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ed\MORp Viral Resource Manuscript (2022)\Figures (Drafts)\Fig. 1 (Image Files + Drafts)_Virus Design\Specificity Analysis (IHC)\"/>
    </mc:Choice>
  </mc:AlternateContent>
  <bookViews>
    <workbookView xWindow="0" yWindow="0" windowWidth="28800" windowHeight="12300" firstSheet="3" activeTab="4"/>
  </bookViews>
  <sheets>
    <sheet name="Oprm1-Cre (P)" sheetId="1" r:id="rId1"/>
    <sheet name="Oprm1-Cre (P) Analysis" sheetId="2" r:id="rId2"/>
    <sheet name="Oprm1-Cre Sun1 (B)" sheetId="3" r:id="rId3"/>
    <sheet name="Oprm1-Cre Sun1 (B) Analysis" sheetId="4" r:id="rId4"/>
    <sheet name="Combined Analyses (P+B)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23" i="5" l="1"/>
  <c r="AI22" i="5"/>
  <c r="AI21" i="5"/>
  <c r="AI17" i="5"/>
  <c r="AI16" i="5"/>
  <c r="AI18" i="5"/>
  <c r="AI15" i="5"/>
  <c r="AI11" i="5"/>
  <c r="AI12" i="5"/>
  <c r="AI10" i="5"/>
  <c r="Z22" i="5"/>
  <c r="Z23" i="5"/>
  <c r="Z21" i="5"/>
  <c r="Z16" i="5"/>
  <c r="Z17" i="5"/>
  <c r="Z18" i="5"/>
  <c r="Z15" i="5"/>
  <c r="Z11" i="5"/>
  <c r="Z12" i="5"/>
  <c r="Z10" i="5"/>
  <c r="Q23" i="5"/>
  <c r="Q22" i="5"/>
  <c r="Q21" i="5"/>
  <c r="Q16" i="5"/>
  <c r="Q17" i="5"/>
  <c r="Q18" i="5"/>
  <c r="Q15" i="5"/>
  <c r="Q12" i="5"/>
  <c r="Q11" i="5"/>
  <c r="Q10" i="5"/>
  <c r="BM85" i="4" l="1"/>
  <c r="H23" i="5"/>
  <c r="H22" i="5"/>
  <c r="H21" i="5"/>
  <c r="H16" i="5"/>
  <c r="H17" i="5"/>
  <c r="H18" i="5"/>
  <c r="H15" i="5"/>
  <c r="H12" i="5"/>
  <c r="H11" i="5"/>
  <c r="H10" i="5"/>
  <c r="AN104" i="2"/>
  <c r="BF51" i="4" l="1"/>
  <c r="BF57" i="4"/>
  <c r="AU58" i="4"/>
  <c r="AU93" i="4" s="1"/>
  <c r="BE75" i="2"/>
  <c r="T75" i="2"/>
  <c r="T74" i="2"/>
  <c r="AN109" i="2"/>
  <c r="AQ25" i="2"/>
  <c r="AQ32" i="2"/>
  <c r="AN36" i="2"/>
  <c r="BM97" i="4"/>
  <c r="BM98" i="4"/>
  <c r="BM96" i="4"/>
  <c r="BM91" i="4"/>
  <c r="BM92" i="4"/>
  <c r="BM93" i="4"/>
  <c r="BM90" i="4"/>
  <c r="BM86" i="4"/>
  <c r="BM87" i="4"/>
  <c r="BI68" i="4"/>
  <c r="BI81" i="4"/>
  <c r="BI80" i="4"/>
  <c r="BI79" i="4"/>
  <c r="BI76" i="4"/>
  <c r="BI75" i="4"/>
  <c r="BI74" i="4"/>
  <c r="BI73" i="4"/>
  <c r="BI70" i="4"/>
  <c r="BI69" i="4"/>
  <c r="BF80" i="4"/>
  <c r="BF81" i="4"/>
  <c r="BF79" i="4"/>
  <c r="BF74" i="4"/>
  <c r="BF75" i="4"/>
  <c r="BF76" i="4"/>
  <c r="BF73" i="4"/>
  <c r="BF69" i="4"/>
  <c r="BF70" i="4"/>
  <c r="BF68" i="4"/>
  <c r="BB45" i="4"/>
  <c r="BB44" i="4"/>
  <c r="BB43" i="4"/>
  <c r="BB40" i="4"/>
  <c r="BB39" i="4"/>
  <c r="BB38" i="4"/>
  <c r="BB37" i="4"/>
  <c r="BB34" i="4"/>
  <c r="BB33" i="4"/>
  <c r="BB32" i="4"/>
  <c r="AY44" i="4"/>
  <c r="AY45" i="4"/>
  <c r="AY43" i="4"/>
  <c r="AY38" i="4"/>
  <c r="AY39" i="4"/>
  <c r="AY40" i="4"/>
  <c r="AY37" i="4"/>
  <c r="AY33" i="4"/>
  <c r="AY34" i="4"/>
  <c r="AY32" i="4"/>
  <c r="BM80" i="4"/>
  <c r="BM79" i="4"/>
  <c r="BM78" i="4"/>
  <c r="BM75" i="4"/>
  <c r="BM74" i="4"/>
  <c r="BM73" i="4"/>
  <c r="BM72" i="4"/>
  <c r="BM69" i="4"/>
  <c r="BM68" i="4"/>
  <c r="BM67" i="4"/>
  <c r="BM63" i="4"/>
  <c r="BM62" i="4"/>
  <c r="BM61" i="4"/>
  <c r="BM58" i="4"/>
  <c r="BM57" i="4"/>
  <c r="BM56" i="4"/>
  <c r="BM55" i="4"/>
  <c r="BM52" i="4"/>
  <c r="BM51" i="4"/>
  <c r="BM50" i="4"/>
  <c r="BM46" i="4"/>
  <c r="BM45" i="4"/>
  <c r="BM44" i="4"/>
  <c r="BM41" i="4"/>
  <c r="BM40" i="4"/>
  <c r="BM39" i="4"/>
  <c r="BM38" i="4"/>
  <c r="BM35" i="4"/>
  <c r="BM34" i="4"/>
  <c r="BM33" i="4"/>
  <c r="BM25" i="4"/>
  <c r="BM26" i="4"/>
  <c r="BM14" i="4"/>
  <c r="BM27" i="4"/>
  <c r="BM22" i="4"/>
  <c r="BM21" i="4"/>
  <c r="BM20" i="4"/>
  <c r="BM19" i="4"/>
  <c r="BM15" i="4"/>
  <c r="BM16" i="4"/>
  <c r="BF58" i="4"/>
  <c r="BF56" i="4"/>
  <c r="BF55" i="4"/>
  <c r="BF62" i="4"/>
  <c r="BF50" i="4"/>
  <c r="BI63" i="4"/>
  <c r="BI62" i="4"/>
  <c r="BI61" i="4"/>
  <c r="BF61" i="4"/>
  <c r="BF63" i="4" s="1"/>
  <c r="BI57" i="4"/>
  <c r="BI56" i="4"/>
  <c r="BI55" i="4"/>
  <c r="BI58" i="4" s="1"/>
  <c r="BI52" i="4"/>
  <c r="BI51" i="4"/>
  <c r="BI50" i="4"/>
  <c r="BF52" i="4"/>
  <c r="BI37" i="4"/>
  <c r="BI38" i="4"/>
  <c r="BI36" i="4"/>
  <c r="BF31" i="4"/>
  <c r="BI43" i="4"/>
  <c r="BI44" i="4" s="1"/>
  <c r="BF43" i="4"/>
  <c r="BF44" i="4" s="1"/>
  <c r="BI42" i="4"/>
  <c r="BF42" i="4"/>
  <c r="BF38" i="4"/>
  <c r="BF37" i="4"/>
  <c r="BI39" i="4"/>
  <c r="BF36" i="4"/>
  <c r="BF39" i="4" s="1"/>
  <c r="BI33" i="4"/>
  <c r="BF33" i="4"/>
  <c r="BI32" i="4"/>
  <c r="BF32" i="4"/>
  <c r="BI31" i="4"/>
  <c r="BF14" i="4"/>
  <c r="BI26" i="4"/>
  <c r="BI27" i="4" s="1"/>
  <c r="BF26" i="4"/>
  <c r="BF27" i="4" s="1"/>
  <c r="BI25" i="4"/>
  <c r="BF25" i="4"/>
  <c r="BF22" i="4"/>
  <c r="BI21" i="4"/>
  <c r="BI22" i="4" s="1"/>
  <c r="BF21" i="4"/>
  <c r="BI20" i="4"/>
  <c r="BF20" i="4"/>
  <c r="BI19" i="4"/>
  <c r="BF19" i="4"/>
  <c r="BI16" i="4"/>
  <c r="BF16" i="4"/>
  <c r="BI15" i="4"/>
  <c r="BF15" i="4"/>
  <c r="BI14" i="4"/>
  <c r="AY21" i="4"/>
  <c r="AY20" i="4"/>
  <c r="AY19" i="4"/>
  <c r="AY15" i="4"/>
  <c r="AY16" i="4"/>
  <c r="AY14" i="4"/>
  <c r="AY27" i="4"/>
  <c r="BB26" i="4"/>
  <c r="BB27" i="4" s="1"/>
  <c r="AY26" i="4"/>
  <c r="BB25" i="4"/>
  <c r="AY25" i="4"/>
  <c r="BB21" i="4"/>
  <c r="BB20" i="4"/>
  <c r="BB19" i="4"/>
  <c r="BB22" i="4" s="1"/>
  <c r="AY22" i="4"/>
  <c r="BB16" i="4"/>
  <c r="BB15" i="4"/>
  <c r="BB14" i="4"/>
  <c r="AU85" i="4"/>
  <c r="AU98" i="4"/>
  <c r="AU97" i="4"/>
  <c r="AU96" i="4"/>
  <c r="AU92" i="4"/>
  <c r="AU91" i="4"/>
  <c r="AU90" i="4"/>
  <c r="AU87" i="4"/>
  <c r="AU86" i="4"/>
  <c r="AR97" i="4"/>
  <c r="AR98" i="4"/>
  <c r="AR96" i="4"/>
  <c r="AR93" i="4"/>
  <c r="AR91" i="4"/>
  <c r="AR92" i="4"/>
  <c r="AR90" i="4"/>
  <c r="AR86" i="4"/>
  <c r="AR87" i="4"/>
  <c r="AR85" i="4"/>
  <c r="AU16" i="4"/>
  <c r="AU14" i="4"/>
  <c r="AU79" i="4"/>
  <c r="AU78" i="4"/>
  <c r="AU80" i="4" s="1"/>
  <c r="AU74" i="4"/>
  <c r="AU73" i="4"/>
  <c r="AU75" i="4" s="1"/>
  <c r="AU72" i="4"/>
  <c r="AU69" i="4"/>
  <c r="AU68" i="4"/>
  <c r="AU62" i="4"/>
  <c r="AU63" i="4" s="1"/>
  <c r="AU61" i="4"/>
  <c r="AU57" i="4"/>
  <c r="AU56" i="4"/>
  <c r="AU55" i="4"/>
  <c r="AU51" i="4"/>
  <c r="AU50" i="4"/>
  <c r="AU52" i="4" s="1"/>
  <c r="AU44" i="4"/>
  <c r="AU43" i="4"/>
  <c r="AU42" i="4"/>
  <c r="AU38" i="4"/>
  <c r="AU37" i="4"/>
  <c r="AU36" i="4"/>
  <c r="AU39" i="4" s="1"/>
  <c r="AU33" i="4"/>
  <c r="AU32" i="4"/>
  <c r="AU31" i="4"/>
  <c r="AU26" i="4"/>
  <c r="AU25" i="4"/>
  <c r="AU27" i="4" s="1"/>
  <c r="AU21" i="4"/>
  <c r="AU20" i="4"/>
  <c r="AU19" i="4"/>
  <c r="AU22" i="4" s="1"/>
  <c r="AU15" i="4"/>
  <c r="AR80" i="4"/>
  <c r="AR79" i="4"/>
  <c r="AR78" i="4"/>
  <c r="AR75" i="4"/>
  <c r="AR74" i="4"/>
  <c r="AR73" i="4"/>
  <c r="AR72" i="4"/>
  <c r="AR69" i="4"/>
  <c r="AR68" i="4"/>
  <c r="AR63" i="4"/>
  <c r="AR62" i="4"/>
  <c r="AR61" i="4"/>
  <c r="AR58" i="4"/>
  <c r="AR57" i="4"/>
  <c r="AR56" i="4"/>
  <c r="AR55" i="4"/>
  <c r="AR52" i="4"/>
  <c r="AR51" i="4"/>
  <c r="AR50" i="4"/>
  <c r="AR44" i="4"/>
  <c r="AR43" i="4"/>
  <c r="AR42" i="4"/>
  <c r="AR39" i="4"/>
  <c r="AR38" i="4"/>
  <c r="AR37" i="4"/>
  <c r="AR36" i="4"/>
  <c r="AR33" i="4"/>
  <c r="AR32" i="4"/>
  <c r="AR31" i="4"/>
  <c r="AR27" i="4"/>
  <c r="AR26" i="4"/>
  <c r="AR25" i="4"/>
  <c r="AR22" i="4"/>
  <c r="AR21" i="4"/>
  <c r="AR20" i="4"/>
  <c r="AR19" i="4"/>
  <c r="AR16" i="4"/>
  <c r="AR15" i="4"/>
  <c r="AR14" i="4"/>
  <c r="AN14" i="2"/>
  <c r="AO58" i="4"/>
  <c r="AO63" i="4"/>
  <c r="AO62" i="4"/>
  <c r="AO49" i="4"/>
  <c r="AO50" i="4"/>
  <c r="AO51" i="4"/>
  <c r="AO52" i="4"/>
  <c r="AO53" i="4"/>
  <c r="AO48" i="4"/>
  <c r="AO57" i="4" s="1"/>
  <c r="W50" i="4"/>
  <c r="AK56" i="4"/>
  <c r="AK52" i="4"/>
  <c r="AK51" i="4"/>
  <c r="AK47" i="4"/>
  <c r="AK46" i="4"/>
  <c r="AK57" i="4" s="1"/>
  <c r="AK45" i="4"/>
  <c r="AK44" i="4"/>
  <c r="AK43" i="4"/>
  <c r="AK42" i="4"/>
  <c r="AH51" i="4"/>
  <c r="AH47" i="4"/>
  <c r="AH43" i="4"/>
  <c r="AH42" i="4"/>
  <c r="AH44" i="4"/>
  <c r="AH45" i="4"/>
  <c r="AH46" i="4"/>
  <c r="AH56" i="4" s="1"/>
  <c r="AA31" i="4"/>
  <c r="AD23" i="4"/>
  <c r="AD24" i="4"/>
  <c r="AD25" i="4"/>
  <c r="AD26" i="4"/>
  <c r="AD37" i="4" s="1"/>
  <c r="AD27" i="4"/>
  <c r="AD22" i="4"/>
  <c r="AA23" i="4"/>
  <c r="AA24" i="4"/>
  <c r="AA25" i="4"/>
  <c r="AA26" i="4"/>
  <c r="AA37" i="4" s="1"/>
  <c r="AA27" i="4"/>
  <c r="AA22" i="4"/>
  <c r="AA36" i="4"/>
  <c r="AD32" i="4"/>
  <c r="W59" i="4"/>
  <c r="W55" i="4"/>
  <c r="W54" i="4"/>
  <c r="W64" i="4" s="1"/>
  <c r="W53" i="4"/>
  <c r="W52" i="4"/>
  <c r="W51" i="4"/>
  <c r="W65" i="4" s="1"/>
  <c r="T59" i="4"/>
  <c r="T55" i="4"/>
  <c r="T50" i="4"/>
  <c r="T51" i="4"/>
  <c r="T52" i="4"/>
  <c r="T53" i="4"/>
  <c r="T60" i="4" s="1"/>
  <c r="T54" i="4"/>
  <c r="T65" i="4" s="1"/>
  <c r="B185" i="4"/>
  <c r="B184" i="4"/>
  <c r="B181" i="4"/>
  <c r="B172" i="4"/>
  <c r="B180" i="4"/>
  <c r="B177" i="4"/>
  <c r="B176" i="4"/>
  <c r="B174" i="4"/>
  <c r="B173" i="4"/>
  <c r="B169" i="4"/>
  <c r="B165" i="4"/>
  <c r="B166" i="4"/>
  <c r="B167" i="4"/>
  <c r="B168" i="4"/>
  <c r="B164" i="4"/>
  <c r="E128" i="4"/>
  <c r="E127" i="4"/>
  <c r="B118" i="4"/>
  <c r="B117" i="4"/>
  <c r="E126" i="4"/>
  <c r="E139" i="4"/>
  <c r="E138" i="4"/>
  <c r="E135" i="4"/>
  <c r="E134" i="4"/>
  <c r="E131" i="4"/>
  <c r="E130" i="4"/>
  <c r="E123" i="4"/>
  <c r="E120" i="4"/>
  <c r="E121" i="4"/>
  <c r="E122" i="4"/>
  <c r="E119" i="4"/>
  <c r="E118" i="4"/>
  <c r="B129" i="4"/>
  <c r="B114" i="4"/>
  <c r="B113" i="4"/>
  <c r="B130" i="4" s="1"/>
  <c r="B112" i="4"/>
  <c r="B122" i="4" s="1"/>
  <c r="B111" i="4"/>
  <c r="B125" i="4" s="1"/>
  <c r="B110" i="4"/>
  <c r="B126" i="4" s="1"/>
  <c r="B109" i="4"/>
  <c r="N85" i="4"/>
  <c r="Q84" i="4"/>
  <c r="N77" i="4"/>
  <c r="Q74" i="4"/>
  <c r="N74" i="4"/>
  <c r="Q69" i="4"/>
  <c r="N69" i="4"/>
  <c r="Q68" i="4"/>
  <c r="N68" i="4"/>
  <c r="N84" i="4" s="1"/>
  <c r="Q67" i="4"/>
  <c r="Q76" i="4" s="1"/>
  <c r="N67" i="4"/>
  <c r="N76" i="4" s="1"/>
  <c r="Q66" i="4"/>
  <c r="Q80" i="4" s="1"/>
  <c r="N66" i="4"/>
  <c r="N80" i="4" s="1"/>
  <c r="Q65" i="4"/>
  <c r="Q81" i="4" s="1"/>
  <c r="N65" i="4"/>
  <c r="N73" i="4" s="1"/>
  <c r="Q64" i="4"/>
  <c r="Q72" i="4" s="1"/>
  <c r="N64" i="4"/>
  <c r="N72" i="4" s="1"/>
  <c r="H64" i="4"/>
  <c r="H85" i="4"/>
  <c r="K77" i="4"/>
  <c r="H74" i="4"/>
  <c r="K69" i="4"/>
  <c r="H69" i="4"/>
  <c r="K68" i="4"/>
  <c r="K84" i="4" s="1"/>
  <c r="H68" i="4"/>
  <c r="K67" i="4"/>
  <c r="K76" i="4" s="1"/>
  <c r="H67" i="4"/>
  <c r="H77" i="4" s="1"/>
  <c r="K66" i="4"/>
  <c r="K80" i="4" s="1"/>
  <c r="H66" i="4"/>
  <c r="H84" i="4" s="1"/>
  <c r="K65" i="4"/>
  <c r="K73" i="4" s="1"/>
  <c r="H65" i="4"/>
  <c r="H73" i="4" s="1"/>
  <c r="K64" i="4"/>
  <c r="K72" i="4" s="1"/>
  <c r="H72" i="4"/>
  <c r="E72" i="4"/>
  <c r="B92" i="4"/>
  <c r="E82" i="4"/>
  <c r="B82" i="4"/>
  <c r="E77" i="4"/>
  <c r="B77" i="4"/>
  <c r="E76" i="4"/>
  <c r="E93" i="4" s="1"/>
  <c r="B76" i="4"/>
  <c r="E75" i="4"/>
  <c r="E84" i="4" s="1"/>
  <c r="B75" i="4"/>
  <c r="B85" i="4" s="1"/>
  <c r="E74" i="4"/>
  <c r="E88" i="4" s="1"/>
  <c r="B74" i="4"/>
  <c r="B88" i="4" s="1"/>
  <c r="E73" i="4"/>
  <c r="E81" i="4" s="1"/>
  <c r="B73" i="4"/>
  <c r="B93" i="4" s="1"/>
  <c r="E80" i="4"/>
  <c r="B72" i="4"/>
  <c r="B80" i="4" s="1"/>
  <c r="B47" i="4"/>
  <c r="B40" i="4"/>
  <c r="B39" i="4"/>
  <c r="B36" i="4"/>
  <c r="B35" i="4"/>
  <c r="K48" i="4"/>
  <c r="H48" i="4"/>
  <c r="E48" i="4"/>
  <c r="B48" i="4"/>
  <c r="K47" i="4"/>
  <c r="H47" i="4"/>
  <c r="E47" i="4"/>
  <c r="K44" i="4"/>
  <c r="H44" i="4"/>
  <c r="E44" i="4"/>
  <c r="B44" i="4"/>
  <c r="K43" i="4"/>
  <c r="H43" i="4"/>
  <c r="E43" i="4"/>
  <c r="B43" i="4"/>
  <c r="K40" i="4"/>
  <c r="H40" i="4"/>
  <c r="E40" i="4"/>
  <c r="K39" i="4"/>
  <c r="H39" i="4"/>
  <c r="E39" i="4"/>
  <c r="K37" i="4"/>
  <c r="H37" i="4"/>
  <c r="E37" i="4"/>
  <c r="B37" i="4"/>
  <c r="K36" i="4"/>
  <c r="H36" i="4"/>
  <c r="E36" i="4"/>
  <c r="K35" i="4"/>
  <c r="H35" i="4"/>
  <c r="E35" i="4"/>
  <c r="E32" i="4"/>
  <c r="E31" i="4"/>
  <c r="E30" i="4"/>
  <c r="E29" i="4"/>
  <c r="E28" i="4"/>
  <c r="E27" i="4"/>
  <c r="B27" i="4"/>
  <c r="K32" i="4"/>
  <c r="H32" i="4"/>
  <c r="B32" i="4"/>
  <c r="K31" i="4"/>
  <c r="H31" i="4"/>
  <c r="B31" i="4"/>
  <c r="K30" i="4"/>
  <c r="H30" i="4"/>
  <c r="B30" i="4"/>
  <c r="K29" i="4"/>
  <c r="H29" i="4"/>
  <c r="B29" i="4"/>
  <c r="K28" i="4"/>
  <c r="H28" i="4"/>
  <c r="B28" i="4"/>
  <c r="K27" i="4"/>
  <c r="H27" i="4"/>
  <c r="BE115" i="2"/>
  <c r="BE117" i="2"/>
  <c r="BE116" i="2"/>
  <c r="BE112" i="2"/>
  <c r="BE111" i="2"/>
  <c r="BE110" i="2"/>
  <c r="BE109" i="2"/>
  <c r="BE106" i="2"/>
  <c r="BE105" i="2"/>
  <c r="BE104" i="2"/>
  <c r="BB104" i="2"/>
  <c r="BB117" i="2"/>
  <c r="BB116" i="2"/>
  <c r="BB115" i="2"/>
  <c r="BB112" i="2"/>
  <c r="BB111" i="2"/>
  <c r="BB110" i="2"/>
  <c r="BB109" i="2"/>
  <c r="BB106" i="2"/>
  <c r="BB105" i="2"/>
  <c r="BE97" i="2"/>
  <c r="BE14" i="2"/>
  <c r="BE98" i="2"/>
  <c r="BE99" i="2"/>
  <c r="BE93" i="2"/>
  <c r="BE92" i="2"/>
  <c r="BE91" i="2"/>
  <c r="BE94" i="2" s="1"/>
  <c r="BE87" i="2"/>
  <c r="BE88" i="2" s="1"/>
  <c r="BE86" i="2"/>
  <c r="BE80" i="2"/>
  <c r="BE79" i="2"/>
  <c r="BE78" i="2"/>
  <c r="BE74" i="2"/>
  <c r="BE73" i="2"/>
  <c r="BE72" i="2"/>
  <c r="BE69" i="2"/>
  <c r="BE68" i="2"/>
  <c r="BE67" i="2"/>
  <c r="BE63" i="2"/>
  <c r="BE62" i="2"/>
  <c r="BE61" i="2"/>
  <c r="BE57" i="2"/>
  <c r="BE56" i="2"/>
  <c r="BE55" i="2"/>
  <c r="BE58" i="2" s="1"/>
  <c r="BE51" i="2"/>
  <c r="BE50" i="2"/>
  <c r="BE52" i="2" s="1"/>
  <c r="BE43" i="2"/>
  <c r="BE42" i="2"/>
  <c r="BE44" i="2" s="1"/>
  <c r="BE38" i="2"/>
  <c r="BE37" i="2"/>
  <c r="BE36" i="2"/>
  <c r="BE39" i="2" s="1"/>
  <c r="BE32" i="2"/>
  <c r="BE33" i="2" s="1"/>
  <c r="BE31" i="2"/>
  <c r="BE26" i="2"/>
  <c r="BE25" i="2"/>
  <c r="BE27" i="2" s="1"/>
  <c r="BE21" i="2"/>
  <c r="BE20" i="2"/>
  <c r="BE19" i="2"/>
  <c r="BE22" i="2" s="1"/>
  <c r="BE15" i="2"/>
  <c r="BE16" i="2"/>
  <c r="BB99" i="2"/>
  <c r="BB98" i="2"/>
  <c r="BB97" i="2"/>
  <c r="BB94" i="2"/>
  <c r="BB93" i="2"/>
  <c r="BB92" i="2"/>
  <c r="BB91" i="2"/>
  <c r="BB88" i="2"/>
  <c r="BB87" i="2"/>
  <c r="BB86" i="2"/>
  <c r="BB80" i="2"/>
  <c r="BB79" i="2"/>
  <c r="BB78" i="2"/>
  <c r="BB75" i="2"/>
  <c r="BB74" i="2"/>
  <c r="BB73" i="2"/>
  <c r="BB72" i="2"/>
  <c r="BB69" i="2"/>
  <c r="BB68" i="2"/>
  <c r="BB67" i="2"/>
  <c r="BB63" i="2"/>
  <c r="BB62" i="2"/>
  <c r="BB61" i="2"/>
  <c r="BB58" i="2"/>
  <c r="BB57" i="2"/>
  <c r="BB56" i="2"/>
  <c r="BB55" i="2"/>
  <c r="BB52" i="2"/>
  <c r="BB51" i="2"/>
  <c r="BB50" i="2"/>
  <c r="BB44" i="2"/>
  <c r="BB43" i="2"/>
  <c r="BB42" i="2"/>
  <c r="BB39" i="2"/>
  <c r="BB38" i="2"/>
  <c r="BB37" i="2"/>
  <c r="BB36" i="2"/>
  <c r="BB33" i="2"/>
  <c r="BB32" i="2"/>
  <c r="BB31" i="2"/>
  <c r="BB27" i="2"/>
  <c r="BB26" i="2"/>
  <c r="BB25" i="2"/>
  <c r="BB22" i="2"/>
  <c r="BB21" i="2"/>
  <c r="BB20" i="2"/>
  <c r="BB19" i="2"/>
  <c r="BB16" i="2"/>
  <c r="BB15" i="2"/>
  <c r="BB14" i="2"/>
  <c r="AX68" i="2"/>
  <c r="AX81" i="2"/>
  <c r="AX80" i="2"/>
  <c r="AX79" i="2"/>
  <c r="AX76" i="2"/>
  <c r="AX75" i="2"/>
  <c r="AX74" i="2"/>
  <c r="AX73" i="2"/>
  <c r="AX70" i="2"/>
  <c r="AX69" i="2"/>
  <c r="AX61" i="2"/>
  <c r="AX14" i="2"/>
  <c r="AX62" i="2"/>
  <c r="AX63" i="2" s="1"/>
  <c r="AX58" i="2"/>
  <c r="AX57" i="2"/>
  <c r="AX56" i="2"/>
  <c r="AX55" i="2"/>
  <c r="AX51" i="2"/>
  <c r="AX50" i="2"/>
  <c r="AX52" i="2" s="1"/>
  <c r="AX44" i="2"/>
  <c r="AX43" i="2"/>
  <c r="AX42" i="2"/>
  <c r="AX39" i="2"/>
  <c r="AX38" i="2"/>
  <c r="AX37" i="2"/>
  <c r="AX36" i="2"/>
  <c r="AX32" i="2"/>
  <c r="AX31" i="2"/>
  <c r="AX33" i="2" s="1"/>
  <c r="AX26" i="2"/>
  <c r="AX25" i="2"/>
  <c r="AX27" i="2" s="1"/>
  <c r="AX21" i="2"/>
  <c r="AX20" i="2"/>
  <c r="AX22" i="2" s="1"/>
  <c r="AX19" i="2"/>
  <c r="AX16" i="2"/>
  <c r="AX15" i="2"/>
  <c r="AU81" i="2"/>
  <c r="AU80" i="2"/>
  <c r="AU79" i="2"/>
  <c r="AU76" i="2"/>
  <c r="AU75" i="2"/>
  <c r="AU74" i="2"/>
  <c r="AU73" i="2"/>
  <c r="AU70" i="2"/>
  <c r="AU69" i="2"/>
  <c r="AU68" i="2"/>
  <c r="AU63" i="2"/>
  <c r="AU62" i="2"/>
  <c r="AU61" i="2"/>
  <c r="AU58" i="2"/>
  <c r="AU57" i="2"/>
  <c r="AU56" i="2"/>
  <c r="AU55" i="2"/>
  <c r="AU52" i="2"/>
  <c r="AU51" i="2"/>
  <c r="AU50" i="2"/>
  <c r="AU44" i="2"/>
  <c r="AU43" i="2"/>
  <c r="AU42" i="2"/>
  <c r="AU39" i="2"/>
  <c r="AU38" i="2"/>
  <c r="AU37" i="2"/>
  <c r="AU36" i="2"/>
  <c r="AU33" i="2"/>
  <c r="AU32" i="2"/>
  <c r="AU31" i="2"/>
  <c r="AU27" i="2"/>
  <c r="AU26" i="2"/>
  <c r="AU25" i="2"/>
  <c r="AU22" i="2"/>
  <c r="AU21" i="2"/>
  <c r="AU20" i="2"/>
  <c r="AU19" i="2"/>
  <c r="AQ115" i="2"/>
  <c r="AU16" i="2"/>
  <c r="AU15" i="2"/>
  <c r="AU14" i="2"/>
  <c r="AQ111" i="2"/>
  <c r="AQ117" i="2"/>
  <c r="AQ116" i="2"/>
  <c r="AQ112" i="2"/>
  <c r="AQ110" i="2"/>
  <c r="AQ109" i="2"/>
  <c r="AQ105" i="2"/>
  <c r="AQ104" i="2"/>
  <c r="T60" i="2"/>
  <c r="T69" i="2"/>
  <c r="AN117" i="2"/>
  <c r="AN116" i="2"/>
  <c r="AN115" i="2"/>
  <c r="AN110" i="2"/>
  <c r="AN111" i="2"/>
  <c r="AN112" i="2"/>
  <c r="AN106" i="2"/>
  <c r="AN105" i="2"/>
  <c r="AQ98" i="2"/>
  <c r="AQ97" i="2"/>
  <c r="AQ99" i="2"/>
  <c r="AQ94" i="2"/>
  <c r="AQ93" i="2"/>
  <c r="AQ92" i="2"/>
  <c r="AQ91" i="2"/>
  <c r="AQ87" i="2"/>
  <c r="AQ86" i="2"/>
  <c r="AQ88" i="2" s="1"/>
  <c r="AN99" i="2"/>
  <c r="AN98" i="2"/>
  <c r="AN97" i="2"/>
  <c r="AN94" i="2"/>
  <c r="AN93" i="2"/>
  <c r="AN92" i="2"/>
  <c r="AN91" i="2"/>
  <c r="AN88" i="2"/>
  <c r="AN87" i="2"/>
  <c r="AN86" i="2"/>
  <c r="AQ78" i="2"/>
  <c r="AQ50" i="2"/>
  <c r="AQ79" i="2"/>
  <c r="AQ80" i="2"/>
  <c r="AQ74" i="2"/>
  <c r="AQ73" i="2"/>
  <c r="AQ72" i="2"/>
  <c r="AQ75" i="2" s="1"/>
  <c r="AQ68" i="2"/>
  <c r="AQ67" i="2"/>
  <c r="AQ69" i="2" s="1"/>
  <c r="AQ62" i="2"/>
  <c r="AQ61" i="2"/>
  <c r="AQ63" i="2" s="1"/>
  <c r="AQ57" i="2"/>
  <c r="AQ58" i="2" s="1"/>
  <c r="AQ56" i="2"/>
  <c r="AQ55" i="2"/>
  <c r="AQ51" i="2"/>
  <c r="AQ52" i="2"/>
  <c r="AN80" i="2"/>
  <c r="AN79" i="2"/>
  <c r="AN78" i="2"/>
  <c r="AN75" i="2"/>
  <c r="AN74" i="2"/>
  <c r="AN73" i="2"/>
  <c r="AN72" i="2"/>
  <c r="AN69" i="2"/>
  <c r="AN68" i="2"/>
  <c r="AN67" i="2"/>
  <c r="AN63" i="2"/>
  <c r="AN62" i="2"/>
  <c r="AN61" i="2"/>
  <c r="AN58" i="2"/>
  <c r="AN57" i="2"/>
  <c r="AN56" i="2"/>
  <c r="AN55" i="2"/>
  <c r="AN52" i="2"/>
  <c r="AN51" i="2"/>
  <c r="AN50" i="2"/>
  <c r="AQ44" i="2"/>
  <c r="AQ43" i="2"/>
  <c r="AQ42" i="2"/>
  <c r="AQ31" i="2"/>
  <c r="AQ39" i="2"/>
  <c r="AQ38" i="2"/>
  <c r="AQ37" i="2"/>
  <c r="AQ36" i="2"/>
  <c r="AQ33" i="2"/>
  <c r="AQ106" i="2" s="1"/>
  <c r="AN44" i="2"/>
  <c r="AN43" i="2"/>
  <c r="AN42" i="2"/>
  <c r="AN39" i="2"/>
  <c r="AN38" i="2"/>
  <c r="AN37" i="2"/>
  <c r="AN33" i="2"/>
  <c r="AN32" i="2"/>
  <c r="AN31" i="2"/>
  <c r="AQ27" i="2"/>
  <c r="AQ15" i="2"/>
  <c r="AQ14" i="2"/>
  <c r="AQ26" i="2"/>
  <c r="AQ22" i="2"/>
  <c r="AQ21" i="2"/>
  <c r="AQ20" i="2"/>
  <c r="AQ19" i="2"/>
  <c r="AQ16" i="2"/>
  <c r="AN27" i="2"/>
  <c r="AN26" i="2"/>
  <c r="AN25" i="2"/>
  <c r="AN22" i="2"/>
  <c r="AN21" i="2"/>
  <c r="AN20" i="2"/>
  <c r="AN19" i="2"/>
  <c r="AN16" i="2"/>
  <c r="AN15" i="2"/>
  <c r="AK73" i="2"/>
  <c r="AK72" i="2"/>
  <c r="AK63" i="2"/>
  <c r="AK62" i="2"/>
  <c r="AK61" i="2"/>
  <c r="AK68" i="2" s="1"/>
  <c r="AK60" i="2"/>
  <c r="AK59" i="2"/>
  <c r="AK58" i="2"/>
  <c r="AH68" i="2"/>
  <c r="AH67" i="2"/>
  <c r="AH59" i="2"/>
  <c r="AH73" i="2" s="1"/>
  <c r="AH60" i="2"/>
  <c r="AH72" i="2" s="1"/>
  <c r="AH61" i="2"/>
  <c r="AH62" i="2"/>
  <c r="AH63" i="2"/>
  <c r="AH58" i="2"/>
  <c r="AD55" i="2"/>
  <c r="AD54" i="2"/>
  <c r="AD50" i="2"/>
  <c r="AD49" i="2"/>
  <c r="AD45" i="2"/>
  <c r="AD44" i="2"/>
  <c r="AD43" i="2"/>
  <c r="AD42" i="2"/>
  <c r="AD41" i="2"/>
  <c r="AD40" i="2"/>
  <c r="AA54" i="2"/>
  <c r="AA55" i="2"/>
  <c r="AA50" i="2"/>
  <c r="AA49" i="2"/>
  <c r="AA41" i="2"/>
  <c r="AA42" i="2"/>
  <c r="AA43" i="2"/>
  <c r="AA44" i="2"/>
  <c r="AA45" i="2"/>
  <c r="AA40" i="2"/>
  <c r="W60" i="2"/>
  <c r="W69" i="2"/>
  <c r="W65" i="2"/>
  <c r="W64" i="2"/>
  <c r="W63" i="2"/>
  <c r="W62" i="2"/>
  <c r="W74" i="2" s="1"/>
  <c r="W61" i="2"/>
  <c r="W75" i="2" s="1"/>
  <c r="T70" i="2"/>
  <c r="T65" i="2"/>
  <c r="T61" i="2"/>
  <c r="T62" i="2"/>
  <c r="T63" i="2"/>
  <c r="T64" i="2"/>
  <c r="H130" i="2"/>
  <c r="K129" i="2"/>
  <c r="K119" i="2"/>
  <c r="H119" i="2"/>
  <c r="K118" i="2"/>
  <c r="K114" i="2"/>
  <c r="H114" i="2"/>
  <c r="K113" i="2"/>
  <c r="H113" i="2"/>
  <c r="H129" i="2" s="1"/>
  <c r="K112" i="2"/>
  <c r="K122" i="2" s="1"/>
  <c r="H112" i="2"/>
  <c r="H122" i="2" s="1"/>
  <c r="K111" i="2"/>
  <c r="K125" i="2" s="1"/>
  <c r="H111" i="2"/>
  <c r="H125" i="2" s="1"/>
  <c r="K110" i="2"/>
  <c r="K126" i="2" s="1"/>
  <c r="H110" i="2"/>
  <c r="H118" i="2" s="1"/>
  <c r="K109" i="2"/>
  <c r="K117" i="2" s="1"/>
  <c r="H109" i="2"/>
  <c r="H117" i="2" s="1"/>
  <c r="E129" i="2"/>
  <c r="B129" i="2"/>
  <c r="E121" i="2"/>
  <c r="B119" i="2"/>
  <c r="B118" i="2"/>
  <c r="E114" i="2"/>
  <c r="B114" i="2"/>
  <c r="E113" i="2"/>
  <c r="E130" i="2" s="1"/>
  <c r="B113" i="2"/>
  <c r="B130" i="2" s="1"/>
  <c r="E112" i="2"/>
  <c r="E119" i="2" s="1"/>
  <c r="B112" i="2"/>
  <c r="B121" i="2" s="1"/>
  <c r="E111" i="2"/>
  <c r="E125" i="2" s="1"/>
  <c r="B111" i="2"/>
  <c r="B125" i="2" s="1"/>
  <c r="E110" i="2"/>
  <c r="E118" i="2" s="1"/>
  <c r="B110" i="2"/>
  <c r="B122" i="2" s="1"/>
  <c r="E109" i="2"/>
  <c r="E117" i="2" s="1"/>
  <c r="B109" i="2"/>
  <c r="B117" i="2" s="1"/>
  <c r="Q92" i="2"/>
  <c r="N92" i="2"/>
  <c r="Q82" i="2"/>
  <c r="N82" i="2"/>
  <c r="Q77" i="2"/>
  <c r="N77" i="2"/>
  <c r="Q76" i="2"/>
  <c r="N76" i="2"/>
  <c r="Q75" i="2"/>
  <c r="Q85" i="2" s="1"/>
  <c r="N75" i="2"/>
  <c r="N85" i="2" s="1"/>
  <c r="Q74" i="2"/>
  <c r="Q88" i="2" s="1"/>
  <c r="N74" i="2"/>
  <c r="N88" i="2" s="1"/>
  <c r="Q73" i="2"/>
  <c r="Q89" i="2" s="1"/>
  <c r="N73" i="2"/>
  <c r="N89" i="2" s="1"/>
  <c r="Q72" i="2"/>
  <c r="Q80" i="2" s="1"/>
  <c r="N72" i="2"/>
  <c r="N80" i="2" s="1"/>
  <c r="H73" i="2"/>
  <c r="H72" i="2"/>
  <c r="K65" i="2"/>
  <c r="K81" i="2" s="1"/>
  <c r="K66" i="2"/>
  <c r="K67" i="2"/>
  <c r="K74" i="2" s="1"/>
  <c r="K68" i="2"/>
  <c r="K84" i="2" s="1"/>
  <c r="K69" i="2"/>
  <c r="K64" i="2"/>
  <c r="H65" i="2"/>
  <c r="H66" i="2"/>
  <c r="H67" i="2"/>
  <c r="H68" i="2"/>
  <c r="H84" i="2" s="1"/>
  <c r="H69" i="2"/>
  <c r="H64" i="2"/>
  <c r="K77" i="2"/>
  <c r="K80" i="2"/>
  <c r="H80" i="2"/>
  <c r="H81" i="2"/>
  <c r="E93" i="2"/>
  <c r="B93" i="2"/>
  <c r="E82" i="2"/>
  <c r="B82" i="2"/>
  <c r="E77" i="2"/>
  <c r="B77" i="2"/>
  <c r="E76" i="2"/>
  <c r="E92" i="2" s="1"/>
  <c r="B76" i="2"/>
  <c r="B92" i="2" s="1"/>
  <c r="E75" i="2"/>
  <c r="E84" i="2" s="1"/>
  <c r="B75" i="2"/>
  <c r="B85" i="2" s="1"/>
  <c r="E74" i="2"/>
  <c r="E88" i="2" s="1"/>
  <c r="B74" i="2"/>
  <c r="B88" i="2" s="1"/>
  <c r="E73" i="2"/>
  <c r="E81" i="2" s="1"/>
  <c r="B73" i="2"/>
  <c r="B81" i="2" s="1"/>
  <c r="E72" i="2"/>
  <c r="E80" i="2" s="1"/>
  <c r="B72" i="2"/>
  <c r="B80" i="2" s="1"/>
  <c r="N48" i="2"/>
  <c r="Q47" i="2"/>
  <c r="N47" i="2"/>
  <c r="Q44" i="2"/>
  <c r="N44" i="2"/>
  <c r="N37" i="2"/>
  <c r="Q32" i="2"/>
  <c r="N32" i="2"/>
  <c r="Q31" i="2"/>
  <c r="Q48" i="2" s="1"/>
  <c r="N31" i="2"/>
  <c r="Q30" i="2"/>
  <c r="Q39" i="2" s="1"/>
  <c r="N30" i="2"/>
  <c r="N39" i="2" s="1"/>
  <c r="Q29" i="2"/>
  <c r="Q43" i="2" s="1"/>
  <c r="N29" i="2"/>
  <c r="N43" i="2" s="1"/>
  <c r="Q28" i="2"/>
  <c r="Q36" i="2" s="1"/>
  <c r="N28" i="2"/>
  <c r="N40" i="2" s="1"/>
  <c r="Q27" i="2"/>
  <c r="Q35" i="2" s="1"/>
  <c r="N27" i="2"/>
  <c r="N35" i="2" s="1"/>
  <c r="H48" i="2"/>
  <c r="H47" i="2"/>
  <c r="H27" i="2"/>
  <c r="K47" i="2"/>
  <c r="K37" i="2"/>
  <c r="H37" i="2"/>
  <c r="K32" i="2"/>
  <c r="H32" i="2"/>
  <c r="K31" i="2"/>
  <c r="H31" i="2"/>
  <c r="K30" i="2"/>
  <c r="K39" i="2" s="1"/>
  <c r="H30" i="2"/>
  <c r="H39" i="2" s="1"/>
  <c r="K29" i="2"/>
  <c r="K43" i="2" s="1"/>
  <c r="H29" i="2"/>
  <c r="H43" i="2" s="1"/>
  <c r="K28" i="2"/>
  <c r="K48" i="2" s="1"/>
  <c r="H28" i="2"/>
  <c r="H36" i="2" s="1"/>
  <c r="K27" i="2"/>
  <c r="K35" i="2" s="1"/>
  <c r="H35" i="2"/>
  <c r="B30" i="2"/>
  <c r="E48" i="2"/>
  <c r="E47" i="2"/>
  <c r="E44" i="2"/>
  <c r="E43" i="2"/>
  <c r="E40" i="2"/>
  <c r="E39" i="2"/>
  <c r="E37" i="2"/>
  <c r="E36" i="2"/>
  <c r="E35" i="2"/>
  <c r="B48" i="2"/>
  <c r="B47" i="2"/>
  <c r="B44" i="2"/>
  <c r="B43" i="2"/>
  <c r="B40" i="2"/>
  <c r="B39" i="2"/>
  <c r="B37" i="2"/>
  <c r="B36" i="2"/>
  <c r="B35" i="2"/>
  <c r="W60" i="4" l="1"/>
  <c r="AH52" i="4"/>
  <c r="AH57" i="4"/>
  <c r="AD36" i="4"/>
  <c r="AD31" i="4"/>
  <c r="AA32" i="4"/>
  <c r="T64" i="4"/>
  <c r="B119" i="4"/>
  <c r="B121" i="4"/>
  <c r="Q85" i="4"/>
  <c r="Q77" i="4"/>
  <c r="Q73" i="4"/>
  <c r="N81" i="4"/>
  <c r="K74" i="4"/>
  <c r="K85" i="4"/>
  <c r="H76" i="4"/>
  <c r="H80" i="4"/>
  <c r="H81" i="4"/>
  <c r="K81" i="4"/>
  <c r="B81" i="4"/>
  <c r="E92" i="4"/>
  <c r="B84" i="4"/>
  <c r="E85" i="4"/>
  <c r="B89" i="4"/>
  <c r="E89" i="4"/>
  <c r="AK67" i="2"/>
  <c r="W70" i="2"/>
  <c r="K130" i="2"/>
  <c r="H121" i="2"/>
  <c r="H126" i="2"/>
  <c r="K121" i="2"/>
  <c r="E122" i="2"/>
  <c r="B126" i="2"/>
  <c r="E126" i="2"/>
  <c r="N81" i="2"/>
  <c r="Q81" i="2"/>
  <c r="N84" i="2"/>
  <c r="Q84" i="2"/>
  <c r="N93" i="2"/>
  <c r="Q93" i="2"/>
  <c r="K72" i="2"/>
  <c r="H77" i="2"/>
  <c r="H74" i="2"/>
  <c r="K73" i="2"/>
  <c r="H85" i="2"/>
  <c r="H76" i="2"/>
  <c r="K76" i="2"/>
  <c r="K85" i="2"/>
  <c r="B84" i="2"/>
  <c r="E85" i="2"/>
  <c r="B89" i="2"/>
  <c r="E89" i="2"/>
  <c r="Q37" i="2"/>
  <c r="Q40" i="2"/>
  <c r="N36" i="2"/>
  <c r="K36" i="2"/>
  <c r="H40" i="2"/>
  <c r="H44" i="2"/>
  <c r="K40" i="2"/>
  <c r="K44" i="2"/>
  <c r="B27" i="2" l="1"/>
  <c r="E27" i="2"/>
  <c r="B28" i="2"/>
  <c r="E28" i="2"/>
  <c r="B29" i="2"/>
  <c r="E29" i="2"/>
  <c r="E30" i="2"/>
  <c r="B31" i="2"/>
  <c r="E31" i="2"/>
  <c r="B32" i="2"/>
  <c r="E32" i="2"/>
</calcChain>
</file>

<file path=xl/sharedStrings.xml><?xml version="1.0" encoding="utf-8"?>
<sst xmlns="http://schemas.openxmlformats.org/spreadsheetml/2006/main" count="3257" uniqueCount="112">
  <si>
    <t>Oprm1-Cre (Palmiter), Oprm1-Cre (Blendy), Oprm1-Cre:Sun1-GFP (Blendy) Ms line studies</t>
  </si>
  <si>
    <t>Oprm1-Cre (Palmiter) Counts - Manual</t>
  </si>
  <si>
    <t>DIO-eGFP = Cre (G), mCherry = mMORp (R), AF 647 = Cre (P)</t>
  </si>
  <si>
    <t>Animal #2087</t>
  </si>
  <si>
    <t>CeA Counts - 20x</t>
  </si>
  <si>
    <t>CeA Counts - 40x</t>
  </si>
  <si>
    <r>
      <t>Left</t>
    </r>
    <r>
      <rPr>
        <sz val="11"/>
        <color theme="1"/>
        <rFont val="Calibri"/>
        <family val="2"/>
        <scheme val="minor"/>
      </rPr>
      <t xml:space="preserve"> (L1)</t>
    </r>
  </si>
  <si>
    <t>Oprm1-Cre (Green)</t>
  </si>
  <si>
    <t>mMORp (Red)</t>
  </si>
  <si>
    <t>Cre (Purple)</t>
  </si>
  <si>
    <t>eGFP+mMORp (G+R)</t>
  </si>
  <si>
    <t>Cre+mMORp (P+R)</t>
  </si>
  <si>
    <t>All (G+P+R)</t>
  </si>
  <si>
    <r>
      <t>Right</t>
    </r>
    <r>
      <rPr>
        <sz val="11"/>
        <color theme="1"/>
        <rFont val="Calibri"/>
        <family val="2"/>
        <scheme val="minor"/>
      </rPr>
      <t xml:space="preserve"> (R1)</t>
    </r>
  </si>
  <si>
    <t>mMORp Viral Validation Testing, Rd. 4</t>
  </si>
  <si>
    <r>
      <t>Left</t>
    </r>
    <r>
      <rPr>
        <sz val="11"/>
        <color theme="1"/>
        <rFont val="Calibri"/>
        <family val="2"/>
        <scheme val="minor"/>
      </rPr>
      <t xml:space="preserve"> (L2)</t>
    </r>
  </si>
  <si>
    <t>PFC Counts - 20x</t>
  </si>
  <si>
    <t>PFC Counts - 40x</t>
  </si>
  <si>
    <t>VTA Counts - 20x</t>
  </si>
  <si>
    <t>VTA Counts - 40x</t>
  </si>
  <si>
    <t>Animal #2091</t>
  </si>
  <si>
    <t>Animal #2092</t>
  </si>
  <si>
    <r>
      <t>Left</t>
    </r>
    <r>
      <rPr>
        <sz val="11"/>
        <color theme="1"/>
        <rFont val="Calibri"/>
        <family val="2"/>
        <scheme val="minor"/>
      </rPr>
      <t xml:space="preserve"> (R1)</t>
    </r>
  </si>
  <si>
    <t>Oprm1-Cre:Sun1 (Blendy) Counts - Manual</t>
  </si>
  <si>
    <t>Animal #5666</t>
  </si>
  <si>
    <t>Animal #5668</t>
  </si>
  <si>
    <t>Sun1-GFP (Green)</t>
  </si>
  <si>
    <t>Sun1-eGFP = Oprm1-Cre (G), mCherry = mMORp (R), AF 647 = Cre (P)</t>
  </si>
  <si>
    <r>
      <t>Right</t>
    </r>
    <r>
      <rPr>
        <sz val="11"/>
        <color theme="1"/>
        <rFont val="Calibri"/>
        <family val="2"/>
        <scheme val="minor"/>
      </rPr>
      <t xml:space="preserve"> (R2)</t>
    </r>
  </si>
  <si>
    <r>
      <t>Left</t>
    </r>
    <r>
      <rPr>
        <sz val="11"/>
        <color theme="1"/>
        <rFont val="Calibri"/>
        <family val="2"/>
        <scheme val="minor"/>
      </rPr>
      <t xml:space="preserve"> (L3)</t>
    </r>
  </si>
  <si>
    <t>Animal #5855</t>
  </si>
  <si>
    <t>DMS Counts - 20x</t>
  </si>
  <si>
    <t>DMS Counts - 40x</t>
  </si>
  <si>
    <t>GFP+mMORp (G+R)</t>
  </si>
  <si>
    <t>Animal #5856</t>
  </si>
  <si>
    <r>
      <t>Left</t>
    </r>
    <r>
      <rPr>
        <sz val="11"/>
        <color theme="1"/>
        <rFont val="Calibri"/>
        <family val="2"/>
        <scheme val="minor"/>
      </rPr>
      <t xml:space="preserve"> (DMS1 L1)</t>
    </r>
  </si>
  <si>
    <r>
      <t>Right</t>
    </r>
    <r>
      <rPr>
        <sz val="11"/>
        <color theme="1"/>
        <rFont val="Calibri"/>
        <family val="2"/>
        <scheme val="minor"/>
      </rPr>
      <t xml:space="preserve"> (DMS2 R1)**</t>
    </r>
  </si>
  <si>
    <r>
      <t>Right</t>
    </r>
    <r>
      <rPr>
        <sz val="11"/>
        <color theme="1"/>
        <rFont val="Calibri"/>
        <family val="2"/>
        <scheme val="minor"/>
      </rPr>
      <t xml:space="preserve"> (R3)</t>
    </r>
  </si>
  <si>
    <t>Oprm1-Cre (Palmiter) Counts - Analysis</t>
  </si>
  <si>
    <t>Individual Subjects Analysis</t>
  </si>
  <si>
    <t>Cre (+) ONLY</t>
  </si>
  <si>
    <t>mMORp (+) ONLY</t>
  </si>
  <si>
    <t>Cre+mMORp ONLY</t>
  </si>
  <si>
    <t>% of Cre (+)</t>
  </si>
  <si>
    <t>% of mMORp (+)</t>
  </si>
  <si>
    <t>Virus+mMORp (G+R)</t>
  </si>
  <si>
    <t>Cre+mMORp (R+P)</t>
  </si>
  <si>
    <t>ALL (G+R+P)</t>
  </si>
  <si>
    <t>eGFP (+) ONLY</t>
  </si>
  <si>
    <t>% of eGFP (+)</t>
  </si>
  <si>
    <t>eGFP+mMORp ONLY</t>
  </si>
  <si>
    <t>mMORp</t>
  </si>
  <si>
    <t>TOTALS</t>
  </si>
  <si>
    <t>eGFP</t>
  </si>
  <si>
    <t>eGFP ONLY</t>
  </si>
  <si>
    <t>mMORp ONLY</t>
  </si>
  <si>
    <t>Cre ONLY</t>
  </si>
  <si>
    <t>eGFP Analysis</t>
  </si>
  <si>
    <t>Cre Ab Analysis</t>
  </si>
  <si>
    <t>Region Combined Analysis (across subjects)</t>
  </si>
  <si>
    <t>Central Amygdala (CeA)</t>
  </si>
  <si>
    <t>2087 (L+R)</t>
  </si>
  <si>
    <t>2091 (L+R)</t>
  </si>
  <si>
    <t>2092 (R)</t>
  </si>
  <si>
    <t>AVERAGES</t>
  </si>
  <si>
    <t>eGFP (+)</t>
  </si>
  <si>
    <t>mMORp (+)</t>
  </si>
  <si>
    <t>Cre (+)</t>
  </si>
  <si>
    <t>eGFP/mMORp (+)</t>
  </si>
  <si>
    <t>Cre/mMORp (+)</t>
  </si>
  <si>
    <t>eGFP/Cre/mMORp (+)</t>
  </si>
  <si>
    <t>eGFP/mMORp ONLY</t>
  </si>
  <si>
    <t>Cre/mMORp ONLY</t>
  </si>
  <si>
    <t>Prefrontal Cortex (PFC)</t>
  </si>
  <si>
    <t>Ventral Tegmental Area (VTA)</t>
  </si>
  <si>
    <t>Population Defined Analysis (across subjects)</t>
  </si>
  <si>
    <t>eGFP/mMORp/Cre ONLY</t>
  </si>
  <si>
    <t>mMORp/eGFP ONLY</t>
  </si>
  <si>
    <t>mMORp/Cre ONLY</t>
  </si>
  <si>
    <t>mMORp/eGFP/Cre ONLY</t>
  </si>
  <si>
    <t>Cre</t>
  </si>
  <si>
    <t>Cre/mMORp/eGFP ONLY</t>
  </si>
  <si>
    <t>Oprm1-Cre:Sun1 (Blendy) Counts -Analysis</t>
  </si>
  <si>
    <t>GFP (+) ONLY</t>
  </si>
  <si>
    <t>% of GFP (+)</t>
  </si>
  <si>
    <t>5666 (L+R)</t>
  </si>
  <si>
    <t>5668 (L+R)</t>
  </si>
  <si>
    <t>5668 (L)</t>
  </si>
  <si>
    <t>5855 (L)</t>
  </si>
  <si>
    <t>GFP (+)</t>
  </si>
  <si>
    <t>GFP/mMORp (+)</t>
  </si>
  <si>
    <t>GFP/Cre/mMORp (+)</t>
  </si>
  <si>
    <t>GFP</t>
  </si>
  <si>
    <t>GFP/mMORp ONLY</t>
  </si>
  <si>
    <t>GFP/mMORp/Cre ONLY</t>
  </si>
  <si>
    <t>GFP ONLY</t>
  </si>
  <si>
    <t>mMORp/GFP ONLY</t>
  </si>
  <si>
    <t>mMORp/GFP/Cre ONLY</t>
  </si>
  <si>
    <t>Cre/mMORp/GFP ONLY</t>
  </si>
  <si>
    <t>5857 (L+R)</t>
  </si>
  <si>
    <t>Dorsomedial Striatum (DMS)</t>
  </si>
  <si>
    <t>Palmiter Counts</t>
  </si>
  <si>
    <t>Left (L1)</t>
  </si>
  <si>
    <t>Right (R1)</t>
  </si>
  <si>
    <t>Blendy Counts</t>
  </si>
  <si>
    <t>Left (L2)</t>
  </si>
  <si>
    <t>Right (R2)</t>
  </si>
  <si>
    <t>2369 (L)</t>
  </si>
  <si>
    <t>Left</t>
  </si>
  <si>
    <t>2375 (L)</t>
  </si>
  <si>
    <t xml:space="preserve">2375 (R) </t>
  </si>
  <si>
    <t>Left (R1)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</si>
</sst>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164" fontId="0" fillId="0" borderId="0" xfId="0" applyNumberFormat="1"/>
    <xf numFmtId="0" fontId="8" fillId="0" borderId="0" xfId="0" applyFont="1"/>
    <xf numFmtId="0" fontId="10" fillId="0" borderId="0" xfId="0" applyFont="1"/>
    <xf numFmtId="0" fontId="0" fillId="0" borderId="0" xfId="0" applyFont="1"/>
    <xf numFmtId="0" fontId="9" fillId="2" borderId="0" xfId="0" applyFont="1" applyFill="1"/>
    <xf numFmtId="0" fontId="11" fillId="0" borderId="0" xfId="0" applyFont="1"/>
    <xf numFmtId="0" fontId="12" fillId="0" borderId="0" xfId="0" applyFont="1"/>
    <xf numFmtId="1" fontId="0" fillId="0" borderId="0" xfId="0" applyNumberFormat="1"/>
    <xf numFmtId="1" fontId="7" fillId="0" borderId="0" xfId="0" applyNumberFormat="1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"/>
  <sheetViews>
    <sheetView topLeftCell="K4" workbookViewId="0">
      <selection activeCell="T20" sqref="T20:X28"/>
    </sheetView>
  </sheetViews>
  <sheetFormatPr defaultRowHeight="15" x14ac:dyDescent="0.25"/>
  <cols>
    <col min="1" max="1" width="19.28515625" customWidth="1"/>
    <col min="4" max="4" width="19.28515625" bestFit="1" customWidth="1"/>
    <col min="7" max="7" width="19.28515625" bestFit="1" customWidth="1"/>
    <col min="12" max="12" width="19.28515625" bestFit="1" customWidth="1"/>
    <col min="15" max="15" width="19.28515625" bestFit="1" customWidth="1"/>
    <col min="20" max="20" width="19.28515625" bestFit="1" customWidth="1"/>
    <col min="23" max="23" width="19.28515625" bestFit="1" customWidth="1"/>
  </cols>
  <sheetData>
    <row r="1" spans="1:24" ht="18.75" x14ac:dyDescent="0.3">
      <c r="A1" s="1" t="s">
        <v>14</v>
      </c>
    </row>
    <row r="2" spans="1:24" x14ac:dyDescent="0.25">
      <c r="A2" s="2" t="s">
        <v>0</v>
      </c>
    </row>
    <row r="4" spans="1:24" ht="15.75" x14ac:dyDescent="0.25">
      <c r="A4" s="3" t="s">
        <v>1</v>
      </c>
    </row>
    <row r="5" spans="1:24" x14ac:dyDescent="0.25">
      <c r="A5" t="s">
        <v>2</v>
      </c>
    </row>
    <row r="7" spans="1:24" ht="15.75" x14ac:dyDescent="0.25">
      <c r="A7" s="6" t="s">
        <v>3</v>
      </c>
      <c r="L7" s="6" t="s">
        <v>20</v>
      </c>
      <c r="T7" s="6" t="s">
        <v>21</v>
      </c>
    </row>
    <row r="9" spans="1:24" x14ac:dyDescent="0.25">
      <c r="A9" s="4" t="s">
        <v>4</v>
      </c>
      <c r="D9" s="4" t="s">
        <v>5</v>
      </c>
      <c r="L9" s="4" t="s">
        <v>4</v>
      </c>
      <c r="O9" s="4" t="s">
        <v>5</v>
      </c>
      <c r="T9" s="4" t="s">
        <v>4</v>
      </c>
      <c r="W9" s="4" t="s">
        <v>5</v>
      </c>
    </row>
    <row r="11" spans="1:24" x14ac:dyDescent="0.25">
      <c r="A11" s="5" t="s">
        <v>6</v>
      </c>
      <c r="D11" s="5" t="s">
        <v>6</v>
      </c>
      <c r="G11" s="5" t="s">
        <v>15</v>
      </c>
      <c r="L11" s="5" t="s">
        <v>6</v>
      </c>
      <c r="O11" s="5" t="s">
        <v>6</v>
      </c>
      <c r="T11" s="5" t="s">
        <v>22</v>
      </c>
      <c r="W11" s="5" t="s">
        <v>22</v>
      </c>
    </row>
    <row r="12" spans="1:24" x14ac:dyDescent="0.25">
      <c r="A12" t="s">
        <v>7</v>
      </c>
      <c r="B12">
        <v>302</v>
      </c>
      <c r="D12" t="s">
        <v>7</v>
      </c>
      <c r="E12">
        <v>97</v>
      </c>
      <c r="G12" t="s">
        <v>7</v>
      </c>
      <c r="H12">
        <v>113</v>
      </c>
      <c r="L12" t="s">
        <v>7</v>
      </c>
      <c r="M12">
        <v>265</v>
      </c>
      <c r="O12" t="s">
        <v>7</v>
      </c>
      <c r="P12">
        <v>121</v>
      </c>
      <c r="T12" t="s">
        <v>7</v>
      </c>
      <c r="U12">
        <v>333</v>
      </c>
      <c r="W12" t="s">
        <v>7</v>
      </c>
      <c r="X12">
        <v>156</v>
      </c>
    </row>
    <row r="13" spans="1:24" x14ac:dyDescent="0.25">
      <c r="A13" t="s">
        <v>8</v>
      </c>
      <c r="B13">
        <v>235</v>
      </c>
      <c r="D13" t="s">
        <v>8</v>
      </c>
      <c r="E13">
        <v>181</v>
      </c>
      <c r="G13" t="s">
        <v>8</v>
      </c>
      <c r="H13">
        <v>149</v>
      </c>
      <c r="L13" t="s">
        <v>8</v>
      </c>
      <c r="M13">
        <v>90</v>
      </c>
      <c r="O13" t="s">
        <v>8</v>
      </c>
      <c r="P13">
        <v>98</v>
      </c>
      <c r="T13" t="s">
        <v>8</v>
      </c>
      <c r="U13">
        <v>236</v>
      </c>
      <c r="W13" t="s">
        <v>8</v>
      </c>
      <c r="X13">
        <v>162</v>
      </c>
    </row>
    <row r="14" spans="1:24" x14ac:dyDescent="0.25">
      <c r="A14" t="s">
        <v>9</v>
      </c>
      <c r="B14">
        <v>391</v>
      </c>
      <c r="D14" t="s">
        <v>9</v>
      </c>
      <c r="E14">
        <v>174</v>
      </c>
      <c r="G14" t="s">
        <v>9</v>
      </c>
      <c r="H14">
        <v>138</v>
      </c>
      <c r="L14" t="s">
        <v>9</v>
      </c>
      <c r="M14">
        <v>264</v>
      </c>
      <c r="O14" t="s">
        <v>9</v>
      </c>
      <c r="P14">
        <v>140</v>
      </c>
      <c r="T14" t="s">
        <v>9</v>
      </c>
      <c r="U14">
        <v>344</v>
      </c>
      <c r="W14" t="s">
        <v>9</v>
      </c>
      <c r="X14">
        <v>180</v>
      </c>
    </row>
    <row r="15" spans="1:24" x14ac:dyDescent="0.25">
      <c r="A15" t="s">
        <v>10</v>
      </c>
      <c r="B15">
        <v>127</v>
      </c>
      <c r="D15" t="s">
        <v>10</v>
      </c>
      <c r="E15">
        <v>71</v>
      </c>
      <c r="G15" t="s">
        <v>10</v>
      </c>
      <c r="H15">
        <v>69</v>
      </c>
      <c r="L15" t="s">
        <v>10</v>
      </c>
      <c r="M15">
        <v>57</v>
      </c>
      <c r="O15" t="s">
        <v>10</v>
      </c>
      <c r="P15">
        <v>58</v>
      </c>
      <c r="T15" t="s">
        <v>10</v>
      </c>
      <c r="U15">
        <v>169</v>
      </c>
      <c r="W15" t="s">
        <v>10</v>
      </c>
      <c r="X15">
        <v>110</v>
      </c>
    </row>
    <row r="16" spans="1:24" x14ac:dyDescent="0.25">
      <c r="A16" t="s">
        <v>11</v>
      </c>
      <c r="B16">
        <v>224</v>
      </c>
      <c r="D16" t="s">
        <v>11</v>
      </c>
      <c r="E16">
        <v>174</v>
      </c>
      <c r="G16" t="s">
        <v>11</v>
      </c>
      <c r="H16">
        <v>138</v>
      </c>
      <c r="L16" t="s">
        <v>11</v>
      </c>
      <c r="M16">
        <v>78</v>
      </c>
      <c r="O16" t="s">
        <v>11</v>
      </c>
      <c r="P16">
        <v>87</v>
      </c>
      <c r="T16" t="s">
        <v>11</v>
      </c>
      <c r="U16">
        <v>199</v>
      </c>
      <c r="W16" t="s">
        <v>11</v>
      </c>
      <c r="X16">
        <v>138</v>
      </c>
    </row>
    <row r="17" spans="1:24" x14ac:dyDescent="0.25">
      <c r="A17" t="s">
        <v>12</v>
      </c>
      <c r="B17">
        <v>119</v>
      </c>
      <c r="D17" t="s">
        <v>12</v>
      </c>
      <c r="E17">
        <v>64</v>
      </c>
      <c r="G17" t="s">
        <v>12</v>
      </c>
      <c r="H17">
        <v>67</v>
      </c>
      <c r="L17" t="s">
        <v>12</v>
      </c>
      <c r="M17">
        <v>50</v>
      </c>
      <c r="O17" t="s">
        <v>12</v>
      </c>
      <c r="P17">
        <v>56</v>
      </c>
      <c r="T17" t="s">
        <v>12</v>
      </c>
      <c r="U17">
        <v>142</v>
      </c>
      <c r="W17" t="s">
        <v>12</v>
      </c>
      <c r="X17">
        <v>97</v>
      </c>
    </row>
    <row r="19" spans="1:24" x14ac:dyDescent="0.25">
      <c r="A19" s="5" t="s">
        <v>13</v>
      </c>
      <c r="D19" s="5" t="s">
        <v>13</v>
      </c>
      <c r="G19" s="5"/>
      <c r="L19" s="5" t="s">
        <v>13</v>
      </c>
      <c r="O19" s="5" t="s">
        <v>13</v>
      </c>
      <c r="T19" s="5"/>
      <c r="W19" s="5"/>
    </row>
    <row r="20" spans="1:24" x14ac:dyDescent="0.25">
      <c r="A20" t="s">
        <v>7</v>
      </c>
      <c r="B20">
        <v>142</v>
      </c>
      <c r="D20" t="s">
        <v>7</v>
      </c>
      <c r="E20">
        <v>77</v>
      </c>
      <c r="L20" t="s">
        <v>7</v>
      </c>
      <c r="M20">
        <v>217</v>
      </c>
      <c r="O20" t="s">
        <v>7</v>
      </c>
      <c r="P20">
        <v>88</v>
      </c>
      <c r="T20" s="4" t="s">
        <v>18</v>
      </c>
      <c r="W20" s="4" t="s">
        <v>19</v>
      </c>
    </row>
    <row r="21" spans="1:24" x14ac:dyDescent="0.25">
      <c r="A21" t="s">
        <v>8</v>
      </c>
      <c r="B21">
        <v>167</v>
      </c>
      <c r="D21" t="s">
        <v>8</v>
      </c>
      <c r="E21">
        <v>115</v>
      </c>
      <c r="L21" t="s">
        <v>8</v>
      </c>
      <c r="M21">
        <v>82</v>
      </c>
      <c r="O21" t="s">
        <v>8</v>
      </c>
      <c r="P21">
        <v>95</v>
      </c>
    </row>
    <row r="22" spans="1:24" x14ac:dyDescent="0.25">
      <c r="A22" t="s">
        <v>9</v>
      </c>
      <c r="B22">
        <v>204</v>
      </c>
      <c r="D22" t="s">
        <v>9</v>
      </c>
      <c r="E22">
        <v>100</v>
      </c>
      <c r="L22" t="s">
        <v>9</v>
      </c>
      <c r="M22">
        <v>222</v>
      </c>
      <c r="O22" t="s">
        <v>9</v>
      </c>
      <c r="P22">
        <v>122</v>
      </c>
      <c r="T22" s="5" t="s">
        <v>6</v>
      </c>
      <c r="W22" s="5" t="s">
        <v>6</v>
      </c>
    </row>
    <row r="23" spans="1:24" x14ac:dyDescent="0.25">
      <c r="A23" t="s">
        <v>10</v>
      </c>
      <c r="B23">
        <v>53</v>
      </c>
      <c r="D23" t="s">
        <v>10</v>
      </c>
      <c r="E23">
        <v>47</v>
      </c>
      <c r="L23" t="s">
        <v>10</v>
      </c>
      <c r="M23">
        <v>49</v>
      </c>
      <c r="O23" t="s">
        <v>10</v>
      </c>
      <c r="P23">
        <v>41</v>
      </c>
      <c r="T23" t="s">
        <v>7</v>
      </c>
      <c r="U23">
        <v>239</v>
      </c>
      <c r="W23" t="s">
        <v>7</v>
      </c>
      <c r="X23">
        <v>94</v>
      </c>
    </row>
    <row r="24" spans="1:24" x14ac:dyDescent="0.25">
      <c r="A24" t="s">
        <v>11</v>
      </c>
      <c r="B24">
        <v>128</v>
      </c>
      <c r="D24" t="s">
        <v>11</v>
      </c>
      <c r="E24">
        <v>77</v>
      </c>
      <c r="L24" t="s">
        <v>11</v>
      </c>
      <c r="M24">
        <v>71</v>
      </c>
      <c r="O24" t="s">
        <v>11</v>
      </c>
      <c r="P24">
        <v>80</v>
      </c>
      <c r="T24" t="s">
        <v>8</v>
      </c>
      <c r="U24">
        <v>202</v>
      </c>
      <c r="W24" t="s">
        <v>8</v>
      </c>
      <c r="X24">
        <v>90</v>
      </c>
    </row>
    <row r="25" spans="1:24" x14ac:dyDescent="0.25">
      <c r="A25" t="s">
        <v>12</v>
      </c>
      <c r="B25">
        <v>47</v>
      </c>
      <c r="D25" t="s">
        <v>12</v>
      </c>
      <c r="E25">
        <v>33</v>
      </c>
      <c r="L25" t="s">
        <v>12</v>
      </c>
      <c r="M25">
        <v>46</v>
      </c>
      <c r="O25" t="s">
        <v>12</v>
      </c>
      <c r="P25">
        <v>40</v>
      </c>
      <c r="T25" t="s">
        <v>9</v>
      </c>
      <c r="U25">
        <v>293</v>
      </c>
      <c r="W25" t="s">
        <v>9</v>
      </c>
      <c r="X25">
        <v>117</v>
      </c>
    </row>
    <row r="26" spans="1:24" x14ac:dyDescent="0.25">
      <c r="T26" t="s">
        <v>10</v>
      </c>
      <c r="U26">
        <v>128</v>
      </c>
      <c r="W26" t="s">
        <v>10</v>
      </c>
      <c r="X26">
        <v>62</v>
      </c>
    </row>
    <row r="27" spans="1:24" x14ac:dyDescent="0.25">
      <c r="T27" t="s">
        <v>11</v>
      </c>
      <c r="U27">
        <v>191</v>
      </c>
      <c r="W27" t="s">
        <v>11</v>
      </c>
      <c r="X27">
        <v>87</v>
      </c>
    </row>
    <row r="28" spans="1:24" x14ac:dyDescent="0.25">
      <c r="A28" s="4" t="s">
        <v>16</v>
      </c>
      <c r="D28" s="4" t="s">
        <v>17</v>
      </c>
      <c r="L28" s="4" t="s">
        <v>16</v>
      </c>
      <c r="O28" s="4" t="s">
        <v>17</v>
      </c>
      <c r="T28" t="s">
        <v>12</v>
      </c>
      <c r="U28">
        <v>123</v>
      </c>
      <c r="W28" t="s">
        <v>12</v>
      </c>
      <c r="X28">
        <v>60</v>
      </c>
    </row>
    <row r="30" spans="1:24" x14ac:dyDescent="0.25">
      <c r="A30" s="5" t="s">
        <v>6</v>
      </c>
      <c r="D30" s="5" t="s">
        <v>6</v>
      </c>
      <c r="G30" s="5"/>
      <c r="L30" s="5" t="s">
        <v>13</v>
      </c>
      <c r="O30" s="5" t="s">
        <v>13</v>
      </c>
    </row>
    <row r="31" spans="1:24" x14ac:dyDescent="0.25">
      <c r="A31" t="s">
        <v>7</v>
      </c>
      <c r="B31">
        <v>287</v>
      </c>
      <c r="D31" t="s">
        <v>7</v>
      </c>
      <c r="E31">
        <v>106</v>
      </c>
      <c r="L31" t="s">
        <v>7</v>
      </c>
      <c r="M31">
        <v>335</v>
      </c>
      <c r="O31" t="s">
        <v>7</v>
      </c>
      <c r="P31">
        <v>142</v>
      </c>
    </row>
    <row r="32" spans="1:24" x14ac:dyDescent="0.25">
      <c r="A32" t="s">
        <v>8</v>
      </c>
      <c r="B32">
        <v>85</v>
      </c>
      <c r="D32" t="s">
        <v>8</v>
      </c>
      <c r="E32">
        <v>117</v>
      </c>
      <c r="L32" t="s">
        <v>8</v>
      </c>
      <c r="M32">
        <v>142</v>
      </c>
      <c r="O32" t="s">
        <v>8</v>
      </c>
      <c r="P32">
        <v>147</v>
      </c>
    </row>
    <row r="33" spans="1:23" x14ac:dyDescent="0.25">
      <c r="A33" t="s">
        <v>9</v>
      </c>
      <c r="B33">
        <v>280</v>
      </c>
      <c r="D33" t="s">
        <v>9</v>
      </c>
      <c r="E33">
        <v>149</v>
      </c>
      <c r="L33" t="s">
        <v>9</v>
      </c>
      <c r="M33">
        <v>284</v>
      </c>
      <c r="O33" t="s">
        <v>9</v>
      </c>
      <c r="P33">
        <v>168</v>
      </c>
    </row>
    <row r="34" spans="1:23" x14ac:dyDescent="0.25">
      <c r="A34" t="s">
        <v>10</v>
      </c>
      <c r="B34">
        <v>58</v>
      </c>
      <c r="D34" t="s">
        <v>10</v>
      </c>
      <c r="E34">
        <v>60</v>
      </c>
      <c r="L34" t="s">
        <v>10</v>
      </c>
      <c r="M34">
        <v>105</v>
      </c>
      <c r="O34" t="s">
        <v>10</v>
      </c>
      <c r="P34">
        <v>76</v>
      </c>
    </row>
    <row r="35" spans="1:23" x14ac:dyDescent="0.25">
      <c r="A35" t="s">
        <v>11</v>
      </c>
      <c r="B35">
        <v>73</v>
      </c>
      <c r="D35" t="s">
        <v>11</v>
      </c>
      <c r="E35">
        <v>107</v>
      </c>
      <c r="L35" t="s">
        <v>11</v>
      </c>
      <c r="M35">
        <v>117</v>
      </c>
      <c r="O35" t="s">
        <v>11</v>
      </c>
      <c r="P35">
        <v>114</v>
      </c>
    </row>
    <row r="36" spans="1:23" x14ac:dyDescent="0.25">
      <c r="A36" t="s">
        <v>12</v>
      </c>
      <c r="B36">
        <v>53</v>
      </c>
      <c r="D36" t="s">
        <v>12</v>
      </c>
      <c r="E36">
        <v>56</v>
      </c>
      <c r="L36" t="s">
        <v>12</v>
      </c>
      <c r="M36">
        <v>91</v>
      </c>
      <c r="O36" t="s">
        <v>12</v>
      </c>
      <c r="P36">
        <v>65</v>
      </c>
    </row>
    <row r="38" spans="1:23" x14ac:dyDescent="0.25">
      <c r="A38" s="5" t="s">
        <v>13</v>
      </c>
      <c r="D38" s="5" t="s">
        <v>13</v>
      </c>
      <c r="G38" s="5"/>
      <c r="T38" s="5"/>
      <c r="W38" s="5"/>
    </row>
    <row r="39" spans="1:23" x14ac:dyDescent="0.25">
      <c r="A39" t="s">
        <v>7</v>
      </c>
      <c r="B39">
        <v>364</v>
      </c>
      <c r="D39" t="s">
        <v>7</v>
      </c>
      <c r="E39">
        <v>143</v>
      </c>
      <c r="L39" s="4" t="s">
        <v>18</v>
      </c>
      <c r="O39" s="4" t="s">
        <v>19</v>
      </c>
    </row>
    <row r="40" spans="1:23" x14ac:dyDescent="0.25">
      <c r="A40" t="s">
        <v>8</v>
      </c>
      <c r="B40">
        <v>135</v>
      </c>
      <c r="D40" t="s">
        <v>8</v>
      </c>
      <c r="E40">
        <v>148</v>
      </c>
    </row>
    <row r="41" spans="1:23" x14ac:dyDescent="0.25">
      <c r="A41" t="s">
        <v>9</v>
      </c>
      <c r="B41">
        <v>394</v>
      </c>
      <c r="D41" t="s">
        <v>9</v>
      </c>
      <c r="E41">
        <v>189</v>
      </c>
      <c r="L41" s="5" t="s">
        <v>6</v>
      </c>
      <c r="O41" s="5" t="s">
        <v>6</v>
      </c>
    </row>
    <row r="42" spans="1:23" x14ac:dyDescent="0.25">
      <c r="A42" t="s">
        <v>10</v>
      </c>
      <c r="B42">
        <v>79</v>
      </c>
      <c r="D42" t="s">
        <v>10</v>
      </c>
      <c r="E42">
        <v>70</v>
      </c>
      <c r="L42" t="s">
        <v>7</v>
      </c>
      <c r="M42">
        <v>123</v>
      </c>
      <c r="O42" t="s">
        <v>7</v>
      </c>
      <c r="P42">
        <v>73</v>
      </c>
    </row>
    <row r="43" spans="1:23" x14ac:dyDescent="0.25">
      <c r="A43" t="s">
        <v>11</v>
      </c>
      <c r="B43">
        <v>123</v>
      </c>
      <c r="D43" t="s">
        <v>11</v>
      </c>
      <c r="E43">
        <v>123</v>
      </c>
      <c r="L43" t="s">
        <v>8</v>
      </c>
      <c r="M43">
        <v>141</v>
      </c>
      <c r="O43" t="s">
        <v>8</v>
      </c>
      <c r="P43">
        <v>85</v>
      </c>
    </row>
    <row r="44" spans="1:23" x14ac:dyDescent="0.25">
      <c r="A44" t="s">
        <v>12</v>
      </c>
      <c r="B44">
        <v>71</v>
      </c>
      <c r="D44" t="s">
        <v>12</v>
      </c>
      <c r="E44">
        <v>63</v>
      </c>
      <c r="L44" t="s">
        <v>9</v>
      </c>
      <c r="M44">
        <v>180</v>
      </c>
      <c r="O44" t="s">
        <v>9</v>
      </c>
      <c r="P44">
        <v>111</v>
      </c>
    </row>
    <row r="45" spans="1:23" x14ac:dyDescent="0.25">
      <c r="L45" t="s">
        <v>10</v>
      </c>
      <c r="M45">
        <v>60</v>
      </c>
      <c r="O45" t="s">
        <v>10</v>
      </c>
      <c r="P45">
        <v>38</v>
      </c>
    </row>
    <row r="46" spans="1:23" x14ac:dyDescent="0.25">
      <c r="L46" t="s">
        <v>11</v>
      </c>
      <c r="M46">
        <v>123</v>
      </c>
      <c r="O46" t="s">
        <v>11</v>
      </c>
      <c r="P46">
        <v>81</v>
      </c>
    </row>
    <row r="47" spans="1:23" x14ac:dyDescent="0.25">
      <c r="A47" s="4" t="s">
        <v>18</v>
      </c>
      <c r="D47" s="4" t="s">
        <v>19</v>
      </c>
      <c r="L47" t="s">
        <v>12</v>
      </c>
      <c r="M47">
        <v>54</v>
      </c>
      <c r="O47" t="s">
        <v>12</v>
      </c>
      <c r="P47">
        <v>37</v>
      </c>
    </row>
    <row r="49" spans="1:16" x14ac:dyDescent="0.25">
      <c r="A49" s="5" t="s">
        <v>6</v>
      </c>
      <c r="D49" s="5" t="s">
        <v>6</v>
      </c>
      <c r="L49" s="5" t="s">
        <v>13</v>
      </c>
      <c r="O49" s="5" t="s">
        <v>13</v>
      </c>
    </row>
    <row r="50" spans="1:16" x14ac:dyDescent="0.25">
      <c r="A50" t="s">
        <v>7</v>
      </c>
      <c r="B50">
        <v>206</v>
      </c>
      <c r="D50" t="s">
        <v>7</v>
      </c>
      <c r="E50">
        <v>101</v>
      </c>
      <c r="L50" t="s">
        <v>7</v>
      </c>
      <c r="M50">
        <v>248</v>
      </c>
      <c r="O50" t="s">
        <v>7</v>
      </c>
      <c r="P50">
        <v>84</v>
      </c>
    </row>
    <row r="51" spans="1:16" x14ac:dyDescent="0.25">
      <c r="A51" t="s">
        <v>8</v>
      </c>
      <c r="B51">
        <v>88</v>
      </c>
      <c r="D51" t="s">
        <v>8</v>
      </c>
      <c r="E51">
        <v>78</v>
      </c>
      <c r="L51" t="s">
        <v>8</v>
      </c>
      <c r="M51">
        <v>141</v>
      </c>
      <c r="O51" t="s">
        <v>8</v>
      </c>
      <c r="P51">
        <v>69</v>
      </c>
    </row>
    <row r="52" spans="1:16" x14ac:dyDescent="0.25">
      <c r="A52" t="s">
        <v>9</v>
      </c>
      <c r="B52">
        <v>115</v>
      </c>
      <c r="D52" t="s">
        <v>9</v>
      </c>
      <c r="E52">
        <v>67</v>
      </c>
      <c r="L52" t="s">
        <v>9</v>
      </c>
      <c r="M52">
        <v>260</v>
      </c>
      <c r="O52" t="s">
        <v>9</v>
      </c>
      <c r="P52">
        <v>97</v>
      </c>
    </row>
    <row r="53" spans="1:16" x14ac:dyDescent="0.25">
      <c r="A53" t="s">
        <v>10</v>
      </c>
      <c r="B53">
        <v>74</v>
      </c>
      <c r="D53" t="s">
        <v>10</v>
      </c>
      <c r="E53">
        <v>69</v>
      </c>
      <c r="L53" t="s">
        <v>10</v>
      </c>
      <c r="M53">
        <v>105</v>
      </c>
      <c r="O53" t="s">
        <v>10</v>
      </c>
      <c r="P53">
        <v>50</v>
      </c>
    </row>
    <row r="54" spans="1:16" x14ac:dyDescent="0.25">
      <c r="A54" t="s">
        <v>11</v>
      </c>
      <c r="B54">
        <v>32</v>
      </c>
      <c r="D54" t="s">
        <v>11</v>
      </c>
      <c r="E54">
        <v>50</v>
      </c>
      <c r="L54" t="s">
        <v>11</v>
      </c>
      <c r="M54">
        <v>130</v>
      </c>
      <c r="O54" t="s">
        <v>11</v>
      </c>
      <c r="P54">
        <v>65</v>
      </c>
    </row>
    <row r="55" spans="1:16" x14ac:dyDescent="0.25">
      <c r="A55" t="s">
        <v>12</v>
      </c>
      <c r="B55">
        <v>26</v>
      </c>
      <c r="D55" t="s">
        <v>12</v>
      </c>
      <c r="E55">
        <v>46</v>
      </c>
      <c r="L55" t="s">
        <v>12</v>
      </c>
      <c r="M55">
        <v>94</v>
      </c>
      <c r="O55" t="s">
        <v>12</v>
      </c>
      <c r="P55">
        <v>47</v>
      </c>
    </row>
    <row r="57" spans="1:16" x14ac:dyDescent="0.25">
      <c r="A57" s="5" t="s">
        <v>13</v>
      </c>
      <c r="D57" s="5" t="s">
        <v>13</v>
      </c>
    </row>
    <row r="58" spans="1:16" x14ac:dyDescent="0.25">
      <c r="A58" t="s">
        <v>7</v>
      </c>
      <c r="B58">
        <v>309</v>
      </c>
      <c r="D58" t="s">
        <v>7</v>
      </c>
      <c r="E58">
        <v>138</v>
      </c>
    </row>
    <row r="59" spans="1:16" x14ac:dyDescent="0.25">
      <c r="A59" t="s">
        <v>8</v>
      </c>
      <c r="B59">
        <v>83</v>
      </c>
      <c r="D59" t="s">
        <v>8</v>
      </c>
      <c r="E59">
        <v>87</v>
      </c>
    </row>
    <row r="60" spans="1:16" x14ac:dyDescent="0.25">
      <c r="A60" t="s">
        <v>9</v>
      </c>
      <c r="B60">
        <v>217</v>
      </c>
      <c r="D60" t="s">
        <v>9</v>
      </c>
      <c r="E60">
        <v>83</v>
      </c>
    </row>
    <row r="61" spans="1:16" x14ac:dyDescent="0.25">
      <c r="A61" t="s">
        <v>10</v>
      </c>
      <c r="B61">
        <v>68</v>
      </c>
      <c r="D61" t="s">
        <v>10</v>
      </c>
      <c r="E61">
        <v>73</v>
      </c>
    </row>
    <row r="62" spans="1:16" x14ac:dyDescent="0.25">
      <c r="A62" t="s">
        <v>11</v>
      </c>
      <c r="B62">
        <v>62</v>
      </c>
      <c r="D62" t="s">
        <v>11</v>
      </c>
      <c r="E62">
        <v>50</v>
      </c>
    </row>
    <row r="63" spans="1:16" x14ac:dyDescent="0.25">
      <c r="A63" t="s">
        <v>12</v>
      </c>
      <c r="B63">
        <v>50</v>
      </c>
      <c r="D63" t="s">
        <v>12</v>
      </c>
      <c r="E63">
        <v>43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30"/>
  <sheetViews>
    <sheetView topLeftCell="AA1" zoomScale="50" zoomScaleNormal="50" workbookViewId="0">
      <selection activeCell="BA10" sqref="BA10:BB99"/>
    </sheetView>
  </sheetViews>
  <sheetFormatPr defaultRowHeight="15" x14ac:dyDescent="0.25"/>
  <cols>
    <col min="1" max="1" width="19" customWidth="1"/>
    <col min="2" max="2" width="9.5703125" bestFit="1" customWidth="1"/>
    <col min="4" max="4" width="19.28515625" bestFit="1" customWidth="1"/>
    <col min="5" max="5" width="9.5703125" customWidth="1"/>
    <col min="7" max="7" width="19.28515625" bestFit="1" customWidth="1"/>
    <col min="10" max="10" width="19.28515625" bestFit="1" customWidth="1"/>
    <col min="13" max="13" width="19.28515625" bestFit="1" customWidth="1"/>
    <col min="16" max="16" width="19.28515625" bestFit="1" customWidth="1"/>
    <col min="18" max="18" width="9.140625" style="12"/>
    <col min="19" max="19" width="23.42578125" customWidth="1"/>
    <col min="22" max="22" width="20.5703125" bestFit="1" customWidth="1"/>
    <col min="26" max="26" width="21.85546875" bestFit="1" customWidth="1"/>
    <col min="29" max="29" width="19.28515625" bestFit="1" customWidth="1"/>
    <col min="33" max="33" width="20.5703125" customWidth="1"/>
    <col min="36" max="36" width="15.85546875" bestFit="1" customWidth="1"/>
    <col min="38" max="38" width="9.140625" style="17"/>
    <col min="39" max="39" width="25.7109375" customWidth="1"/>
    <col min="42" max="42" width="25.28515625" bestFit="1" customWidth="1"/>
    <col min="46" max="46" width="24.42578125" customWidth="1"/>
    <col min="49" max="49" width="25.28515625" bestFit="1" customWidth="1"/>
    <col min="53" max="53" width="25" customWidth="1"/>
    <col min="56" max="56" width="25.28515625" bestFit="1" customWidth="1"/>
  </cols>
  <sheetData>
    <row r="1" spans="1:57" ht="18.75" x14ac:dyDescent="0.3">
      <c r="A1" s="1" t="s">
        <v>38</v>
      </c>
    </row>
    <row r="2" spans="1:57" x14ac:dyDescent="0.25">
      <c r="A2" t="s">
        <v>2</v>
      </c>
    </row>
    <row r="4" spans="1:57" ht="15.75" x14ac:dyDescent="0.25">
      <c r="A4" s="6" t="s">
        <v>39</v>
      </c>
      <c r="S4" s="6" t="s">
        <v>59</v>
      </c>
      <c r="AM4" s="6" t="s">
        <v>75</v>
      </c>
    </row>
    <row r="6" spans="1:57" ht="15.75" x14ac:dyDescent="0.25">
      <c r="A6" s="13" t="s">
        <v>3</v>
      </c>
      <c r="S6" s="4" t="s">
        <v>60</v>
      </c>
      <c r="Z6" s="4" t="s">
        <v>73</v>
      </c>
      <c r="AG6" s="4" t="s">
        <v>74</v>
      </c>
      <c r="AM6" s="4" t="s">
        <v>60</v>
      </c>
      <c r="AT6" s="4" t="s">
        <v>73</v>
      </c>
      <c r="BA6" s="4" t="s">
        <v>74</v>
      </c>
    </row>
    <row r="8" spans="1:57" x14ac:dyDescent="0.25">
      <c r="A8" s="4" t="s">
        <v>4</v>
      </c>
      <c r="D8" s="4" t="s">
        <v>5</v>
      </c>
      <c r="G8" s="4" t="s">
        <v>16</v>
      </c>
      <c r="J8" s="4" t="s">
        <v>17</v>
      </c>
      <c r="M8" s="4" t="s">
        <v>18</v>
      </c>
      <c r="P8" s="4" t="s">
        <v>19</v>
      </c>
      <c r="S8" s="4" t="s">
        <v>4</v>
      </c>
      <c r="V8" s="4" t="s">
        <v>5</v>
      </c>
      <c r="Z8" s="4" t="s">
        <v>16</v>
      </c>
      <c r="AC8" s="4" t="s">
        <v>17</v>
      </c>
      <c r="AG8" s="4" t="s">
        <v>18</v>
      </c>
      <c r="AJ8" s="4" t="s">
        <v>19</v>
      </c>
      <c r="AM8" s="4" t="s">
        <v>4</v>
      </c>
      <c r="AP8" s="4" t="s">
        <v>5</v>
      </c>
      <c r="AT8" s="4" t="s">
        <v>16</v>
      </c>
      <c r="AW8" s="4" t="s">
        <v>17</v>
      </c>
      <c r="BA8" s="4" t="s">
        <v>18</v>
      </c>
      <c r="BD8" s="4" t="s">
        <v>19</v>
      </c>
    </row>
    <row r="10" spans="1:57" x14ac:dyDescent="0.25">
      <c r="A10" s="5" t="s">
        <v>6</v>
      </c>
      <c r="D10" s="5" t="s">
        <v>6</v>
      </c>
      <c r="G10" s="5" t="s">
        <v>6</v>
      </c>
      <c r="J10" s="5" t="s">
        <v>6</v>
      </c>
      <c r="M10" s="5" t="s">
        <v>6</v>
      </c>
      <c r="P10" s="5" t="s">
        <v>6</v>
      </c>
      <c r="S10" s="14" t="s">
        <v>61</v>
      </c>
      <c r="V10" s="5"/>
      <c r="Z10" s="14" t="s">
        <v>61</v>
      </c>
      <c r="AG10" s="14" t="s">
        <v>61</v>
      </c>
      <c r="AM10" s="14" t="s">
        <v>61</v>
      </c>
      <c r="AP10" s="5"/>
      <c r="AT10" s="14" t="s">
        <v>61</v>
      </c>
      <c r="BA10" s="14" t="s">
        <v>61</v>
      </c>
    </row>
    <row r="11" spans="1:57" x14ac:dyDescent="0.25">
      <c r="A11" t="s">
        <v>7</v>
      </c>
      <c r="B11">
        <v>302</v>
      </c>
      <c r="D11" t="s">
        <v>7</v>
      </c>
      <c r="E11">
        <v>97</v>
      </c>
      <c r="G11" t="s">
        <v>7</v>
      </c>
      <c r="H11">
        <v>287</v>
      </c>
      <c r="J11" t="s">
        <v>7</v>
      </c>
      <c r="K11">
        <v>106</v>
      </c>
      <c r="M11" t="s">
        <v>7</v>
      </c>
      <c r="N11">
        <v>206</v>
      </c>
      <c r="P11" t="s">
        <v>7</v>
      </c>
      <c r="Q11">
        <v>101</v>
      </c>
    </row>
    <row r="12" spans="1:57" x14ac:dyDescent="0.25">
      <c r="A12" t="s">
        <v>8</v>
      </c>
      <c r="B12">
        <v>235</v>
      </c>
      <c r="D12" t="s">
        <v>8</v>
      </c>
      <c r="E12">
        <v>181</v>
      </c>
      <c r="G12" t="s">
        <v>8</v>
      </c>
      <c r="H12">
        <v>85</v>
      </c>
      <c r="J12" t="s">
        <v>8</v>
      </c>
      <c r="K12">
        <v>117</v>
      </c>
      <c r="M12" t="s">
        <v>8</v>
      </c>
      <c r="N12">
        <v>88</v>
      </c>
      <c r="P12" t="s">
        <v>8</v>
      </c>
      <c r="Q12">
        <v>78</v>
      </c>
      <c r="S12" s="5" t="s">
        <v>6</v>
      </c>
      <c r="V12" s="5" t="s">
        <v>6</v>
      </c>
      <c r="Z12" s="5" t="s">
        <v>6</v>
      </c>
      <c r="AC12" s="5" t="s">
        <v>6</v>
      </c>
      <c r="AG12" s="5" t="s">
        <v>6</v>
      </c>
      <c r="AJ12" s="5" t="s">
        <v>6</v>
      </c>
      <c r="AM12" s="5" t="s">
        <v>6</v>
      </c>
      <c r="AP12" s="5" t="s">
        <v>6</v>
      </c>
      <c r="AT12" s="5" t="s">
        <v>6</v>
      </c>
      <c r="AW12" s="5" t="s">
        <v>6</v>
      </c>
      <c r="BA12" s="5" t="s">
        <v>6</v>
      </c>
      <c r="BD12" s="5" t="s">
        <v>6</v>
      </c>
    </row>
    <row r="13" spans="1:57" x14ac:dyDescent="0.25">
      <c r="A13" t="s">
        <v>9</v>
      </c>
      <c r="B13">
        <v>391</v>
      </c>
      <c r="D13" t="s">
        <v>9</v>
      </c>
      <c r="E13">
        <v>174</v>
      </c>
      <c r="G13" t="s">
        <v>9</v>
      </c>
      <c r="H13">
        <v>280</v>
      </c>
      <c r="J13" t="s">
        <v>9</v>
      </c>
      <c r="K13">
        <v>149</v>
      </c>
      <c r="M13" t="s">
        <v>9</v>
      </c>
      <c r="N13">
        <v>115</v>
      </c>
      <c r="P13" t="s">
        <v>9</v>
      </c>
      <c r="Q13">
        <v>67</v>
      </c>
      <c r="S13" t="s">
        <v>7</v>
      </c>
      <c r="T13">
        <v>302</v>
      </c>
      <c r="V13" t="s">
        <v>7</v>
      </c>
      <c r="W13">
        <v>97</v>
      </c>
      <c r="Z13" t="s">
        <v>7</v>
      </c>
      <c r="AA13">
        <v>287</v>
      </c>
      <c r="AC13" t="s">
        <v>7</v>
      </c>
      <c r="AD13">
        <v>106</v>
      </c>
      <c r="AG13" t="s">
        <v>7</v>
      </c>
      <c r="AH13">
        <v>206</v>
      </c>
      <c r="AJ13" t="s">
        <v>7</v>
      </c>
      <c r="AK13">
        <v>101</v>
      </c>
      <c r="AM13" s="4" t="s">
        <v>53</v>
      </c>
      <c r="AP13" s="4" t="s">
        <v>53</v>
      </c>
      <c r="AT13" s="4" t="s">
        <v>53</v>
      </c>
      <c r="AW13" s="4" t="s">
        <v>53</v>
      </c>
      <c r="BA13" s="4" t="s">
        <v>53</v>
      </c>
      <c r="BD13" s="4" t="s">
        <v>53</v>
      </c>
    </row>
    <row r="14" spans="1:57" x14ac:dyDescent="0.25">
      <c r="A14" t="s">
        <v>10</v>
      </c>
      <c r="B14">
        <v>127</v>
      </c>
      <c r="D14" t="s">
        <v>10</v>
      </c>
      <c r="E14">
        <v>71</v>
      </c>
      <c r="G14" t="s">
        <v>10</v>
      </c>
      <c r="H14">
        <v>58</v>
      </c>
      <c r="J14" t="s">
        <v>10</v>
      </c>
      <c r="K14">
        <v>60</v>
      </c>
      <c r="M14" t="s">
        <v>10</v>
      </c>
      <c r="N14">
        <v>74</v>
      </c>
      <c r="P14" t="s">
        <v>10</v>
      </c>
      <c r="Q14">
        <v>69</v>
      </c>
      <c r="S14" t="s">
        <v>8</v>
      </c>
      <c r="T14">
        <v>235</v>
      </c>
      <c r="V14" t="s">
        <v>8</v>
      </c>
      <c r="W14">
        <v>181</v>
      </c>
      <c r="Z14" t="s">
        <v>8</v>
      </c>
      <c r="AA14">
        <v>85</v>
      </c>
      <c r="AC14" t="s">
        <v>8</v>
      </c>
      <c r="AD14">
        <v>117</v>
      </c>
      <c r="AG14" t="s">
        <v>8</v>
      </c>
      <c r="AH14">
        <v>88</v>
      </c>
      <c r="AJ14" t="s">
        <v>8</v>
      </c>
      <c r="AK14">
        <v>78</v>
      </c>
      <c r="AM14" t="s">
        <v>71</v>
      </c>
      <c r="AN14">
        <f>T16-T18</f>
        <v>8</v>
      </c>
      <c r="AP14" t="s">
        <v>71</v>
      </c>
      <c r="AQ14">
        <f>W16-W18</f>
        <v>7</v>
      </c>
      <c r="AT14" t="s">
        <v>71</v>
      </c>
      <c r="AU14">
        <f>AA16-AA18</f>
        <v>5</v>
      </c>
      <c r="AW14" t="s">
        <v>71</v>
      </c>
      <c r="AX14">
        <f>AD16-AD18</f>
        <v>4</v>
      </c>
      <c r="BA14" t="s">
        <v>71</v>
      </c>
      <c r="BB14">
        <f>AH16-AH18</f>
        <v>48</v>
      </c>
      <c r="BD14" t="s">
        <v>71</v>
      </c>
      <c r="BE14">
        <f>AK16-AK18</f>
        <v>23</v>
      </c>
    </row>
    <row r="15" spans="1:57" x14ac:dyDescent="0.25">
      <c r="A15" t="s">
        <v>11</v>
      </c>
      <c r="B15">
        <v>224</v>
      </c>
      <c r="D15" t="s">
        <v>11</v>
      </c>
      <c r="E15">
        <v>174</v>
      </c>
      <c r="G15" t="s">
        <v>11</v>
      </c>
      <c r="H15">
        <v>73</v>
      </c>
      <c r="J15" t="s">
        <v>11</v>
      </c>
      <c r="K15">
        <v>107</v>
      </c>
      <c r="M15" t="s">
        <v>11</v>
      </c>
      <c r="N15">
        <v>32</v>
      </c>
      <c r="P15" t="s">
        <v>11</v>
      </c>
      <c r="Q15">
        <v>50</v>
      </c>
      <c r="S15" t="s">
        <v>9</v>
      </c>
      <c r="T15">
        <v>391</v>
      </c>
      <c r="V15" t="s">
        <v>9</v>
      </c>
      <c r="W15">
        <v>174</v>
      </c>
      <c r="Z15" t="s">
        <v>9</v>
      </c>
      <c r="AA15">
        <v>280</v>
      </c>
      <c r="AC15" t="s">
        <v>9</v>
      </c>
      <c r="AD15">
        <v>149</v>
      </c>
      <c r="AG15" t="s">
        <v>9</v>
      </c>
      <c r="AH15">
        <v>115</v>
      </c>
      <c r="AJ15" t="s">
        <v>9</v>
      </c>
      <c r="AK15">
        <v>67</v>
      </c>
      <c r="AM15" t="s">
        <v>76</v>
      </c>
      <c r="AN15">
        <f>T18</f>
        <v>119</v>
      </c>
      <c r="AP15" t="s">
        <v>76</v>
      </c>
      <c r="AQ15">
        <f>W18</f>
        <v>64</v>
      </c>
      <c r="AT15" t="s">
        <v>76</v>
      </c>
      <c r="AU15">
        <f>AA18</f>
        <v>53</v>
      </c>
      <c r="AW15" t="s">
        <v>76</v>
      </c>
      <c r="AX15">
        <f>AD18</f>
        <v>56</v>
      </c>
      <c r="BA15" t="s">
        <v>76</v>
      </c>
      <c r="BB15">
        <f>AH18</f>
        <v>26</v>
      </c>
      <c r="BD15" t="s">
        <v>76</v>
      </c>
      <c r="BE15">
        <f>AK18</f>
        <v>46</v>
      </c>
    </row>
    <row r="16" spans="1:57" x14ac:dyDescent="0.25">
      <c r="A16" t="s">
        <v>12</v>
      </c>
      <c r="B16">
        <v>119</v>
      </c>
      <c r="D16" t="s">
        <v>12</v>
      </c>
      <c r="E16">
        <v>64</v>
      </c>
      <c r="G16" t="s">
        <v>12</v>
      </c>
      <c r="H16">
        <v>53</v>
      </c>
      <c r="J16" t="s">
        <v>12</v>
      </c>
      <c r="K16">
        <v>56</v>
      </c>
      <c r="M16" t="s">
        <v>12</v>
      </c>
      <c r="N16">
        <v>26</v>
      </c>
      <c r="P16" t="s">
        <v>12</v>
      </c>
      <c r="Q16">
        <v>46</v>
      </c>
      <c r="S16" t="s">
        <v>10</v>
      </c>
      <c r="T16">
        <v>127</v>
      </c>
      <c r="V16" t="s">
        <v>10</v>
      </c>
      <c r="W16">
        <v>71</v>
      </c>
      <c r="Z16" t="s">
        <v>10</v>
      </c>
      <c r="AA16">
        <v>58</v>
      </c>
      <c r="AC16" t="s">
        <v>10</v>
      </c>
      <c r="AD16">
        <v>60</v>
      </c>
      <c r="AG16" t="s">
        <v>10</v>
      </c>
      <c r="AH16">
        <v>74</v>
      </c>
      <c r="AJ16" t="s">
        <v>10</v>
      </c>
      <c r="AK16">
        <v>69</v>
      </c>
      <c r="AM16" t="s">
        <v>54</v>
      </c>
      <c r="AN16">
        <f>T13-(AN14+AN15)</f>
        <v>175</v>
      </c>
      <c r="AP16" t="s">
        <v>54</v>
      </c>
      <c r="AQ16">
        <f>W13-(AQ14+AQ15)</f>
        <v>26</v>
      </c>
      <c r="AT16" t="s">
        <v>54</v>
      </c>
      <c r="AU16">
        <f>AA13-(AU14+AU15)</f>
        <v>229</v>
      </c>
      <c r="AW16" t="s">
        <v>54</v>
      </c>
      <c r="AX16">
        <f>AD13-(AX14+AX15)</f>
        <v>46</v>
      </c>
      <c r="BA16" t="s">
        <v>54</v>
      </c>
      <c r="BB16">
        <f>AH13-(BB14+BB15)</f>
        <v>132</v>
      </c>
      <c r="BD16" t="s">
        <v>54</v>
      </c>
      <c r="BE16">
        <f>AK13-(BE14+BE15)</f>
        <v>32</v>
      </c>
    </row>
    <row r="17" spans="1:57" x14ac:dyDescent="0.25">
      <c r="S17" t="s">
        <v>11</v>
      </c>
      <c r="T17">
        <v>224</v>
      </c>
      <c r="V17" t="s">
        <v>11</v>
      </c>
      <c r="W17">
        <v>174</v>
      </c>
      <c r="Z17" t="s">
        <v>11</v>
      </c>
      <c r="AA17">
        <v>73</v>
      </c>
      <c r="AC17" t="s">
        <v>11</v>
      </c>
      <c r="AD17">
        <v>107</v>
      </c>
      <c r="AG17" t="s">
        <v>11</v>
      </c>
      <c r="AH17">
        <v>32</v>
      </c>
      <c r="AJ17" t="s">
        <v>11</v>
      </c>
      <c r="AK17">
        <v>50</v>
      </c>
    </row>
    <row r="18" spans="1:57" x14ac:dyDescent="0.25">
      <c r="A18" s="5" t="s">
        <v>13</v>
      </c>
      <c r="D18" s="5" t="s">
        <v>13</v>
      </c>
      <c r="G18" s="5" t="s">
        <v>13</v>
      </c>
      <c r="J18" s="5" t="s">
        <v>13</v>
      </c>
      <c r="M18" s="5" t="s">
        <v>13</v>
      </c>
      <c r="P18" s="5" t="s">
        <v>13</v>
      </c>
      <c r="S18" t="s">
        <v>12</v>
      </c>
      <c r="T18">
        <v>119</v>
      </c>
      <c r="V18" t="s">
        <v>12</v>
      </c>
      <c r="W18">
        <v>64</v>
      </c>
      <c r="Z18" t="s">
        <v>12</v>
      </c>
      <c r="AA18">
        <v>53</v>
      </c>
      <c r="AC18" t="s">
        <v>12</v>
      </c>
      <c r="AD18">
        <v>56</v>
      </c>
      <c r="AG18" t="s">
        <v>12</v>
      </c>
      <c r="AH18">
        <v>26</v>
      </c>
      <c r="AJ18" t="s">
        <v>12</v>
      </c>
      <c r="AK18">
        <v>46</v>
      </c>
      <c r="AM18" s="4" t="s">
        <v>51</v>
      </c>
      <c r="AP18" s="4" t="s">
        <v>51</v>
      </c>
      <c r="AT18" s="4" t="s">
        <v>51</v>
      </c>
      <c r="AW18" s="4" t="s">
        <v>51</v>
      </c>
      <c r="BA18" s="4" t="s">
        <v>51</v>
      </c>
      <c r="BD18" s="4" t="s">
        <v>51</v>
      </c>
    </row>
    <row r="19" spans="1:57" x14ac:dyDescent="0.25">
      <c r="A19" t="s">
        <v>7</v>
      </c>
      <c r="B19">
        <v>142</v>
      </c>
      <c r="D19" t="s">
        <v>7</v>
      </c>
      <c r="E19">
        <v>77</v>
      </c>
      <c r="G19" t="s">
        <v>7</v>
      </c>
      <c r="H19">
        <v>364</v>
      </c>
      <c r="J19" t="s">
        <v>7</v>
      </c>
      <c r="K19">
        <v>143</v>
      </c>
      <c r="M19" t="s">
        <v>7</v>
      </c>
      <c r="N19">
        <v>309</v>
      </c>
      <c r="P19" t="s">
        <v>7</v>
      </c>
      <c r="Q19">
        <v>138</v>
      </c>
      <c r="AM19" t="s">
        <v>77</v>
      </c>
      <c r="AN19">
        <f>T16-T18</f>
        <v>8</v>
      </c>
      <c r="AP19" t="s">
        <v>77</v>
      </c>
      <c r="AQ19">
        <f>W16-W18</f>
        <v>7</v>
      </c>
      <c r="AT19" t="s">
        <v>77</v>
      </c>
      <c r="AU19">
        <f>AA16-AA18</f>
        <v>5</v>
      </c>
      <c r="AW19" t="s">
        <v>77</v>
      </c>
      <c r="AX19">
        <f>AD16-AD18</f>
        <v>4</v>
      </c>
      <c r="BA19" t="s">
        <v>77</v>
      </c>
      <c r="BB19">
        <f>AH16-AH18</f>
        <v>48</v>
      </c>
      <c r="BD19" t="s">
        <v>77</v>
      </c>
      <c r="BE19">
        <f>AK16-AK18</f>
        <v>23</v>
      </c>
    </row>
    <row r="20" spans="1:57" x14ac:dyDescent="0.25">
      <c r="A20" t="s">
        <v>8</v>
      </c>
      <c r="B20">
        <v>167</v>
      </c>
      <c r="D20" t="s">
        <v>8</v>
      </c>
      <c r="E20">
        <v>115</v>
      </c>
      <c r="G20" t="s">
        <v>8</v>
      </c>
      <c r="H20">
        <v>135</v>
      </c>
      <c r="J20" t="s">
        <v>8</v>
      </c>
      <c r="K20">
        <v>148</v>
      </c>
      <c r="M20" t="s">
        <v>8</v>
      </c>
      <c r="N20">
        <v>83</v>
      </c>
      <c r="P20" t="s">
        <v>8</v>
      </c>
      <c r="Q20">
        <v>87</v>
      </c>
      <c r="S20" s="5" t="s">
        <v>13</v>
      </c>
      <c r="V20" s="5" t="s">
        <v>13</v>
      </c>
      <c r="Z20" s="5" t="s">
        <v>13</v>
      </c>
      <c r="AC20" s="5" t="s">
        <v>13</v>
      </c>
      <c r="AG20" s="5" t="s">
        <v>13</v>
      </c>
      <c r="AJ20" s="5" t="s">
        <v>13</v>
      </c>
      <c r="AM20" t="s">
        <v>78</v>
      </c>
      <c r="AN20">
        <f>T17-T18</f>
        <v>105</v>
      </c>
      <c r="AP20" t="s">
        <v>78</v>
      </c>
      <c r="AQ20">
        <f>W17-W18</f>
        <v>110</v>
      </c>
      <c r="AT20" t="s">
        <v>78</v>
      </c>
      <c r="AU20">
        <f>AA17-AA18</f>
        <v>20</v>
      </c>
      <c r="AW20" t="s">
        <v>78</v>
      </c>
      <c r="AX20">
        <f>AD17-AD18</f>
        <v>51</v>
      </c>
      <c r="BA20" t="s">
        <v>78</v>
      </c>
      <c r="BB20">
        <f>AH17-AH18</f>
        <v>6</v>
      </c>
      <c r="BD20" t="s">
        <v>78</v>
      </c>
      <c r="BE20">
        <f>AK17-AK18</f>
        <v>4</v>
      </c>
    </row>
    <row r="21" spans="1:57" x14ac:dyDescent="0.25">
      <c r="A21" t="s">
        <v>9</v>
      </c>
      <c r="B21">
        <v>204</v>
      </c>
      <c r="D21" t="s">
        <v>9</v>
      </c>
      <c r="E21">
        <v>100</v>
      </c>
      <c r="G21" t="s">
        <v>9</v>
      </c>
      <c r="H21">
        <v>394</v>
      </c>
      <c r="J21" t="s">
        <v>9</v>
      </c>
      <c r="K21">
        <v>189</v>
      </c>
      <c r="M21" t="s">
        <v>9</v>
      </c>
      <c r="N21">
        <v>217</v>
      </c>
      <c r="P21" t="s">
        <v>9</v>
      </c>
      <c r="Q21">
        <v>83</v>
      </c>
      <c r="S21" t="s">
        <v>7</v>
      </c>
      <c r="T21">
        <v>142</v>
      </c>
      <c r="V21" t="s">
        <v>7</v>
      </c>
      <c r="W21">
        <v>77</v>
      </c>
      <c r="Z21" t="s">
        <v>7</v>
      </c>
      <c r="AA21">
        <v>364</v>
      </c>
      <c r="AC21" t="s">
        <v>7</v>
      </c>
      <c r="AD21">
        <v>143</v>
      </c>
      <c r="AG21" t="s">
        <v>7</v>
      </c>
      <c r="AH21">
        <v>309</v>
      </c>
      <c r="AJ21" t="s">
        <v>7</v>
      </c>
      <c r="AK21">
        <v>138</v>
      </c>
      <c r="AM21" t="s">
        <v>79</v>
      </c>
      <c r="AN21">
        <f>T18</f>
        <v>119</v>
      </c>
      <c r="AP21" t="s">
        <v>79</v>
      </c>
      <c r="AQ21">
        <f>W18</f>
        <v>64</v>
      </c>
      <c r="AT21" t="s">
        <v>79</v>
      </c>
      <c r="AU21">
        <f>AA18</f>
        <v>53</v>
      </c>
      <c r="AW21" t="s">
        <v>79</v>
      </c>
      <c r="AX21">
        <f>AD18</f>
        <v>56</v>
      </c>
      <c r="BA21" t="s">
        <v>79</v>
      </c>
      <c r="BB21">
        <f>AH18</f>
        <v>26</v>
      </c>
      <c r="BD21" t="s">
        <v>79</v>
      </c>
      <c r="BE21">
        <f>AK18</f>
        <v>46</v>
      </c>
    </row>
    <row r="22" spans="1:57" x14ac:dyDescent="0.25">
      <c r="A22" t="s">
        <v>10</v>
      </c>
      <c r="B22">
        <v>53</v>
      </c>
      <c r="D22" t="s">
        <v>10</v>
      </c>
      <c r="E22">
        <v>47</v>
      </c>
      <c r="G22" t="s">
        <v>10</v>
      </c>
      <c r="H22">
        <v>79</v>
      </c>
      <c r="J22" t="s">
        <v>10</v>
      </c>
      <c r="K22">
        <v>70</v>
      </c>
      <c r="M22" t="s">
        <v>10</v>
      </c>
      <c r="N22">
        <v>68</v>
      </c>
      <c r="P22" t="s">
        <v>10</v>
      </c>
      <c r="Q22">
        <v>73</v>
      </c>
      <c r="S22" t="s">
        <v>8</v>
      </c>
      <c r="T22">
        <v>167</v>
      </c>
      <c r="V22" t="s">
        <v>8</v>
      </c>
      <c r="W22">
        <v>115</v>
      </c>
      <c r="Z22" t="s">
        <v>8</v>
      </c>
      <c r="AA22">
        <v>135</v>
      </c>
      <c r="AC22" t="s">
        <v>8</v>
      </c>
      <c r="AD22">
        <v>148</v>
      </c>
      <c r="AG22" t="s">
        <v>8</v>
      </c>
      <c r="AH22">
        <v>83</v>
      </c>
      <c r="AJ22" t="s">
        <v>8</v>
      </c>
      <c r="AK22">
        <v>87</v>
      </c>
      <c r="AM22" t="s">
        <v>55</v>
      </c>
      <c r="AN22">
        <f>T14-(AN19+AN20+AN21)</f>
        <v>3</v>
      </c>
      <c r="AP22" t="s">
        <v>55</v>
      </c>
      <c r="AQ22">
        <f>W14-(AQ19+AQ20+AQ21)</f>
        <v>0</v>
      </c>
      <c r="AT22" t="s">
        <v>55</v>
      </c>
      <c r="AU22">
        <f>AA14-(AU19+AU20+AU21)</f>
        <v>7</v>
      </c>
      <c r="AW22" t="s">
        <v>55</v>
      </c>
      <c r="AX22">
        <f>AD14-(AX19+AX20+AX21)</f>
        <v>6</v>
      </c>
      <c r="BA22" t="s">
        <v>55</v>
      </c>
      <c r="BB22">
        <f>AH14-(BB19+BB20+BB21)</f>
        <v>8</v>
      </c>
      <c r="BD22" t="s">
        <v>55</v>
      </c>
      <c r="BE22">
        <f>AK14-(BE19+BE20+BE21)</f>
        <v>5</v>
      </c>
    </row>
    <row r="23" spans="1:57" x14ac:dyDescent="0.25">
      <c r="A23" t="s">
        <v>11</v>
      </c>
      <c r="B23">
        <v>128</v>
      </c>
      <c r="D23" t="s">
        <v>11</v>
      </c>
      <c r="E23">
        <v>77</v>
      </c>
      <c r="G23" t="s">
        <v>11</v>
      </c>
      <c r="H23">
        <v>123</v>
      </c>
      <c r="J23" t="s">
        <v>11</v>
      </c>
      <c r="K23">
        <v>123</v>
      </c>
      <c r="M23" t="s">
        <v>11</v>
      </c>
      <c r="N23">
        <v>62</v>
      </c>
      <c r="P23" t="s">
        <v>11</v>
      </c>
      <c r="Q23">
        <v>50</v>
      </c>
      <c r="S23" t="s">
        <v>9</v>
      </c>
      <c r="T23">
        <v>204</v>
      </c>
      <c r="V23" t="s">
        <v>9</v>
      </c>
      <c r="W23">
        <v>100</v>
      </c>
      <c r="Z23" t="s">
        <v>9</v>
      </c>
      <c r="AA23">
        <v>394</v>
      </c>
      <c r="AC23" t="s">
        <v>9</v>
      </c>
      <c r="AD23">
        <v>189</v>
      </c>
      <c r="AG23" t="s">
        <v>9</v>
      </c>
      <c r="AH23">
        <v>217</v>
      </c>
      <c r="AJ23" t="s">
        <v>9</v>
      </c>
      <c r="AK23">
        <v>83</v>
      </c>
    </row>
    <row r="24" spans="1:57" x14ac:dyDescent="0.25">
      <c r="A24" t="s">
        <v>12</v>
      </c>
      <c r="B24">
        <v>47</v>
      </c>
      <c r="D24" t="s">
        <v>12</v>
      </c>
      <c r="E24">
        <v>33</v>
      </c>
      <c r="G24" t="s">
        <v>12</v>
      </c>
      <c r="H24">
        <v>71</v>
      </c>
      <c r="J24" t="s">
        <v>12</v>
      </c>
      <c r="K24">
        <v>63</v>
      </c>
      <c r="M24" t="s">
        <v>12</v>
      </c>
      <c r="N24">
        <v>50</v>
      </c>
      <c r="P24" t="s">
        <v>12</v>
      </c>
      <c r="Q24">
        <v>43</v>
      </c>
      <c r="S24" t="s">
        <v>10</v>
      </c>
      <c r="T24">
        <v>53</v>
      </c>
      <c r="V24" t="s">
        <v>10</v>
      </c>
      <c r="W24">
        <v>47</v>
      </c>
      <c r="Z24" t="s">
        <v>10</v>
      </c>
      <c r="AA24">
        <v>79</v>
      </c>
      <c r="AC24" t="s">
        <v>10</v>
      </c>
      <c r="AD24">
        <v>70</v>
      </c>
      <c r="AG24" t="s">
        <v>10</v>
      </c>
      <c r="AH24">
        <v>68</v>
      </c>
      <c r="AJ24" t="s">
        <v>10</v>
      </c>
      <c r="AK24">
        <v>73</v>
      </c>
      <c r="AM24" s="4" t="s">
        <v>80</v>
      </c>
      <c r="AP24" s="4" t="s">
        <v>80</v>
      </c>
      <c r="AT24" s="4" t="s">
        <v>80</v>
      </c>
      <c r="AW24" s="4" t="s">
        <v>80</v>
      </c>
      <c r="BA24" s="4" t="s">
        <v>80</v>
      </c>
      <c r="BD24" s="4" t="s">
        <v>80</v>
      </c>
    </row>
    <row r="25" spans="1:57" x14ac:dyDescent="0.25">
      <c r="S25" t="s">
        <v>11</v>
      </c>
      <c r="T25">
        <v>128</v>
      </c>
      <c r="V25" t="s">
        <v>11</v>
      </c>
      <c r="W25">
        <v>77</v>
      </c>
      <c r="Z25" t="s">
        <v>11</v>
      </c>
      <c r="AA25">
        <v>123</v>
      </c>
      <c r="AC25" t="s">
        <v>11</v>
      </c>
      <c r="AD25">
        <v>123</v>
      </c>
      <c r="AG25" t="s">
        <v>11</v>
      </c>
      <c r="AH25">
        <v>62</v>
      </c>
      <c r="AJ25" t="s">
        <v>11</v>
      </c>
      <c r="AK25">
        <v>50</v>
      </c>
      <c r="AM25" t="s">
        <v>72</v>
      </c>
      <c r="AN25">
        <f>T17-T18</f>
        <v>105</v>
      </c>
      <c r="AP25" t="s">
        <v>72</v>
      </c>
      <c r="AQ25">
        <f>W17-W18</f>
        <v>110</v>
      </c>
      <c r="AT25" t="s">
        <v>72</v>
      </c>
      <c r="AU25">
        <f>AA17-AA18</f>
        <v>20</v>
      </c>
      <c r="AW25" t="s">
        <v>72</v>
      </c>
      <c r="AX25">
        <f>AD17-AD18</f>
        <v>51</v>
      </c>
      <c r="BA25" t="s">
        <v>72</v>
      </c>
      <c r="BB25">
        <f>AH17-AH18</f>
        <v>6</v>
      </c>
      <c r="BD25" t="s">
        <v>72</v>
      </c>
      <c r="BE25">
        <f>AK17-AK18</f>
        <v>4</v>
      </c>
    </row>
    <row r="26" spans="1:57" x14ac:dyDescent="0.25">
      <c r="A26" s="9" t="s">
        <v>52</v>
      </c>
      <c r="B26" s="7"/>
      <c r="C26" s="7"/>
      <c r="D26" s="7"/>
      <c r="E26" s="7"/>
      <c r="F26" s="7"/>
      <c r="G26" s="9" t="s">
        <v>52</v>
      </c>
      <c r="H26" s="7"/>
      <c r="I26" s="7"/>
      <c r="J26" s="7"/>
      <c r="K26" s="7"/>
      <c r="L26" s="7"/>
      <c r="M26" s="9" t="s">
        <v>52</v>
      </c>
      <c r="S26" t="s">
        <v>12</v>
      </c>
      <c r="T26">
        <v>47</v>
      </c>
      <c r="V26" t="s">
        <v>12</v>
      </c>
      <c r="W26">
        <v>33</v>
      </c>
      <c r="Z26" t="s">
        <v>12</v>
      </c>
      <c r="AA26">
        <v>71</v>
      </c>
      <c r="AC26" t="s">
        <v>12</v>
      </c>
      <c r="AD26">
        <v>63</v>
      </c>
      <c r="AG26" t="s">
        <v>12</v>
      </c>
      <c r="AH26">
        <v>50</v>
      </c>
      <c r="AJ26" t="s">
        <v>12</v>
      </c>
      <c r="AK26">
        <v>43</v>
      </c>
      <c r="AM26" t="s">
        <v>81</v>
      </c>
      <c r="AN26">
        <f>T18</f>
        <v>119</v>
      </c>
      <c r="AP26" t="s">
        <v>81</v>
      </c>
      <c r="AQ26">
        <f>W18</f>
        <v>64</v>
      </c>
      <c r="AT26" t="s">
        <v>81</v>
      </c>
      <c r="AU26">
        <f>AA18</f>
        <v>53</v>
      </c>
      <c r="AW26" t="s">
        <v>81</v>
      </c>
      <c r="AX26">
        <f>AD18</f>
        <v>56</v>
      </c>
      <c r="BA26" t="s">
        <v>81</v>
      </c>
      <c r="BB26">
        <f>AH18</f>
        <v>26</v>
      </c>
      <c r="BD26" t="s">
        <v>81</v>
      </c>
      <c r="BE26">
        <f>AK18</f>
        <v>46</v>
      </c>
    </row>
    <row r="27" spans="1:57" x14ac:dyDescent="0.25">
      <c r="A27" s="11" t="s">
        <v>7</v>
      </c>
      <c r="B27" s="11">
        <f t="shared" ref="B27:B32" si="0">SUM(B11,B19)</f>
        <v>444</v>
      </c>
      <c r="C27" s="11"/>
      <c r="D27" s="11" t="s">
        <v>7</v>
      </c>
      <c r="E27" s="11">
        <f t="shared" ref="E27:E32" si="1">SUM(E11,E19)</f>
        <v>174</v>
      </c>
      <c r="G27" s="11" t="s">
        <v>7</v>
      </c>
      <c r="H27" s="11">
        <f t="shared" ref="H27:H32" si="2">SUM(H11,H19)</f>
        <v>651</v>
      </c>
      <c r="I27" s="11"/>
      <c r="J27" s="11" t="s">
        <v>7</v>
      </c>
      <c r="K27" s="11">
        <f t="shared" ref="K27:K32" si="3">SUM(K11,K19)</f>
        <v>249</v>
      </c>
      <c r="M27" s="11" t="s">
        <v>7</v>
      </c>
      <c r="N27" s="11">
        <f t="shared" ref="N27:N32" si="4">SUM(N11,N19)</f>
        <v>515</v>
      </c>
      <c r="O27" s="11"/>
      <c r="P27" s="11" t="s">
        <v>7</v>
      </c>
      <c r="Q27" s="11">
        <f t="shared" ref="Q27:Q32" si="5">SUM(Q11,Q19)</f>
        <v>239</v>
      </c>
      <c r="AM27" t="s">
        <v>56</v>
      </c>
      <c r="AN27">
        <f>T15-(AN25+AN26)</f>
        <v>167</v>
      </c>
      <c r="AP27" t="s">
        <v>56</v>
      </c>
      <c r="AQ27">
        <f>W15-(AQ25+AQ26)</f>
        <v>0</v>
      </c>
      <c r="AT27" t="s">
        <v>56</v>
      </c>
      <c r="AU27">
        <f>AA15-(AU25+AU26)</f>
        <v>207</v>
      </c>
      <c r="AW27" t="s">
        <v>56</v>
      </c>
      <c r="AX27">
        <f>AD15-(AX25+AX26)</f>
        <v>42</v>
      </c>
      <c r="BA27" t="s">
        <v>56</v>
      </c>
      <c r="BB27">
        <f>AH15-(BB25+BB26)</f>
        <v>83</v>
      </c>
      <c r="BD27" t="s">
        <v>56</v>
      </c>
      <c r="BE27">
        <f>AK15-(BE25+BE26)</f>
        <v>17</v>
      </c>
    </row>
    <row r="28" spans="1:57" x14ac:dyDescent="0.25">
      <c r="A28" s="11" t="s">
        <v>8</v>
      </c>
      <c r="B28" s="11">
        <f t="shared" si="0"/>
        <v>402</v>
      </c>
      <c r="C28" s="11"/>
      <c r="D28" s="11" t="s">
        <v>8</v>
      </c>
      <c r="E28" s="11">
        <f t="shared" si="1"/>
        <v>296</v>
      </c>
      <c r="G28" s="11" t="s">
        <v>8</v>
      </c>
      <c r="H28" s="11">
        <f t="shared" si="2"/>
        <v>220</v>
      </c>
      <c r="I28" s="11"/>
      <c r="J28" s="11" t="s">
        <v>8</v>
      </c>
      <c r="K28" s="11">
        <f t="shared" si="3"/>
        <v>265</v>
      </c>
      <c r="M28" s="11" t="s">
        <v>8</v>
      </c>
      <c r="N28" s="11">
        <f t="shared" si="4"/>
        <v>171</v>
      </c>
      <c r="O28" s="11"/>
      <c r="P28" s="11" t="s">
        <v>8</v>
      </c>
      <c r="Q28" s="11">
        <f t="shared" si="5"/>
        <v>165</v>
      </c>
      <c r="S28" s="14" t="s">
        <v>62</v>
      </c>
      <c r="Z28" s="14" t="s">
        <v>62</v>
      </c>
      <c r="AG28" s="14" t="s">
        <v>62</v>
      </c>
    </row>
    <row r="29" spans="1:57" x14ac:dyDescent="0.25">
      <c r="A29" s="11" t="s">
        <v>9</v>
      </c>
      <c r="B29" s="11">
        <f t="shared" si="0"/>
        <v>595</v>
      </c>
      <c r="C29" s="11"/>
      <c r="D29" s="11" t="s">
        <v>9</v>
      </c>
      <c r="E29" s="11">
        <f t="shared" si="1"/>
        <v>274</v>
      </c>
      <c r="G29" s="11" t="s">
        <v>9</v>
      </c>
      <c r="H29" s="11">
        <f t="shared" si="2"/>
        <v>674</v>
      </c>
      <c r="I29" s="11"/>
      <c r="J29" s="11" t="s">
        <v>9</v>
      </c>
      <c r="K29" s="11">
        <f t="shared" si="3"/>
        <v>338</v>
      </c>
      <c r="M29" s="11" t="s">
        <v>9</v>
      </c>
      <c r="N29" s="11">
        <f t="shared" si="4"/>
        <v>332</v>
      </c>
      <c r="O29" s="11"/>
      <c r="P29" s="11" t="s">
        <v>9</v>
      </c>
      <c r="Q29" s="11">
        <f t="shared" si="5"/>
        <v>150</v>
      </c>
      <c r="AM29" s="5" t="s">
        <v>13</v>
      </c>
      <c r="AP29" s="5" t="s">
        <v>13</v>
      </c>
      <c r="AT29" s="5" t="s">
        <v>13</v>
      </c>
      <c r="AW29" s="5" t="s">
        <v>13</v>
      </c>
      <c r="BA29" s="5" t="s">
        <v>13</v>
      </c>
      <c r="BD29" s="5" t="s">
        <v>13</v>
      </c>
    </row>
    <row r="30" spans="1:57" x14ac:dyDescent="0.25">
      <c r="A30" s="11" t="s">
        <v>10</v>
      </c>
      <c r="B30" s="11">
        <f t="shared" si="0"/>
        <v>180</v>
      </c>
      <c r="C30" s="11"/>
      <c r="D30" s="11" t="s">
        <v>45</v>
      </c>
      <c r="E30" s="11">
        <f t="shared" si="1"/>
        <v>118</v>
      </c>
      <c r="G30" s="11" t="s">
        <v>10</v>
      </c>
      <c r="H30" s="11">
        <f t="shared" si="2"/>
        <v>137</v>
      </c>
      <c r="I30" s="11"/>
      <c r="J30" s="11" t="s">
        <v>45</v>
      </c>
      <c r="K30" s="11">
        <f t="shared" si="3"/>
        <v>130</v>
      </c>
      <c r="M30" s="11" t="s">
        <v>10</v>
      </c>
      <c r="N30" s="11">
        <f t="shared" si="4"/>
        <v>142</v>
      </c>
      <c r="O30" s="11"/>
      <c r="P30" s="11" t="s">
        <v>45</v>
      </c>
      <c r="Q30" s="11">
        <f t="shared" si="5"/>
        <v>142</v>
      </c>
      <c r="S30" s="5" t="s">
        <v>6</v>
      </c>
      <c r="V30" s="5" t="s">
        <v>6</v>
      </c>
      <c r="Z30" s="5" t="s">
        <v>13</v>
      </c>
      <c r="AC30" s="5" t="s">
        <v>13</v>
      </c>
      <c r="AG30" s="5" t="s">
        <v>6</v>
      </c>
      <c r="AJ30" s="5" t="s">
        <v>6</v>
      </c>
      <c r="AM30" s="4" t="s">
        <v>53</v>
      </c>
      <c r="AP30" s="4" t="s">
        <v>53</v>
      </c>
      <c r="AT30" s="4" t="s">
        <v>53</v>
      </c>
      <c r="AW30" s="4" t="s">
        <v>53</v>
      </c>
      <c r="BA30" s="4" t="s">
        <v>53</v>
      </c>
      <c r="BD30" s="4" t="s">
        <v>53</v>
      </c>
    </row>
    <row r="31" spans="1:57" x14ac:dyDescent="0.25">
      <c r="A31" s="11" t="s">
        <v>46</v>
      </c>
      <c r="B31" s="11">
        <f t="shared" si="0"/>
        <v>352</v>
      </c>
      <c r="C31" s="11"/>
      <c r="D31" s="11" t="s">
        <v>46</v>
      </c>
      <c r="E31" s="11">
        <f t="shared" si="1"/>
        <v>251</v>
      </c>
      <c r="G31" s="11" t="s">
        <v>46</v>
      </c>
      <c r="H31" s="11">
        <f t="shared" si="2"/>
        <v>196</v>
      </c>
      <c r="I31" s="11"/>
      <c r="J31" s="11" t="s">
        <v>46</v>
      </c>
      <c r="K31" s="11">
        <f t="shared" si="3"/>
        <v>230</v>
      </c>
      <c r="M31" s="11" t="s">
        <v>46</v>
      </c>
      <c r="N31" s="11">
        <f t="shared" si="4"/>
        <v>94</v>
      </c>
      <c r="O31" s="11"/>
      <c r="P31" s="11" t="s">
        <v>46</v>
      </c>
      <c r="Q31" s="11">
        <f t="shared" si="5"/>
        <v>100</v>
      </c>
      <c r="S31" t="s">
        <v>7</v>
      </c>
      <c r="T31">
        <v>265</v>
      </c>
      <c r="V31" t="s">
        <v>7</v>
      </c>
      <c r="W31">
        <v>121</v>
      </c>
      <c r="Z31" t="s">
        <v>7</v>
      </c>
      <c r="AA31">
        <v>335</v>
      </c>
      <c r="AC31" t="s">
        <v>7</v>
      </c>
      <c r="AD31">
        <v>142</v>
      </c>
      <c r="AG31" t="s">
        <v>7</v>
      </c>
      <c r="AH31">
        <v>123</v>
      </c>
      <c r="AJ31" t="s">
        <v>7</v>
      </c>
      <c r="AK31">
        <v>73</v>
      </c>
      <c r="AM31" t="s">
        <v>71</v>
      </c>
      <c r="AN31">
        <f>T24-T26</f>
        <v>6</v>
      </c>
      <c r="AP31" t="s">
        <v>71</v>
      </c>
      <c r="AQ31">
        <f>W24-W26</f>
        <v>14</v>
      </c>
      <c r="AT31" t="s">
        <v>71</v>
      </c>
      <c r="AU31">
        <f>AA24-AA26</f>
        <v>8</v>
      </c>
      <c r="AW31" t="s">
        <v>71</v>
      </c>
      <c r="AX31">
        <f>AD24-AD26</f>
        <v>7</v>
      </c>
      <c r="BA31" t="s">
        <v>71</v>
      </c>
      <c r="BB31">
        <f>AH24-AH26</f>
        <v>18</v>
      </c>
      <c r="BD31" t="s">
        <v>71</v>
      </c>
      <c r="BE31">
        <f>AK24-AK26</f>
        <v>30</v>
      </c>
    </row>
    <row r="32" spans="1:57" x14ac:dyDescent="0.25">
      <c r="A32" s="11" t="s">
        <v>47</v>
      </c>
      <c r="B32" s="11">
        <f t="shared" si="0"/>
        <v>166</v>
      </c>
      <c r="C32" s="11"/>
      <c r="D32" s="11" t="s">
        <v>47</v>
      </c>
      <c r="E32" s="11">
        <f t="shared" si="1"/>
        <v>97</v>
      </c>
      <c r="G32" s="11" t="s">
        <v>47</v>
      </c>
      <c r="H32" s="11">
        <f t="shared" si="2"/>
        <v>124</v>
      </c>
      <c r="I32" s="11"/>
      <c r="J32" s="11" t="s">
        <v>47</v>
      </c>
      <c r="K32" s="11">
        <f t="shared" si="3"/>
        <v>119</v>
      </c>
      <c r="M32" s="11" t="s">
        <v>47</v>
      </c>
      <c r="N32" s="11">
        <f t="shared" si="4"/>
        <v>76</v>
      </c>
      <c r="O32" s="11"/>
      <c r="P32" s="11" t="s">
        <v>47</v>
      </c>
      <c r="Q32" s="11">
        <f t="shared" si="5"/>
        <v>89</v>
      </c>
      <c r="S32" t="s">
        <v>8</v>
      </c>
      <c r="T32">
        <v>90</v>
      </c>
      <c r="V32" t="s">
        <v>8</v>
      </c>
      <c r="W32">
        <v>98</v>
      </c>
      <c r="Z32" t="s">
        <v>8</v>
      </c>
      <c r="AA32">
        <v>142</v>
      </c>
      <c r="AC32" t="s">
        <v>8</v>
      </c>
      <c r="AD32">
        <v>147</v>
      </c>
      <c r="AG32" t="s">
        <v>8</v>
      </c>
      <c r="AH32">
        <v>141</v>
      </c>
      <c r="AJ32" t="s">
        <v>8</v>
      </c>
      <c r="AK32">
        <v>85</v>
      </c>
      <c r="AM32" t="s">
        <v>76</v>
      </c>
      <c r="AN32">
        <f>T26</f>
        <v>47</v>
      </c>
      <c r="AP32" t="s">
        <v>76</v>
      </c>
      <c r="AQ32">
        <f>W26</f>
        <v>33</v>
      </c>
      <c r="AT32" t="s">
        <v>76</v>
      </c>
      <c r="AU32">
        <f>AA26</f>
        <v>71</v>
      </c>
      <c r="AW32" t="s">
        <v>76</v>
      </c>
      <c r="AX32">
        <f>AD26</f>
        <v>63</v>
      </c>
      <c r="BA32" t="s">
        <v>76</v>
      </c>
      <c r="BB32">
        <f>AH26</f>
        <v>50</v>
      </c>
      <c r="BD32" t="s">
        <v>76</v>
      </c>
      <c r="BE32">
        <f>AK26</f>
        <v>43</v>
      </c>
    </row>
    <row r="33" spans="1:57" x14ac:dyDescent="0.25">
      <c r="A33" s="7"/>
      <c r="D33" s="7"/>
      <c r="G33" s="7"/>
      <c r="J33" s="7"/>
      <c r="M33" s="7"/>
      <c r="P33" s="7"/>
      <c r="S33" t="s">
        <v>9</v>
      </c>
      <c r="T33">
        <v>264</v>
      </c>
      <c r="V33" t="s">
        <v>9</v>
      </c>
      <c r="W33">
        <v>140</v>
      </c>
      <c r="Z33" t="s">
        <v>9</v>
      </c>
      <c r="AA33">
        <v>284</v>
      </c>
      <c r="AC33" t="s">
        <v>9</v>
      </c>
      <c r="AD33">
        <v>168</v>
      </c>
      <c r="AG33" t="s">
        <v>9</v>
      </c>
      <c r="AH33">
        <v>180</v>
      </c>
      <c r="AJ33" t="s">
        <v>9</v>
      </c>
      <c r="AK33">
        <v>111</v>
      </c>
      <c r="AM33" t="s">
        <v>54</v>
      </c>
      <c r="AN33">
        <f>T21-(AN31+AN32)</f>
        <v>89</v>
      </c>
      <c r="AP33" t="s">
        <v>54</v>
      </c>
      <c r="AQ33">
        <f>W21-(AQ31+AQ32)</f>
        <v>30</v>
      </c>
      <c r="AT33" t="s">
        <v>54</v>
      </c>
      <c r="AU33">
        <f>AA21-(AU31+AU32)</f>
        <v>285</v>
      </c>
      <c r="AW33" t="s">
        <v>54</v>
      </c>
      <c r="AX33">
        <f>AD21-(AX31+AX32)</f>
        <v>73</v>
      </c>
      <c r="BA33" t="s">
        <v>54</v>
      </c>
      <c r="BB33">
        <f>AH21-(BB31+BB32)</f>
        <v>241</v>
      </c>
      <c r="BD33" t="s">
        <v>54</v>
      </c>
      <c r="BE33">
        <f>AK21-(BE31+BE32)</f>
        <v>65</v>
      </c>
    </row>
    <row r="34" spans="1:57" x14ac:dyDescent="0.25">
      <c r="A34" s="9" t="s">
        <v>57</v>
      </c>
      <c r="B34" s="7"/>
      <c r="C34" s="7"/>
      <c r="D34" s="9" t="s">
        <v>57</v>
      </c>
      <c r="E34" s="7"/>
      <c r="F34" s="7"/>
      <c r="G34" s="9" t="s">
        <v>57</v>
      </c>
      <c r="H34" s="7"/>
      <c r="I34" s="7"/>
      <c r="J34" s="9" t="s">
        <v>57</v>
      </c>
      <c r="K34" s="7"/>
      <c r="L34" s="7"/>
      <c r="M34" s="9" t="s">
        <v>57</v>
      </c>
      <c r="N34" s="7"/>
      <c r="O34" s="7"/>
      <c r="P34" s="9" t="s">
        <v>57</v>
      </c>
      <c r="S34" t="s">
        <v>10</v>
      </c>
      <c r="T34">
        <v>57</v>
      </c>
      <c r="V34" t="s">
        <v>10</v>
      </c>
      <c r="W34">
        <v>58</v>
      </c>
      <c r="Z34" t="s">
        <v>10</v>
      </c>
      <c r="AA34">
        <v>105</v>
      </c>
      <c r="AC34" t="s">
        <v>10</v>
      </c>
      <c r="AD34">
        <v>76</v>
      </c>
      <c r="AG34" t="s">
        <v>10</v>
      </c>
      <c r="AH34">
        <v>60</v>
      </c>
      <c r="AJ34" t="s">
        <v>10</v>
      </c>
      <c r="AK34">
        <v>38</v>
      </c>
    </row>
    <row r="35" spans="1:57" x14ac:dyDescent="0.25">
      <c r="A35" s="11" t="s">
        <v>48</v>
      </c>
      <c r="B35">
        <f>B27-B30</f>
        <v>264</v>
      </c>
      <c r="D35" s="11" t="s">
        <v>48</v>
      </c>
      <c r="E35">
        <f>E27-E30</f>
        <v>56</v>
      </c>
      <c r="G35" s="11" t="s">
        <v>48</v>
      </c>
      <c r="H35">
        <f>H27-H30</f>
        <v>514</v>
      </c>
      <c r="J35" s="11" t="s">
        <v>48</v>
      </c>
      <c r="K35">
        <f>K27-K30</f>
        <v>119</v>
      </c>
      <c r="M35" s="11" t="s">
        <v>48</v>
      </c>
      <c r="N35">
        <f>N27-N30</f>
        <v>373</v>
      </c>
      <c r="P35" s="11" t="s">
        <v>48</v>
      </c>
      <c r="Q35">
        <f>Q27-Q30</f>
        <v>97</v>
      </c>
      <c r="S35" t="s">
        <v>11</v>
      </c>
      <c r="T35">
        <v>78</v>
      </c>
      <c r="V35" t="s">
        <v>11</v>
      </c>
      <c r="W35">
        <v>87</v>
      </c>
      <c r="Z35" t="s">
        <v>11</v>
      </c>
      <c r="AA35">
        <v>117</v>
      </c>
      <c r="AC35" t="s">
        <v>11</v>
      </c>
      <c r="AD35">
        <v>114</v>
      </c>
      <c r="AG35" t="s">
        <v>11</v>
      </c>
      <c r="AH35">
        <v>123</v>
      </c>
      <c r="AJ35" t="s">
        <v>11</v>
      </c>
      <c r="AK35">
        <v>81</v>
      </c>
      <c r="AM35" s="4" t="s">
        <v>51</v>
      </c>
      <c r="AP35" s="4" t="s">
        <v>51</v>
      </c>
      <c r="AT35" s="4" t="s">
        <v>51</v>
      </c>
      <c r="AW35" s="4" t="s">
        <v>51</v>
      </c>
      <c r="BA35" s="4" t="s">
        <v>51</v>
      </c>
      <c r="BD35" s="4" t="s">
        <v>51</v>
      </c>
    </row>
    <row r="36" spans="1:57" x14ac:dyDescent="0.25">
      <c r="A36" s="11" t="s">
        <v>41</v>
      </c>
      <c r="B36">
        <f>B28-B30</f>
        <v>222</v>
      </c>
      <c r="D36" s="11" t="s">
        <v>41</v>
      </c>
      <c r="E36">
        <f>E28-E30</f>
        <v>178</v>
      </c>
      <c r="G36" s="11" t="s">
        <v>41</v>
      </c>
      <c r="H36">
        <f>H28-H30</f>
        <v>83</v>
      </c>
      <c r="J36" s="11" t="s">
        <v>41</v>
      </c>
      <c r="K36">
        <f>K28-K30</f>
        <v>135</v>
      </c>
      <c r="M36" s="11" t="s">
        <v>41</v>
      </c>
      <c r="N36">
        <f>N28-N30</f>
        <v>29</v>
      </c>
      <c r="P36" s="11" t="s">
        <v>41</v>
      </c>
      <c r="Q36">
        <f>Q28-Q30</f>
        <v>23</v>
      </c>
      <c r="S36" t="s">
        <v>12</v>
      </c>
      <c r="T36">
        <v>50</v>
      </c>
      <c r="V36" t="s">
        <v>12</v>
      </c>
      <c r="W36">
        <v>56</v>
      </c>
      <c r="Z36" t="s">
        <v>12</v>
      </c>
      <c r="AA36">
        <v>91</v>
      </c>
      <c r="AC36" t="s">
        <v>12</v>
      </c>
      <c r="AD36">
        <v>65</v>
      </c>
      <c r="AG36" t="s">
        <v>12</v>
      </c>
      <c r="AH36">
        <v>54</v>
      </c>
      <c r="AJ36" t="s">
        <v>12</v>
      </c>
      <c r="AK36">
        <v>37</v>
      </c>
      <c r="AM36" t="s">
        <v>77</v>
      </c>
      <c r="AN36">
        <f>T24-T26</f>
        <v>6</v>
      </c>
      <c r="AP36" t="s">
        <v>77</v>
      </c>
      <c r="AQ36">
        <f>W24-W26</f>
        <v>14</v>
      </c>
      <c r="AT36" t="s">
        <v>77</v>
      </c>
      <c r="AU36">
        <f>AA24-AA26</f>
        <v>8</v>
      </c>
      <c r="AW36" t="s">
        <v>77</v>
      </c>
      <c r="AX36">
        <f>AD24-AD26</f>
        <v>7</v>
      </c>
      <c r="BA36" t="s">
        <v>77</v>
      </c>
      <c r="BB36">
        <f>AH24-AH26</f>
        <v>18</v>
      </c>
      <c r="BD36" t="s">
        <v>77</v>
      </c>
      <c r="BE36">
        <f>AK24-AK26</f>
        <v>30</v>
      </c>
    </row>
    <row r="37" spans="1:57" x14ac:dyDescent="0.25">
      <c r="A37" s="11" t="s">
        <v>50</v>
      </c>
      <c r="B37">
        <f>B30</f>
        <v>180</v>
      </c>
      <c r="D37" s="11" t="s">
        <v>50</v>
      </c>
      <c r="E37">
        <f>E30</f>
        <v>118</v>
      </c>
      <c r="G37" s="11" t="s">
        <v>50</v>
      </c>
      <c r="H37">
        <f>H30</f>
        <v>137</v>
      </c>
      <c r="J37" s="11" t="s">
        <v>50</v>
      </c>
      <c r="K37">
        <f>K30</f>
        <v>130</v>
      </c>
      <c r="M37" s="11" t="s">
        <v>50</v>
      </c>
      <c r="N37">
        <f>N30</f>
        <v>142</v>
      </c>
      <c r="P37" s="11" t="s">
        <v>50</v>
      </c>
      <c r="Q37">
        <f>Q30</f>
        <v>142</v>
      </c>
      <c r="AM37" t="s">
        <v>78</v>
      </c>
      <c r="AN37">
        <f>T25-T26</f>
        <v>81</v>
      </c>
      <c r="AP37" t="s">
        <v>78</v>
      </c>
      <c r="AQ37">
        <f>W25-W26</f>
        <v>44</v>
      </c>
      <c r="AT37" t="s">
        <v>78</v>
      </c>
      <c r="AU37">
        <f>AA25-AA26</f>
        <v>52</v>
      </c>
      <c r="AW37" t="s">
        <v>78</v>
      </c>
      <c r="AX37">
        <f>AD25-AD26</f>
        <v>60</v>
      </c>
      <c r="BA37" t="s">
        <v>78</v>
      </c>
      <c r="BB37">
        <f>AH25-AH26</f>
        <v>12</v>
      </c>
      <c r="BD37" t="s">
        <v>78</v>
      </c>
      <c r="BE37">
        <f>AK25-AK26</f>
        <v>7</v>
      </c>
    </row>
    <row r="38" spans="1:57" x14ac:dyDescent="0.25">
      <c r="A38" s="11"/>
      <c r="D38" s="11"/>
      <c r="G38" s="11"/>
      <c r="J38" s="11"/>
      <c r="M38" s="11"/>
      <c r="P38" s="11"/>
      <c r="S38" s="5" t="s">
        <v>13</v>
      </c>
      <c r="V38" s="5" t="s">
        <v>13</v>
      </c>
      <c r="Z38" s="9" t="s">
        <v>64</v>
      </c>
      <c r="AG38" s="5" t="s">
        <v>13</v>
      </c>
      <c r="AJ38" s="5" t="s">
        <v>13</v>
      </c>
      <c r="AM38" t="s">
        <v>79</v>
      </c>
      <c r="AN38">
        <f>T26</f>
        <v>47</v>
      </c>
      <c r="AP38" t="s">
        <v>79</v>
      </c>
      <c r="AQ38">
        <f>W26</f>
        <v>33</v>
      </c>
      <c r="AT38" t="s">
        <v>79</v>
      </c>
      <c r="AU38">
        <f>AA26</f>
        <v>71</v>
      </c>
      <c r="AW38" t="s">
        <v>79</v>
      </c>
      <c r="AX38">
        <f>AD26</f>
        <v>63</v>
      </c>
      <c r="BA38" t="s">
        <v>79</v>
      </c>
      <c r="BB38">
        <f>AH26</f>
        <v>50</v>
      </c>
      <c r="BD38" t="s">
        <v>79</v>
      </c>
      <c r="BE38">
        <f>AK26</f>
        <v>43</v>
      </c>
    </row>
    <row r="39" spans="1:57" x14ac:dyDescent="0.25">
      <c r="A39" s="11" t="s">
        <v>49</v>
      </c>
      <c r="B39" s="8">
        <f>(B30/B27)*100</f>
        <v>40.54054054054054</v>
      </c>
      <c r="D39" s="11" t="s">
        <v>49</v>
      </c>
      <c r="E39" s="8">
        <f>(E30/E27)*100</f>
        <v>67.81609195402298</v>
      </c>
      <c r="G39" s="11" t="s">
        <v>49</v>
      </c>
      <c r="H39" s="8">
        <f>(H30/H27)*100</f>
        <v>21.044546850998465</v>
      </c>
      <c r="J39" s="11" t="s">
        <v>49</v>
      </c>
      <c r="K39" s="8">
        <f>(K30/K27)*100</f>
        <v>52.208835341365464</v>
      </c>
      <c r="M39" s="11" t="s">
        <v>49</v>
      </c>
      <c r="N39" s="8">
        <f>(N30/N27)*100</f>
        <v>27.572815533980581</v>
      </c>
      <c r="P39" s="11" t="s">
        <v>49</v>
      </c>
      <c r="Q39" s="8">
        <f>(Q30/Q27)*100</f>
        <v>59.414225941422593</v>
      </c>
      <c r="S39" t="s">
        <v>7</v>
      </c>
      <c r="T39">
        <v>217</v>
      </c>
      <c r="V39" t="s">
        <v>7</v>
      </c>
      <c r="W39">
        <v>88</v>
      </c>
      <c r="AG39" t="s">
        <v>7</v>
      </c>
      <c r="AH39">
        <v>248</v>
      </c>
      <c r="AJ39" t="s">
        <v>7</v>
      </c>
      <c r="AK39">
        <v>84</v>
      </c>
      <c r="AM39" t="s">
        <v>55</v>
      </c>
      <c r="AN39">
        <f>T22-(AN36+AN37+AN38)</f>
        <v>33</v>
      </c>
      <c r="AP39" t="s">
        <v>55</v>
      </c>
      <c r="AQ39">
        <f>W22-(AQ36+AQ37+AQ38)</f>
        <v>24</v>
      </c>
      <c r="AT39" t="s">
        <v>55</v>
      </c>
      <c r="AU39">
        <f>AA22-(AU36+AU37+AU38)</f>
        <v>4</v>
      </c>
      <c r="AW39" t="s">
        <v>55</v>
      </c>
      <c r="AX39">
        <f>AD22-(AX36+AX37+AX38)</f>
        <v>18</v>
      </c>
      <c r="BA39" t="s">
        <v>55</v>
      </c>
      <c r="BB39">
        <f>AH22-(BB36+BB37+BB38)</f>
        <v>3</v>
      </c>
      <c r="BD39" t="s">
        <v>55</v>
      </c>
      <c r="BE39">
        <f>AK22-(BE36+BE37+BE38)</f>
        <v>7</v>
      </c>
    </row>
    <row r="40" spans="1:57" x14ac:dyDescent="0.25">
      <c r="A40" s="11" t="s">
        <v>44</v>
      </c>
      <c r="B40" s="8">
        <f>(B30/B28)*100</f>
        <v>44.776119402985074</v>
      </c>
      <c r="D40" s="11" t="s">
        <v>44</v>
      </c>
      <c r="E40" s="8">
        <f>(E30/E28)*100</f>
        <v>39.864864864864863</v>
      </c>
      <c r="G40" s="11" t="s">
        <v>44</v>
      </c>
      <c r="H40" s="8">
        <f>(H30/H28)*100</f>
        <v>62.272727272727266</v>
      </c>
      <c r="J40" s="11" t="s">
        <v>44</v>
      </c>
      <c r="K40" s="8">
        <f>(K30/K28)*100</f>
        <v>49.056603773584904</v>
      </c>
      <c r="M40" s="11" t="s">
        <v>44</v>
      </c>
      <c r="N40" s="8">
        <f>(N30/N28)*100</f>
        <v>83.040935672514621</v>
      </c>
      <c r="P40" s="11" t="s">
        <v>44</v>
      </c>
      <c r="Q40" s="8">
        <f>(Q30/Q28)*100</f>
        <v>86.060606060606062</v>
      </c>
      <c r="S40" t="s">
        <v>8</v>
      </c>
      <c r="T40">
        <v>82</v>
      </c>
      <c r="V40" t="s">
        <v>8</v>
      </c>
      <c r="W40">
        <v>95</v>
      </c>
      <c r="Z40" t="s">
        <v>65</v>
      </c>
      <c r="AA40" s="15">
        <f>AVERAGE(AA13,AA21,AA31)</f>
        <v>328.66666666666669</v>
      </c>
      <c r="AC40" t="s">
        <v>65</v>
      </c>
      <c r="AD40" s="15">
        <f>AVERAGE(AD13,AD21,AD31)</f>
        <v>130.33333333333334</v>
      </c>
      <c r="AG40" t="s">
        <v>8</v>
      </c>
      <c r="AH40">
        <v>141</v>
      </c>
      <c r="AJ40" t="s">
        <v>8</v>
      </c>
      <c r="AK40">
        <v>69</v>
      </c>
    </row>
    <row r="41" spans="1:57" x14ac:dyDescent="0.25">
      <c r="A41" s="11"/>
      <c r="D41" s="11"/>
      <c r="G41" s="11"/>
      <c r="J41" s="11"/>
      <c r="M41" s="11"/>
      <c r="P41" s="11"/>
      <c r="S41" t="s">
        <v>9</v>
      </c>
      <c r="T41">
        <v>222</v>
      </c>
      <c r="V41" t="s">
        <v>9</v>
      </c>
      <c r="W41">
        <v>122</v>
      </c>
      <c r="Z41" t="s">
        <v>66</v>
      </c>
      <c r="AA41" s="15">
        <f t="shared" ref="AA41:AA45" si="6">AVERAGE(AA14,AA22,AA32)</f>
        <v>120.66666666666667</v>
      </c>
      <c r="AC41" t="s">
        <v>66</v>
      </c>
      <c r="AD41" s="15">
        <f t="shared" ref="AD41:AD45" si="7">AVERAGE(AD14,AD22,AD32)</f>
        <v>137.33333333333334</v>
      </c>
      <c r="AG41" t="s">
        <v>9</v>
      </c>
      <c r="AH41">
        <v>260</v>
      </c>
      <c r="AJ41" t="s">
        <v>9</v>
      </c>
      <c r="AK41">
        <v>97</v>
      </c>
      <c r="AM41" s="4" t="s">
        <v>80</v>
      </c>
      <c r="AP41" s="4" t="s">
        <v>80</v>
      </c>
      <c r="AT41" s="4" t="s">
        <v>80</v>
      </c>
      <c r="AW41" s="4" t="s">
        <v>80</v>
      </c>
      <c r="BA41" s="4" t="s">
        <v>80</v>
      </c>
      <c r="BD41" s="4" t="s">
        <v>80</v>
      </c>
    </row>
    <row r="42" spans="1:57" x14ac:dyDescent="0.25">
      <c r="A42" s="9" t="s">
        <v>58</v>
      </c>
      <c r="B42" s="7"/>
      <c r="C42" s="7"/>
      <c r="D42" s="9" t="s">
        <v>58</v>
      </c>
      <c r="E42" s="7"/>
      <c r="F42" s="7"/>
      <c r="G42" s="9" t="s">
        <v>58</v>
      </c>
      <c r="H42" s="7"/>
      <c r="I42" s="7"/>
      <c r="J42" s="9" t="s">
        <v>58</v>
      </c>
      <c r="K42" s="7"/>
      <c r="L42" s="7"/>
      <c r="M42" s="9" t="s">
        <v>58</v>
      </c>
      <c r="N42" s="7"/>
      <c r="O42" s="7"/>
      <c r="P42" s="9" t="s">
        <v>58</v>
      </c>
      <c r="S42" t="s">
        <v>10</v>
      </c>
      <c r="T42">
        <v>49</v>
      </c>
      <c r="V42" t="s">
        <v>10</v>
      </c>
      <c r="W42">
        <v>41</v>
      </c>
      <c r="Z42" t="s">
        <v>67</v>
      </c>
      <c r="AA42" s="15">
        <f t="shared" si="6"/>
        <v>319.33333333333331</v>
      </c>
      <c r="AC42" t="s">
        <v>67</v>
      </c>
      <c r="AD42" s="15">
        <f t="shared" si="7"/>
        <v>168.66666666666666</v>
      </c>
      <c r="AG42" t="s">
        <v>10</v>
      </c>
      <c r="AH42">
        <v>105</v>
      </c>
      <c r="AJ42" t="s">
        <v>10</v>
      </c>
      <c r="AK42">
        <v>50</v>
      </c>
      <c r="AM42" t="s">
        <v>72</v>
      </c>
      <c r="AN42">
        <f>T25-T26</f>
        <v>81</v>
      </c>
      <c r="AP42" t="s">
        <v>72</v>
      </c>
      <c r="AQ42">
        <f>W25-W26</f>
        <v>44</v>
      </c>
      <c r="AT42" t="s">
        <v>72</v>
      </c>
      <c r="AU42">
        <f>AA25-AA26</f>
        <v>52</v>
      </c>
      <c r="AW42" t="s">
        <v>72</v>
      </c>
      <c r="AX42">
        <f>AD25-AD26</f>
        <v>60</v>
      </c>
      <c r="BA42" t="s">
        <v>72</v>
      </c>
      <c r="BB42">
        <f>AH25-AH26</f>
        <v>12</v>
      </c>
      <c r="BD42" t="s">
        <v>72</v>
      </c>
      <c r="BE42">
        <f>AK25-AK26</f>
        <v>7</v>
      </c>
    </row>
    <row r="43" spans="1:57" x14ac:dyDescent="0.25">
      <c r="A43" s="11" t="s">
        <v>40</v>
      </c>
      <c r="B43">
        <f>B29-B31</f>
        <v>243</v>
      </c>
      <c r="D43" s="11" t="s">
        <v>40</v>
      </c>
      <c r="E43">
        <f>E29-E31</f>
        <v>23</v>
      </c>
      <c r="G43" s="11" t="s">
        <v>40</v>
      </c>
      <c r="H43">
        <f>H29-H31</f>
        <v>478</v>
      </c>
      <c r="J43" s="11" t="s">
        <v>40</v>
      </c>
      <c r="K43">
        <f>K29-K31</f>
        <v>108</v>
      </c>
      <c r="M43" s="11" t="s">
        <v>40</v>
      </c>
      <c r="N43">
        <f>N29-N31</f>
        <v>238</v>
      </c>
      <c r="P43" s="11" t="s">
        <v>40</v>
      </c>
      <c r="Q43">
        <f>Q29-Q31</f>
        <v>50</v>
      </c>
      <c r="S43" t="s">
        <v>11</v>
      </c>
      <c r="T43">
        <v>71</v>
      </c>
      <c r="V43" t="s">
        <v>11</v>
      </c>
      <c r="W43">
        <v>80</v>
      </c>
      <c r="Z43" t="s">
        <v>68</v>
      </c>
      <c r="AA43" s="15">
        <f t="shared" si="6"/>
        <v>80.666666666666671</v>
      </c>
      <c r="AC43" t="s">
        <v>68</v>
      </c>
      <c r="AD43" s="15">
        <f t="shared" si="7"/>
        <v>68.666666666666671</v>
      </c>
      <c r="AG43" t="s">
        <v>11</v>
      </c>
      <c r="AH43">
        <v>130</v>
      </c>
      <c r="AJ43" t="s">
        <v>11</v>
      </c>
      <c r="AK43">
        <v>65</v>
      </c>
      <c r="AM43" t="s">
        <v>81</v>
      </c>
      <c r="AN43">
        <f>T26</f>
        <v>47</v>
      </c>
      <c r="AP43" t="s">
        <v>81</v>
      </c>
      <c r="AQ43">
        <f>W26</f>
        <v>33</v>
      </c>
      <c r="AT43" t="s">
        <v>81</v>
      </c>
      <c r="AU43">
        <f>AA26</f>
        <v>71</v>
      </c>
      <c r="AW43" t="s">
        <v>81</v>
      </c>
      <c r="AX43">
        <f>AD26</f>
        <v>63</v>
      </c>
      <c r="BA43" t="s">
        <v>81</v>
      </c>
      <c r="BB43">
        <f>AH26</f>
        <v>50</v>
      </c>
      <c r="BD43" t="s">
        <v>81</v>
      </c>
      <c r="BE43">
        <f>AK26</f>
        <v>43</v>
      </c>
    </row>
    <row r="44" spans="1:57" x14ac:dyDescent="0.25">
      <c r="A44" s="11" t="s">
        <v>41</v>
      </c>
      <c r="B44">
        <f>B28-B31</f>
        <v>50</v>
      </c>
      <c r="D44" s="11" t="s">
        <v>41</v>
      </c>
      <c r="E44">
        <f>E28-E31</f>
        <v>45</v>
      </c>
      <c r="G44" s="11" t="s">
        <v>41</v>
      </c>
      <c r="H44">
        <f>H28-H31</f>
        <v>24</v>
      </c>
      <c r="J44" s="11" t="s">
        <v>41</v>
      </c>
      <c r="K44">
        <f>K28-K31</f>
        <v>35</v>
      </c>
      <c r="M44" s="11" t="s">
        <v>41</v>
      </c>
      <c r="N44">
        <f>N28-N31</f>
        <v>77</v>
      </c>
      <c r="P44" s="11" t="s">
        <v>41</v>
      </c>
      <c r="Q44">
        <f>Q28-Q31</f>
        <v>65</v>
      </c>
      <c r="S44" t="s">
        <v>12</v>
      </c>
      <c r="T44">
        <v>46</v>
      </c>
      <c r="V44" t="s">
        <v>12</v>
      </c>
      <c r="W44">
        <v>40</v>
      </c>
      <c r="Z44" t="s">
        <v>69</v>
      </c>
      <c r="AA44" s="15">
        <f t="shared" si="6"/>
        <v>104.33333333333333</v>
      </c>
      <c r="AC44" t="s">
        <v>69</v>
      </c>
      <c r="AD44" s="15">
        <f t="shared" si="7"/>
        <v>114.66666666666667</v>
      </c>
      <c r="AG44" t="s">
        <v>12</v>
      </c>
      <c r="AH44">
        <v>94</v>
      </c>
      <c r="AJ44" t="s">
        <v>12</v>
      </c>
      <c r="AK44">
        <v>47</v>
      </c>
      <c r="AM44" t="s">
        <v>56</v>
      </c>
      <c r="AN44">
        <f>T23-(AN42+AN43)</f>
        <v>76</v>
      </c>
      <c r="AP44" t="s">
        <v>56</v>
      </c>
      <c r="AQ44">
        <f>W23-(AQ42+AQ43)</f>
        <v>23</v>
      </c>
      <c r="AT44" t="s">
        <v>56</v>
      </c>
      <c r="AU44">
        <f>AA23-(AU42+AU43)</f>
        <v>271</v>
      </c>
      <c r="AW44" t="s">
        <v>56</v>
      </c>
      <c r="AX44">
        <f>AD23-(AX42+AX43)</f>
        <v>66</v>
      </c>
      <c r="BA44" t="s">
        <v>56</v>
      </c>
      <c r="BB44">
        <f>AH23-(BB42+BB43)</f>
        <v>155</v>
      </c>
      <c r="BD44" t="s">
        <v>56</v>
      </c>
      <c r="BE44">
        <f>AK23-(BE42+BE43)</f>
        <v>33</v>
      </c>
    </row>
    <row r="45" spans="1:57" x14ac:dyDescent="0.25">
      <c r="A45" s="11" t="s">
        <v>42</v>
      </c>
      <c r="D45" s="11" t="s">
        <v>42</v>
      </c>
      <c r="G45" s="11" t="s">
        <v>42</v>
      </c>
      <c r="J45" s="11" t="s">
        <v>42</v>
      </c>
      <c r="M45" s="11" t="s">
        <v>42</v>
      </c>
      <c r="P45" s="11" t="s">
        <v>42</v>
      </c>
      <c r="Z45" t="s">
        <v>70</v>
      </c>
      <c r="AA45" s="15">
        <f t="shared" si="6"/>
        <v>71.666666666666671</v>
      </c>
      <c r="AC45" t="s">
        <v>70</v>
      </c>
      <c r="AD45" s="15">
        <f t="shared" si="7"/>
        <v>61.333333333333336</v>
      </c>
    </row>
    <row r="46" spans="1:57" x14ac:dyDescent="0.25">
      <c r="A46" s="7"/>
      <c r="B46" s="8"/>
      <c r="D46" s="7"/>
      <c r="E46" s="8"/>
      <c r="G46" s="7"/>
      <c r="H46" s="8"/>
      <c r="J46" s="7"/>
      <c r="K46" s="8"/>
      <c r="M46" s="7"/>
      <c r="N46" s="8"/>
      <c r="P46" s="7"/>
      <c r="Q46" s="8"/>
      <c r="S46" s="14" t="s">
        <v>63</v>
      </c>
      <c r="AG46" s="14" t="s">
        <v>63</v>
      </c>
      <c r="AM46" s="14" t="s">
        <v>62</v>
      </c>
      <c r="AT46" s="14" t="s">
        <v>62</v>
      </c>
      <c r="BA46" s="14" t="s">
        <v>62</v>
      </c>
    </row>
    <row r="47" spans="1:57" x14ac:dyDescent="0.25">
      <c r="A47" s="11" t="s">
        <v>43</v>
      </c>
      <c r="B47" s="8">
        <f>(B31/B29)*100</f>
        <v>59.159663865546221</v>
      </c>
      <c r="D47" s="11" t="s">
        <v>43</v>
      </c>
      <c r="E47" s="8">
        <f>(E31/E29)*100</f>
        <v>91.605839416058402</v>
      </c>
      <c r="G47" s="11" t="s">
        <v>43</v>
      </c>
      <c r="H47" s="8">
        <f>(H31/H29)*100</f>
        <v>29.080118694362017</v>
      </c>
      <c r="J47" s="11" t="s">
        <v>43</v>
      </c>
      <c r="K47" s="8">
        <f>(K31/K29)*100</f>
        <v>68.047337278106511</v>
      </c>
      <c r="M47" s="11" t="s">
        <v>43</v>
      </c>
      <c r="N47" s="8">
        <f>(N31/N29)*100</f>
        <v>28.313253012048197</v>
      </c>
      <c r="P47" s="11" t="s">
        <v>43</v>
      </c>
      <c r="Q47" s="8">
        <f>(Q31/Q29)*100</f>
        <v>66.666666666666657</v>
      </c>
      <c r="Z47" s="9" t="s">
        <v>57</v>
      </c>
      <c r="AA47" s="16"/>
      <c r="AB47" s="7"/>
      <c r="AC47" s="9" t="s">
        <v>57</v>
      </c>
      <c r="AD47" s="16"/>
    </row>
    <row r="48" spans="1:57" x14ac:dyDescent="0.25">
      <c r="A48" s="11" t="s">
        <v>44</v>
      </c>
      <c r="B48" s="8">
        <f>(B31/B28)*100</f>
        <v>87.562189054726375</v>
      </c>
      <c r="D48" s="11" t="s">
        <v>44</v>
      </c>
      <c r="E48" s="8">
        <f>(E31/E28)*100</f>
        <v>84.797297297297305</v>
      </c>
      <c r="G48" s="11" t="s">
        <v>44</v>
      </c>
      <c r="H48" s="8">
        <f>(H31/H28)*100</f>
        <v>89.090909090909093</v>
      </c>
      <c r="J48" s="11" t="s">
        <v>44</v>
      </c>
      <c r="K48" s="8">
        <f>(K31/K28)*100</f>
        <v>86.79245283018868</v>
      </c>
      <c r="M48" s="11" t="s">
        <v>44</v>
      </c>
      <c r="N48" s="8">
        <f>(N31/N28)*100</f>
        <v>54.970760233918128</v>
      </c>
      <c r="P48" s="11" t="s">
        <v>44</v>
      </c>
      <c r="Q48" s="8">
        <f>(Q31/Q28)*100</f>
        <v>60.606060606060609</v>
      </c>
      <c r="S48" s="4" t="s">
        <v>4</v>
      </c>
      <c r="V48" s="4" t="s">
        <v>5</v>
      </c>
      <c r="AA48" s="15"/>
      <c r="AD48" s="15"/>
      <c r="AG48" s="5" t="s">
        <v>6</v>
      </c>
      <c r="AJ48" s="5" t="s">
        <v>6</v>
      </c>
      <c r="AM48" s="5" t="s">
        <v>6</v>
      </c>
      <c r="AP48" s="5" t="s">
        <v>6</v>
      </c>
      <c r="AT48" s="5" t="s">
        <v>13</v>
      </c>
      <c r="AW48" s="5" t="s">
        <v>13</v>
      </c>
      <c r="BA48" s="5" t="s">
        <v>6</v>
      </c>
      <c r="BD48" s="5" t="s">
        <v>6</v>
      </c>
    </row>
    <row r="49" spans="1:57" x14ac:dyDescent="0.25">
      <c r="Z49" s="11" t="s">
        <v>49</v>
      </c>
      <c r="AA49" s="8">
        <f>(AA43/AA40)*100</f>
        <v>24.543610547667345</v>
      </c>
      <c r="AC49" s="11" t="s">
        <v>49</v>
      </c>
      <c r="AD49" s="8">
        <f>(AD43/AD40)*100</f>
        <v>52.685421994884905</v>
      </c>
      <c r="AG49" t="s">
        <v>7</v>
      </c>
      <c r="AH49">
        <v>239</v>
      </c>
      <c r="AJ49" t="s">
        <v>7</v>
      </c>
      <c r="AK49">
        <v>94</v>
      </c>
      <c r="AM49" s="4" t="s">
        <v>53</v>
      </c>
      <c r="AP49" s="4" t="s">
        <v>53</v>
      </c>
      <c r="AT49" s="4" t="s">
        <v>53</v>
      </c>
      <c r="AW49" s="4" t="s">
        <v>53</v>
      </c>
      <c r="BA49" s="4" t="s">
        <v>53</v>
      </c>
      <c r="BD49" s="4" t="s">
        <v>53</v>
      </c>
    </row>
    <row r="50" spans="1:57" x14ac:dyDescent="0.25">
      <c r="S50" s="5" t="s">
        <v>13</v>
      </c>
      <c r="V50" s="5" t="s">
        <v>13</v>
      </c>
      <c r="Z50" s="11" t="s">
        <v>44</v>
      </c>
      <c r="AA50" s="8">
        <f>(AA43/AA41)*100</f>
        <v>66.850828729281758</v>
      </c>
      <c r="AC50" s="11" t="s">
        <v>44</v>
      </c>
      <c r="AD50" s="8">
        <f>(AD43/AD41)*100</f>
        <v>50</v>
      </c>
      <c r="AG50" t="s">
        <v>8</v>
      </c>
      <c r="AH50">
        <v>202</v>
      </c>
      <c r="AJ50" t="s">
        <v>8</v>
      </c>
      <c r="AK50">
        <v>90</v>
      </c>
      <c r="AM50" t="s">
        <v>71</v>
      </c>
      <c r="AN50">
        <f>T34-T36</f>
        <v>7</v>
      </c>
      <c r="AP50" t="s">
        <v>71</v>
      </c>
      <c r="AQ50">
        <f>W34-W36</f>
        <v>2</v>
      </c>
      <c r="AT50" t="s">
        <v>71</v>
      </c>
      <c r="AU50">
        <f>AA34-AA36</f>
        <v>14</v>
      </c>
      <c r="AW50" t="s">
        <v>71</v>
      </c>
      <c r="AX50">
        <f>AD34-AD36</f>
        <v>11</v>
      </c>
      <c r="BA50" t="s">
        <v>71</v>
      </c>
      <c r="BB50">
        <f>AH34-AH36</f>
        <v>6</v>
      </c>
      <c r="BD50" t="s">
        <v>71</v>
      </c>
      <c r="BE50">
        <f>AK34-AK36</f>
        <v>1</v>
      </c>
    </row>
    <row r="51" spans="1:57" ht="15.75" x14ac:dyDescent="0.25">
      <c r="A51" s="13" t="s">
        <v>20</v>
      </c>
      <c r="S51" t="s">
        <v>7</v>
      </c>
      <c r="T51">
        <v>333</v>
      </c>
      <c r="V51" t="s">
        <v>7</v>
      </c>
      <c r="W51">
        <v>156</v>
      </c>
      <c r="AA51" s="15"/>
      <c r="AD51" s="15"/>
      <c r="AG51" t="s">
        <v>9</v>
      </c>
      <c r="AH51">
        <v>293</v>
      </c>
      <c r="AJ51" t="s">
        <v>9</v>
      </c>
      <c r="AK51">
        <v>117</v>
      </c>
      <c r="AM51" t="s">
        <v>76</v>
      </c>
      <c r="AN51">
        <f>T36</f>
        <v>50</v>
      </c>
      <c r="AP51" t="s">
        <v>76</v>
      </c>
      <c r="AQ51">
        <f>W36</f>
        <v>56</v>
      </c>
      <c r="AT51" t="s">
        <v>76</v>
      </c>
      <c r="AU51">
        <f>AA36</f>
        <v>91</v>
      </c>
      <c r="AW51" t="s">
        <v>76</v>
      </c>
      <c r="AX51">
        <f>AD36</f>
        <v>65</v>
      </c>
      <c r="BA51" t="s">
        <v>76</v>
      </c>
      <c r="BB51">
        <f>AH36</f>
        <v>54</v>
      </c>
      <c r="BD51" t="s">
        <v>76</v>
      </c>
      <c r="BE51">
        <f>AK36</f>
        <v>37</v>
      </c>
    </row>
    <row r="52" spans="1:57" x14ac:dyDescent="0.25">
      <c r="S52" t="s">
        <v>8</v>
      </c>
      <c r="T52">
        <v>236</v>
      </c>
      <c r="V52" t="s">
        <v>8</v>
      </c>
      <c r="W52">
        <v>162</v>
      </c>
      <c r="Z52" s="9" t="s">
        <v>58</v>
      </c>
      <c r="AA52" s="16"/>
      <c r="AB52" s="7"/>
      <c r="AC52" s="9" t="s">
        <v>58</v>
      </c>
      <c r="AD52" s="16"/>
      <c r="AG52" t="s">
        <v>10</v>
      </c>
      <c r="AH52">
        <v>128</v>
      </c>
      <c r="AJ52" t="s">
        <v>10</v>
      </c>
      <c r="AK52">
        <v>62</v>
      </c>
      <c r="AM52" t="s">
        <v>54</v>
      </c>
      <c r="AN52">
        <f>T31-(AN50+AN51)</f>
        <v>208</v>
      </c>
      <c r="AP52" t="s">
        <v>54</v>
      </c>
      <c r="AQ52">
        <f>W31-(AQ50+AQ51)</f>
        <v>63</v>
      </c>
      <c r="AT52" t="s">
        <v>54</v>
      </c>
      <c r="AU52">
        <f>AA31-(AU50+AU51)</f>
        <v>230</v>
      </c>
      <c r="AW52" t="s">
        <v>54</v>
      </c>
      <c r="AX52">
        <f>AD31-(AX50+AX51)</f>
        <v>66</v>
      </c>
      <c r="BA52" t="s">
        <v>54</v>
      </c>
      <c r="BB52">
        <f>AH31-(BB50+BB51)</f>
        <v>63</v>
      </c>
      <c r="BD52" t="s">
        <v>54</v>
      </c>
      <c r="BE52">
        <f>AK31-(BE50+BE51)</f>
        <v>35</v>
      </c>
    </row>
    <row r="53" spans="1:57" x14ac:dyDescent="0.25">
      <c r="A53" s="4" t="s">
        <v>4</v>
      </c>
      <c r="D53" s="4" t="s">
        <v>5</v>
      </c>
      <c r="G53" s="4" t="s">
        <v>16</v>
      </c>
      <c r="J53" s="4" t="s">
        <v>17</v>
      </c>
      <c r="M53" s="4" t="s">
        <v>18</v>
      </c>
      <c r="P53" s="4" t="s">
        <v>19</v>
      </c>
      <c r="S53" t="s">
        <v>9</v>
      </c>
      <c r="T53">
        <v>344</v>
      </c>
      <c r="V53" t="s">
        <v>9</v>
      </c>
      <c r="W53">
        <v>180</v>
      </c>
      <c r="AG53" t="s">
        <v>11</v>
      </c>
      <c r="AH53">
        <v>191</v>
      </c>
      <c r="AJ53" t="s">
        <v>11</v>
      </c>
      <c r="AK53">
        <v>87</v>
      </c>
    </row>
    <row r="54" spans="1:57" x14ac:dyDescent="0.25">
      <c r="S54" t="s">
        <v>10</v>
      </c>
      <c r="T54">
        <v>169</v>
      </c>
      <c r="V54" t="s">
        <v>10</v>
      </c>
      <c r="W54">
        <v>110</v>
      </c>
      <c r="Z54" s="11" t="s">
        <v>43</v>
      </c>
      <c r="AA54" s="8">
        <f>(AA44/AA42)*100</f>
        <v>32.67223382045929</v>
      </c>
      <c r="AC54" s="11" t="s">
        <v>43</v>
      </c>
      <c r="AD54" s="8">
        <f>(AD44/AD42)*100</f>
        <v>67.984189723320171</v>
      </c>
      <c r="AG54" t="s">
        <v>12</v>
      </c>
      <c r="AH54">
        <v>123</v>
      </c>
      <c r="AJ54" t="s">
        <v>12</v>
      </c>
      <c r="AK54">
        <v>60</v>
      </c>
      <c r="AM54" s="4" t="s">
        <v>51</v>
      </c>
      <c r="AP54" s="4" t="s">
        <v>51</v>
      </c>
      <c r="AT54" s="4" t="s">
        <v>51</v>
      </c>
      <c r="AW54" s="4" t="s">
        <v>51</v>
      </c>
      <c r="BA54" s="4" t="s">
        <v>51</v>
      </c>
      <c r="BD54" s="4" t="s">
        <v>51</v>
      </c>
    </row>
    <row r="55" spans="1:57" x14ac:dyDescent="0.25">
      <c r="A55" s="5" t="s">
        <v>6</v>
      </c>
      <c r="D55" s="5" t="s">
        <v>6</v>
      </c>
      <c r="G55" s="5" t="s">
        <v>13</v>
      </c>
      <c r="J55" s="5" t="s">
        <v>13</v>
      </c>
      <c r="M55" s="5" t="s">
        <v>6</v>
      </c>
      <c r="P55" s="5" t="s">
        <v>6</v>
      </c>
      <c r="S55" t="s">
        <v>11</v>
      </c>
      <c r="T55">
        <v>199</v>
      </c>
      <c r="V55" t="s">
        <v>11</v>
      </c>
      <c r="W55">
        <v>138</v>
      </c>
      <c r="Z55" s="11" t="s">
        <v>44</v>
      </c>
      <c r="AA55" s="8">
        <f>(AA44/AA41)*100</f>
        <v>86.46408839779005</v>
      </c>
      <c r="AC55" s="11" t="s">
        <v>44</v>
      </c>
      <c r="AD55" s="8">
        <f>(AD44/AD41)*100</f>
        <v>83.495145631067956</v>
      </c>
      <c r="AM55" t="s">
        <v>77</v>
      </c>
      <c r="AN55">
        <f>T34-T36</f>
        <v>7</v>
      </c>
      <c r="AP55" t="s">
        <v>77</v>
      </c>
      <c r="AQ55">
        <f>W34-W36</f>
        <v>2</v>
      </c>
      <c r="AT55" t="s">
        <v>77</v>
      </c>
      <c r="AU55">
        <f>AA34-AA36</f>
        <v>14</v>
      </c>
      <c r="AW55" t="s">
        <v>77</v>
      </c>
      <c r="AX55">
        <f>AD34-AD36</f>
        <v>11</v>
      </c>
      <c r="BA55" t="s">
        <v>77</v>
      </c>
      <c r="BB55">
        <f>AH34-AH36</f>
        <v>6</v>
      </c>
      <c r="BD55" t="s">
        <v>77</v>
      </c>
      <c r="BE55">
        <f>AK34-AK36</f>
        <v>1</v>
      </c>
    </row>
    <row r="56" spans="1:57" x14ac:dyDescent="0.25">
      <c r="A56" t="s">
        <v>7</v>
      </c>
      <c r="B56">
        <v>265</v>
      </c>
      <c r="D56" t="s">
        <v>7</v>
      </c>
      <c r="E56">
        <v>121</v>
      </c>
      <c r="G56" t="s">
        <v>7</v>
      </c>
      <c r="H56">
        <v>335</v>
      </c>
      <c r="J56" t="s">
        <v>7</v>
      </c>
      <c r="K56">
        <v>142</v>
      </c>
      <c r="M56" t="s">
        <v>7</v>
      </c>
      <c r="N56">
        <v>123</v>
      </c>
      <c r="P56" t="s">
        <v>7</v>
      </c>
      <c r="Q56">
        <v>73</v>
      </c>
      <c r="S56" t="s">
        <v>12</v>
      </c>
      <c r="T56">
        <v>142</v>
      </c>
      <c r="V56" t="s">
        <v>12</v>
      </c>
      <c r="W56">
        <v>97</v>
      </c>
      <c r="AG56" s="9" t="s">
        <v>64</v>
      </c>
      <c r="AM56" t="s">
        <v>78</v>
      </c>
      <c r="AN56">
        <f>T35-T36</f>
        <v>28</v>
      </c>
      <c r="AP56" t="s">
        <v>78</v>
      </c>
      <c r="AQ56">
        <f>W35-W36</f>
        <v>31</v>
      </c>
      <c r="AT56" t="s">
        <v>78</v>
      </c>
      <c r="AU56">
        <f>AA35-AA36</f>
        <v>26</v>
      </c>
      <c r="AW56" t="s">
        <v>78</v>
      </c>
      <c r="AX56">
        <f>AD35-AD36</f>
        <v>49</v>
      </c>
      <c r="BA56" t="s">
        <v>78</v>
      </c>
      <c r="BB56">
        <f>AH35-AH36</f>
        <v>69</v>
      </c>
      <c r="BD56" t="s">
        <v>78</v>
      </c>
      <c r="BE56">
        <f>AK35-AK36</f>
        <v>44</v>
      </c>
    </row>
    <row r="57" spans="1:57" x14ac:dyDescent="0.25">
      <c r="A57" t="s">
        <v>8</v>
      </c>
      <c r="B57">
        <v>90</v>
      </c>
      <c r="D57" t="s">
        <v>8</v>
      </c>
      <c r="E57">
        <v>98</v>
      </c>
      <c r="G57" t="s">
        <v>8</v>
      </c>
      <c r="H57">
        <v>142</v>
      </c>
      <c r="J57" t="s">
        <v>8</v>
      </c>
      <c r="K57">
        <v>147</v>
      </c>
      <c r="M57" t="s">
        <v>8</v>
      </c>
      <c r="N57">
        <v>141</v>
      </c>
      <c r="P57" t="s">
        <v>8</v>
      </c>
      <c r="Q57">
        <v>85</v>
      </c>
      <c r="AM57" t="s">
        <v>79</v>
      </c>
      <c r="AN57">
        <f>T36</f>
        <v>50</v>
      </c>
      <c r="AP57" t="s">
        <v>79</v>
      </c>
      <c r="AQ57">
        <f>W36</f>
        <v>56</v>
      </c>
      <c r="AT57" t="s">
        <v>79</v>
      </c>
      <c r="AU57">
        <f>AA36</f>
        <v>91</v>
      </c>
      <c r="AW57" t="s">
        <v>79</v>
      </c>
      <c r="AX57">
        <f>AD36</f>
        <v>65</v>
      </c>
      <c r="BA57" t="s">
        <v>79</v>
      </c>
      <c r="BB57">
        <f>AH36</f>
        <v>54</v>
      </c>
      <c r="BD57" t="s">
        <v>79</v>
      </c>
      <c r="BE57">
        <f>AK36</f>
        <v>37</v>
      </c>
    </row>
    <row r="58" spans="1:57" x14ac:dyDescent="0.25">
      <c r="A58" t="s">
        <v>9</v>
      </c>
      <c r="B58">
        <v>264</v>
      </c>
      <c r="D58" t="s">
        <v>9</v>
      </c>
      <c r="E58">
        <v>140</v>
      </c>
      <c r="G58" t="s">
        <v>9</v>
      </c>
      <c r="H58">
        <v>284</v>
      </c>
      <c r="J58" t="s">
        <v>9</v>
      </c>
      <c r="K58">
        <v>168</v>
      </c>
      <c r="M58" t="s">
        <v>9</v>
      </c>
      <c r="N58">
        <v>180</v>
      </c>
      <c r="P58" t="s">
        <v>9</v>
      </c>
      <c r="Q58">
        <v>111</v>
      </c>
      <c r="S58" s="9" t="s">
        <v>64</v>
      </c>
      <c r="AG58" t="s">
        <v>65</v>
      </c>
      <c r="AH58" s="15">
        <f>AVERAGE(AH13,AH21,AH31,AH39,AH49)</f>
        <v>225</v>
      </c>
      <c r="AJ58" t="s">
        <v>65</v>
      </c>
      <c r="AK58" s="15">
        <f>AVERAGE(AK13,AK21,AK31,AK39,AK49)</f>
        <v>98</v>
      </c>
      <c r="AM58" t="s">
        <v>55</v>
      </c>
      <c r="AN58">
        <f>T32-(AN55+AN56+AN57)</f>
        <v>5</v>
      </c>
      <c r="AP58" t="s">
        <v>55</v>
      </c>
      <c r="AQ58">
        <f>W32-(AQ55+AQ56+AQ57)</f>
        <v>9</v>
      </c>
      <c r="AT58" t="s">
        <v>55</v>
      </c>
      <c r="AU58">
        <f>AA32-(AU55+AU56+AU57)</f>
        <v>11</v>
      </c>
      <c r="AW58" t="s">
        <v>55</v>
      </c>
      <c r="AX58">
        <f>AD32-(AX55+AX56+AX57)</f>
        <v>22</v>
      </c>
      <c r="BA58" t="s">
        <v>55</v>
      </c>
      <c r="BB58">
        <f>AH32-(BB55+BB56+BB57)</f>
        <v>12</v>
      </c>
      <c r="BD58" t="s">
        <v>55</v>
      </c>
      <c r="BE58">
        <f>AK32-(BE55+BE56+BE57)</f>
        <v>3</v>
      </c>
    </row>
    <row r="59" spans="1:57" x14ac:dyDescent="0.25">
      <c r="A59" t="s">
        <v>10</v>
      </c>
      <c r="B59">
        <v>57</v>
      </c>
      <c r="D59" t="s">
        <v>10</v>
      </c>
      <c r="E59">
        <v>58</v>
      </c>
      <c r="G59" t="s">
        <v>10</v>
      </c>
      <c r="H59">
        <v>105</v>
      </c>
      <c r="J59" t="s">
        <v>10</v>
      </c>
      <c r="K59">
        <v>76</v>
      </c>
      <c r="M59" t="s">
        <v>10</v>
      </c>
      <c r="N59">
        <v>60</v>
      </c>
      <c r="P59" t="s">
        <v>10</v>
      </c>
      <c r="Q59">
        <v>38</v>
      </c>
      <c r="AG59" t="s">
        <v>66</v>
      </c>
      <c r="AH59" s="15">
        <f t="shared" ref="AH59:AH63" si="8">AVERAGE(AH14,AH22,AH32,AH40,AH50)</f>
        <v>131</v>
      </c>
      <c r="AJ59" t="s">
        <v>66</v>
      </c>
      <c r="AK59" s="15">
        <f t="shared" ref="AK59:AK63" si="9">AVERAGE(AK14,AK22,AK32,AK40,AK50)</f>
        <v>81.8</v>
      </c>
    </row>
    <row r="60" spans="1:57" x14ac:dyDescent="0.25">
      <c r="A60" t="s">
        <v>11</v>
      </c>
      <c r="B60">
        <v>78</v>
      </c>
      <c r="D60" t="s">
        <v>11</v>
      </c>
      <c r="E60">
        <v>87</v>
      </c>
      <c r="G60" t="s">
        <v>11</v>
      </c>
      <c r="H60">
        <v>117</v>
      </c>
      <c r="J60" t="s">
        <v>11</v>
      </c>
      <c r="K60">
        <v>114</v>
      </c>
      <c r="M60" t="s">
        <v>11</v>
      </c>
      <c r="N60">
        <v>123</v>
      </c>
      <c r="P60" t="s">
        <v>11</v>
      </c>
      <c r="Q60">
        <v>81</v>
      </c>
      <c r="S60" t="s">
        <v>65</v>
      </c>
      <c r="T60" s="15">
        <f>AVERAGE(T13,T21,T31,T39,T51)</f>
        <v>251.8</v>
      </c>
      <c r="V60" t="s">
        <v>65</v>
      </c>
      <c r="W60" s="15">
        <f>AVERAGE(W13,W21,W31,W39,W51)</f>
        <v>107.8</v>
      </c>
      <c r="AG60" t="s">
        <v>67</v>
      </c>
      <c r="AH60" s="15">
        <f t="shared" si="8"/>
        <v>213</v>
      </c>
      <c r="AJ60" t="s">
        <v>67</v>
      </c>
      <c r="AK60" s="15">
        <f t="shared" si="9"/>
        <v>95</v>
      </c>
      <c r="AM60" s="4" t="s">
        <v>80</v>
      </c>
      <c r="AP60" s="4" t="s">
        <v>80</v>
      </c>
      <c r="AT60" s="4" t="s">
        <v>80</v>
      </c>
      <c r="AW60" s="4" t="s">
        <v>80</v>
      </c>
      <c r="BA60" s="4" t="s">
        <v>80</v>
      </c>
      <c r="BD60" s="4" t="s">
        <v>80</v>
      </c>
    </row>
    <row r="61" spans="1:57" x14ac:dyDescent="0.25">
      <c r="A61" t="s">
        <v>12</v>
      </c>
      <c r="B61">
        <v>50</v>
      </c>
      <c r="D61" t="s">
        <v>12</v>
      </c>
      <c r="E61">
        <v>56</v>
      </c>
      <c r="G61" t="s">
        <v>12</v>
      </c>
      <c r="H61">
        <v>91</v>
      </c>
      <c r="J61" t="s">
        <v>12</v>
      </c>
      <c r="K61">
        <v>65</v>
      </c>
      <c r="M61" t="s">
        <v>12</v>
      </c>
      <c r="N61">
        <v>54</v>
      </c>
      <c r="P61" t="s">
        <v>12</v>
      </c>
      <c r="Q61">
        <v>37</v>
      </c>
      <c r="S61" t="s">
        <v>66</v>
      </c>
      <c r="T61" s="15">
        <f t="shared" ref="T61:T64" si="10">AVERAGE(T14,T22,T32,T40,T52)</f>
        <v>162</v>
      </c>
      <c r="V61" t="s">
        <v>66</v>
      </c>
      <c r="W61" s="15">
        <f t="shared" ref="W61:W64" si="11">AVERAGE(W14,W22,W32,W40,W52)</f>
        <v>130.19999999999999</v>
      </c>
      <c r="AG61" t="s">
        <v>68</v>
      </c>
      <c r="AH61" s="15">
        <f t="shared" si="8"/>
        <v>87</v>
      </c>
      <c r="AJ61" t="s">
        <v>68</v>
      </c>
      <c r="AK61" s="15">
        <f t="shared" si="9"/>
        <v>58.4</v>
      </c>
      <c r="AM61" t="s">
        <v>72</v>
      </c>
      <c r="AN61">
        <f>T35-T36</f>
        <v>28</v>
      </c>
      <c r="AP61" t="s">
        <v>72</v>
      </c>
      <c r="AQ61">
        <f>W35-W36</f>
        <v>31</v>
      </c>
      <c r="AT61" t="s">
        <v>72</v>
      </c>
      <c r="AU61">
        <f>AA35-AA36</f>
        <v>26</v>
      </c>
      <c r="AW61" t="s">
        <v>72</v>
      </c>
      <c r="AX61">
        <f>AD35-AD36</f>
        <v>49</v>
      </c>
      <c r="BA61" t="s">
        <v>72</v>
      </c>
      <c r="BB61">
        <f>AH35-AH36</f>
        <v>69</v>
      </c>
      <c r="BD61" t="s">
        <v>72</v>
      </c>
      <c r="BE61">
        <f>AK35-AK36</f>
        <v>44</v>
      </c>
    </row>
    <row r="62" spans="1:57" x14ac:dyDescent="0.25">
      <c r="S62" t="s">
        <v>67</v>
      </c>
      <c r="T62" s="15">
        <f t="shared" si="10"/>
        <v>285</v>
      </c>
      <c r="V62" t="s">
        <v>67</v>
      </c>
      <c r="W62" s="15">
        <f t="shared" si="11"/>
        <v>143.19999999999999</v>
      </c>
      <c r="AG62" t="s">
        <v>69</v>
      </c>
      <c r="AH62" s="15">
        <f t="shared" si="8"/>
        <v>107.6</v>
      </c>
      <c r="AJ62" t="s">
        <v>69</v>
      </c>
      <c r="AK62" s="15">
        <f t="shared" si="9"/>
        <v>66.599999999999994</v>
      </c>
      <c r="AM62" t="s">
        <v>81</v>
      </c>
      <c r="AN62">
        <f>T36</f>
        <v>50</v>
      </c>
      <c r="AP62" t="s">
        <v>81</v>
      </c>
      <c r="AQ62">
        <f>W36</f>
        <v>56</v>
      </c>
      <c r="AT62" t="s">
        <v>81</v>
      </c>
      <c r="AU62">
        <f>AA36</f>
        <v>91</v>
      </c>
      <c r="AW62" t="s">
        <v>81</v>
      </c>
      <c r="AX62">
        <f>AD36</f>
        <v>65</v>
      </c>
      <c r="BA62" t="s">
        <v>81</v>
      </c>
      <c r="BB62">
        <f>AH36</f>
        <v>54</v>
      </c>
      <c r="BD62" t="s">
        <v>81</v>
      </c>
      <c r="BE62">
        <f>AK36</f>
        <v>37</v>
      </c>
    </row>
    <row r="63" spans="1:57" x14ac:dyDescent="0.25">
      <c r="A63" s="5" t="s">
        <v>13</v>
      </c>
      <c r="D63" s="5" t="s">
        <v>13</v>
      </c>
      <c r="G63" s="9" t="s">
        <v>52</v>
      </c>
      <c r="M63" s="5" t="s">
        <v>13</v>
      </c>
      <c r="P63" s="5" t="s">
        <v>13</v>
      </c>
      <c r="S63" t="s">
        <v>68</v>
      </c>
      <c r="T63" s="15">
        <f t="shared" si="10"/>
        <v>91</v>
      </c>
      <c r="V63" t="s">
        <v>68</v>
      </c>
      <c r="W63" s="15">
        <f t="shared" si="11"/>
        <v>65.400000000000006</v>
      </c>
      <c r="AG63" t="s">
        <v>70</v>
      </c>
      <c r="AH63" s="15">
        <f t="shared" si="8"/>
        <v>69.400000000000006</v>
      </c>
      <c r="AJ63" t="s">
        <v>70</v>
      </c>
      <c r="AK63" s="15">
        <f t="shared" si="9"/>
        <v>46.6</v>
      </c>
      <c r="AM63" t="s">
        <v>56</v>
      </c>
      <c r="AN63">
        <f>T33-(AN61+AN62)</f>
        <v>186</v>
      </c>
      <c r="AP63" t="s">
        <v>56</v>
      </c>
      <c r="AQ63">
        <f>W33-(AQ61+AQ62)</f>
        <v>53</v>
      </c>
      <c r="AT63" t="s">
        <v>56</v>
      </c>
      <c r="AU63">
        <f>AA33-(AU61+AU62)</f>
        <v>167</v>
      </c>
      <c r="AW63" t="s">
        <v>56</v>
      </c>
      <c r="AX63">
        <f>AD33-(AX61+AX62)</f>
        <v>54</v>
      </c>
      <c r="BA63" t="s">
        <v>56</v>
      </c>
      <c r="BB63">
        <f>AH33-(BB61+BB62)</f>
        <v>57</v>
      </c>
      <c r="BD63" t="s">
        <v>56</v>
      </c>
      <c r="BE63">
        <f>AK33-(BE61+BE62)</f>
        <v>30</v>
      </c>
    </row>
    <row r="64" spans="1:57" x14ac:dyDescent="0.25">
      <c r="A64" t="s">
        <v>7</v>
      </c>
      <c r="B64">
        <v>217</v>
      </c>
      <c r="D64" t="s">
        <v>7</v>
      </c>
      <c r="E64">
        <v>88</v>
      </c>
      <c r="G64" s="11" t="s">
        <v>7</v>
      </c>
      <c r="H64" s="11">
        <f>H56</f>
        <v>335</v>
      </c>
      <c r="I64" s="11"/>
      <c r="J64" s="11" t="s">
        <v>7</v>
      </c>
      <c r="K64" s="11">
        <f>K56</f>
        <v>142</v>
      </c>
      <c r="M64" t="s">
        <v>7</v>
      </c>
      <c r="N64">
        <v>248</v>
      </c>
      <c r="P64" t="s">
        <v>7</v>
      </c>
      <c r="Q64">
        <v>84</v>
      </c>
      <c r="S64" t="s">
        <v>69</v>
      </c>
      <c r="T64" s="15">
        <f t="shared" si="10"/>
        <v>140</v>
      </c>
      <c r="V64" t="s">
        <v>69</v>
      </c>
      <c r="W64" s="15">
        <f t="shared" si="11"/>
        <v>111.2</v>
      </c>
    </row>
    <row r="65" spans="1:57" x14ac:dyDescent="0.25">
      <c r="A65" t="s">
        <v>8</v>
      </c>
      <c r="B65">
        <v>82</v>
      </c>
      <c r="D65" t="s">
        <v>8</v>
      </c>
      <c r="E65">
        <v>95</v>
      </c>
      <c r="G65" s="11" t="s">
        <v>8</v>
      </c>
      <c r="H65" s="11">
        <f t="shared" ref="H65:H69" si="12">H57</f>
        <v>142</v>
      </c>
      <c r="I65" s="11"/>
      <c r="J65" s="11" t="s">
        <v>8</v>
      </c>
      <c r="K65" s="11">
        <f t="shared" ref="K65:K69" si="13">K57</f>
        <v>147</v>
      </c>
      <c r="M65" t="s">
        <v>8</v>
      </c>
      <c r="N65">
        <v>141</v>
      </c>
      <c r="P65" t="s">
        <v>8</v>
      </c>
      <c r="Q65">
        <v>69</v>
      </c>
      <c r="S65" t="s">
        <v>70</v>
      </c>
      <c r="T65" s="15">
        <f>AVERAGE(T18,T26,T36,T44,T56)</f>
        <v>80.8</v>
      </c>
      <c r="V65" t="s">
        <v>70</v>
      </c>
      <c r="W65" s="15">
        <f>AVERAGE(W18,W26,W36,W44,W56)</f>
        <v>58</v>
      </c>
      <c r="AG65" s="9" t="s">
        <v>57</v>
      </c>
      <c r="AH65" s="16"/>
      <c r="AI65" s="7"/>
      <c r="AJ65" s="9" t="s">
        <v>57</v>
      </c>
      <c r="AK65" s="16"/>
      <c r="AM65" s="5" t="s">
        <v>13</v>
      </c>
      <c r="AP65" s="5" t="s">
        <v>13</v>
      </c>
      <c r="AT65" s="9" t="s">
        <v>64</v>
      </c>
      <c r="BA65" s="5" t="s">
        <v>13</v>
      </c>
      <c r="BD65" s="5" t="s">
        <v>13</v>
      </c>
    </row>
    <row r="66" spans="1:57" x14ac:dyDescent="0.25">
      <c r="A66" t="s">
        <v>9</v>
      </c>
      <c r="B66">
        <v>222</v>
      </c>
      <c r="D66" t="s">
        <v>9</v>
      </c>
      <c r="E66">
        <v>122</v>
      </c>
      <c r="G66" s="11" t="s">
        <v>9</v>
      </c>
      <c r="H66" s="11">
        <f t="shared" si="12"/>
        <v>284</v>
      </c>
      <c r="I66" s="11"/>
      <c r="J66" s="11" t="s">
        <v>9</v>
      </c>
      <c r="K66" s="11">
        <f t="shared" si="13"/>
        <v>168</v>
      </c>
      <c r="M66" t="s">
        <v>9</v>
      </c>
      <c r="N66">
        <v>260</v>
      </c>
      <c r="P66" t="s">
        <v>9</v>
      </c>
      <c r="Q66">
        <v>97</v>
      </c>
      <c r="AH66" s="15"/>
      <c r="AK66" s="15"/>
      <c r="AM66" s="4" t="s">
        <v>53</v>
      </c>
      <c r="AP66" s="4" t="s">
        <v>53</v>
      </c>
      <c r="BA66" s="4" t="s">
        <v>53</v>
      </c>
      <c r="BD66" s="4" t="s">
        <v>53</v>
      </c>
    </row>
    <row r="67" spans="1:57" x14ac:dyDescent="0.25">
      <c r="A67" t="s">
        <v>10</v>
      </c>
      <c r="B67">
        <v>49</v>
      </c>
      <c r="D67" t="s">
        <v>10</v>
      </c>
      <c r="E67">
        <v>41</v>
      </c>
      <c r="G67" s="11" t="s">
        <v>10</v>
      </c>
      <c r="H67" s="11">
        <f t="shared" si="12"/>
        <v>105</v>
      </c>
      <c r="I67" s="11"/>
      <c r="J67" s="11" t="s">
        <v>45</v>
      </c>
      <c r="K67" s="11">
        <f t="shared" si="13"/>
        <v>76</v>
      </c>
      <c r="M67" t="s">
        <v>10</v>
      </c>
      <c r="N67">
        <v>105</v>
      </c>
      <c r="P67" t="s">
        <v>10</v>
      </c>
      <c r="Q67">
        <v>50</v>
      </c>
      <c r="S67" s="9" t="s">
        <v>57</v>
      </c>
      <c r="T67" s="16"/>
      <c r="U67" s="7"/>
      <c r="V67" s="9" t="s">
        <v>57</v>
      </c>
      <c r="W67" s="15"/>
      <c r="AG67" s="11" t="s">
        <v>49</v>
      </c>
      <c r="AH67" s="8">
        <f>(AH61/AH58)*100</f>
        <v>38.666666666666664</v>
      </c>
      <c r="AJ67" s="11" t="s">
        <v>49</v>
      </c>
      <c r="AK67" s="8">
        <f>(AK61/AK58)*100</f>
        <v>59.591836734693885</v>
      </c>
      <c r="AM67" t="s">
        <v>71</v>
      </c>
      <c r="AN67">
        <f>T42-T44</f>
        <v>3</v>
      </c>
      <c r="AP67" t="s">
        <v>71</v>
      </c>
      <c r="AQ67">
        <f>W42-W44</f>
        <v>1</v>
      </c>
      <c r="AT67" s="4" t="s">
        <v>53</v>
      </c>
      <c r="AW67" s="4" t="s">
        <v>53</v>
      </c>
      <c r="BA67" t="s">
        <v>71</v>
      </c>
      <c r="BB67">
        <f>AH42-AH44</f>
        <v>11</v>
      </c>
      <c r="BD67" t="s">
        <v>71</v>
      </c>
      <c r="BE67">
        <f>AK42-AK44</f>
        <v>3</v>
      </c>
    </row>
    <row r="68" spans="1:57" x14ac:dyDescent="0.25">
      <c r="A68" t="s">
        <v>11</v>
      </c>
      <c r="B68">
        <v>71</v>
      </c>
      <c r="D68" t="s">
        <v>11</v>
      </c>
      <c r="E68">
        <v>80</v>
      </c>
      <c r="G68" s="11" t="s">
        <v>46</v>
      </c>
      <c r="H68" s="11">
        <f t="shared" si="12"/>
        <v>117</v>
      </c>
      <c r="I68" s="11"/>
      <c r="J68" s="11" t="s">
        <v>46</v>
      </c>
      <c r="K68" s="11">
        <f t="shared" si="13"/>
        <v>114</v>
      </c>
      <c r="M68" t="s">
        <v>11</v>
      </c>
      <c r="N68">
        <v>130</v>
      </c>
      <c r="P68" t="s">
        <v>11</v>
      </c>
      <c r="Q68">
        <v>65</v>
      </c>
      <c r="T68" s="15"/>
      <c r="W68" s="15"/>
      <c r="AG68" s="11" t="s">
        <v>44</v>
      </c>
      <c r="AH68" s="8">
        <f>(AH61/AH59)*100</f>
        <v>66.412213740458014</v>
      </c>
      <c r="AJ68" s="11" t="s">
        <v>44</v>
      </c>
      <c r="AK68" s="8">
        <f>(AK61/AK59)*100</f>
        <v>71.393643031784833</v>
      </c>
      <c r="AM68" t="s">
        <v>76</v>
      </c>
      <c r="AN68">
        <f>T44</f>
        <v>46</v>
      </c>
      <c r="AP68" t="s">
        <v>76</v>
      </c>
      <c r="AQ68">
        <f>W44</f>
        <v>40</v>
      </c>
      <c r="AT68" t="s">
        <v>71</v>
      </c>
      <c r="AU68">
        <f>AVERAGE(AU14,AU31,AU50)</f>
        <v>9</v>
      </c>
      <c r="AW68" t="s">
        <v>71</v>
      </c>
      <c r="AX68" s="15">
        <f>AVERAGE(AX14,AX31,AX50)</f>
        <v>7.333333333333333</v>
      </c>
      <c r="BA68" t="s">
        <v>76</v>
      </c>
      <c r="BB68">
        <f>AH44</f>
        <v>94</v>
      </c>
      <c r="BD68" t="s">
        <v>76</v>
      </c>
      <c r="BE68">
        <f>AK44</f>
        <v>47</v>
      </c>
    </row>
    <row r="69" spans="1:57" x14ac:dyDescent="0.25">
      <c r="A69" t="s">
        <v>12</v>
      </c>
      <c r="B69">
        <v>46</v>
      </c>
      <c r="D69" t="s">
        <v>12</v>
      </c>
      <c r="E69">
        <v>40</v>
      </c>
      <c r="G69" s="11" t="s">
        <v>47</v>
      </c>
      <c r="H69" s="11">
        <f t="shared" si="12"/>
        <v>91</v>
      </c>
      <c r="I69" s="11"/>
      <c r="J69" s="11" t="s">
        <v>47</v>
      </c>
      <c r="K69" s="11">
        <f t="shared" si="13"/>
        <v>65</v>
      </c>
      <c r="M69" t="s">
        <v>12</v>
      </c>
      <c r="N69">
        <v>94</v>
      </c>
      <c r="P69" t="s">
        <v>12</v>
      </c>
      <c r="Q69">
        <v>47</v>
      </c>
      <c r="S69" s="11" t="s">
        <v>49</v>
      </c>
      <c r="T69" s="8">
        <f>(T63/T60)*100</f>
        <v>36.139793486894362</v>
      </c>
      <c r="V69" s="11" t="s">
        <v>49</v>
      </c>
      <c r="W69" s="8">
        <f>(W63/W60)*100</f>
        <v>60.667903525046384</v>
      </c>
      <c r="AH69" s="15"/>
      <c r="AK69" s="15"/>
      <c r="AM69" t="s">
        <v>54</v>
      </c>
      <c r="AN69">
        <f>T39-(AN67+AN68)</f>
        <v>168</v>
      </c>
      <c r="AP69" t="s">
        <v>54</v>
      </c>
      <c r="AQ69">
        <f>W39-(AQ67+AQ68)</f>
        <v>47</v>
      </c>
      <c r="AT69" t="s">
        <v>76</v>
      </c>
      <c r="AU69" s="15">
        <f>AVERAGE(AU15,AU32,AU51)</f>
        <v>71.666666666666671</v>
      </c>
      <c r="AW69" t="s">
        <v>76</v>
      </c>
      <c r="AX69" s="15">
        <f>AVERAGE(AX15,AX32,AX51)</f>
        <v>61.333333333333336</v>
      </c>
      <c r="BA69" t="s">
        <v>54</v>
      </c>
      <c r="BB69">
        <f>AH39-(BB67+BB68)</f>
        <v>143</v>
      </c>
      <c r="BD69" t="s">
        <v>54</v>
      </c>
      <c r="BE69">
        <f>AK39-(BE67+BE68)</f>
        <v>34</v>
      </c>
    </row>
    <row r="70" spans="1:57" x14ac:dyDescent="0.25">
      <c r="G70" s="7"/>
      <c r="J70" s="7"/>
      <c r="S70" s="11" t="s">
        <v>44</v>
      </c>
      <c r="T70" s="8">
        <f>(T63/T61)*100</f>
        <v>56.172839506172842</v>
      </c>
      <c r="V70" s="11" t="s">
        <v>44</v>
      </c>
      <c r="W70" s="8">
        <f>(W63/W61)*100</f>
        <v>50.230414746543786</v>
      </c>
      <c r="AG70" s="9" t="s">
        <v>58</v>
      </c>
      <c r="AH70" s="16"/>
      <c r="AI70" s="7"/>
      <c r="AJ70" s="9" t="s">
        <v>58</v>
      </c>
      <c r="AK70" s="16"/>
      <c r="AT70" t="s">
        <v>54</v>
      </c>
      <c r="AU70">
        <f>AVERAGE(AU16,AU33,AU52)</f>
        <v>248</v>
      </c>
      <c r="AW70" t="s">
        <v>54</v>
      </c>
      <c r="AX70" s="15">
        <f>AVERAGE(AX16,AX33,AX52)</f>
        <v>61.666666666666664</v>
      </c>
    </row>
    <row r="71" spans="1:57" x14ac:dyDescent="0.25">
      <c r="A71" s="9" t="s">
        <v>52</v>
      </c>
      <c r="B71" s="7"/>
      <c r="C71" s="7"/>
      <c r="D71" s="7"/>
      <c r="E71" s="7"/>
      <c r="F71" s="7"/>
      <c r="G71" s="9" t="s">
        <v>57</v>
      </c>
      <c r="H71" s="7"/>
      <c r="I71" s="7"/>
      <c r="J71" s="9" t="s">
        <v>57</v>
      </c>
      <c r="K71" s="7"/>
      <c r="L71" s="7"/>
      <c r="M71" s="9" t="s">
        <v>52</v>
      </c>
      <c r="T71" s="15"/>
      <c r="W71" s="15"/>
      <c r="AM71" s="4" t="s">
        <v>51</v>
      </c>
      <c r="AP71" s="4" t="s">
        <v>51</v>
      </c>
      <c r="AX71" s="15"/>
      <c r="BA71" s="4" t="s">
        <v>51</v>
      </c>
      <c r="BD71" s="4" t="s">
        <v>51</v>
      </c>
    </row>
    <row r="72" spans="1:57" x14ac:dyDescent="0.25">
      <c r="A72" s="11" t="s">
        <v>7</v>
      </c>
      <c r="B72" s="11">
        <f t="shared" ref="B72:B77" si="14">SUM(B56,B64)</f>
        <v>482</v>
      </c>
      <c r="C72" s="11"/>
      <c r="D72" s="11" t="s">
        <v>7</v>
      </c>
      <c r="E72" s="11">
        <f t="shared" ref="E72:E77" si="15">SUM(E56,E64)</f>
        <v>209</v>
      </c>
      <c r="G72" s="11" t="s">
        <v>48</v>
      </c>
      <c r="H72">
        <f>H64-H67</f>
        <v>230</v>
      </c>
      <c r="J72" s="11" t="s">
        <v>48</v>
      </c>
      <c r="K72">
        <f>K64-K67</f>
        <v>66</v>
      </c>
      <c r="M72" s="11" t="s">
        <v>7</v>
      </c>
      <c r="N72" s="11">
        <f t="shared" ref="N72:N77" si="16">SUM(N56,N64)</f>
        <v>371</v>
      </c>
      <c r="O72" s="11"/>
      <c r="P72" s="11" t="s">
        <v>7</v>
      </c>
      <c r="Q72" s="11">
        <f t="shared" ref="Q72:Q77" si="17">SUM(Q56,Q64)</f>
        <v>157</v>
      </c>
      <c r="S72" s="9" t="s">
        <v>58</v>
      </c>
      <c r="T72" s="16"/>
      <c r="U72" s="7"/>
      <c r="V72" s="9" t="s">
        <v>58</v>
      </c>
      <c r="W72" s="15"/>
      <c r="AG72" s="11" t="s">
        <v>43</v>
      </c>
      <c r="AH72" s="8">
        <f>(AH62/AH60)*100</f>
        <v>50.516431924882625</v>
      </c>
      <c r="AJ72" s="11" t="s">
        <v>43</v>
      </c>
      <c r="AK72" s="8">
        <f>(AK62/AK60)*100</f>
        <v>70.105263157894726</v>
      </c>
      <c r="AM72" t="s">
        <v>77</v>
      </c>
      <c r="AN72">
        <f>T42-T44</f>
        <v>3</v>
      </c>
      <c r="AP72" t="s">
        <v>77</v>
      </c>
      <c r="AQ72">
        <f>W42-W44</f>
        <v>1</v>
      </c>
      <c r="AT72" s="4" t="s">
        <v>51</v>
      </c>
      <c r="AW72" s="4" t="s">
        <v>51</v>
      </c>
      <c r="AX72" s="15"/>
      <c r="BA72" t="s">
        <v>77</v>
      </c>
      <c r="BB72">
        <f>AH42-AH44</f>
        <v>11</v>
      </c>
      <c r="BD72" t="s">
        <v>77</v>
      </c>
      <c r="BE72">
        <f>AK42-AK44</f>
        <v>3</v>
      </c>
    </row>
    <row r="73" spans="1:57" x14ac:dyDescent="0.25">
      <c r="A73" s="11" t="s">
        <v>8</v>
      </c>
      <c r="B73" s="11">
        <f t="shared" si="14"/>
        <v>172</v>
      </c>
      <c r="C73" s="11"/>
      <c r="D73" s="11" t="s">
        <v>8</v>
      </c>
      <c r="E73" s="11">
        <f t="shared" si="15"/>
        <v>193</v>
      </c>
      <c r="G73" s="11" t="s">
        <v>41</v>
      </c>
      <c r="H73">
        <f>H65-H67</f>
        <v>37</v>
      </c>
      <c r="J73" s="11" t="s">
        <v>41</v>
      </c>
      <c r="K73">
        <f>K65-K67</f>
        <v>71</v>
      </c>
      <c r="M73" s="11" t="s">
        <v>8</v>
      </c>
      <c r="N73" s="11">
        <f t="shared" si="16"/>
        <v>282</v>
      </c>
      <c r="O73" s="11"/>
      <c r="P73" s="11" t="s">
        <v>8</v>
      </c>
      <c r="Q73" s="11">
        <f t="shared" si="17"/>
        <v>154</v>
      </c>
      <c r="AG73" s="11" t="s">
        <v>44</v>
      </c>
      <c r="AH73" s="8">
        <f>(AH62/AH59)*100</f>
        <v>82.137404580152662</v>
      </c>
      <c r="AJ73" s="11" t="s">
        <v>44</v>
      </c>
      <c r="AK73" s="8">
        <f>(AK62/AK59)*100</f>
        <v>81.418092909535446</v>
      </c>
      <c r="AM73" t="s">
        <v>78</v>
      </c>
      <c r="AN73">
        <f>T43-T44</f>
        <v>25</v>
      </c>
      <c r="AP73" t="s">
        <v>78</v>
      </c>
      <c r="AQ73">
        <f>W43-W44</f>
        <v>40</v>
      </c>
      <c r="AT73" t="s">
        <v>77</v>
      </c>
      <c r="AU73">
        <f>AVERAGE(AU19,AU36,AU55)</f>
        <v>9</v>
      </c>
      <c r="AW73" t="s">
        <v>77</v>
      </c>
      <c r="AX73" s="15">
        <f>AVERAGE(AX19,AX36,AX55)</f>
        <v>7.333333333333333</v>
      </c>
      <c r="BA73" t="s">
        <v>78</v>
      </c>
      <c r="BB73">
        <f>AH43-AH44</f>
        <v>36</v>
      </c>
      <c r="BD73" t="s">
        <v>78</v>
      </c>
      <c r="BE73">
        <f>AK43-AK44</f>
        <v>18</v>
      </c>
    </row>
    <row r="74" spans="1:57" x14ac:dyDescent="0.25">
      <c r="A74" s="11" t="s">
        <v>9</v>
      </c>
      <c r="B74" s="11">
        <f t="shared" si="14"/>
        <v>486</v>
      </c>
      <c r="C74" s="11"/>
      <c r="D74" s="11" t="s">
        <v>9</v>
      </c>
      <c r="E74" s="11">
        <f t="shared" si="15"/>
        <v>262</v>
      </c>
      <c r="G74" s="11" t="s">
        <v>50</v>
      </c>
      <c r="H74">
        <f>H67</f>
        <v>105</v>
      </c>
      <c r="J74" s="11" t="s">
        <v>50</v>
      </c>
      <c r="K74">
        <f>K67</f>
        <v>76</v>
      </c>
      <c r="M74" s="11" t="s">
        <v>9</v>
      </c>
      <c r="N74" s="11">
        <f t="shared" si="16"/>
        <v>440</v>
      </c>
      <c r="O74" s="11"/>
      <c r="P74" s="11" t="s">
        <v>9</v>
      </c>
      <c r="Q74" s="11">
        <f t="shared" si="17"/>
        <v>208</v>
      </c>
      <c r="S74" s="11" t="s">
        <v>43</v>
      </c>
      <c r="T74" s="8">
        <f>(T64/T62)*100</f>
        <v>49.122807017543856</v>
      </c>
      <c r="V74" s="11" t="s">
        <v>43</v>
      </c>
      <c r="W74" s="8">
        <f>(W64/W62)*100</f>
        <v>77.653631284916216</v>
      </c>
      <c r="AM74" t="s">
        <v>79</v>
      </c>
      <c r="AN74">
        <f>T44</f>
        <v>46</v>
      </c>
      <c r="AP74" t="s">
        <v>79</v>
      </c>
      <c r="AQ74">
        <f>W44</f>
        <v>40</v>
      </c>
      <c r="AT74" t="s">
        <v>78</v>
      </c>
      <c r="AU74" s="15">
        <f>AVERAGE(AU20,AU37,AU56)</f>
        <v>32.666666666666664</v>
      </c>
      <c r="AW74" t="s">
        <v>78</v>
      </c>
      <c r="AX74" s="15">
        <f>AVERAGE(AX20,AX37,AX56)</f>
        <v>53.333333333333336</v>
      </c>
      <c r="BA74" t="s">
        <v>79</v>
      </c>
      <c r="BB74">
        <f>AH44</f>
        <v>94</v>
      </c>
      <c r="BD74" t="s">
        <v>79</v>
      </c>
      <c r="BE74">
        <f>AK44</f>
        <v>47</v>
      </c>
    </row>
    <row r="75" spans="1:57" x14ac:dyDescent="0.25">
      <c r="A75" s="11" t="s">
        <v>10</v>
      </c>
      <c r="B75" s="11">
        <f t="shared" si="14"/>
        <v>106</v>
      </c>
      <c r="C75" s="11"/>
      <c r="D75" s="11" t="s">
        <v>45</v>
      </c>
      <c r="E75" s="11">
        <f t="shared" si="15"/>
        <v>99</v>
      </c>
      <c r="G75" s="11"/>
      <c r="J75" s="11"/>
      <c r="M75" s="11" t="s">
        <v>10</v>
      </c>
      <c r="N75" s="11">
        <f t="shared" si="16"/>
        <v>165</v>
      </c>
      <c r="O75" s="11"/>
      <c r="P75" s="11" t="s">
        <v>45</v>
      </c>
      <c r="Q75" s="11">
        <f t="shared" si="17"/>
        <v>88</v>
      </c>
      <c r="S75" s="11" t="s">
        <v>44</v>
      </c>
      <c r="T75" s="8">
        <f>(T64/T61)*100</f>
        <v>86.419753086419746</v>
      </c>
      <c r="V75" s="11" t="s">
        <v>44</v>
      </c>
      <c r="W75" s="8">
        <f>(W64/W61)*100</f>
        <v>85.40706605222735</v>
      </c>
      <c r="AM75" t="s">
        <v>55</v>
      </c>
      <c r="AN75">
        <f>T40-(AN72+AN73+AN74)</f>
        <v>8</v>
      </c>
      <c r="AP75" t="s">
        <v>55</v>
      </c>
      <c r="AQ75">
        <f>W40-(AQ72+AQ73+AQ74)</f>
        <v>14</v>
      </c>
      <c r="AT75" t="s">
        <v>79</v>
      </c>
      <c r="AU75" s="15">
        <f>AVERAGE(AU21,AU38,AU57)</f>
        <v>71.666666666666671</v>
      </c>
      <c r="AW75" t="s">
        <v>79</v>
      </c>
      <c r="AX75" s="15">
        <f>AVERAGE(AX21,AX38,AX57)</f>
        <v>61.333333333333336</v>
      </c>
      <c r="BA75" t="s">
        <v>55</v>
      </c>
      <c r="BB75">
        <f>AH40-(BB72+BB73+BB74)</f>
        <v>0</v>
      </c>
      <c r="BD75" t="s">
        <v>55</v>
      </c>
      <c r="BE75">
        <f>AK40-(BE72+BE73+BE74)</f>
        <v>1</v>
      </c>
    </row>
    <row r="76" spans="1:57" x14ac:dyDescent="0.25">
      <c r="A76" s="11" t="s">
        <v>46</v>
      </c>
      <c r="B76" s="11">
        <f t="shared" si="14"/>
        <v>149</v>
      </c>
      <c r="C76" s="11"/>
      <c r="D76" s="11" t="s">
        <v>46</v>
      </c>
      <c r="E76" s="11">
        <f t="shared" si="15"/>
        <v>167</v>
      </c>
      <c r="G76" s="11" t="s">
        <v>49</v>
      </c>
      <c r="H76" s="8">
        <f>(H67/H64)*100</f>
        <v>31.343283582089555</v>
      </c>
      <c r="J76" s="11" t="s">
        <v>49</v>
      </c>
      <c r="K76" s="8">
        <f>(K67/K64)*100</f>
        <v>53.521126760563376</v>
      </c>
      <c r="M76" s="11" t="s">
        <v>46</v>
      </c>
      <c r="N76" s="11">
        <f t="shared" si="16"/>
        <v>253</v>
      </c>
      <c r="O76" s="11"/>
      <c r="P76" s="11" t="s">
        <v>46</v>
      </c>
      <c r="Q76" s="11">
        <f t="shared" si="17"/>
        <v>146</v>
      </c>
      <c r="AT76" t="s">
        <v>55</v>
      </c>
      <c r="AU76" s="15">
        <f>AVERAGE(AU22,AU39,AU58)</f>
        <v>7.333333333333333</v>
      </c>
      <c r="AW76" t="s">
        <v>55</v>
      </c>
      <c r="AX76" s="15">
        <f>AVERAGE(AX22,AX39,AX58)</f>
        <v>15.333333333333334</v>
      </c>
    </row>
    <row r="77" spans="1:57" x14ac:dyDescent="0.25">
      <c r="A77" s="11" t="s">
        <v>47</v>
      </c>
      <c r="B77" s="11">
        <f t="shared" si="14"/>
        <v>96</v>
      </c>
      <c r="C77" s="11"/>
      <c r="D77" s="11" t="s">
        <v>47</v>
      </c>
      <c r="E77" s="11">
        <f t="shared" si="15"/>
        <v>96</v>
      </c>
      <c r="G77" s="11" t="s">
        <v>44</v>
      </c>
      <c r="H77" s="8">
        <f>(H67/H65)*100</f>
        <v>73.943661971830991</v>
      </c>
      <c r="J77" s="11" t="s">
        <v>44</v>
      </c>
      <c r="K77" s="8">
        <f>(K67/K65)*100</f>
        <v>51.700680272108848</v>
      </c>
      <c r="M77" s="11" t="s">
        <v>47</v>
      </c>
      <c r="N77" s="11">
        <f t="shared" si="16"/>
        <v>148</v>
      </c>
      <c r="O77" s="11"/>
      <c r="P77" s="11" t="s">
        <v>47</v>
      </c>
      <c r="Q77" s="11">
        <f t="shared" si="17"/>
        <v>84</v>
      </c>
      <c r="AM77" s="4" t="s">
        <v>80</v>
      </c>
      <c r="AP77" s="4" t="s">
        <v>80</v>
      </c>
      <c r="AX77" s="15"/>
      <c r="BA77" s="4" t="s">
        <v>80</v>
      </c>
      <c r="BD77" s="4" t="s">
        <v>80</v>
      </c>
    </row>
    <row r="78" spans="1:57" x14ac:dyDescent="0.25">
      <c r="A78" s="7"/>
      <c r="D78" s="7"/>
      <c r="G78" s="11"/>
      <c r="J78" s="11"/>
      <c r="M78" s="7"/>
      <c r="P78" s="7"/>
      <c r="AM78" t="s">
        <v>72</v>
      </c>
      <c r="AN78">
        <f>T43-T44</f>
        <v>25</v>
      </c>
      <c r="AP78" t="s">
        <v>72</v>
      </c>
      <c r="AQ78">
        <f>W43-W44</f>
        <v>40</v>
      </c>
      <c r="AT78" s="4" t="s">
        <v>80</v>
      </c>
      <c r="AW78" s="4" t="s">
        <v>80</v>
      </c>
      <c r="AX78" s="15"/>
      <c r="BA78" t="s">
        <v>72</v>
      </c>
      <c r="BB78">
        <f>AH43-AH44</f>
        <v>36</v>
      </c>
      <c r="BD78" t="s">
        <v>72</v>
      </c>
      <c r="BE78">
        <f>AK43-AK44</f>
        <v>18</v>
      </c>
    </row>
    <row r="79" spans="1:57" x14ac:dyDescent="0.25">
      <c r="A79" s="9" t="s">
        <v>57</v>
      </c>
      <c r="B79" s="7"/>
      <c r="C79" s="7"/>
      <c r="D79" s="9" t="s">
        <v>57</v>
      </c>
      <c r="E79" s="7"/>
      <c r="F79" s="7"/>
      <c r="G79" s="9" t="s">
        <v>58</v>
      </c>
      <c r="H79" s="7"/>
      <c r="I79" s="7"/>
      <c r="J79" s="9" t="s">
        <v>58</v>
      </c>
      <c r="K79" s="7"/>
      <c r="L79" s="7"/>
      <c r="M79" s="9" t="s">
        <v>57</v>
      </c>
      <c r="N79" s="7"/>
      <c r="O79" s="7"/>
      <c r="P79" s="9" t="s">
        <v>57</v>
      </c>
      <c r="AM79" t="s">
        <v>81</v>
      </c>
      <c r="AN79">
        <f>T44</f>
        <v>46</v>
      </c>
      <c r="AP79" t="s">
        <v>81</v>
      </c>
      <c r="AQ79">
        <f>W44</f>
        <v>40</v>
      </c>
      <c r="AT79" t="s">
        <v>72</v>
      </c>
      <c r="AU79" s="15">
        <f>AVERAGE(AU25,AU42,AU61)</f>
        <v>32.666666666666664</v>
      </c>
      <c r="AW79" t="s">
        <v>72</v>
      </c>
      <c r="AX79" s="15">
        <f>AVERAGE(AX25,AX42,AX61)</f>
        <v>53.333333333333336</v>
      </c>
      <c r="BA79" t="s">
        <v>81</v>
      </c>
      <c r="BB79">
        <f>AH44</f>
        <v>94</v>
      </c>
      <c r="BD79" t="s">
        <v>81</v>
      </c>
      <c r="BE79">
        <f>AK44</f>
        <v>47</v>
      </c>
    </row>
    <row r="80" spans="1:57" x14ac:dyDescent="0.25">
      <c r="A80" s="11" t="s">
        <v>48</v>
      </c>
      <c r="B80">
        <f>B72-B75</f>
        <v>376</v>
      </c>
      <c r="D80" s="11" t="s">
        <v>48</v>
      </c>
      <c r="E80">
        <f>E72-E75</f>
        <v>110</v>
      </c>
      <c r="G80" s="11" t="s">
        <v>40</v>
      </c>
      <c r="H80">
        <f>H66-H68</f>
        <v>167</v>
      </c>
      <c r="J80" s="11" t="s">
        <v>40</v>
      </c>
      <c r="K80">
        <f>K66-K68</f>
        <v>54</v>
      </c>
      <c r="M80" s="11" t="s">
        <v>48</v>
      </c>
      <c r="N80">
        <f>N72-N75</f>
        <v>206</v>
      </c>
      <c r="P80" s="11" t="s">
        <v>48</v>
      </c>
      <c r="Q80">
        <f>Q72-Q75</f>
        <v>69</v>
      </c>
      <c r="AM80" t="s">
        <v>56</v>
      </c>
      <c r="AN80">
        <f>T41-(AN78+AN79)</f>
        <v>151</v>
      </c>
      <c r="AP80" t="s">
        <v>56</v>
      </c>
      <c r="AQ80">
        <f>W41-(AQ78+AQ79)</f>
        <v>42</v>
      </c>
      <c r="AT80" t="s">
        <v>81</v>
      </c>
      <c r="AU80" s="15">
        <f>AVERAGE(AU26,AU43,AU62)</f>
        <v>71.666666666666671</v>
      </c>
      <c r="AW80" t="s">
        <v>81</v>
      </c>
      <c r="AX80" s="15">
        <f>AVERAGE(AX26,AX43,AX62)</f>
        <v>61.333333333333336</v>
      </c>
      <c r="BA80" t="s">
        <v>56</v>
      </c>
      <c r="BB80">
        <f>AH41-(BB78+BB79)</f>
        <v>130</v>
      </c>
      <c r="BD80" t="s">
        <v>56</v>
      </c>
      <c r="BE80">
        <f>AK41-(BE78+BE79)</f>
        <v>32</v>
      </c>
    </row>
    <row r="81" spans="1:57" x14ac:dyDescent="0.25">
      <c r="A81" s="11" t="s">
        <v>41</v>
      </c>
      <c r="B81">
        <f>B73-B75</f>
        <v>66</v>
      </c>
      <c r="D81" s="11" t="s">
        <v>41</v>
      </c>
      <c r="E81">
        <f>E73-E75</f>
        <v>94</v>
      </c>
      <c r="G81" s="11" t="s">
        <v>41</v>
      </c>
      <c r="H81">
        <f>H65-H68</f>
        <v>25</v>
      </c>
      <c r="J81" s="11" t="s">
        <v>41</v>
      </c>
      <c r="K81">
        <f>K65-K68</f>
        <v>33</v>
      </c>
      <c r="M81" s="11" t="s">
        <v>41</v>
      </c>
      <c r="N81">
        <f>N73-N75</f>
        <v>117</v>
      </c>
      <c r="P81" s="11" t="s">
        <v>41</v>
      </c>
      <c r="Q81">
        <f>Q73-Q75</f>
        <v>66</v>
      </c>
      <c r="AT81" t="s">
        <v>56</v>
      </c>
      <c r="AU81">
        <f>AVERAGE(AU27,AU44,AU63)</f>
        <v>215</v>
      </c>
      <c r="AW81" t="s">
        <v>56</v>
      </c>
      <c r="AX81" s="15">
        <f>AVERAGE(AX27,AX44,AX63)</f>
        <v>54</v>
      </c>
    </row>
    <row r="82" spans="1:57" x14ac:dyDescent="0.25">
      <c r="A82" s="11" t="s">
        <v>50</v>
      </c>
      <c r="B82">
        <f>B75</f>
        <v>106</v>
      </c>
      <c r="D82" s="11" t="s">
        <v>50</v>
      </c>
      <c r="E82">
        <f>E75</f>
        <v>99</v>
      </c>
      <c r="G82" s="11" t="s">
        <v>42</v>
      </c>
      <c r="J82" s="11" t="s">
        <v>42</v>
      </c>
      <c r="M82" s="11" t="s">
        <v>50</v>
      </c>
      <c r="N82">
        <f>N75</f>
        <v>165</v>
      </c>
      <c r="P82" s="11" t="s">
        <v>50</v>
      </c>
      <c r="Q82">
        <f>Q75</f>
        <v>88</v>
      </c>
      <c r="AM82" s="14" t="s">
        <v>63</v>
      </c>
      <c r="BA82" s="14" t="s">
        <v>63</v>
      </c>
    </row>
    <row r="83" spans="1:57" x14ac:dyDescent="0.25">
      <c r="A83" s="11"/>
      <c r="D83" s="11"/>
      <c r="G83" s="7"/>
      <c r="H83" s="8"/>
      <c r="J83" s="7"/>
      <c r="K83" s="8"/>
      <c r="M83" s="11"/>
      <c r="P83" s="11"/>
    </row>
    <row r="84" spans="1:57" x14ac:dyDescent="0.25">
      <c r="A84" s="11" t="s">
        <v>49</v>
      </c>
      <c r="B84" s="8">
        <f>(B75/B72)*100</f>
        <v>21.991701244813278</v>
      </c>
      <c r="D84" s="11" t="s">
        <v>49</v>
      </c>
      <c r="E84" s="8">
        <f>(E75/E72)*100</f>
        <v>47.368421052631575</v>
      </c>
      <c r="G84" s="11" t="s">
        <v>43</v>
      </c>
      <c r="H84" s="8">
        <f>(H68/H66)*100</f>
        <v>41.197183098591552</v>
      </c>
      <c r="J84" s="11" t="s">
        <v>43</v>
      </c>
      <c r="K84" s="8">
        <f>(K68/K66)*100</f>
        <v>67.857142857142861</v>
      </c>
      <c r="M84" s="11" t="s">
        <v>49</v>
      </c>
      <c r="N84" s="8">
        <f>(N75/N72)*100</f>
        <v>44.474393530997304</v>
      </c>
      <c r="P84" s="11" t="s">
        <v>49</v>
      </c>
      <c r="Q84" s="8">
        <f>(Q75/Q72)*100</f>
        <v>56.050955414012741</v>
      </c>
      <c r="AM84" s="5" t="s">
        <v>13</v>
      </c>
      <c r="AP84" s="5" t="s">
        <v>13</v>
      </c>
      <c r="BA84" s="5" t="s">
        <v>6</v>
      </c>
      <c r="BD84" s="5" t="s">
        <v>6</v>
      </c>
    </row>
    <row r="85" spans="1:57" x14ac:dyDescent="0.25">
      <c r="A85" s="11" t="s">
        <v>44</v>
      </c>
      <c r="B85" s="8">
        <f>(B75/B73)*100</f>
        <v>61.627906976744185</v>
      </c>
      <c r="D85" s="11" t="s">
        <v>44</v>
      </c>
      <c r="E85" s="8">
        <f>(E75/E73)*100</f>
        <v>51.295336787564771</v>
      </c>
      <c r="G85" s="11" t="s">
        <v>44</v>
      </c>
      <c r="H85" s="8">
        <f>(H68/H65)*100</f>
        <v>82.394366197183103</v>
      </c>
      <c r="J85" s="11" t="s">
        <v>44</v>
      </c>
      <c r="K85" s="8">
        <f>(K68/K65)*100</f>
        <v>77.551020408163268</v>
      </c>
      <c r="M85" s="11" t="s">
        <v>44</v>
      </c>
      <c r="N85" s="8">
        <f>(N75/N73)*100</f>
        <v>58.51063829787234</v>
      </c>
      <c r="P85" s="11" t="s">
        <v>44</v>
      </c>
      <c r="Q85" s="8">
        <f>(Q75/Q73)*100</f>
        <v>57.142857142857139</v>
      </c>
      <c r="AM85" s="4" t="s">
        <v>53</v>
      </c>
      <c r="AP85" s="4" t="s">
        <v>53</v>
      </c>
      <c r="BA85" s="4" t="s">
        <v>53</v>
      </c>
      <c r="BD85" s="4" t="s">
        <v>53</v>
      </c>
    </row>
    <row r="86" spans="1:57" x14ac:dyDescent="0.25">
      <c r="A86" s="11"/>
      <c r="D86" s="11"/>
      <c r="M86" s="11"/>
      <c r="P86" s="11"/>
      <c r="AM86" t="s">
        <v>71</v>
      </c>
      <c r="AN86">
        <f>T54-T56</f>
        <v>27</v>
      </c>
      <c r="AP86" t="s">
        <v>71</v>
      </c>
      <c r="AQ86">
        <f>W54-W56</f>
        <v>13</v>
      </c>
      <c r="BA86" t="s">
        <v>71</v>
      </c>
      <c r="BB86">
        <f>AH52-AH54</f>
        <v>5</v>
      </c>
      <c r="BD86" t="s">
        <v>71</v>
      </c>
      <c r="BE86">
        <f>AK52-AK54</f>
        <v>2</v>
      </c>
    </row>
    <row r="87" spans="1:57" x14ac:dyDescent="0.25">
      <c r="A87" s="9" t="s">
        <v>58</v>
      </c>
      <c r="B87" s="7"/>
      <c r="C87" s="7"/>
      <c r="D87" s="9" t="s">
        <v>58</v>
      </c>
      <c r="E87" s="7"/>
      <c r="F87" s="7"/>
      <c r="G87" s="7"/>
      <c r="H87" s="7"/>
      <c r="I87" s="7"/>
      <c r="J87" s="7"/>
      <c r="K87" s="7"/>
      <c r="L87" s="7"/>
      <c r="M87" s="9" t="s">
        <v>58</v>
      </c>
      <c r="N87" s="7"/>
      <c r="O87" s="7"/>
      <c r="P87" s="9" t="s">
        <v>58</v>
      </c>
      <c r="AM87" t="s">
        <v>76</v>
      </c>
      <c r="AN87">
        <f>T56</f>
        <v>142</v>
      </c>
      <c r="AP87" t="s">
        <v>76</v>
      </c>
      <c r="AQ87">
        <f>W56</f>
        <v>97</v>
      </c>
      <c r="BA87" t="s">
        <v>76</v>
      </c>
      <c r="BB87">
        <f>AH54</f>
        <v>123</v>
      </c>
      <c r="BD87" t="s">
        <v>76</v>
      </c>
      <c r="BE87">
        <f>AK54</f>
        <v>60</v>
      </c>
    </row>
    <row r="88" spans="1:57" x14ac:dyDescent="0.25">
      <c r="A88" s="11" t="s">
        <v>40</v>
      </c>
      <c r="B88">
        <f>B74-B76</f>
        <v>337</v>
      </c>
      <c r="D88" s="11" t="s">
        <v>40</v>
      </c>
      <c r="E88">
        <f>E74-E76</f>
        <v>95</v>
      </c>
      <c r="M88" s="11" t="s">
        <v>40</v>
      </c>
      <c r="N88">
        <f>N74-N76</f>
        <v>187</v>
      </c>
      <c r="P88" s="11" t="s">
        <v>40</v>
      </c>
      <c r="Q88">
        <f>Q74-Q76</f>
        <v>62</v>
      </c>
      <c r="AM88" t="s">
        <v>54</v>
      </c>
      <c r="AN88">
        <f>T51-(AN86+AN87)</f>
        <v>164</v>
      </c>
      <c r="AP88" t="s">
        <v>54</v>
      </c>
      <c r="AQ88">
        <f>W51-(AQ86+AQ87)</f>
        <v>46</v>
      </c>
      <c r="BA88" t="s">
        <v>54</v>
      </c>
      <c r="BB88">
        <f>AH49-(BB86+BB87)</f>
        <v>111</v>
      </c>
      <c r="BD88" t="s">
        <v>54</v>
      </c>
      <c r="BE88">
        <f>AK49-(BE86+BE87)</f>
        <v>32</v>
      </c>
    </row>
    <row r="89" spans="1:57" x14ac:dyDescent="0.25">
      <c r="A89" s="11" t="s">
        <v>41</v>
      </c>
      <c r="B89">
        <f>B73-B76</f>
        <v>23</v>
      </c>
      <c r="D89" s="11" t="s">
        <v>41</v>
      </c>
      <c r="E89">
        <f>E73-E76</f>
        <v>26</v>
      </c>
      <c r="M89" s="11" t="s">
        <v>41</v>
      </c>
      <c r="N89">
        <f>N73-N76</f>
        <v>29</v>
      </c>
      <c r="P89" s="11" t="s">
        <v>41</v>
      </c>
      <c r="Q89">
        <f>Q73-Q76</f>
        <v>8</v>
      </c>
    </row>
    <row r="90" spans="1:57" x14ac:dyDescent="0.25">
      <c r="A90" s="11" t="s">
        <v>42</v>
      </c>
      <c r="D90" s="11" t="s">
        <v>42</v>
      </c>
      <c r="M90" s="11" t="s">
        <v>42</v>
      </c>
      <c r="P90" s="11" t="s">
        <v>42</v>
      </c>
      <c r="AM90" s="4" t="s">
        <v>51</v>
      </c>
      <c r="AP90" s="4" t="s">
        <v>51</v>
      </c>
      <c r="BA90" s="4" t="s">
        <v>51</v>
      </c>
      <c r="BD90" s="4" t="s">
        <v>51</v>
      </c>
    </row>
    <row r="91" spans="1:57" x14ac:dyDescent="0.25">
      <c r="A91" s="7"/>
      <c r="B91" s="8"/>
      <c r="D91" s="7"/>
      <c r="E91" s="8"/>
      <c r="M91" s="7"/>
      <c r="N91" s="8"/>
      <c r="P91" s="7"/>
      <c r="Q91" s="8"/>
      <c r="AM91" t="s">
        <v>77</v>
      </c>
      <c r="AN91">
        <f>T54-T56</f>
        <v>27</v>
      </c>
      <c r="AP91" t="s">
        <v>77</v>
      </c>
      <c r="AQ91">
        <f>W54-W56</f>
        <v>13</v>
      </c>
      <c r="BA91" t="s">
        <v>77</v>
      </c>
      <c r="BB91">
        <f>AH52-AH54</f>
        <v>5</v>
      </c>
      <c r="BD91" t="s">
        <v>77</v>
      </c>
      <c r="BE91">
        <f>AK52-AK54</f>
        <v>2</v>
      </c>
    </row>
    <row r="92" spans="1:57" x14ac:dyDescent="0.25">
      <c r="A92" s="11" t="s">
        <v>43</v>
      </c>
      <c r="B92" s="8">
        <f>(B76/B74)*100</f>
        <v>30.65843621399177</v>
      </c>
      <c r="D92" s="11" t="s">
        <v>43</v>
      </c>
      <c r="E92" s="8">
        <f>(E76/E74)*100</f>
        <v>63.74045801526718</v>
      </c>
      <c r="M92" s="11" t="s">
        <v>43</v>
      </c>
      <c r="N92" s="8">
        <f>(N76/N74)*100</f>
        <v>57.499999999999993</v>
      </c>
      <c r="P92" s="11" t="s">
        <v>43</v>
      </c>
      <c r="Q92" s="8">
        <f>(Q76/Q74)*100</f>
        <v>70.192307692307693</v>
      </c>
      <c r="AM92" t="s">
        <v>78</v>
      </c>
      <c r="AN92">
        <f>T55-T56</f>
        <v>57</v>
      </c>
      <c r="AP92" t="s">
        <v>78</v>
      </c>
      <c r="AQ92">
        <f>W55-W56</f>
        <v>41</v>
      </c>
      <c r="BA92" t="s">
        <v>78</v>
      </c>
      <c r="BB92">
        <f>AH53-AH54</f>
        <v>68</v>
      </c>
      <c r="BD92" t="s">
        <v>78</v>
      </c>
      <c r="BE92">
        <f>AK53-AK54</f>
        <v>27</v>
      </c>
    </row>
    <row r="93" spans="1:57" x14ac:dyDescent="0.25">
      <c r="A93" s="11" t="s">
        <v>44</v>
      </c>
      <c r="B93" s="8">
        <f>(B76/B73)*100</f>
        <v>86.627906976744185</v>
      </c>
      <c r="D93" s="11" t="s">
        <v>44</v>
      </c>
      <c r="E93" s="8">
        <f>(E76/E73)*100</f>
        <v>86.52849740932642</v>
      </c>
      <c r="M93" s="11" t="s">
        <v>44</v>
      </c>
      <c r="N93" s="8">
        <f>(N76/N73)*100</f>
        <v>89.716312056737593</v>
      </c>
      <c r="P93" s="11" t="s">
        <v>44</v>
      </c>
      <c r="Q93" s="8">
        <f>(Q76/Q73)*100</f>
        <v>94.805194805194802</v>
      </c>
      <c r="AM93" t="s">
        <v>79</v>
      </c>
      <c r="AN93">
        <f>T56</f>
        <v>142</v>
      </c>
      <c r="AP93" t="s">
        <v>79</v>
      </c>
      <c r="AQ93">
        <f>W56</f>
        <v>97</v>
      </c>
      <c r="BA93" t="s">
        <v>79</v>
      </c>
      <c r="BB93">
        <f>AH54</f>
        <v>123</v>
      </c>
      <c r="BD93" t="s">
        <v>79</v>
      </c>
      <c r="BE93">
        <f>AK54</f>
        <v>60</v>
      </c>
    </row>
    <row r="94" spans="1:57" x14ac:dyDescent="0.25">
      <c r="AM94" t="s">
        <v>55</v>
      </c>
      <c r="AN94">
        <f>T52-(AN91+AN92+AN93)</f>
        <v>10</v>
      </c>
      <c r="AP94" t="s">
        <v>55</v>
      </c>
      <c r="AQ94">
        <f>W52-(AQ91+AQ92+AQ93)</f>
        <v>11</v>
      </c>
      <c r="BA94" t="s">
        <v>55</v>
      </c>
      <c r="BB94">
        <f>AH50-(BB91+BB92+BB93)</f>
        <v>6</v>
      </c>
      <c r="BD94" t="s">
        <v>55</v>
      </c>
      <c r="BE94">
        <f>AK50-(BE91+BE92+BE93)</f>
        <v>1</v>
      </c>
    </row>
    <row r="96" spans="1:57" ht="15.75" x14ac:dyDescent="0.25">
      <c r="A96" s="13" t="s">
        <v>21</v>
      </c>
      <c r="AM96" s="4" t="s">
        <v>80</v>
      </c>
      <c r="AP96" s="4" t="s">
        <v>80</v>
      </c>
      <c r="BA96" s="4" t="s">
        <v>80</v>
      </c>
      <c r="BD96" s="4" t="s">
        <v>80</v>
      </c>
    </row>
    <row r="97" spans="1:57" x14ac:dyDescent="0.25">
      <c r="AM97" t="s">
        <v>72</v>
      </c>
      <c r="AN97">
        <f>T55-T56</f>
        <v>57</v>
      </c>
      <c r="AP97" t="s">
        <v>72</v>
      </c>
      <c r="AQ97">
        <f>W55-W56</f>
        <v>41</v>
      </c>
      <c r="BA97" t="s">
        <v>72</v>
      </c>
      <c r="BB97">
        <f>AH53-AH54</f>
        <v>68</v>
      </c>
      <c r="BD97" t="s">
        <v>72</v>
      </c>
      <c r="BE97">
        <f>AK53-AK54</f>
        <v>27</v>
      </c>
    </row>
    <row r="98" spans="1:57" x14ac:dyDescent="0.25">
      <c r="A98" s="4" t="s">
        <v>4</v>
      </c>
      <c r="D98" s="4" t="s">
        <v>5</v>
      </c>
      <c r="G98" s="4" t="s">
        <v>18</v>
      </c>
      <c r="J98" s="4" t="s">
        <v>19</v>
      </c>
      <c r="AM98" t="s">
        <v>81</v>
      </c>
      <c r="AN98">
        <f>T56</f>
        <v>142</v>
      </c>
      <c r="AP98" t="s">
        <v>81</v>
      </c>
      <c r="AQ98">
        <f>W56</f>
        <v>97</v>
      </c>
      <c r="BA98" t="s">
        <v>81</v>
      </c>
      <c r="BB98">
        <f>AH54</f>
        <v>123</v>
      </c>
      <c r="BD98" t="s">
        <v>81</v>
      </c>
      <c r="BE98">
        <f>AK54</f>
        <v>60</v>
      </c>
    </row>
    <row r="99" spans="1:57" x14ac:dyDescent="0.25">
      <c r="AM99" t="s">
        <v>56</v>
      </c>
      <c r="AN99">
        <f>T53-(AN97+AN98)</f>
        <v>145</v>
      </c>
      <c r="AP99" t="s">
        <v>56</v>
      </c>
      <c r="AQ99">
        <f>W53-(AQ97+AQ98)</f>
        <v>42</v>
      </c>
      <c r="BA99" t="s">
        <v>56</v>
      </c>
      <c r="BB99">
        <f>AH51-(BB97+BB98)</f>
        <v>102</v>
      </c>
      <c r="BD99" t="s">
        <v>56</v>
      </c>
      <c r="BE99">
        <f>AK51-(BE97+BE98)</f>
        <v>30</v>
      </c>
    </row>
    <row r="100" spans="1:57" x14ac:dyDescent="0.25">
      <c r="A100" s="5" t="s">
        <v>22</v>
      </c>
      <c r="D100" s="5" t="s">
        <v>22</v>
      </c>
      <c r="G100" s="5" t="s">
        <v>6</v>
      </c>
      <c r="J100" s="5" t="s">
        <v>6</v>
      </c>
    </row>
    <row r="101" spans="1:57" x14ac:dyDescent="0.25">
      <c r="A101" t="s">
        <v>7</v>
      </c>
      <c r="B101">
        <v>333</v>
      </c>
      <c r="D101" t="s">
        <v>7</v>
      </c>
      <c r="E101">
        <v>156</v>
      </c>
      <c r="G101" t="s">
        <v>7</v>
      </c>
      <c r="H101">
        <v>239</v>
      </c>
      <c r="J101" t="s">
        <v>7</v>
      </c>
      <c r="K101">
        <v>94</v>
      </c>
      <c r="AM101" s="9" t="s">
        <v>64</v>
      </c>
      <c r="BA101" s="9" t="s">
        <v>64</v>
      </c>
    </row>
    <row r="102" spans="1:57" x14ac:dyDescent="0.25">
      <c r="A102" t="s">
        <v>8</v>
      </c>
      <c r="B102">
        <v>236</v>
      </c>
      <c r="D102" t="s">
        <v>8</v>
      </c>
      <c r="E102">
        <v>162</v>
      </c>
      <c r="G102" t="s">
        <v>8</v>
      </c>
      <c r="H102">
        <v>202</v>
      </c>
      <c r="J102" t="s">
        <v>8</v>
      </c>
      <c r="K102">
        <v>90</v>
      </c>
    </row>
    <row r="103" spans="1:57" x14ac:dyDescent="0.25">
      <c r="A103" t="s">
        <v>9</v>
      </c>
      <c r="B103">
        <v>344</v>
      </c>
      <c r="D103" t="s">
        <v>9</v>
      </c>
      <c r="E103">
        <v>180</v>
      </c>
      <c r="G103" t="s">
        <v>9</v>
      </c>
      <c r="H103">
        <v>293</v>
      </c>
      <c r="J103" t="s">
        <v>9</v>
      </c>
      <c r="K103">
        <v>117</v>
      </c>
      <c r="AM103" s="4" t="s">
        <v>53</v>
      </c>
      <c r="AP103" s="4" t="s">
        <v>53</v>
      </c>
      <c r="BA103" s="4" t="s">
        <v>53</v>
      </c>
      <c r="BD103" s="4" t="s">
        <v>53</v>
      </c>
    </row>
    <row r="104" spans="1:57" x14ac:dyDescent="0.25">
      <c r="A104" t="s">
        <v>10</v>
      </c>
      <c r="B104">
        <v>169</v>
      </c>
      <c r="D104" t="s">
        <v>10</v>
      </c>
      <c r="E104">
        <v>110</v>
      </c>
      <c r="G104" t="s">
        <v>10</v>
      </c>
      <c r="H104">
        <v>128</v>
      </c>
      <c r="J104" t="s">
        <v>10</v>
      </c>
      <c r="K104">
        <v>62</v>
      </c>
      <c r="AM104" t="s">
        <v>71</v>
      </c>
      <c r="AN104" s="15">
        <f>AVERAGE(AN14,AN31,AN50,AN67,AN86)</f>
        <v>10.199999999999999</v>
      </c>
      <c r="AP104" t="s">
        <v>71</v>
      </c>
      <c r="AQ104" s="15">
        <f>AVERAGE(AQ14,AQ31,AQ50,AQ67,AQ86)</f>
        <v>7.4</v>
      </c>
      <c r="BA104" t="s">
        <v>71</v>
      </c>
      <c r="BB104" s="15">
        <f>AVERAGE(BB14,BB31,BB50,BB67,BB86)</f>
        <v>17.600000000000001</v>
      </c>
      <c r="BD104" t="s">
        <v>71</v>
      </c>
      <c r="BE104" s="15">
        <f>AVERAGE(BE14,BE31,BE50,BE67,BE86)</f>
        <v>11.8</v>
      </c>
    </row>
    <row r="105" spans="1:57" x14ac:dyDescent="0.25">
      <c r="A105" t="s">
        <v>11</v>
      </c>
      <c r="B105">
        <v>199</v>
      </c>
      <c r="D105" t="s">
        <v>11</v>
      </c>
      <c r="E105">
        <v>138</v>
      </c>
      <c r="G105" t="s">
        <v>11</v>
      </c>
      <c r="H105">
        <v>191</v>
      </c>
      <c r="J105" t="s">
        <v>11</v>
      </c>
      <c r="K105">
        <v>87</v>
      </c>
      <c r="AM105" t="s">
        <v>76</v>
      </c>
      <c r="AN105" s="15">
        <f>AVERAGE(AN15,AN32,AN51,AN68,AN87)</f>
        <v>80.8</v>
      </c>
      <c r="AP105" t="s">
        <v>76</v>
      </c>
      <c r="AQ105" s="15">
        <f>AVERAGE(AQ15,AQ32,AQ51,AQ68,AQ87)</f>
        <v>58</v>
      </c>
      <c r="BA105" t="s">
        <v>76</v>
      </c>
      <c r="BB105" s="15">
        <f>AVERAGE(BB15,BB32,BB51,BB68,BB87)</f>
        <v>69.400000000000006</v>
      </c>
      <c r="BD105" t="s">
        <v>76</v>
      </c>
      <c r="BE105" s="15">
        <f>AVERAGE(BE15,BE32,BE51,BE68,BE87)</f>
        <v>46.6</v>
      </c>
    </row>
    <row r="106" spans="1:57" x14ac:dyDescent="0.25">
      <c r="A106" t="s">
        <v>12</v>
      </c>
      <c r="B106">
        <v>142</v>
      </c>
      <c r="D106" t="s">
        <v>12</v>
      </c>
      <c r="E106">
        <v>97</v>
      </c>
      <c r="G106" t="s">
        <v>12</v>
      </c>
      <c r="H106">
        <v>123</v>
      </c>
      <c r="J106" t="s">
        <v>12</v>
      </c>
      <c r="K106">
        <v>60</v>
      </c>
      <c r="AM106" t="s">
        <v>54</v>
      </c>
      <c r="AN106" s="15">
        <f>AVERAGE(AN16,AN33,AN52,AN69,AN88)</f>
        <v>160.80000000000001</v>
      </c>
      <c r="AP106" t="s">
        <v>54</v>
      </c>
      <c r="AQ106" s="15">
        <f>AVERAGE(AQ16,AQ33,AQ52,AQ69,AQ88)</f>
        <v>42.4</v>
      </c>
      <c r="BA106" t="s">
        <v>54</v>
      </c>
      <c r="BB106" s="15">
        <f>AVERAGE(BB16,BB33,BB52,BB69,BB88)</f>
        <v>138</v>
      </c>
      <c r="BD106" t="s">
        <v>54</v>
      </c>
      <c r="BE106" s="15">
        <f>AVERAGE(BE16,BE33,BE52,BE69,BE88)</f>
        <v>39.6</v>
      </c>
    </row>
    <row r="108" spans="1:57" x14ac:dyDescent="0.25">
      <c r="A108" s="10" t="s">
        <v>52</v>
      </c>
      <c r="G108" s="10" t="s">
        <v>52</v>
      </c>
      <c r="AM108" s="4" t="s">
        <v>51</v>
      </c>
      <c r="AP108" s="4" t="s">
        <v>51</v>
      </c>
      <c r="BA108" s="4" t="s">
        <v>51</v>
      </c>
      <c r="BD108" s="4" t="s">
        <v>51</v>
      </c>
    </row>
    <row r="109" spans="1:57" x14ac:dyDescent="0.25">
      <c r="A109" s="11" t="s">
        <v>7</v>
      </c>
      <c r="B109" s="11">
        <f>B101</f>
        <v>333</v>
      </c>
      <c r="C109" s="11"/>
      <c r="D109" s="11" t="s">
        <v>7</v>
      </c>
      <c r="E109" s="11">
        <f>E101</f>
        <v>156</v>
      </c>
      <c r="G109" s="11" t="s">
        <v>7</v>
      </c>
      <c r="H109" s="11">
        <f>H101</f>
        <v>239</v>
      </c>
      <c r="I109" s="11"/>
      <c r="J109" s="11" t="s">
        <v>7</v>
      </c>
      <c r="K109" s="11">
        <f>K101</f>
        <v>94</v>
      </c>
      <c r="AM109" t="s">
        <v>77</v>
      </c>
      <c r="AN109" s="15">
        <f>AVERAGE(AN19,AN36,AN55,AN72,AN91)</f>
        <v>10.199999999999999</v>
      </c>
      <c r="AP109" t="s">
        <v>77</v>
      </c>
      <c r="AQ109" s="15">
        <f>AVERAGE(AQ19,AQ36,AQ55,AQ72,AQ91)</f>
        <v>7.4</v>
      </c>
      <c r="BA109" t="s">
        <v>77</v>
      </c>
      <c r="BB109" s="15">
        <f>AVERAGE(BB19,BB36,BB55,BB72,BB91)</f>
        <v>17.600000000000001</v>
      </c>
      <c r="BD109" t="s">
        <v>77</v>
      </c>
      <c r="BE109" s="15">
        <f>AVERAGE(BE19,BE36,BE55,BE72,BE91)</f>
        <v>11.8</v>
      </c>
    </row>
    <row r="110" spans="1:57" x14ac:dyDescent="0.25">
      <c r="A110" s="11" t="s">
        <v>8</v>
      </c>
      <c r="B110" s="11">
        <f t="shared" ref="B110:B114" si="18">B102</f>
        <v>236</v>
      </c>
      <c r="C110" s="11"/>
      <c r="D110" s="11" t="s">
        <v>8</v>
      </c>
      <c r="E110" s="11">
        <f t="shared" ref="E110:E114" si="19">E102</f>
        <v>162</v>
      </c>
      <c r="G110" s="11" t="s">
        <v>8</v>
      </c>
      <c r="H110" s="11">
        <f t="shared" ref="H110:H114" si="20">H102</f>
        <v>202</v>
      </c>
      <c r="I110" s="11"/>
      <c r="J110" s="11" t="s">
        <v>8</v>
      </c>
      <c r="K110" s="11">
        <f t="shared" ref="K110:K114" si="21">K102</f>
        <v>90</v>
      </c>
      <c r="AM110" t="s">
        <v>78</v>
      </c>
      <c r="AN110" s="15">
        <f t="shared" ref="AN110:AN112" si="22">AVERAGE(AN20,AN37,AN56,AN73,AN92)</f>
        <v>59.2</v>
      </c>
      <c r="AP110" t="s">
        <v>78</v>
      </c>
      <c r="AQ110" s="15">
        <f t="shared" ref="AQ110:AQ112" si="23">AVERAGE(AQ20,AQ37,AQ56,AQ73,AQ92)</f>
        <v>53.2</v>
      </c>
      <c r="BA110" t="s">
        <v>78</v>
      </c>
      <c r="BB110" s="15">
        <f t="shared" ref="BB110:BB112" si="24">AVERAGE(BB20,BB37,BB56,BB73,BB92)</f>
        <v>38.200000000000003</v>
      </c>
      <c r="BD110" t="s">
        <v>78</v>
      </c>
      <c r="BE110" s="15">
        <f t="shared" ref="BE110:BE112" si="25">AVERAGE(BE20,BE37,BE56,BE73,BE92)</f>
        <v>20</v>
      </c>
    </row>
    <row r="111" spans="1:57" x14ac:dyDescent="0.25">
      <c r="A111" s="11" t="s">
        <v>9</v>
      </c>
      <c r="B111" s="11">
        <f t="shared" si="18"/>
        <v>344</v>
      </c>
      <c r="C111" s="11"/>
      <c r="D111" s="11" t="s">
        <v>9</v>
      </c>
      <c r="E111" s="11">
        <f t="shared" si="19"/>
        <v>180</v>
      </c>
      <c r="G111" s="11" t="s">
        <v>9</v>
      </c>
      <c r="H111" s="11">
        <f t="shared" si="20"/>
        <v>293</v>
      </c>
      <c r="I111" s="11"/>
      <c r="J111" s="11" t="s">
        <v>9</v>
      </c>
      <c r="K111" s="11">
        <f t="shared" si="21"/>
        <v>117</v>
      </c>
      <c r="AM111" t="s">
        <v>79</v>
      </c>
      <c r="AN111" s="15">
        <f t="shared" si="22"/>
        <v>80.8</v>
      </c>
      <c r="AP111" t="s">
        <v>79</v>
      </c>
      <c r="AQ111" s="15">
        <f>AVERAGE(AQ21,AQ38,AQ57,AQ74,AQ93)</f>
        <v>58</v>
      </c>
      <c r="BA111" t="s">
        <v>79</v>
      </c>
      <c r="BB111" s="15">
        <f t="shared" si="24"/>
        <v>69.400000000000006</v>
      </c>
      <c r="BD111" t="s">
        <v>79</v>
      </c>
      <c r="BE111" s="15">
        <f t="shared" si="25"/>
        <v>46.6</v>
      </c>
    </row>
    <row r="112" spans="1:57" x14ac:dyDescent="0.25">
      <c r="A112" s="11" t="s">
        <v>10</v>
      </c>
      <c r="B112" s="11">
        <f t="shared" si="18"/>
        <v>169</v>
      </c>
      <c r="C112" s="11"/>
      <c r="D112" s="11" t="s">
        <v>45</v>
      </c>
      <c r="E112" s="11">
        <f t="shared" si="19"/>
        <v>110</v>
      </c>
      <c r="G112" s="11" t="s">
        <v>10</v>
      </c>
      <c r="H112" s="11">
        <f t="shared" si="20"/>
        <v>128</v>
      </c>
      <c r="I112" s="11"/>
      <c r="J112" s="11" t="s">
        <v>45</v>
      </c>
      <c r="K112" s="11">
        <f t="shared" si="21"/>
        <v>62</v>
      </c>
      <c r="AM112" t="s">
        <v>55</v>
      </c>
      <c r="AN112" s="15">
        <f t="shared" si="22"/>
        <v>11.8</v>
      </c>
      <c r="AP112" t="s">
        <v>55</v>
      </c>
      <c r="AQ112" s="15">
        <f t="shared" si="23"/>
        <v>11.6</v>
      </c>
      <c r="BA112" t="s">
        <v>55</v>
      </c>
      <c r="BB112" s="15">
        <f t="shared" si="24"/>
        <v>5.8</v>
      </c>
      <c r="BD112" t="s">
        <v>55</v>
      </c>
      <c r="BE112" s="15">
        <f t="shared" si="25"/>
        <v>3.4</v>
      </c>
    </row>
    <row r="113" spans="1:57" x14ac:dyDescent="0.25">
      <c r="A113" s="11" t="s">
        <v>46</v>
      </c>
      <c r="B113" s="11">
        <f t="shared" si="18"/>
        <v>199</v>
      </c>
      <c r="C113" s="11"/>
      <c r="D113" s="11" t="s">
        <v>46</v>
      </c>
      <c r="E113" s="11">
        <f t="shared" si="19"/>
        <v>138</v>
      </c>
      <c r="G113" s="11" t="s">
        <v>46</v>
      </c>
      <c r="H113" s="11">
        <f t="shared" si="20"/>
        <v>191</v>
      </c>
      <c r="I113" s="11"/>
      <c r="J113" s="11" t="s">
        <v>46</v>
      </c>
      <c r="K113" s="11">
        <f t="shared" si="21"/>
        <v>87</v>
      </c>
    </row>
    <row r="114" spans="1:57" x14ac:dyDescent="0.25">
      <c r="A114" s="11" t="s">
        <v>47</v>
      </c>
      <c r="B114" s="11">
        <f t="shared" si="18"/>
        <v>142</v>
      </c>
      <c r="C114" s="11"/>
      <c r="D114" s="11" t="s">
        <v>47</v>
      </c>
      <c r="E114" s="11">
        <f t="shared" si="19"/>
        <v>97</v>
      </c>
      <c r="G114" s="11" t="s">
        <v>47</v>
      </c>
      <c r="H114" s="11">
        <f t="shared" si="20"/>
        <v>123</v>
      </c>
      <c r="I114" s="11"/>
      <c r="J114" s="11" t="s">
        <v>47</v>
      </c>
      <c r="K114" s="11">
        <f t="shared" si="21"/>
        <v>60</v>
      </c>
      <c r="AM114" s="4" t="s">
        <v>80</v>
      </c>
      <c r="AP114" s="4" t="s">
        <v>80</v>
      </c>
      <c r="BA114" s="4" t="s">
        <v>80</v>
      </c>
      <c r="BD114" s="4" t="s">
        <v>80</v>
      </c>
    </row>
    <row r="115" spans="1:57" x14ac:dyDescent="0.25">
      <c r="A115" s="7"/>
      <c r="D115" s="7"/>
      <c r="G115" s="7"/>
      <c r="J115" s="7"/>
      <c r="AM115" t="s">
        <v>72</v>
      </c>
      <c r="AN115" s="15">
        <f>AVERAGE(AN25,AN42,AN61,AN78,AN97)</f>
        <v>59.2</v>
      </c>
      <c r="AP115" t="s">
        <v>72</v>
      </c>
      <c r="AQ115" s="15">
        <f>AVERAGE(AQ25,AQ42,AQ61,AQ78,AQ97)</f>
        <v>53.2</v>
      </c>
      <c r="BA115" t="s">
        <v>72</v>
      </c>
      <c r="BB115" s="15">
        <f>AVERAGE(BB25,BB42,BB61,BB78,BB97)</f>
        <v>38.200000000000003</v>
      </c>
      <c r="BD115" t="s">
        <v>72</v>
      </c>
      <c r="BE115" s="15">
        <f>AVERAGE(BE25,BE42,BE61,BE78,BE97)</f>
        <v>20</v>
      </c>
    </row>
    <row r="116" spans="1:57" x14ac:dyDescent="0.25">
      <c r="A116" s="4" t="s">
        <v>57</v>
      </c>
      <c r="D116" s="4" t="s">
        <v>57</v>
      </c>
      <c r="G116" s="4" t="s">
        <v>57</v>
      </c>
      <c r="J116" s="4" t="s">
        <v>57</v>
      </c>
      <c r="AM116" t="s">
        <v>81</v>
      </c>
      <c r="AN116" s="15">
        <f t="shared" ref="AN116" si="26">AVERAGE(AN26,AN43,AN62,AN79,AN98)</f>
        <v>80.8</v>
      </c>
      <c r="AP116" t="s">
        <v>81</v>
      </c>
      <c r="AQ116" s="15">
        <f t="shared" ref="AQ116" si="27">AVERAGE(AQ26,AQ43,AQ62,AQ79,AQ98)</f>
        <v>58</v>
      </c>
      <c r="BA116" t="s">
        <v>81</v>
      </c>
      <c r="BB116" s="15">
        <f t="shared" ref="BB116" si="28">AVERAGE(BB26,BB43,BB62,BB79,BB98)</f>
        <v>69.400000000000006</v>
      </c>
      <c r="BD116" t="s">
        <v>81</v>
      </c>
      <c r="BE116" s="15">
        <f t="shared" ref="BE116" si="29">AVERAGE(BE26,BE43,BE62,BE79,BE98)</f>
        <v>46.6</v>
      </c>
    </row>
    <row r="117" spans="1:57" x14ac:dyDescent="0.25">
      <c r="A117" s="11" t="s">
        <v>48</v>
      </c>
      <c r="B117">
        <f>B109-B112</f>
        <v>164</v>
      </c>
      <c r="D117" s="11" t="s">
        <v>48</v>
      </c>
      <c r="E117">
        <f>E109-E112</f>
        <v>46</v>
      </c>
      <c r="G117" s="11" t="s">
        <v>48</v>
      </c>
      <c r="H117">
        <f>H109-H112</f>
        <v>111</v>
      </c>
      <c r="J117" s="11" t="s">
        <v>48</v>
      </c>
      <c r="K117">
        <f>K109-K112</f>
        <v>32</v>
      </c>
      <c r="AM117" t="s">
        <v>56</v>
      </c>
      <c r="AN117" s="15">
        <f>AVERAGE(AN27,AN44,AN63,AN80,AN99)</f>
        <v>145</v>
      </c>
      <c r="AP117" t="s">
        <v>56</v>
      </c>
      <c r="AQ117" s="15">
        <f>AVERAGE(AQ27,AQ44,AQ63,AQ80,AQ99)</f>
        <v>32</v>
      </c>
      <c r="BA117" t="s">
        <v>56</v>
      </c>
      <c r="BB117" s="15">
        <f>AVERAGE(BB27,BB44,BB63,BB80,BB99)</f>
        <v>105.4</v>
      </c>
      <c r="BD117" t="s">
        <v>56</v>
      </c>
      <c r="BE117" s="15">
        <f>AVERAGE(BE27,BE44,BE63,BE80,BE99)</f>
        <v>28.4</v>
      </c>
    </row>
    <row r="118" spans="1:57" x14ac:dyDescent="0.25">
      <c r="A118" s="11" t="s">
        <v>41</v>
      </c>
      <c r="B118">
        <f>B110-B112</f>
        <v>67</v>
      </c>
      <c r="D118" s="11" t="s">
        <v>41</v>
      </c>
      <c r="E118">
        <f>E110-E112</f>
        <v>52</v>
      </c>
      <c r="G118" s="11" t="s">
        <v>41</v>
      </c>
      <c r="H118">
        <f>H110-H112</f>
        <v>74</v>
      </c>
      <c r="J118" s="11" t="s">
        <v>41</v>
      </c>
      <c r="K118">
        <f>K110-K112</f>
        <v>28</v>
      </c>
    </row>
    <row r="119" spans="1:57" x14ac:dyDescent="0.25">
      <c r="A119" s="11" t="s">
        <v>50</v>
      </c>
      <c r="B119">
        <f>B112</f>
        <v>169</v>
      </c>
      <c r="D119" s="11" t="s">
        <v>50</v>
      </c>
      <c r="E119">
        <f>E112</f>
        <v>110</v>
      </c>
      <c r="G119" s="11" t="s">
        <v>50</v>
      </c>
      <c r="H119">
        <f>H112</f>
        <v>128</v>
      </c>
      <c r="J119" s="11" t="s">
        <v>50</v>
      </c>
      <c r="K119">
        <f>K112</f>
        <v>62</v>
      </c>
    </row>
    <row r="120" spans="1:57" x14ac:dyDescent="0.25">
      <c r="A120" s="11"/>
      <c r="D120" s="11"/>
      <c r="G120" s="11"/>
      <c r="J120" s="11"/>
    </row>
    <row r="121" spans="1:57" x14ac:dyDescent="0.25">
      <c r="A121" s="11" t="s">
        <v>49</v>
      </c>
      <c r="B121" s="8">
        <f>(B112/B109)*100</f>
        <v>50.750750750750754</v>
      </c>
      <c r="D121" s="11" t="s">
        <v>49</v>
      </c>
      <c r="E121" s="8">
        <f>(E112/E109)*100</f>
        <v>70.512820512820511</v>
      </c>
      <c r="G121" s="11" t="s">
        <v>49</v>
      </c>
      <c r="H121" s="8">
        <f>(H112/H109)*100</f>
        <v>53.556485355648533</v>
      </c>
      <c r="J121" s="11" t="s">
        <v>49</v>
      </c>
      <c r="K121" s="8">
        <f>(K112/K109)*100</f>
        <v>65.957446808510639</v>
      </c>
    </row>
    <row r="122" spans="1:57" x14ac:dyDescent="0.25">
      <c r="A122" s="11" t="s">
        <v>44</v>
      </c>
      <c r="B122" s="8">
        <f>(B112/B110)*100</f>
        <v>71.610169491525426</v>
      </c>
      <c r="D122" s="11" t="s">
        <v>44</v>
      </c>
      <c r="E122" s="8">
        <f>(E112/E110)*100</f>
        <v>67.901234567901241</v>
      </c>
      <c r="G122" s="11" t="s">
        <v>44</v>
      </c>
      <c r="H122" s="8">
        <f>(H112/H110)*100</f>
        <v>63.366336633663366</v>
      </c>
      <c r="J122" s="11" t="s">
        <v>44</v>
      </c>
      <c r="K122" s="8">
        <f>(K112/K110)*100</f>
        <v>68.888888888888886</v>
      </c>
    </row>
    <row r="123" spans="1:57" x14ac:dyDescent="0.25">
      <c r="A123" s="11"/>
      <c r="D123" s="11"/>
      <c r="G123" s="11"/>
      <c r="J123" s="11"/>
    </row>
    <row r="124" spans="1:57" x14ac:dyDescent="0.25">
      <c r="A124" s="4" t="s">
        <v>58</v>
      </c>
      <c r="D124" s="4" t="s">
        <v>58</v>
      </c>
      <c r="G124" s="4" t="s">
        <v>58</v>
      </c>
      <c r="J124" s="4" t="s">
        <v>58</v>
      </c>
    </row>
    <row r="125" spans="1:57" x14ac:dyDescent="0.25">
      <c r="A125" s="11" t="s">
        <v>40</v>
      </c>
      <c r="B125">
        <f>B111-B113</f>
        <v>145</v>
      </c>
      <c r="D125" s="11" t="s">
        <v>40</v>
      </c>
      <c r="E125">
        <f>E111-E113</f>
        <v>42</v>
      </c>
      <c r="G125" s="11" t="s">
        <v>40</v>
      </c>
      <c r="H125">
        <f>H111-H113</f>
        <v>102</v>
      </c>
      <c r="J125" s="11" t="s">
        <v>40</v>
      </c>
      <c r="K125">
        <f>K111-K113</f>
        <v>30</v>
      </c>
    </row>
    <row r="126" spans="1:57" x14ac:dyDescent="0.25">
      <c r="A126" s="11" t="s">
        <v>41</v>
      </c>
      <c r="B126">
        <f>B110-B113</f>
        <v>37</v>
      </c>
      <c r="D126" s="11" t="s">
        <v>41</v>
      </c>
      <c r="E126">
        <f>E110-E113</f>
        <v>24</v>
      </c>
      <c r="G126" s="11" t="s">
        <v>41</v>
      </c>
      <c r="H126">
        <f>H110-H113</f>
        <v>11</v>
      </c>
      <c r="J126" s="11" t="s">
        <v>41</v>
      </c>
      <c r="K126">
        <f>K110-K113</f>
        <v>3</v>
      </c>
    </row>
    <row r="127" spans="1:57" x14ac:dyDescent="0.25">
      <c r="A127" s="11" t="s">
        <v>42</v>
      </c>
      <c r="D127" s="11" t="s">
        <v>42</v>
      </c>
      <c r="G127" s="11" t="s">
        <v>42</v>
      </c>
      <c r="J127" s="11" t="s">
        <v>42</v>
      </c>
    </row>
    <row r="128" spans="1:57" x14ac:dyDescent="0.25">
      <c r="A128" s="7"/>
      <c r="B128" s="8"/>
      <c r="D128" s="7"/>
      <c r="E128" s="8"/>
      <c r="G128" s="7"/>
      <c r="H128" s="8"/>
      <c r="J128" s="7"/>
      <c r="K128" s="8"/>
    </row>
    <row r="129" spans="1:11" x14ac:dyDescent="0.25">
      <c r="A129" s="11" t="s">
        <v>43</v>
      </c>
      <c r="B129" s="8">
        <f>(B113/B111)*100</f>
        <v>57.848837209302332</v>
      </c>
      <c r="D129" s="11" t="s">
        <v>43</v>
      </c>
      <c r="E129" s="8">
        <f>(E113/E111)*100</f>
        <v>76.666666666666671</v>
      </c>
      <c r="G129" s="11" t="s">
        <v>43</v>
      </c>
      <c r="H129" s="8">
        <f>(H113/H111)*100</f>
        <v>65.187713310580207</v>
      </c>
      <c r="J129" s="11" t="s">
        <v>43</v>
      </c>
      <c r="K129" s="8">
        <f>(K113/K111)*100</f>
        <v>74.358974358974365</v>
      </c>
    </row>
    <row r="130" spans="1:11" x14ac:dyDescent="0.25">
      <c r="A130" s="11" t="s">
        <v>44</v>
      </c>
      <c r="B130" s="8">
        <f>(B113/B110)*100</f>
        <v>84.322033898305079</v>
      </c>
      <c r="D130" s="11" t="s">
        <v>44</v>
      </c>
      <c r="E130" s="8">
        <f>(E113/E110)*100</f>
        <v>85.18518518518519</v>
      </c>
      <c r="G130" s="11" t="s">
        <v>44</v>
      </c>
      <c r="H130" s="8">
        <f>(H113/H110)*100</f>
        <v>94.554455445544548</v>
      </c>
      <c r="J130" s="11" t="s">
        <v>44</v>
      </c>
      <c r="K130" s="8">
        <f>(K113/K110)*100</f>
        <v>96.666666666666671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5"/>
  <sheetViews>
    <sheetView workbookViewId="0">
      <selection activeCell="AH32" sqref="AH32"/>
    </sheetView>
  </sheetViews>
  <sheetFormatPr defaultRowHeight="15" x14ac:dyDescent="0.25"/>
  <cols>
    <col min="1" max="1" width="19.5703125" customWidth="1"/>
    <col min="4" max="4" width="19.28515625" bestFit="1" customWidth="1"/>
    <col min="8" max="8" width="19.28515625" bestFit="1" customWidth="1"/>
    <col min="11" max="11" width="19.28515625" bestFit="1" customWidth="1"/>
    <col min="15" max="15" width="19.28515625" bestFit="1" customWidth="1"/>
    <col min="18" max="18" width="19.28515625" bestFit="1" customWidth="1"/>
    <col min="19" max="19" width="8.85546875" customWidth="1"/>
    <col min="21" max="21" width="18.140625" bestFit="1" customWidth="1"/>
    <col min="22" max="22" width="9.42578125" customWidth="1"/>
    <col min="23" max="23" width="9.5703125" customWidth="1"/>
    <col min="24" max="24" width="18.140625" bestFit="1" customWidth="1"/>
    <col min="28" max="28" width="19.28515625" bestFit="1" customWidth="1"/>
    <col min="29" max="29" width="9.140625" customWidth="1"/>
    <col min="31" max="31" width="19.28515625" bestFit="1" customWidth="1"/>
    <col min="32" max="32" width="8.5703125" customWidth="1"/>
    <col min="34" max="34" width="19.28515625" bestFit="1" customWidth="1"/>
    <col min="35" max="35" width="9.85546875" customWidth="1"/>
    <col min="37" max="37" width="19.28515625" bestFit="1" customWidth="1"/>
    <col min="40" max="40" width="19.28515625" bestFit="1" customWidth="1"/>
  </cols>
  <sheetData>
    <row r="1" spans="1:40" ht="18.75" x14ac:dyDescent="0.3">
      <c r="A1" s="1" t="s">
        <v>14</v>
      </c>
    </row>
    <row r="2" spans="1:40" x14ac:dyDescent="0.25">
      <c r="A2" s="2" t="s">
        <v>0</v>
      </c>
    </row>
    <row r="4" spans="1:40" ht="15.75" x14ac:dyDescent="0.25">
      <c r="A4" s="3" t="s">
        <v>23</v>
      </c>
    </row>
    <row r="5" spans="1:40" x14ac:dyDescent="0.25">
      <c r="A5" t="s">
        <v>27</v>
      </c>
    </row>
    <row r="7" spans="1:40" ht="15.75" x14ac:dyDescent="0.25">
      <c r="A7" s="6" t="s">
        <v>24</v>
      </c>
      <c r="H7" s="6" t="s">
        <v>25</v>
      </c>
      <c r="O7" s="6" t="s">
        <v>30</v>
      </c>
      <c r="AB7" s="6" t="s">
        <v>34</v>
      </c>
      <c r="AC7" s="6"/>
    </row>
    <row r="9" spans="1:40" x14ac:dyDescent="0.25">
      <c r="A9" s="4" t="s">
        <v>4</v>
      </c>
      <c r="D9" s="4" t="s">
        <v>5</v>
      </c>
      <c r="H9" s="4" t="s">
        <v>4</v>
      </c>
      <c r="K9" s="4" t="s">
        <v>5</v>
      </c>
      <c r="O9" s="4" t="s">
        <v>31</v>
      </c>
      <c r="R9" s="4" t="s">
        <v>32</v>
      </c>
      <c r="S9" s="4"/>
      <c r="AB9" s="4" t="s">
        <v>31</v>
      </c>
      <c r="AC9" s="4"/>
      <c r="AH9" s="4" t="s">
        <v>32</v>
      </c>
      <c r="AI9" s="4"/>
    </row>
    <row r="11" spans="1:40" x14ac:dyDescent="0.25">
      <c r="A11" s="5" t="s">
        <v>6</v>
      </c>
      <c r="D11" s="5" t="s">
        <v>6</v>
      </c>
      <c r="H11" s="5" t="s">
        <v>6</v>
      </c>
      <c r="K11" s="5" t="s">
        <v>29</v>
      </c>
      <c r="O11" s="5" t="s">
        <v>35</v>
      </c>
      <c r="R11" s="5" t="s">
        <v>6</v>
      </c>
      <c r="S11" s="5"/>
      <c r="U11" s="5" t="s">
        <v>15</v>
      </c>
      <c r="V11" s="5"/>
      <c r="W11" s="5"/>
      <c r="AB11" s="5" t="s">
        <v>6</v>
      </c>
      <c r="AC11" s="5"/>
      <c r="AE11" s="5" t="s">
        <v>15</v>
      </c>
      <c r="AF11" s="5"/>
      <c r="AH11" s="5" t="s">
        <v>6</v>
      </c>
      <c r="AI11" s="5"/>
      <c r="AK11" s="5" t="s">
        <v>15</v>
      </c>
      <c r="AN11" s="5" t="s">
        <v>15</v>
      </c>
    </row>
    <row r="12" spans="1:40" x14ac:dyDescent="0.25">
      <c r="A12" t="s">
        <v>26</v>
      </c>
      <c r="B12">
        <v>131</v>
      </c>
      <c r="D12" t="s">
        <v>26</v>
      </c>
      <c r="E12">
        <v>90</v>
      </c>
      <c r="H12" t="s">
        <v>26</v>
      </c>
      <c r="I12">
        <v>257</v>
      </c>
      <c r="K12" t="s">
        <v>26</v>
      </c>
      <c r="L12">
        <v>136</v>
      </c>
      <c r="O12" t="s">
        <v>26</v>
      </c>
      <c r="P12">
        <v>46</v>
      </c>
      <c r="R12" t="s">
        <v>26</v>
      </c>
      <c r="S12">
        <v>22</v>
      </c>
      <c r="U12" t="s">
        <v>26</v>
      </c>
      <c r="V12">
        <v>20</v>
      </c>
      <c r="AB12" t="s">
        <v>7</v>
      </c>
      <c r="AC12">
        <v>39</v>
      </c>
      <c r="AE12" t="s">
        <v>7</v>
      </c>
      <c r="AF12">
        <v>48</v>
      </c>
      <c r="AH12" t="s">
        <v>7</v>
      </c>
      <c r="AK12" t="s">
        <v>7</v>
      </c>
      <c r="AN12" t="s">
        <v>7</v>
      </c>
    </row>
    <row r="13" spans="1:40" x14ac:dyDescent="0.25">
      <c r="A13" t="s">
        <v>8</v>
      </c>
      <c r="B13">
        <v>163</v>
      </c>
      <c r="D13" t="s">
        <v>8</v>
      </c>
      <c r="E13">
        <v>99</v>
      </c>
      <c r="H13" t="s">
        <v>8</v>
      </c>
      <c r="I13">
        <v>315</v>
      </c>
      <c r="K13" t="s">
        <v>8</v>
      </c>
      <c r="L13">
        <v>142</v>
      </c>
      <c r="O13" t="s">
        <v>8</v>
      </c>
      <c r="P13">
        <v>50</v>
      </c>
      <c r="R13" t="s">
        <v>8</v>
      </c>
      <c r="S13">
        <v>26</v>
      </c>
      <c r="U13" t="s">
        <v>8</v>
      </c>
      <c r="V13">
        <v>25</v>
      </c>
      <c r="AB13" t="s">
        <v>8</v>
      </c>
      <c r="AC13">
        <v>56</v>
      </c>
      <c r="AE13" t="s">
        <v>8</v>
      </c>
      <c r="AF13">
        <v>61</v>
      </c>
      <c r="AH13" t="s">
        <v>8</v>
      </c>
      <c r="AK13" t="s">
        <v>8</v>
      </c>
      <c r="AN13" t="s">
        <v>8</v>
      </c>
    </row>
    <row r="14" spans="1:40" x14ac:dyDescent="0.25">
      <c r="A14" t="s">
        <v>9</v>
      </c>
      <c r="B14">
        <v>127</v>
      </c>
      <c r="D14" t="s">
        <v>9</v>
      </c>
      <c r="E14">
        <v>90</v>
      </c>
      <c r="H14" t="s">
        <v>9</v>
      </c>
      <c r="I14">
        <v>290</v>
      </c>
      <c r="K14" t="s">
        <v>9</v>
      </c>
      <c r="L14">
        <v>130</v>
      </c>
      <c r="O14" t="s">
        <v>9</v>
      </c>
      <c r="P14">
        <v>49</v>
      </c>
      <c r="R14" t="s">
        <v>9</v>
      </c>
      <c r="S14">
        <v>25</v>
      </c>
      <c r="U14" t="s">
        <v>9</v>
      </c>
      <c r="V14">
        <v>24</v>
      </c>
      <c r="AB14" t="s">
        <v>9</v>
      </c>
      <c r="AC14">
        <v>49</v>
      </c>
      <c r="AE14" t="s">
        <v>9</v>
      </c>
      <c r="AF14">
        <v>54</v>
      </c>
      <c r="AH14" t="s">
        <v>9</v>
      </c>
      <c r="AK14" t="s">
        <v>9</v>
      </c>
      <c r="AN14" t="s">
        <v>9</v>
      </c>
    </row>
    <row r="15" spans="1:40" x14ac:dyDescent="0.25">
      <c r="A15" t="s">
        <v>33</v>
      </c>
      <c r="B15">
        <v>131</v>
      </c>
      <c r="D15" t="s">
        <v>33</v>
      </c>
      <c r="E15">
        <v>90</v>
      </c>
      <c r="H15" t="s">
        <v>33</v>
      </c>
      <c r="I15">
        <v>257</v>
      </c>
      <c r="K15" t="s">
        <v>33</v>
      </c>
      <c r="L15">
        <v>136</v>
      </c>
      <c r="O15" t="s">
        <v>33</v>
      </c>
      <c r="P15">
        <v>46</v>
      </c>
      <c r="R15" t="s">
        <v>33</v>
      </c>
      <c r="S15">
        <v>22</v>
      </c>
      <c r="U15" t="s">
        <v>33</v>
      </c>
      <c r="V15">
        <v>20</v>
      </c>
      <c r="AB15" t="s">
        <v>10</v>
      </c>
      <c r="AC15">
        <v>39</v>
      </c>
      <c r="AE15" t="s">
        <v>10</v>
      </c>
      <c r="AF15">
        <v>48</v>
      </c>
      <c r="AH15" t="s">
        <v>10</v>
      </c>
      <c r="AK15" t="s">
        <v>10</v>
      </c>
      <c r="AN15" t="s">
        <v>10</v>
      </c>
    </row>
    <row r="16" spans="1:40" x14ac:dyDescent="0.25">
      <c r="A16" t="s">
        <v>11</v>
      </c>
      <c r="B16">
        <v>126</v>
      </c>
      <c r="D16" t="s">
        <v>11</v>
      </c>
      <c r="E16">
        <v>90</v>
      </c>
      <c r="H16" t="s">
        <v>11</v>
      </c>
      <c r="I16">
        <v>289</v>
      </c>
      <c r="K16" t="s">
        <v>11</v>
      </c>
      <c r="L16">
        <v>130</v>
      </c>
      <c r="O16" t="s">
        <v>11</v>
      </c>
      <c r="P16">
        <v>48</v>
      </c>
      <c r="R16" t="s">
        <v>11</v>
      </c>
      <c r="S16">
        <v>25</v>
      </c>
      <c r="U16" t="s">
        <v>11</v>
      </c>
      <c r="V16">
        <v>24</v>
      </c>
      <c r="AB16" t="s">
        <v>11</v>
      </c>
      <c r="AC16">
        <v>49</v>
      </c>
      <c r="AE16" t="s">
        <v>11</v>
      </c>
      <c r="AF16">
        <v>54</v>
      </c>
      <c r="AH16" t="s">
        <v>11</v>
      </c>
      <c r="AK16" t="s">
        <v>11</v>
      </c>
      <c r="AN16" t="s">
        <v>11</v>
      </c>
    </row>
    <row r="17" spans="1:40" x14ac:dyDescent="0.25">
      <c r="A17" t="s">
        <v>12</v>
      </c>
      <c r="B17">
        <v>113</v>
      </c>
      <c r="D17" t="s">
        <v>12</v>
      </c>
      <c r="E17">
        <v>81</v>
      </c>
      <c r="H17" t="s">
        <v>12</v>
      </c>
      <c r="I17">
        <v>237</v>
      </c>
      <c r="K17" t="s">
        <v>12</v>
      </c>
      <c r="L17">
        <v>123</v>
      </c>
      <c r="O17" t="s">
        <v>12</v>
      </c>
      <c r="P17">
        <v>44</v>
      </c>
      <c r="R17" t="s">
        <v>12</v>
      </c>
      <c r="S17">
        <v>21</v>
      </c>
      <c r="U17" t="s">
        <v>12</v>
      </c>
      <c r="V17">
        <v>19</v>
      </c>
      <c r="AB17" t="s">
        <v>12</v>
      </c>
      <c r="AC17">
        <v>35</v>
      </c>
      <c r="AE17" t="s">
        <v>12</v>
      </c>
      <c r="AF17">
        <v>40</v>
      </c>
      <c r="AH17" t="s">
        <v>12</v>
      </c>
      <c r="AK17" t="s">
        <v>12</v>
      </c>
      <c r="AN17" t="s">
        <v>12</v>
      </c>
    </row>
    <row r="19" spans="1:40" x14ac:dyDescent="0.25">
      <c r="A19" s="5" t="s">
        <v>13</v>
      </c>
      <c r="D19" s="5" t="s">
        <v>13</v>
      </c>
      <c r="H19" s="5" t="s">
        <v>13</v>
      </c>
      <c r="K19" s="5" t="s">
        <v>13</v>
      </c>
      <c r="O19" s="5" t="s">
        <v>36</v>
      </c>
      <c r="R19" s="5" t="s">
        <v>13</v>
      </c>
      <c r="S19" s="5"/>
      <c r="U19" s="5" t="s">
        <v>28</v>
      </c>
      <c r="V19" s="5"/>
      <c r="W19" s="5"/>
      <c r="X19" s="5" t="s">
        <v>37</v>
      </c>
      <c r="AB19" s="5" t="s">
        <v>13</v>
      </c>
      <c r="AC19" s="5"/>
      <c r="AH19" s="5" t="s">
        <v>13</v>
      </c>
      <c r="AI19" s="5"/>
    </row>
    <row r="20" spans="1:40" x14ac:dyDescent="0.25">
      <c r="A20" t="s">
        <v>26</v>
      </c>
      <c r="B20">
        <v>136</v>
      </c>
      <c r="D20" t="s">
        <v>26</v>
      </c>
      <c r="E20">
        <v>97</v>
      </c>
      <c r="H20" t="s">
        <v>26</v>
      </c>
      <c r="I20">
        <v>251</v>
      </c>
      <c r="K20" t="s">
        <v>26</v>
      </c>
      <c r="L20">
        <v>118</v>
      </c>
      <c r="O20" t="s">
        <v>26</v>
      </c>
      <c r="P20">
        <v>47</v>
      </c>
      <c r="R20" t="s">
        <v>26</v>
      </c>
      <c r="S20">
        <v>27</v>
      </c>
      <c r="U20" t="s">
        <v>26</v>
      </c>
      <c r="V20">
        <v>21</v>
      </c>
      <c r="X20" t="s">
        <v>26</v>
      </c>
      <c r="Y20">
        <v>19</v>
      </c>
      <c r="AB20" t="s">
        <v>7</v>
      </c>
      <c r="AC20">
        <v>59</v>
      </c>
      <c r="AH20" t="s">
        <v>7</v>
      </c>
    </row>
    <row r="21" spans="1:40" x14ac:dyDescent="0.25">
      <c r="A21" t="s">
        <v>8</v>
      </c>
      <c r="B21">
        <v>186</v>
      </c>
      <c r="D21" t="s">
        <v>8</v>
      </c>
      <c r="E21">
        <v>115</v>
      </c>
      <c r="H21" t="s">
        <v>8</v>
      </c>
      <c r="I21">
        <v>280</v>
      </c>
      <c r="K21" t="s">
        <v>8</v>
      </c>
      <c r="L21">
        <v>138</v>
      </c>
      <c r="O21" t="s">
        <v>8</v>
      </c>
      <c r="P21">
        <v>52</v>
      </c>
      <c r="R21" t="s">
        <v>8</v>
      </c>
      <c r="S21">
        <v>28</v>
      </c>
      <c r="U21" t="s">
        <v>8</v>
      </c>
      <c r="V21">
        <v>22</v>
      </c>
      <c r="X21" t="s">
        <v>8</v>
      </c>
      <c r="Y21">
        <v>23</v>
      </c>
      <c r="AB21" t="s">
        <v>8</v>
      </c>
      <c r="AC21">
        <v>84</v>
      </c>
      <c r="AH21" t="s">
        <v>8</v>
      </c>
    </row>
    <row r="22" spans="1:40" x14ac:dyDescent="0.25">
      <c r="A22" t="s">
        <v>9</v>
      </c>
      <c r="B22">
        <v>183</v>
      </c>
      <c r="D22" t="s">
        <v>9</v>
      </c>
      <c r="E22">
        <v>111</v>
      </c>
      <c r="H22" t="s">
        <v>9</v>
      </c>
      <c r="I22">
        <v>280</v>
      </c>
      <c r="K22" t="s">
        <v>9</v>
      </c>
      <c r="L22">
        <v>138</v>
      </c>
      <c r="O22" t="s">
        <v>9</v>
      </c>
      <c r="P22">
        <v>49</v>
      </c>
      <c r="R22" t="s">
        <v>9</v>
      </c>
      <c r="S22">
        <v>23</v>
      </c>
      <c r="U22" t="s">
        <v>9</v>
      </c>
      <c r="V22">
        <v>20</v>
      </c>
      <c r="X22" t="s">
        <v>9</v>
      </c>
      <c r="Y22">
        <v>20</v>
      </c>
      <c r="AB22" t="s">
        <v>9</v>
      </c>
      <c r="AC22">
        <v>71</v>
      </c>
      <c r="AH22" t="s">
        <v>9</v>
      </c>
    </row>
    <row r="23" spans="1:40" x14ac:dyDescent="0.25">
      <c r="A23" t="s">
        <v>33</v>
      </c>
      <c r="B23">
        <v>135</v>
      </c>
      <c r="D23" t="s">
        <v>33</v>
      </c>
      <c r="E23">
        <v>97</v>
      </c>
      <c r="H23" t="s">
        <v>33</v>
      </c>
      <c r="I23">
        <v>249</v>
      </c>
      <c r="K23" t="s">
        <v>33</v>
      </c>
      <c r="L23">
        <v>118</v>
      </c>
      <c r="O23" t="s">
        <v>33</v>
      </c>
      <c r="P23">
        <v>47</v>
      </c>
      <c r="R23" t="s">
        <v>33</v>
      </c>
      <c r="S23">
        <v>27</v>
      </c>
      <c r="U23" t="s">
        <v>33</v>
      </c>
      <c r="V23">
        <v>21</v>
      </c>
      <c r="X23" t="s">
        <v>33</v>
      </c>
      <c r="Y23">
        <v>19</v>
      </c>
      <c r="AB23" t="s">
        <v>10</v>
      </c>
      <c r="AC23">
        <v>59</v>
      </c>
      <c r="AH23" t="s">
        <v>10</v>
      </c>
    </row>
    <row r="24" spans="1:40" x14ac:dyDescent="0.25">
      <c r="A24" t="s">
        <v>11</v>
      </c>
      <c r="B24">
        <v>182</v>
      </c>
      <c r="D24" t="s">
        <v>11</v>
      </c>
      <c r="E24">
        <v>111</v>
      </c>
      <c r="H24" t="s">
        <v>11</v>
      </c>
      <c r="I24">
        <v>280</v>
      </c>
      <c r="K24" t="s">
        <v>11</v>
      </c>
      <c r="L24">
        <v>138</v>
      </c>
      <c r="O24" t="s">
        <v>11</v>
      </c>
      <c r="P24">
        <v>49</v>
      </c>
      <c r="R24" t="s">
        <v>11</v>
      </c>
      <c r="S24">
        <v>23</v>
      </c>
      <c r="U24" t="s">
        <v>11</v>
      </c>
      <c r="V24">
        <v>20</v>
      </c>
      <c r="X24" t="s">
        <v>11</v>
      </c>
      <c r="Y24">
        <v>20</v>
      </c>
      <c r="AB24" t="s">
        <v>11</v>
      </c>
      <c r="AC24">
        <v>71</v>
      </c>
      <c r="AH24" t="s">
        <v>11</v>
      </c>
    </row>
    <row r="25" spans="1:40" x14ac:dyDescent="0.25">
      <c r="A25" t="s">
        <v>12</v>
      </c>
      <c r="B25">
        <v>132</v>
      </c>
      <c r="D25" t="s">
        <v>12</v>
      </c>
      <c r="E25">
        <v>94</v>
      </c>
      <c r="H25" t="s">
        <v>12</v>
      </c>
      <c r="I25">
        <v>250</v>
      </c>
      <c r="K25" t="s">
        <v>12</v>
      </c>
      <c r="L25">
        <v>118</v>
      </c>
      <c r="O25" t="s">
        <v>12</v>
      </c>
      <c r="P25">
        <v>45</v>
      </c>
      <c r="R25" t="s">
        <v>12</v>
      </c>
      <c r="S25">
        <v>22</v>
      </c>
      <c r="U25" t="s">
        <v>12</v>
      </c>
      <c r="V25">
        <v>19</v>
      </c>
      <c r="X25" t="s">
        <v>12</v>
      </c>
      <c r="Y25">
        <v>17</v>
      </c>
      <c r="AB25" t="s">
        <v>12</v>
      </c>
      <c r="AC25">
        <v>50</v>
      </c>
      <c r="AH25" t="s">
        <v>12</v>
      </c>
    </row>
    <row r="28" spans="1:40" x14ac:dyDescent="0.25">
      <c r="A28" s="4" t="s">
        <v>18</v>
      </c>
      <c r="D28" s="4" t="s">
        <v>19</v>
      </c>
      <c r="H28" s="4" t="s">
        <v>16</v>
      </c>
      <c r="K28" s="4" t="s">
        <v>17</v>
      </c>
    </row>
    <row r="30" spans="1:40" x14ac:dyDescent="0.25">
      <c r="A30" s="5" t="s">
        <v>6</v>
      </c>
      <c r="D30" s="5" t="s">
        <v>15</v>
      </c>
      <c r="H30" s="5" t="s">
        <v>6</v>
      </c>
      <c r="K30" s="5" t="s">
        <v>6</v>
      </c>
    </row>
    <row r="31" spans="1:40" x14ac:dyDescent="0.25">
      <c r="A31" t="s">
        <v>26</v>
      </c>
      <c r="B31">
        <v>91</v>
      </c>
      <c r="D31" t="s">
        <v>26</v>
      </c>
      <c r="E31">
        <v>42</v>
      </c>
      <c r="H31" t="s">
        <v>26</v>
      </c>
      <c r="I31">
        <v>114</v>
      </c>
      <c r="K31" t="s">
        <v>26</v>
      </c>
      <c r="L31">
        <v>75</v>
      </c>
    </row>
    <row r="32" spans="1:40" x14ac:dyDescent="0.25">
      <c r="A32" t="s">
        <v>8</v>
      </c>
      <c r="B32">
        <v>154</v>
      </c>
      <c r="D32" t="s">
        <v>8</v>
      </c>
      <c r="E32">
        <v>51</v>
      </c>
      <c r="H32" t="s">
        <v>8</v>
      </c>
      <c r="I32">
        <v>142</v>
      </c>
      <c r="K32" t="s">
        <v>8</v>
      </c>
      <c r="L32">
        <v>82</v>
      </c>
    </row>
    <row r="33" spans="1:12" x14ac:dyDescent="0.25">
      <c r="A33" t="s">
        <v>9</v>
      </c>
      <c r="B33">
        <v>143</v>
      </c>
      <c r="D33" t="s">
        <v>9</v>
      </c>
      <c r="E33">
        <v>44</v>
      </c>
      <c r="H33" t="s">
        <v>9</v>
      </c>
      <c r="I33">
        <v>140</v>
      </c>
      <c r="K33" t="s">
        <v>9</v>
      </c>
      <c r="L33">
        <v>80</v>
      </c>
    </row>
    <row r="34" spans="1:12" x14ac:dyDescent="0.25">
      <c r="A34" t="s">
        <v>33</v>
      </c>
      <c r="B34">
        <v>91</v>
      </c>
      <c r="D34" t="s">
        <v>33</v>
      </c>
      <c r="E34">
        <v>42</v>
      </c>
      <c r="H34" t="s">
        <v>33</v>
      </c>
      <c r="I34">
        <v>114</v>
      </c>
      <c r="K34" t="s">
        <v>33</v>
      </c>
      <c r="L34">
        <v>75</v>
      </c>
    </row>
    <row r="35" spans="1:12" x14ac:dyDescent="0.25">
      <c r="A35" t="s">
        <v>11</v>
      </c>
      <c r="B35">
        <v>143</v>
      </c>
      <c r="D35" t="s">
        <v>11</v>
      </c>
      <c r="E35">
        <v>44</v>
      </c>
      <c r="H35" t="s">
        <v>11</v>
      </c>
      <c r="I35">
        <v>140</v>
      </c>
      <c r="K35" t="s">
        <v>11</v>
      </c>
      <c r="L35">
        <v>80</v>
      </c>
    </row>
    <row r="36" spans="1:12" x14ac:dyDescent="0.25">
      <c r="A36" t="s">
        <v>12</v>
      </c>
      <c r="B36">
        <v>84</v>
      </c>
      <c r="D36" t="s">
        <v>12</v>
      </c>
      <c r="E36">
        <v>36</v>
      </c>
      <c r="H36" t="s">
        <v>12</v>
      </c>
      <c r="I36">
        <v>112</v>
      </c>
      <c r="K36" t="s">
        <v>12</v>
      </c>
      <c r="L36">
        <v>73</v>
      </c>
    </row>
    <row r="38" spans="1:12" x14ac:dyDescent="0.25">
      <c r="A38" s="5" t="s">
        <v>13</v>
      </c>
      <c r="D38" s="5" t="s">
        <v>28</v>
      </c>
      <c r="H38" s="5"/>
      <c r="K38" s="5"/>
    </row>
    <row r="39" spans="1:12" x14ac:dyDescent="0.25">
      <c r="A39" t="s">
        <v>26</v>
      </c>
      <c r="B39">
        <v>121</v>
      </c>
      <c r="D39" t="s">
        <v>26</v>
      </c>
      <c r="E39">
        <v>51</v>
      </c>
      <c r="H39" s="4" t="s">
        <v>18</v>
      </c>
      <c r="K39" s="4" t="s">
        <v>19</v>
      </c>
    </row>
    <row r="40" spans="1:12" x14ac:dyDescent="0.25">
      <c r="A40" t="s">
        <v>8</v>
      </c>
      <c r="B40">
        <v>145</v>
      </c>
      <c r="D40" t="s">
        <v>8</v>
      </c>
      <c r="E40">
        <v>61</v>
      </c>
    </row>
    <row r="41" spans="1:12" x14ac:dyDescent="0.25">
      <c r="A41" t="s">
        <v>9</v>
      </c>
      <c r="B41">
        <v>121</v>
      </c>
      <c r="D41" t="s">
        <v>9</v>
      </c>
      <c r="E41">
        <v>48</v>
      </c>
      <c r="H41" s="5" t="s">
        <v>6</v>
      </c>
      <c r="K41" s="5" t="s">
        <v>6</v>
      </c>
    </row>
    <row r="42" spans="1:12" x14ac:dyDescent="0.25">
      <c r="A42" t="s">
        <v>33</v>
      </c>
      <c r="B42">
        <v>121</v>
      </c>
      <c r="D42" t="s">
        <v>33</v>
      </c>
      <c r="E42">
        <v>51</v>
      </c>
      <c r="H42" t="s">
        <v>26</v>
      </c>
      <c r="I42">
        <v>108</v>
      </c>
      <c r="K42" t="s">
        <v>26</v>
      </c>
      <c r="L42">
        <v>54</v>
      </c>
    </row>
    <row r="43" spans="1:12" x14ac:dyDescent="0.25">
      <c r="A43" t="s">
        <v>11</v>
      </c>
      <c r="B43">
        <v>121</v>
      </c>
      <c r="D43" t="s">
        <v>11</v>
      </c>
      <c r="E43">
        <v>47</v>
      </c>
      <c r="H43" t="s">
        <v>8</v>
      </c>
      <c r="I43">
        <v>134</v>
      </c>
      <c r="K43" t="s">
        <v>8</v>
      </c>
      <c r="L43">
        <v>68</v>
      </c>
    </row>
    <row r="44" spans="1:12" x14ac:dyDescent="0.25">
      <c r="A44" t="s">
        <v>12</v>
      </c>
      <c r="B44">
        <v>104</v>
      </c>
      <c r="D44" t="s">
        <v>12</v>
      </c>
      <c r="E44">
        <v>41</v>
      </c>
      <c r="H44" t="s">
        <v>9</v>
      </c>
      <c r="I44">
        <v>129</v>
      </c>
      <c r="K44" t="s">
        <v>9</v>
      </c>
      <c r="L44">
        <v>65</v>
      </c>
    </row>
    <row r="45" spans="1:12" x14ac:dyDescent="0.25">
      <c r="H45" t="s">
        <v>33</v>
      </c>
      <c r="I45">
        <v>108</v>
      </c>
      <c r="K45" t="s">
        <v>33</v>
      </c>
      <c r="L45">
        <v>54</v>
      </c>
    </row>
    <row r="46" spans="1:12" x14ac:dyDescent="0.25">
      <c r="H46" t="s">
        <v>11</v>
      </c>
      <c r="I46">
        <v>128</v>
      </c>
      <c r="K46" t="s">
        <v>11</v>
      </c>
      <c r="L46">
        <v>65</v>
      </c>
    </row>
    <row r="47" spans="1:12" x14ac:dyDescent="0.25">
      <c r="H47" t="s">
        <v>12</v>
      </c>
      <c r="I47">
        <v>99</v>
      </c>
      <c r="K47" t="s">
        <v>12</v>
      </c>
      <c r="L47">
        <v>53</v>
      </c>
    </row>
    <row r="49" spans="8:12" x14ac:dyDescent="0.25">
      <c r="H49" s="5" t="s">
        <v>13</v>
      </c>
      <c r="K49" s="5" t="s">
        <v>13</v>
      </c>
    </row>
    <row r="50" spans="8:12" x14ac:dyDescent="0.25">
      <c r="H50" t="s">
        <v>26</v>
      </c>
      <c r="K50" t="s">
        <v>26</v>
      </c>
      <c r="L50">
        <v>45</v>
      </c>
    </row>
    <row r="51" spans="8:12" x14ac:dyDescent="0.25">
      <c r="H51" t="s">
        <v>8</v>
      </c>
      <c r="K51" t="s">
        <v>8</v>
      </c>
      <c r="L51">
        <v>68</v>
      </c>
    </row>
    <row r="52" spans="8:12" x14ac:dyDescent="0.25">
      <c r="H52" t="s">
        <v>9</v>
      </c>
      <c r="K52" t="s">
        <v>9</v>
      </c>
      <c r="L52">
        <v>66</v>
      </c>
    </row>
    <row r="53" spans="8:12" x14ac:dyDescent="0.25">
      <c r="H53" t="s">
        <v>33</v>
      </c>
      <c r="K53" t="s">
        <v>33</v>
      </c>
      <c r="L53">
        <v>45</v>
      </c>
    </row>
    <row r="54" spans="8:12" x14ac:dyDescent="0.25">
      <c r="H54" t="s">
        <v>11</v>
      </c>
      <c r="K54" t="s">
        <v>11</v>
      </c>
      <c r="L54">
        <v>64</v>
      </c>
    </row>
    <row r="55" spans="8:12" x14ac:dyDescent="0.25">
      <c r="H55" t="s">
        <v>12</v>
      </c>
      <c r="K55" t="s">
        <v>12</v>
      </c>
      <c r="L55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85"/>
  <sheetViews>
    <sheetView topLeftCell="AN40" zoomScale="50" zoomScaleNormal="50" workbookViewId="0">
      <selection activeCell="BL10" sqref="BL10:BM80"/>
    </sheetView>
  </sheetViews>
  <sheetFormatPr defaultRowHeight="15" x14ac:dyDescent="0.25"/>
  <cols>
    <col min="1" max="1" width="23" customWidth="1"/>
    <col min="4" max="4" width="23.85546875" bestFit="1" customWidth="1"/>
    <col min="7" max="7" width="23.28515625" bestFit="1" customWidth="1"/>
    <col min="10" max="10" width="23.28515625" bestFit="1" customWidth="1"/>
    <col min="13" max="13" width="23" bestFit="1" customWidth="1"/>
    <col min="16" max="16" width="23" bestFit="1" customWidth="1"/>
    <col min="18" max="18" width="9.140625" style="17"/>
    <col min="19" max="19" width="23.42578125" customWidth="1"/>
    <col min="22" max="22" width="23.28515625" bestFit="1" customWidth="1"/>
    <col min="26" max="26" width="23.28515625" bestFit="1" customWidth="1"/>
    <col min="29" max="29" width="23.28515625" bestFit="1" customWidth="1"/>
    <col min="33" max="33" width="23" bestFit="1" customWidth="1"/>
    <col min="36" max="36" width="23" bestFit="1" customWidth="1"/>
    <col min="40" max="40" width="23.85546875" bestFit="1" customWidth="1"/>
    <col min="42" max="42" width="9.140625" style="17"/>
    <col min="43" max="43" width="25.28515625" customWidth="1"/>
    <col min="46" max="46" width="25.28515625" bestFit="1" customWidth="1"/>
    <col min="49" max="49" width="8.7109375" customWidth="1"/>
    <col min="50" max="50" width="25.28515625" bestFit="1" customWidth="1"/>
    <col min="53" max="53" width="25.28515625" bestFit="1" customWidth="1"/>
    <col min="57" max="57" width="23" bestFit="1" customWidth="1"/>
    <col min="60" max="60" width="23" bestFit="1" customWidth="1"/>
    <col min="64" max="64" width="23.85546875" bestFit="1" customWidth="1"/>
  </cols>
  <sheetData>
    <row r="1" spans="1:65" ht="18.75" x14ac:dyDescent="0.3">
      <c r="A1" s="1" t="s">
        <v>82</v>
      </c>
    </row>
    <row r="2" spans="1:65" x14ac:dyDescent="0.25">
      <c r="A2" t="s">
        <v>27</v>
      </c>
    </row>
    <row r="4" spans="1:65" ht="15.75" x14ac:dyDescent="0.25">
      <c r="A4" s="6" t="s">
        <v>39</v>
      </c>
      <c r="S4" s="6" t="s">
        <v>59</v>
      </c>
      <c r="AQ4" s="6" t="s">
        <v>75</v>
      </c>
    </row>
    <row r="6" spans="1:65" ht="15.75" x14ac:dyDescent="0.25">
      <c r="A6" s="13" t="s">
        <v>24</v>
      </c>
      <c r="S6" s="4" t="s">
        <v>60</v>
      </c>
      <c r="AQ6" s="4" t="s">
        <v>60</v>
      </c>
    </row>
    <row r="8" spans="1:65" x14ac:dyDescent="0.25">
      <c r="A8" s="4" t="s">
        <v>4</v>
      </c>
      <c r="D8" s="4" t="s">
        <v>5</v>
      </c>
      <c r="G8" s="4" t="s">
        <v>18</v>
      </c>
      <c r="J8" s="4" t="s">
        <v>19</v>
      </c>
      <c r="S8" s="4" t="s">
        <v>4</v>
      </c>
      <c r="V8" s="4" t="s">
        <v>5</v>
      </c>
      <c r="Z8" s="4" t="s">
        <v>16</v>
      </c>
      <c r="AC8" s="4" t="s">
        <v>17</v>
      </c>
      <c r="AG8" s="4" t="s">
        <v>18</v>
      </c>
      <c r="AJ8" s="4" t="s">
        <v>19</v>
      </c>
      <c r="AN8" s="4" t="s">
        <v>31</v>
      </c>
      <c r="AQ8" s="4" t="s">
        <v>4</v>
      </c>
      <c r="AT8" s="4" t="s">
        <v>5</v>
      </c>
      <c r="AX8" s="4" t="s">
        <v>16</v>
      </c>
      <c r="BA8" s="4" t="s">
        <v>17</v>
      </c>
      <c r="BE8" s="4" t="s">
        <v>18</v>
      </c>
      <c r="BH8" s="4" t="s">
        <v>19</v>
      </c>
      <c r="BL8" s="4" t="s">
        <v>31</v>
      </c>
    </row>
    <row r="10" spans="1:65" x14ac:dyDescent="0.25">
      <c r="A10" s="5" t="s">
        <v>6</v>
      </c>
      <c r="D10" s="5" t="s">
        <v>6</v>
      </c>
      <c r="G10" s="5" t="s">
        <v>6</v>
      </c>
      <c r="J10" s="5" t="s">
        <v>15</v>
      </c>
      <c r="S10" s="14" t="s">
        <v>85</v>
      </c>
      <c r="Z10" s="14" t="s">
        <v>87</v>
      </c>
      <c r="AC10" s="5"/>
      <c r="AG10" s="14" t="s">
        <v>85</v>
      </c>
      <c r="AN10" s="14" t="s">
        <v>88</v>
      </c>
      <c r="AQ10" s="14" t="s">
        <v>61</v>
      </c>
      <c r="AT10" s="5"/>
      <c r="AX10" s="14" t="s">
        <v>87</v>
      </c>
      <c r="BA10" s="5"/>
      <c r="BE10" s="14" t="s">
        <v>85</v>
      </c>
      <c r="BL10" s="14" t="s">
        <v>88</v>
      </c>
    </row>
    <row r="11" spans="1:65" x14ac:dyDescent="0.25">
      <c r="A11" t="s">
        <v>26</v>
      </c>
      <c r="B11">
        <v>131</v>
      </c>
      <c r="D11" t="s">
        <v>26</v>
      </c>
      <c r="E11">
        <v>90</v>
      </c>
      <c r="G11" t="s">
        <v>26</v>
      </c>
      <c r="H11">
        <v>91</v>
      </c>
      <c r="J11" t="s">
        <v>26</v>
      </c>
      <c r="K11">
        <v>42</v>
      </c>
    </row>
    <row r="12" spans="1:65" x14ac:dyDescent="0.25">
      <c r="A12" t="s">
        <v>8</v>
      </c>
      <c r="B12">
        <v>163</v>
      </c>
      <c r="D12" t="s">
        <v>8</v>
      </c>
      <c r="E12">
        <v>99</v>
      </c>
      <c r="G12" t="s">
        <v>8</v>
      </c>
      <c r="H12">
        <v>154</v>
      </c>
      <c r="J12" t="s">
        <v>8</v>
      </c>
      <c r="K12">
        <v>51</v>
      </c>
      <c r="S12" s="5" t="s">
        <v>6</v>
      </c>
      <c r="V12" s="5" t="s">
        <v>6</v>
      </c>
      <c r="Z12" s="5" t="s">
        <v>6</v>
      </c>
      <c r="AC12" s="5" t="s">
        <v>6</v>
      </c>
      <c r="AG12" s="5" t="s">
        <v>6</v>
      </c>
      <c r="AJ12" s="5" t="s">
        <v>15</v>
      </c>
      <c r="AN12" s="5" t="s">
        <v>35</v>
      </c>
      <c r="AQ12" s="5" t="s">
        <v>6</v>
      </c>
      <c r="AT12" s="5" t="s">
        <v>6</v>
      </c>
      <c r="AX12" s="5" t="s">
        <v>6</v>
      </c>
      <c r="BA12" s="5" t="s">
        <v>6</v>
      </c>
      <c r="BE12" s="5" t="s">
        <v>6</v>
      </c>
      <c r="BH12" s="5" t="s">
        <v>6</v>
      </c>
      <c r="BL12" s="5" t="s">
        <v>6</v>
      </c>
    </row>
    <row r="13" spans="1:65" x14ac:dyDescent="0.25">
      <c r="A13" t="s">
        <v>9</v>
      </c>
      <c r="B13">
        <v>127</v>
      </c>
      <c r="D13" t="s">
        <v>9</v>
      </c>
      <c r="E13">
        <v>90</v>
      </c>
      <c r="G13" t="s">
        <v>9</v>
      </c>
      <c r="H13">
        <v>143</v>
      </c>
      <c r="J13" t="s">
        <v>9</v>
      </c>
      <c r="K13">
        <v>44</v>
      </c>
      <c r="S13" t="s">
        <v>26</v>
      </c>
      <c r="T13">
        <v>131</v>
      </c>
      <c r="V13" t="s">
        <v>26</v>
      </c>
      <c r="W13">
        <v>90</v>
      </c>
      <c r="Z13" t="s">
        <v>26</v>
      </c>
      <c r="AA13">
        <v>75</v>
      </c>
      <c r="AC13" t="s">
        <v>26</v>
      </c>
      <c r="AD13">
        <v>108</v>
      </c>
      <c r="AG13" t="s">
        <v>26</v>
      </c>
      <c r="AH13">
        <v>91</v>
      </c>
      <c r="AJ13" t="s">
        <v>26</v>
      </c>
      <c r="AK13">
        <v>42</v>
      </c>
      <c r="AN13" t="s">
        <v>26</v>
      </c>
      <c r="AO13">
        <v>46</v>
      </c>
      <c r="AQ13" s="4" t="s">
        <v>92</v>
      </c>
      <c r="AT13" s="4" t="s">
        <v>92</v>
      </c>
      <c r="AX13" s="4" t="s">
        <v>92</v>
      </c>
      <c r="BA13" s="4" t="s">
        <v>92</v>
      </c>
      <c r="BE13" s="4" t="s">
        <v>92</v>
      </c>
      <c r="BH13" s="4" t="s">
        <v>92</v>
      </c>
      <c r="BL13" s="4" t="s">
        <v>92</v>
      </c>
    </row>
    <row r="14" spans="1:65" x14ac:dyDescent="0.25">
      <c r="A14" t="s">
        <v>33</v>
      </c>
      <c r="B14">
        <v>131</v>
      </c>
      <c r="D14" t="s">
        <v>33</v>
      </c>
      <c r="E14">
        <v>90</v>
      </c>
      <c r="G14" t="s">
        <v>33</v>
      </c>
      <c r="H14">
        <v>91</v>
      </c>
      <c r="J14" t="s">
        <v>33</v>
      </c>
      <c r="K14">
        <v>42</v>
      </c>
      <c r="S14" t="s">
        <v>8</v>
      </c>
      <c r="T14">
        <v>163</v>
      </c>
      <c r="V14" t="s">
        <v>8</v>
      </c>
      <c r="W14">
        <v>99</v>
      </c>
      <c r="Z14" t="s">
        <v>8</v>
      </c>
      <c r="AA14">
        <v>82</v>
      </c>
      <c r="AC14" t="s">
        <v>8</v>
      </c>
      <c r="AD14">
        <v>134</v>
      </c>
      <c r="AG14" t="s">
        <v>8</v>
      </c>
      <c r="AH14">
        <v>154</v>
      </c>
      <c r="AJ14" t="s">
        <v>8</v>
      </c>
      <c r="AK14">
        <v>51</v>
      </c>
      <c r="AN14" t="s">
        <v>8</v>
      </c>
      <c r="AO14">
        <v>50</v>
      </c>
      <c r="AQ14" t="s">
        <v>93</v>
      </c>
      <c r="AR14">
        <f>T16-T18</f>
        <v>18</v>
      </c>
      <c r="AT14" t="s">
        <v>93</v>
      </c>
      <c r="AU14">
        <f>W16-W18</f>
        <v>9</v>
      </c>
      <c r="AX14" t="s">
        <v>93</v>
      </c>
      <c r="AY14">
        <f>AA16-AA18</f>
        <v>2</v>
      </c>
      <c r="BA14" t="s">
        <v>93</v>
      </c>
      <c r="BB14">
        <f>AD16-AD18</f>
        <v>9</v>
      </c>
      <c r="BE14" t="s">
        <v>93</v>
      </c>
      <c r="BF14">
        <f>AH16-AH18</f>
        <v>7</v>
      </c>
      <c r="BH14" t="s">
        <v>93</v>
      </c>
      <c r="BI14">
        <f>AK16-AK18</f>
        <v>6</v>
      </c>
      <c r="BL14" t="s">
        <v>93</v>
      </c>
      <c r="BM14">
        <f>AO16-AO18</f>
        <v>2</v>
      </c>
    </row>
    <row r="15" spans="1:65" x14ac:dyDescent="0.25">
      <c r="A15" t="s">
        <v>11</v>
      </c>
      <c r="B15">
        <v>126</v>
      </c>
      <c r="D15" t="s">
        <v>11</v>
      </c>
      <c r="E15">
        <v>90</v>
      </c>
      <c r="G15" t="s">
        <v>11</v>
      </c>
      <c r="H15">
        <v>143</v>
      </c>
      <c r="J15" t="s">
        <v>11</v>
      </c>
      <c r="K15">
        <v>44</v>
      </c>
      <c r="S15" t="s">
        <v>9</v>
      </c>
      <c r="T15">
        <v>127</v>
      </c>
      <c r="V15" t="s">
        <v>9</v>
      </c>
      <c r="W15">
        <v>90</v>
      </c>
      <c r="Z15" t="s">
        <v>9</v>
      </c>
      <c r="AA15">
        <v>80</v>
      </c>
      <c r="AC15" t="s">
        <v>9</v>
      </c>
      <c r="AD15">
        <v>129</v>
      </c>
      <c r="AG15" t="s">
        <v>9</v>
      </c>
      <c r="AH15">
        <v>143</v>
      </c>
      <c r="AJ15" t="s">
        <v>9</v>
      </c>
      <c r="AK15">
        <v>44</v>
      </c>
      <c r="AN15" t="s">
        <v>9</v>
      </c>
      <c r="AO15">
        <v>49</v>
      </c>
      <c r="AQ15" t="s">
        <v>94</v>
      </c>
      <c r="AR15">
        <f>T18</f>
        <v>113</v>
      </c>
      <c r="AT15" t="s">
        <v>94</v>
      </c>
      <c r="AU15">
        <f>W18</f>
        <v>81</v>
      </c>
      <c r="AX15" t="s">
        <v>94</v>
      </c>
      <c r="AY15">
        <f>AA18</f>
        <v>73</v>
      </c>
      <c r="BA15" t="s">
        <v>94</v>
      </c>
      <c r="BB15">
        <f>AD18</f>
        <v>99</v>
      </c>
      <c r="BE15" t="s">
        <v>94</v>
      </c>
      <c r="BF15">
        <f>AH18</f>
        <v>84</v>
      </c>
      <c r="BH15" t="s">
        <v>94</v>
      </c>
      <c r="BI15">
        <f>AK18</f>
        <v>36</v>
      </c>
      <c r="BL15" t="s">
        <v>94</v>
      </c>
      <c r="BM15">
        <f>AO18</f>
        <v>44</v>
      </c>
    </row>
    <row r="16" spans="1:65" x14ac:dyDescent="0.25">
      <c r="A16" t="s">
        <v>12</v>
      </c>
      <c r="B16">
        <v>113</v>
      </c>
      <c r="D16" t="s">
        <v>12</v>
      </c>
      <c r="E16">
        <v>81</v>
      </c>
      <c r="G16" t="s">
        <v>12</v>
      </c>
      <c r="H16">
        <v>84</v>
      </c>
      <c r="J16" t="s">
        <v>12</v>
      </c>
      <c r="K16">
        <v>36</v>
      </c>
      <c r="S16" t="s">
        <v>33</v>
      </c>
      <c r="T16">
        <v>131</v>
      </c>
      <c r="V16" t="s">
        <v>33</v>
      </c>
      <c r="W16">
        <v>90</v>
      </c>
      <c r="Z16" t="s">
        <v>33</v>
      </c>
      <c r="AA16">
        <v>75</v>
      </c>
      <c r="AC16" t="s">
        <v>33</v>
      </c>
      <c r="AD16">
        <v>108</v>
      </c>
      <c r="AG16" t="s">
        <v>33</v>
      </c>
      <c r="AH16">
        <v>91</v>
      </c>
      <c r="AJ16" t="s">
        <v>33</v>
      </c>
      <c r="AK16">
        <v>42</v>
      </c>
      <c r="AN16" t="s">
        <v>33</v>
      </c>
      <c r="AO16">
        <v>46</v>
      </c>
      <c r="AQ16" t="s">
        <v>95</v>
      </c>
      <c r="AR16">
        <f>T13-(AR14+AR15)</f>
        <v>0</v>
      </c>
      <c r="AT16" t="s">
        <v>95</v>
      </c>
      <c r="AU16">
        <f>W13-(AU14+AU15)</f>
        <v>0</v>
      </c>
      <c r="AX16" t="s">
        <v>95</v>
      </c>
      <c r="AY16">
        <f>AA13-(AY14+AY15)</f>
        <v>0</v>
      </c>
      <c r="BA16" t="s">
        <v>95</v>
      </c>
      <c r="BB16">
        <f>AD13-(BB14+BB15)</f>
        <v>0</v>
      </c>
      <c r="BE16" t="s">
        <v>95</v>
      </c>
      <c r="BF16">
        <f>AH13-(BF14+BF15)</f>
        <v>0</v>
      </c>
      <c r="BH16" t="s">
        <v>95</v>
      </c>
      <c r="BI16">
        <f>AK13-(BI14+BI15)</f>
        <v>0</v>
      </c>
      <c r="BL16" t="s">
        <v>95</v>
      </c>
      <c r="BM16">
        <f>AO13-(BM14+BM15)</f>
        <v>0</v>
      </c>
    </row>
    <row r="17" spans="1:65" x14ac:dyDescent="0.25">
      <c r="S17" t="s">
        <v>11</v>
      </c>
      <c r="T17">
        <v>126</v>
      </c>
      <c r="V17" t="s">
        <v>11</v>
      </c>
      <c r="W17">
        <v>90</v>
      </c>
      <c r="Z17" t="s">
        <v>11</v>
      </c>
      <c r="AA17">
        <v>80</v>
      </c>
      <c r="AC17" t="s">
        <v>11</v>
      </c>
      <c r="AD17">
        <v>128</v>
      </c>
      <c r="AG17" t="s">
        <v>11</v>
      </c>
      <c r="AH17">
        <v>143</v>
      </c>
      <c r="AJ17" t="s">
        <v>11</v>
      </c>
      <c r="AK17">
        <v>44</v>
      </c>
      <c r="AN17" t="s">
        <v>11</v>
      </c>
      <c r="AO17">
        <v>48</v>
      </c>
    </row>
    <row r="18" spans="1:65" x14ac:dyDescent="0.25">
      <c r="A18" s="5" t="s">
        <v>13</v>
      </c>
      <c r="D18" s="5" t="s">
        <v>13</v>
      </c>
      <c r="G18" s="5" t="s">
        <v>13</v>
      </c>
      <c r="J18" s="5" t="s">
        <v>28</v>
      </c>
      <c r="S18" t="s">
        <v>12</v>
      </c>
      <c r="T18">
        <v>113</v>
      </c>
      <c r="V18" t="s">
        <v>12</v>
      </c>
      <c r="W18">
        <v>81</v>
      </c>
      <c r="Z18" t="s">
        <v>12</v>
      </c>
      <c r="AA18">
        <v>73</v>
      </c>
      <c r="AC18" t="s">
        <v>12</v>
      </c>
      <c r="AD18">
        <v>99</v>
      </c>
      <c r="AG18" t="s">
        <v>12</v>
      </c>
      <c r="AH18">
        <v>84</v>
      </c>
      <c r="AJ18" t="s">
        <v>12</v>
      </c>
      <c r="AK18">
        <v>36</v>
      </c>
      <c r="AN18" t="s">
        <v>12</v>
      </c>
      <c r="AO18">
        <v>44</v>
      </c>
      <c r="AQ18" s="4" t="s">
        <v>51</v>
      </c>
      <c r="AT18" s="4" t="s">
        <v>51</v>
      </c>
      <c r="AX18" s="4" t="s">
        <v>51</v>
      </c>
      <c r="BA18" s="4" t="s">
        <v>51</v>
      </c>
      <c r="BE18" s="4" t="s">
        <v>51</v>
      </c>
      <c r="BH18" s="4" t="s">
        <v>51</v>
      </c>
      <c r="BL18" s="4" t="s">
        <v>51</v>
      </c>
    </row>
    <row r="19" spans="1:65" x14ac:dyDescent="0.25">
      <c r="A19" t="s">
        <v>26</v>
      </c>
      <c r="B19">
        <v>136</v>
      </c>
      <c r="D19" t="s">
        <v>26</v>
      </c>
      <c r="E19">
        <v>97</v>
      </c>
      <c r="G19" t="s">
        <v>26</v>
      </c>
      <c r="H19">
        <v>121</v>
      </c>
      <c r="J19" t="s">
        <v>26</v>
      </c>
      <c r="K19">
        <v>51</v>
      </c>
      <c r="AQ19" t="s">
        <v>96</v>
      </c>
      <c r="AR19">
        <f>T16-T18</f>
        <v>18</v>
      </c>
      <c r="AT19" t="s">
        <v>96</v>
      </c>
      <c r="AU19">
        <f>W16-W18</f>
        <v>9</v>
      </c>
      <c r="AX19" t="s">
        <v>96</v>
      </c>
      <c r="AY19">
        <f>AA16-AA18</f>
        <v>2</v>
      </c>
      <c r="BA19" t="s">
        <v>96</v>
      </c>
      <c r="BB19">
        <f>AD16-AD18</f>
        <v>9</v>
      </c>
      <c r="BE19" t="s">
        <v>96</v>
      </c>
      <c r="BF19">
        <f>AH16-AH18</f>
        <v>7</v>
      </c>
      <c r="BH19" t="s">
        <v>96</v>
      </c>
      <c r="BI19">
        <f>AK16-AK18</f>
        <v>6</v>
      </c>
      <c r="BL19" t="s">
        <v>96</v>
      </c>
      <c r="BM19">
        <f>AO16-AO18</f>
        <v>2</v>
      </c>
    </row>
    <row r="20" spans="1:65" x14ac:dyDescent="0.25">
      <c r="A20" t="s">
        <v>8</v>
      </c>
      <c r="B20">
        <v>186</v>
      </c>
      <c r="D20" t="s">
        <v>8</v>
      </c>
      <c r="E20">
        <v>115</v>
      </c>
      <c r="G20" t="s">
        <v>8</v>
      </c>
      <c r="H20">
        <v>145</v>
      </c>
      <c r="J20" t="s">
        <v>8</v>
      </c>
      <c r="K20">
        <v>61</v>
      </c>
      <c r="S20" s="5" t="s">
        <v>13</v>
      </c>
      <c r="V20" s="5" t="s">
        <v>13</v>
      </c>
      <c r="Z20" s="9" t="s">
        <v>64</v>
      </c>
      <c r="AG20" s="5" t="s">
        <v>13</v>
      </c>
      <c r="AJ20" s="5" t="s">
        <v>28</v>
      </c>
      <c r="AN20" s="14" t="s">
        <v>99</v>
      </c>
      <c r="AQ20" t="s">
        <v>78</v>
      </c>
      <c r="AR20">
        <f>T17-T18</f>
        <v>13</v>
      </c>
      <c r="AT20" t="s">
        <v>78</v>
      </c>
      <c r="AU20">
        <f>W17-W18</f>
        <v>9</v>
      </c>
      <c r="AV20" s="5"/>
      <c r="AW20" s="5"/>
      <c r="AX20" t="s">
        <v>78</v>
      </c>
      <c r="AY20">
        <f>AA17-AA18</f>
        <v>7</v>
      </c>
      <c r="BA20" t="s">
        <v>78</v>
      </c>
      <c r="BB20">
        <f>AD17-AD18</f>
        <v>29</v>
      </c>
      <c r="BE20" t="s">
        <v>78</v>
      </c>
      <c r="BF20">
        <f>AH17-AH18</f>
        <v>59</v>
      </c>
      <c r="BH20" t="s">
        <v>78</v>
      </c>
      <c r="BI20">
        <f>AK17-AK18</f>
        <v>8</v>
      </c>
      <c r="BL20" t="s">
        <v>78</v>
      </c>
      <c r="BM20">
        <f>AO17-AO18</f>
        <v>4</v>
      </c>
    </row>
    <row r="21" spans="1:65" x14ac:dyDescent="0.25">
      <c r="A21" t="s">
        <v>9</v>
      </c>
      <c r="B21">
        <v>183</v>
      </c>
      <c r="D21" t="s">
        <v>9</v>
      </c>
      <c r="E21">
        <v>111</v>
      </c>
      <c r="G21" t="s">
        <v>9</v>
      </c>
      <c r="H21">
        <v>121</v>
      </c>
      <c r="J21" t="s">
        <v>9</v>
      </c>
      <c r="K21">
        <v>48</v>
      </c>
      <c r="S21" t="s">
        <v>26</v>
      </c>
      <c r="T21">
        <v>136</v>
      </c>
      <c r="V21" t="s">
        <v>26</v>
      </c>
      <c r="W21">
        <v>97</v>
      </c>
      <c r="AG21" t="s">
        <v>26</v>
      </c>
      <c r="AH21">
        <v>121</v>
      </c>
      <c r="AJ21" t="s">
        <v>26</v>
      </c>
      <c r="AK21">
        <v>51</v>
      </c>
      <c r="AQ21" t="s">
        <v>97</v>
      </c>
      <c r="AR21">
        <f>T18</f>
        <v>113</v>
      </c>
      <c r="AT21" t="s">
        <v>97</v>
      </c>
      <c r="AU21">
        <f>W18</f>
        <v>81</v>
      </c>
      <c r="AX21" t="s">
        <v>97</v>
      </c>
      <c r="AY21">
        <f>AA18</f>
        <v>73</v>
      </c>
      <c r="BA21" t="s">
        <v>97</v>
      </c>
      <c r="BB21">
        <f>AD18</f>
        <v>99</v>
      </c>
      <c r="BE21" t="s">
        <v>97</v>
      </c>
      <c r="BF21">
        <f>AH18</f>
        <v>84</v>
      </c>
      <c r="BH21" t="s">
        <v>97</v>
      </c>
      <c r="BI21">
        <f>AK18</f>
        <v>36</v>
      </c>
      <c r="BL21" t="s">
        <v>97</v>
      </c>
      <c r="BM21">
        <f>AO18</f>
        <v>44</v>
      </c>
    </row>
    <row r="22" spans="1:65" x14ac:dyDescent="0.25">
      <c r="A22" t="s">
        <v>33</v>
      </c>
      <c r="B22">
        <v>135</v>
      </c>
      <c r="D22" t="s">
        <v>33</v>
      </c>
      <c r="E22">
        <v>97</v>
      </c>
      <c r="G22" t="s">
        <v>33</v>
      </c>
      <c r="H22">
        <v>121</v>
      </c>
      <c r="J22" t="s">
        <v>33</v>
      </c>
      <c r="K22">
        <v>51</v>
      </c>
      <c r="S22" t="s">
        <v>8</v>
      </c>
      <c r="T22">
        <v>186</v>
      </c>
      <c r="V22" t="s">
        <v>8</v>
      </c>
      <c r="W22">
        <v>115</v>
      </c>
      <c r="Z22" t="s">
        <v>89</v>
      </c>
      <c r="AA22" s="15">
        <f>AA13</f>
        <v>75</v>
      </c>
      <c r="AC22" t="s">
        <v>89</v>
      </c>
      <c r="AD22" s="15">
        <f>AD13</f>
        <v>108</v>
      </c>
      <c r="AG22" t="s">
        <v>8</v>
      </c>
      <c r="AH22">
        <v>145</v>
      </c>
      <c r="AJ22" t="s">
        <v>8</v>
      </c>
      <c r="AK22">
        <v>61</v>
      </c>
      <c r="AN22" s="5" t="s">
        <v>6</v>
      </c>
      <c r="AO22" s="5"/>
      <c r="AQ22" t="s">
        <v>55</v>
      </c>
      <c r="AR22">
        <f>T14-(AR19+AR20+AR21)</f>
        <v>19</v>
      </c>
      <c r="AT22" t="s">
        <v>55</v>
      </c>
      <c r="AU22">
        <f>W14-(AU19+AU20+AU21)</f>
        <v>0</v>
      </c>
      <c r="AX22" t="s">
        <v>55</v>
      </c>
      <c r="AY22">
        <f>AA14-(AY19+AY20+AY21)</f>
        <v>0</v>
      </c>
      <c r="BA22" t="s">
        <v>55</v>
      </c>
      <c r="BB22">
        <f>AD14-(BB19+BB20+BB21)</f>
        <v>-3</v>
      </c>
      <c r="BE22" t="s">
        <v>55</v>
      </c>
      <c r="BF22">
        <f>AH14-(BF19+BF20+BF21)</f>
        <v>4</v>
      </c>
      <c r="BH22" t="s">
        <v>55</v>
      </c>
      <c r="BI22">
        <f>AK14-(BI19+BI20+BI21)</f>
        <v>1</v>
      </c>
      <c r="BL22" t="s">
        <v>55</v>
      </c>
      <c r="BM22">
        <f>AO14-(BM19+BM20+BM21)</f>
        <v>0</v>
      </c>
    </row>
    <row r="23" spans="1:65" x14ac:dyDescent="0.25">
      <c r="A23" t="s">
        <v>11</v>
      </c>
      <c r="B23">
        <v>182</v>
      </c>
      <c r="D23" t="s">
        <v>11</v>
      </c>
      <c r="E23">
        <v>111</v>
      </c>
      <c r="G23" t="s">
        <v>11</v>
      </c>
      <c r="H23">
        <v>121</v>
      </c>
      <c r="J23" t="s">
        <v>11</v>
      </c>
      <c r="K23">
        <v>47</v>
      </c>
      <c r="S23" t="s">
        <v>9</v>
      </c>
      <c r="T23">
        <v>183</v>
      </c>
      <c r="V23" t="s">
        <v>9</v>
      </c>
      <c r="W23">
        <v>111</v>
      </c>
      <c r="Z23" t="s">
        <v>66</v>
      </c>
      <c r="AA23" s="15">
        <f t="shared" ref="AA23:AA27" si="0">AA14</f>
        <v>82</v>
      </c>
      <c r="AC23" t="s">
        <v>66</v>
      </c>
      <c r="AD23" s="15">
        <f t="shared" ref="AD23:AD27" si="1">AD14</f>
        <v>134</v>
      </c>
      <c r="AG23" t="s">
        <v>9</v>
      </c>
      <c r="AH23">
        <v>121</v>
      </c>
      <c r="AJ23" t="s">
        <v>9</v>
      </c>
      <c r="AK23">
        <v>48</v>
      </c>
      <c r="AN23" t="s">
        <v>7</v>
      </c>
      <c r="AO23">
        <v>39</v>
      </c>
    </row>
    <row r="24" spans="1:65" x14ac:dyDescent="0.25">
      <c r="A24" t="s">
        <v>12</v>
      </c>
      <c r="B24">
        <v>132</v>
      </c>
      <c r="D24" t="s">
        <v>12</v>
      </c>
      <c r="E24">
        <v>94</v>
      </c>
      <c r="G24" t="s">
        <v>12</v>
      </c>
      <c r="H24">
        <v>104</v>
      </c>
      <c r="J24" t="s">
        <v>12</v>
      </c>
      <c r="K24">
        <v>41</v>
      </c>
      <c r="S24" t="s">
        <v>33</v>
      </c>
      <c r="T24">
        <v>135</v>
      </c>
      <c r="V24" t="s">
        <v>33</v>
      </c>
      <c r="W24">
        <v>97</v>
      </c>
      <c r="Z24" t="s">
        <v>67</v>
      </c>
      <c r="AA24" s="15">
        <f t="shared" si="0"/>
        <v>80</v>
      </c>
      <c r="AC24" t="s">
        <v>67</v>
      </c>
      <c r="AD24" s="15">
        <f t="shared" si="1"/>
        <v>129</v>
      </c>
      <c r="AG24" t="s">
        <v>33</v>
      </c>
      <c r="AH24">
        <v>121</v>
      </c>
      <c r="AJ24" t="s">
        <v>33</v>
      </c>
      <c r="AK24">
        <v>51</v>
      </c>
      <c r="AN24" t="s">
        <v>8</v>
      </c>
      <c r="AO24">
        <v>56</v>
      </c>
      <c r="AQ24" s="4" t="s">
        <v>80</v>
      </c>
      <c r="AT24" s="4" t="s">
        <v>80</v>
      </c>
      <c r="AX24" s="4" t="s">
        <v>80</v>
      </c>
      <c r="BA24" s="4" t="s">
        <v>80</v>
      </c>
      <c r="BE24" s="4" t="s">
        <v>80</v>
      </c>
      <c r="BH24" s="4" t="s">
        <v>80</v>
      </c>
      <c r="BL24" s="4" t="s">
        <v>80</v>
      </c>
    </row>
    <row r="25" spans="1:65" x14ac:dyDescent="0.25">
      <c r="S25" t="s">
        <v>11</v>
      </c>
      <c r="T25">
        <v>182</v>
      </c>
      <c r="V25" t="s">
        <v>11</v>
      </c>
      <c r="W25">
        <v>111</v>
      </c>
      <c r="Z25" t="s">
        <v>90</v>
      </c>
      <c r="AA25" s="15">
        <f t="shared" si="0"/>
        <v>75</v>
      </c>
      <c r="AC25" t="s">
        <v>90</v>
      </c>
      <c r="AD25" s="15">
        <f t="shared" si="1"/>
        <v>108</v>
      </c>
      <c r="AG25" t="s">
        <v>11</v>
      </c>
      <c r="AH25">
        <v>121</v>
      </c>
      <c r="AJ25" t="s">
        <v>11</v>
      </c>
      <c r="AK25">
        <v>47</v>
      </c>
      <c r="AN25" t="s">
        <v>9</v>
      </c>
      <c r="AO25">
        <v>49</v>
      </c>
      <c r="AQ25" t="s">
        <v>72</v>
      </c>
      <c r="AR25">
        <f>T17-T18</f>
        <v>13</v>
      </c>
      <c r="AT25" t="s">
        <v>72</v>
      </c>
      <c r="AU25">
        <f>W17-W18</f>
        <v>9</v>
      </c>
      <c r="AX25" t="s">
        <v>72</v>
      </c>
      <c r="AY25">
        <f>AA17-AA18</f>
        <v>7</v>
      </c>
      <c r="BA25" t="s">
        <v>72</v>
      </c>
      <c r="BB25">
        <f>AD17-AD18</f>
        <v>29</v>
      </c>
      <c r="BE25" t="s">
        <v>72</v>
      </c>
      <c r="BF25">
        <f>AH17-AH18</f>
        <v>59</v>
      </c>
      <c r="BH25" t="s">
        <v>72</v>
      </c>
      <c r="BI25">
        <f>AK17-AK18</f>
        <v>8</v>
      </c>
      <c r="BL25" t="s">
        <v>72</v>
      </c>
      <c r="BM25">
        <f>AO17-AO18</f>
        <v>4</v>
      </c>
    </row>
    <row r="26" spans="1:65" x14ac:dyDescent="0.25">
      <c r="A26" s="9" t="s">
        <v>52</v>
      </c>
      <c r="B26" s="7"/>
      <c r="C26" s="7"/>
      <c r="D26" s="7"/>
      <c r="E26" s="7"/>
      <c r="F26" s="7"/>
      <c r="G26" s="9" t="s">
        <v>52</v>
      </c>
      <c r="H26" s="7"/>
      <c r="I26" s="7"/>
      <c r="J26" s="7"/>
      <c r="K26" s="7"/>
      <c r="S26" t="s">
        <v>12</v>
      </c>
      <c r="T26">
        <v>132</v>
      </c>
      <c r="V26" t="s">
        <v>12</v>
      </c>
      <c r="W26">
        <v>94</v>
      </c>
      <c r="Z26" t="s">
        <v>69</v>
      </c>
      <c r="AA26" s="15">
        <f t="shared" si="0"/>
        <v>80</v>
      </c>
      <c r="AC26" t="s">
        <v>69</v>
      </c>
      <c r="AD26" s="15">
        <f t="shared" si="1"/>
        <v>128</v>
      </c>
      <c r="AG26" t="s">
        <v>12</v>
      </c>
      <c r="AH26">
        <v>104</v>
      </c>
      <c r="AJ26" t="s">
        <v>12</v>
      </c>
      <c r="AK26">
        <v>41</v>
      </c>
      <c r="AN26" t="s">
        <v>10</v>
      </c>
      <c r="AO26">
        <v>39</v>
      </c>
      <c r="AQ26" t="s">
        <v>81</v>
      </c>
      <c r="AR26">
        <f>T18</f>
        <v>113</v>
      </c>
      <c r="AT26" t="s">
        <v>81</v>
      </c>
      <c r="AU26">
        <f>W18</f>
        <v>81</v>
      </c>
      <c r="AX26" t="s">
        <v>81</v>
      </c>
      <c r="AY26">
        <f>AA18</f>
        <v>73</v>
      </c>
      <c r="BA26" t="s">
        <v>81</v>
      </c>
      <c r="BB26">
        <f>AD18</f>
        <v>99</v>
      </c>
      <c r="BE26" t="s">
        <v>81</v>
      </c>
      <c r="BF26">
        <f>AH18</f>
        <v>84</v>
      </c>
      <c r="BH26" t="s">
        <v>81</v>
      </c>
      <c r="BI26">
        <f>AK18</f>
        <v>36</v>
      </c>
      <c r="BL26" t="s">
        <v>81</v>
      </c>
      <c r="BM26">
        <f>AO18</f>
        <v>44</v>
      </c>
    </row>
    <row r="27" spans="1:65" x14ac:dyDescent="0.25">
      <c r="A27" t="s">
        <v>26</v>
      </c>
      <c r="B27" s="11">
        <f t="shared" ref="B27:B32" si="2">SUM(B11,B19)</f>
        <v>267</v>
      </c>
      <c r="C27" s="11"/>
      <c r="D27" t="s">
        <v>26</v>
      </c>
      <c r="E27" s="11">
        <f t="shared" ref="E27:E32" si="3">SUM(E11,E19)</f>
        <v>187</v>
      </c>
      <c r="G27" t="s">
        <v>26</v>
      </c>
      <c r="H27" s="11">
        <f t="shared" ref="H27:H32" si="4">SUM(H11,H19)</f>
        <v>212</v>
      </c>
      <c r="I27" s="11"/>
      <c r="J27" t="s">
        <v>26</v>
      </c>
      <c r="K27" s="11">
        <f t="shared" ref="K27:K32" si="5">SUM(K11,K19)</f>
        <v>93</v>
      </c>
      <c r="Z27" t="s">
        <v>91</v>
      </c>
      <c r="AA27" s="15">
        <f t="shared" si="0"/>
        <v>73</v>
      </c>
      <c r="AC27" t="s">
        <v>91</v>
      </c>
      <c r="AD27" s="15">
        <f t="shared" si="1"/>
        <v>99</v>
      </c>
      <c r="AN27" t="s">
        <v>11</v>
      </c>
      <c r="AO27">
        <v>49</v>
      </c>
      <c r="AQ27" t="s">
        <v>56</v>
      </c>
      <c r="AR27">
        <f>T15-(AR25+AR26)</f>
        <v>1</v>
      </c>
      <c r="AT27" t="s">
        <v>56</v>
      </c>
      <c r="AU27">
        <f>W15-(AU25+AU26)</f>
        <v>0</v>
      </c>
      <c r="AX27" t="s">
        <v>56</v>
      </c>
      <c r="AY27">
        <f>AA15-(AY25+AY26)</f>
        <v>0</v>
      </c>
      <c r="BA27" t="s">
        <v>56</v>
      </c>
      <c r="BB27">
        <f>AD15-(BB25+BB26)</f>
        <v>1</v>
      </c>
      <c r="BE27" t="s">
        <v>56</v>
      </c>
      <c r="BF27">
        <f>AH15-(BF25+BF26)</f>
        <v>0</v>
      </c>
      <c r="BH27" t="s">
        <v>56</v>
      </c>
      <c r="BI27">
        <f>AK15-(BI25+BI26)</f>
        <v>0</v>
      </c>
      <c r="BL27" t="s">
        <v>56</v>
      </c>
      <c r="BM27">
        <f>AO15-(BM25+BM26)</f>
        <v>1</v>
      </c>
    </row>
    <row r="28" spans="1:65" x14ac:dyDescent="0.25">
      <c r="A28" s="11" t="s">
        <v>8</v>
      </c>
      <c r="B28" s="11">
        <f t="shared" si="2"/>
        <v>349</v>
      </c>
      <c r="C28" s="11"/>
      <c r="D28" s="11" t="s">
        <v>8</v>
      </c>
      <c r="E28" s="11">
        <f t="shared" si="3"/>
        <v>214</v>
      </c>
      <c r="G28" s="11" t="s">
        <v>8</v>
      </c>
      <c r="H28" s="11">
        <f t="shared" si="4"/>
        <v>299</v>
      </c>
      <c r="I28" s="11"/>
      <c r="J28" s="11" t="s">
        <v>8</v>
      </c>
      <c r="K28" s="11">
        <f t="shared" si="5"/>
        <v>112</v>
      </c>
      <c r="S28" s="14" t="s">
        <v>86</v>
      </c>
      <c r="AG28" s="14" t="s">
        <v>87</v>
      </c>
      <c r="AN28" t="s">
        <v>12</v>
      </c>
      <c r="AO28">
        <v>35</v>
      </c>
    </row>
    <row r="29" spans="1:65" x14ac:dyDescent="0.25">
      <c r="A29" s="11" t="s">
        <v>9</v>
      </c>
      <c r="B29" s="11">
        <f t="shared" si="2"/>
        <v>310</v>
      </c>
      <c r="C29" s="11"/>
      <c r="D29" s="11" t="s">
        <v>9</v>
      </c>
      <c r="E29" s="11">
        <f t="shared" si="3"/>
        <v>201</v>
      </c>
      <c r="G29" s="11" t="s">
        <v>9</v>
      </c>
      <c r="H29" s="11">
        <f t="shared" si="4"/>
        <v>264</v>
      </c>
      <c r="I29" s="11"/>
      <c r="J29" s="11" t="s">
        <v>9</v>
      </c>
      <c r="K29" s="11">
        <f t="shared" si="5"/>
        <v>92</v>
      </c>
      <c r="Z29" s="9" t="s">
        <v>57</v>
      </c>
      <c r="AA29" s="16"/>
      <c r="AB29" s="7"/>
      <c r="AC29" s="9" t="s">
        <v>57</v>
      </c>
      <c r="AD29" s="16"/>
      <c r="AQ29" s="5" t="s">
        <v>13</v>
      </c>
      <c r="AT29" s="5" t="s">
        <v>13</v>
      </c>
      <c r="AX29" s="9" t="s">
        <v>64</v>
      </c>
      <c r="BE29" s="5" t="s">
        <v>13</v>
      </c>
      <c r="BH29" s="5" t="s">
        <v>13</v>
      </c>
      <c r="BL29" s="14" t="s">
        <v>86</v>
      </c>
    </row>
    <row r="30" spans="1:65" x14ac:dyDescent="0.25">
      <c r="A30" s="11" t="s">
        <v>33</v>
      </c>
      <c r="B30" s="11">
        <f t="shared" si="2"/>
        <v>266</v>
      </c>
      <c r="C30" s="11"/>
      <c r="D30" s="11" t="s">
        <v>33</v>
      </c>
      <c r="E30" s="11">
        <f t="shared" si="3"/>
        <v>187</v>
      </c>
      <c r="G30" s="11" t="s">
        <v>33</v>
      </c>
      <c r="H30" s="11">
        <f t="shared" si="4"/>
        <v>212</v>
      </c>
      <c r="I30" s="11"/>
      <c r="J30" s="11" t="s">
        <v>33</v>
      </c>
      <c r="K30" s="11">
        <f t="shared" si="5"/>
        <v>93</v>
      </c>
      <c r="S30" s="4" t="s">
        <v>4</v>
      </c>
      <c r="V30" s="4" t="s">
        <v>5</v>
      </c>
      <c r="AA30" s="15"/>
      <c r="AD30" s="15"/>
      <c r="AG30" s="4" t="s">
        <v>18</v>
      </c>
      <c r="AJ30" s="4" t="s">
        <v>19</v>
      </c>
      <c r="AN30" s="5" t="s">
        <v>15</v>
      </c>
      <c r="AO30" s="5"/>
      <c r="AQ30" s="4" t="s">
        <v>92</v>
      </c>
      <c r="AT30" s="4" t="s">
        <v>92</v>
      </c>
      <c r="BE30" s="4" t="s">
        <v>92</v>
      </c>
      <c r="BH30" s="4" t="s">
        <v>92</v>
      </c>
    </row>
    <row r="31" spans="1:65" x14ac:dyDescent="0.25">
      <c r="A31" s="11" t="s">
        <v>46</v>
      </c>
      <c r="B31" s="11">
        <f t="shared" si="2"/>
        <v>308</v>
      </c>
      <c r="C31" s="11"/>
      <c r="D31" s="11" t="s">
        <v>46</v>
      </c>
      <c r="E31" s="11">
        <f t="shared" si="3"/>
        <v>201</v>
      </c>
      <c r="G31" s="11" t="s">
        <v>46</v>
      </c>
      <c r="H31" s="11">
        <f t="shared" si="4"/>
        <v>264</v>
      </c>
      <c r="I31" s="11"/>
      <c r="J31" s="11" t="s">
        <v>46</v>
      </c>
      <c r="K31" s="11">
        <f t="shared" si="5"/>
        <v>91</v>
      </c>
      <c r="Z31" s="11" t="s">
        <v>49</v>
      </c>
      <c r="AA31" s="8">
        <f>(AA25/AA22)*100</f>
        <v>100</v>
      </c>
      <c r="AC31" s="11" t="s">
        <v>49</v>
      </c>
      <c r="AD31" s="8">
        <f>(AD25/AD22)*100</f>
        <v>100</v>
      </c>
      <c r="AN31" t="s">
        <v>7</v>
      </c>
      <c r="AO31">
        <v>48</v>
      </c>
      <c r="AQ31" t="s">
        <v>93</v>
      </c>
      <c r="AR31">
        <f>T24-T26</f>
        <v>3</v>
      </c>
      <c r="AT31" t="s">
        <v>93</v>
      </c>
      <c r="AU31">
        <f>W24-W26</f>
        <v>3</v>
      </c>
      <c r="AX31" s="4" t="s">
        <v>92</v>
      </c>
      <c r="BA31" s="4" t="s">
        <v>92</v>
      </c>
      <c r="BE31" t="s">
        <v>93</v>
      </c>
      <c r="BF31">
        <f>AH24-AH26</f>
        <v>17</v>
      </c>
      <c r="BH31" t="s">
        <v>93</v>
      </c>
      <c r="BI31">
        <f>AK24-AK26</f>
        <v>10</v>
      </c>
      <c r="BL31" s="5" t="s">
        <v>6</v>
      </c>
    </row>
    <row r="32" spans="1:65" x14ac:dyDescent="0.25">
      <c r="A32" s="11" t="s">
        <v>47</v>
      </c>
      <c r="B32" s="11">
        <f t="shared" si="2"/>
        <v>245</v>
      </c>
      <c r="C32" s="11"/>
      <c r="D32" s="11" t="s">
        <v>47</v>
      </c>
      <c r="E32" s="11">
        <f t="shared" si="3"/>
        <v>175</v>
      </c>
      <c r="G32" s="11" t="s">
        <v>47</v>
      </c>
      <c r="H32" s="11">
        <f t="shared" si="4"/>
        <v>188</v>
      </c>
      <c r="I32" s="11"/>
      <c r="J32" s="11" t="s">
        <v>47</v>
      </c>
      <c r="K32" s="11">
        <f t="shared" si="5"/>
        <v>77</v>
      </c>
      <c r="S32" s="5" t="s">
        <v>6</v>
      </c>
      <c r="V32" s="5" t="s">
        <v>29</v>
      </c>
      <c r="Z32" s="11" t="s">
        <v>44</v>
      </c>
      <c r="AA32" s="8">
        <f>(AA25/AA23)*100</f>
        <v>91.463414634146346</v>
      </c>
      <c r="AC32" s="11" t="s">
        <v>44</v>
      </c>
      <c r="AD32" s="8">
        <f>(AD25/AD23)*100</f>
        <v>80.597014925373131</v>
      </c>
      <c r="AG32" s="5" t="s">
        <v>6</v>
      </c>
      <c r="AJ32" s="5" t="s">
        <v>6</v>
      </c>
      <c r="AN32" t="s">
        <v>8</v>
      </c>
      <c r="AO32">
        <v>62</v>
      </c>
      <c r="AQ32" t="s">
        <v>94</v>
      </c>
      <c r="AR32">
        <f>T26</f>
        <v>132</v>
      </c>
      <c r="AT32" t="s">
        <v>94</v>
      </c>
      <c r="AU32">
        <f>W26</f>
        <v>94</v>
      </c>
      <c r="AX32" t="s">
        <v>93</v>
      </c>
      <c r="AY32" s="15">
        <f>AY14</f>
        <v>2</v>
      </c>
      <c r="BA32" t="s">
        <v>93</v>
      </c>
      <c r="BB32" s="15">
        <f>BB14</f>
        <v>9</v>
      </c>
      <c r="BE32" t="s">
        <v>94</v>
      </c>
      <c r="BF32">
        <f>AH26</f>
        <v>104</v>
      </c>
      <c r="BH32" t="s">
        <v>94</v>
      </c>
      <c r="BI32">
        <f>AK26</f>
        <v>41</v>
      </c>
      <c r="BL32" s="4" t="s">
        <v>92</v>
      </c>
    </row>
    <row r="33" spans="1:65" x14ac:dyDescent="0.25">
      <c r="S33" t="s">
        <v>26</v>
      </c>
      <c r="T33">
        <v>257</v>
      </c>
      <c r="V33" t="s">
        <v>26</v>
      </c>
      <c r="W33">
        <v>136</v>
      </c>
      <c r="AA33" s="15"/>
      <c r="AD33" s="15"/>
      <c r="AG33" t="s">
        <v>26</v>
      </c>
      <c r="AH33">
        <v>108</v>
      </c>
      <c r="AJ33" t="s">
        <v>26</v>
      </c>
      <c r="AK33">
        <v>54</v>
      </c>
      <c r="AN33" t="s">
        <v>9</v>
      </c>
      <c r="AO33">
        <v>54</v>
      </c>
      <c r="AQ33" t="s">
        <v>95</v>
      </c>
      <c r="AR33">
        <f>T21-(AR31+AR32)</f>
        <v>1</v>
      </c>
      <c r="AT33" t="s">
        <v>95</v>
      </c>
      <c r="AU33">
        <f>W21-(AU31+AU32)</f>
        <v>0</v>
      </c>
      <c r="AX33" t="s">
        <v>94</v>
      </c>
      <c r="AY33" s="15">
        <f t="shared" ref="AY33:AY34" si="6">AY15</f>
        <v>73</v>
      </c>
      <c r="BA33" t="s">
        <v>94</v>
      </c>
      <c r="BB33" s="15">
        <f t="shared" ref="BB33:BB34" si="7">BB15</f>
        <v>99</v>
      </c>
      <c r="BE33" t="s">
        <v>95</v>
      </c>
      <c r="BF33">
        <f>AH21-(BF31+BF32)</f>
        <v>0</v>
      </c>
      <c r="BH33" t="s">
        <v>95</v>
      </c>
      <c r="BI33">
        <f>AK21-(BI31+BI32)</f>
        <v>0</v>
      </c>
      <c r="BL33" t="s">
        <v>93</v>
      </c>
      <c r="BM33">
        <f>AO26-AO28</f>
        <v>4</v>
      </c>
    </row>
    <row r="34" spans="1:65" x14ac:dyDescent="0.25">
      <c r="A34" s="9" t="s">
        <v>57</v>
      </c>
      <c r="B34" s="7"/>
      <c r="C34" s="7"/>
      <c r="D34" s="9" t="s">
        <v>57</v>
      </c>
      <c r="E34" s="7"/>
      <c r="F34" s="7"/>
      <c r="G34" s="9" t="s">
        <v>57</v>
      </c>
      <c r="H34" s="7"/>
      <c r="I34" s="7"/>
      <c r="J34" s="9" t="s">
        <v>57</v>
      </c>
      <c r="K34" s="7"/>
      <c r="S34" t="s">
        <v>8</v>
      </c>
      <c r="T34">
        <v>315</v>
      </c>
      <c r="V34" t="s">
        <v>8</v>
      </c>
      <c r="W34">
        <v>143</v>
      </c>
      <c r="Z34" s="9" t="s">
        <v>58</v>
      </c>
      <c r="AA34" s="16"/>
      <c r="AB34" s="7"/>
      <c r="AC34" s="9" t="s">
        <v>58</v>
      </c>
      <c r="AD34" s="16"/>
      <c r="AG34" t="s">
        <v>8</v>
      </c>
      <c r="AH34">
        <v>137</v>
      </c>
      <c r="AJ34" t="s">
        <v>8</v>
      </c>
      <c r="AK34">
        <v>68</v>
      </c>
      <c r="AN34" t="s">
        <v>10</v>
      </c>
      <c r="AO34">
        <v>48</v>
      </c>
      <c r="AX34" t="s">
        <v>95</v>
      </c>
      <c r="AY34" s="15">
        <f t="shared" si="6"/>
        <v>0</v>
      </c>
      <c r="BA34" t="s">
        <v>95</v>
      </c>
      <c r="BB34" s="15">
        <f t="shared" si="7"/>
        <v>0</v>
      </c>
      <c r="BL34" t="s">
        <v>94</v>
      </c>
      <c r="BM34">
        <f>AO28</f>
        <v>35</v>
      </c>
    </row>
    <row r="35" spans="1:65" x14ac:dyDescent="0.25">
      <c r="A35" s="11" t="s">
        <v>48</v>
      </c>
      <c r="B35">
        <f>B27-B30</f>
        <v>1</v>
      </c>
      <c r="D35" s="11" t="s">
        <v>48</v>
      </c>
      <c r="E35">
        <f>E27-E30</f>
        <v>0</v>
      </c>
      <c r="G35" s="11" t="s">
        <v>48</v>
      </c>
      <c r="H35">
        <f>H27-H30</f>
        <v>0</v>
      </c>
      <c r="J35" s="11" t="s">
        <v>48</v>
      </c>
      <c r="K35">
        <f>K27-K30</f>
        <v>0</v>
      </c>
      <c r="S35" t="s">
        <v>9</v>
      </c>
      <c r="T35">
        <v>290</v>
      </c>
      <c r="V35" t="s">
        <v>9</v>
      </c>
      <c r="W35">
        <v>130</v>
      </c>
      <c r="AG35" t="s">
        <v>9</v>
      </c>
      <c r="AH35">
        <v>129</v>
      </c>
      <c r="AJ35" t="s">
        <v>9</v>
      </c>
      <c r="AK35">
        <v>65</v>
      </c>
      <c r="AN35" t="s">
        <v>11</v>
      </c>
      <c r="AO35">
        <v>54</v>
      </c>
      <c r="AQ35" s="4" t="s">
        <v>51</v>
      </c>
      <c r="AT35" s="4" t="s">
        <v>51</v>
      </c>
      <c r="BE35" s="4" t="s">
        <v>51</v>
      </c>
      <c r="BH35" s="4" t="s">
        <v>51</v>
      </c>
      <c r="BL35" t="s">
        <v>95</v>
      </c>
      <c r="BM35">
        <f>AO23-(BM33+BM34)</f>
        <v>0</v>
      </c>
    </row>
    <row r="36" spans="1:65" x14ac:dyDescent="0.25">
      <c r="A36" s="11" t="s">
        <v>41</v>
      </c>
      <c r="B36">
        <f>B28-B30</f>
        <v>83</v>
      </c>
      <c r="D36" s="11" t="s">
        <v>41</v>
      </c>
      <c r="E36">
        <f>E28-E30</f>
        <v>27</v>
      </c>
      <c r="G36" s="11" t="s">
        <v>41</v>
      </c>
      <c r="H36">
        <f>H28-H30</f>
        <v>87</v>
      </c>
      <c r="J36" s="11" t="s">
        <v>41</v>
      </c>
      <c r="K36">
        <f>K28-K30</f>
        <v>19</v>
      </c>
      <c r="S36" t="s">
        <v>33</v>
      </c>
      <c r="T36">
        <v>257</v>
      </c>
      <c r="V36" t="s">
        <v>33</v>
      </c>
      <c r="W36">
        <v>136</v>
      </c>
      <c r="Z36" s="11" t="s">
        <v>43</v>
      </c>
      <c r="AA36" s="8">
        <f>(AA26/AA24)*100</f>
        <v>100</v>
      </c>
      <c r="AC36" s="11" t="s">
        <v>43</v>
      </c>
      <c r="AD36" s="8">
        <f>(AD26/AD24)*100</f>
        <v>99.224806201550393</v>
      </c>
      <c r="AG36" t="s">
        <v>33</v>
      </c>
      <c r="AH36">
        <v>108</v>
      </c>
      <c r="AJ36" t="s">
        <v>33</v>
      </c>
      <c r="AK36">
        <v>54</v>
      </c>
      <c r="AN36" t="s">
        <v>12</v>
      </c>
      <c r="AO36">
        <v>40</v>
      </c>
      <c r="AQ36" t="s">
        <v>96</v>
      </c>
      <c r="AR36">
        <f>T24-T26</f>
        <v>3</v>
      </c>
      <c r="AT36" t="s">
        <v>96</v>
      </c>
      <c r="AU36">
        <f>W24-W26</f>
        <v>3</v>
      </c>
      <c r="AX36" s="4" t="s">
        <v>51</v>
      </c>
      <c r="BA36" s="4" t="s">
        <v>51</v>
      </c>
      <c r="BE36" t="s">
        <v>96</v>
      </c>
      <c r="BF36">
        <f>AH24-AH26</f>
        <v>17</v>
      </c>
      <c r="BH36" t="s">
        <v>96</v>
      </c>
      <c r="BI36">
        <f>AK24-AK26</f>
        <v>10</v>
      </c>
    </row>
    <row r="37" spans="1:65" x14ac:dyDescent="0.25">
      <c r="A37" s="11" t="s">
        <v>50</v>
      </c>
      <c r="B37">
        <f>B30</f>
        <v>266</v>
      </c>
      <c r="D37" s="11" t="s">
        <v>50</v>
      </c>
      <c r="E37">
        <f>E30</f>
        <v>187</v>
      </c>
      <c r="G37" s="11" t="s">
        <v>50</v>
      </c>
      <c r="H37">
        <f>H30</f>
        <v>212</v>
      </c>
      <c r="J37" s="11" t="s">
        <v>50</v>
      </c>
      <c r="K37">
        <f>K30</f>
        <v>93</v>
      </c>
      <c r="S37" t="s">
        <v>11</v>
      </c>
      <c r="T37">
        <v>289</v>
      </c>
      <c r="V37" t="s">
        <v>11</v>
      </c>
      <c r="W37">
        <v>130</v>
      </c>
      <c r="Z37" s="11" t="s">
        <v>44</v>
      </c>
      <c r="AA37" s="8">
        <f>(AA26/AA23)*100</f>
        <v>97.560975609756099</v>
      </c>
      <c r="AC37" s="11" t="s">
        <v>44</v>
      </c>
      <c r="AD37" s="8">
        <f>(AD26/AD23)*100</f>
        <v>95.522388059701484</v>
      </c>
      <c r="AG37" t="s">
        <v>11</v>
      </c>
      <c r="AH37">
        <v>128</v>
      </c>
      <c r="AJ37" t="s">
        <v>11</v>
      </c>
      <c r="AK37">
        <v>65</v>
      </c>
      <c r="AQ37" t="s">
        <v>78</v>
      </c>
      <c r="AR37">
        <f>T25-T26</f>
        <v>50</v>
      </c>
      <c r="AT37" t="s">
        <v>78</v>
      </c>
      <c r="AU37">
        <f>W25-W26</f>
        <v>17</v>
      </c>
      <c r="AX37" t="s">
        <v>96</v>
      </c>
      <c r="AY37" s="15">
        <f>AY19</f>
        <v>2</v>
      </c>
      <c r="BA37" t="s">
        <v>96</v>
      </c>
      <c r="BB37" s="15">
        <f>BB19</f>
        <v>9</v>
      </c>
      <c r="BE37" t="s">
        <v>78</v>
      </c>
      <c r="BF37">
        <f>AH25-AH26</f>
        <v>17</v>
      </c>
      <c r="BH37" t="s">
        <v>78</v>
      </c>
      <c r="BI37">
        <f>AK25-AK26</f>
        <v>6</v>
      </c>
      <c r="BL37" s="4" t="s">
        <v>51</v>
      </c>
    </row>
    <row r="38" spans="1:65" x14ac:dyDescent="0.25">
      <c r="A38" s="11"/>
      <c r="D38" s="11"/>
      <c r="G38" s="11"/>
      <c r="J38" s="11"/>
      <c r="S38" t="s">
        <v>12</v>
      </c>
      <c r="T38">
        <v>237</v>
      </c>
      <c r="V38" t="s">
        <v>12</v>
      </c>
      <c r="W38">
        <v>123</v>
      </c>
      <c r="AG38" t="s">
        <v>12</v>
      </c>
      <c r="AH38">
        <v>99</v>
      </c>
      <c r="AJ38" t="s">
        <v>12</v>
      </c>
      <c r="AK38">
        <v>53</v>
      </c>
      <c r="AN38" s="5" t="s">
        <v>13</v>
      </c>
      <c r="AO38" s="5"/>
      <c r="AQ38" t="s">
        <v>97</v>
      </c>
      <c r="AR38">
        <f>T26</f>
        <v>132</v>
      </c>
      <c r="AT38" t="s">
        <v>97</v>
      </c>
      <c r="AU38">
        <f>W26</f>
        <v>94</v>
      </c>
      <c r="AX38" t="s">
        <v>78</v>
      </c>
      <c r="AY38" s="15">
        <f t="shared" ref="AY38:AY40" si="8">AY20</f>
        <v>7</v>
      </c>
      <c r="BA38" t="s">
        <v>78</v>
      </c>
      <c r="BB38" s="15">
        <f t="shared" ref="BB38:BB40" si="9">BB20</f>
        <v>29</v>
      </c>
      <c r="BE38" t="s">
        <v>97</v>
      </c>
      <c r="BF38">
        <f>AH26</f>
        <v>104</v>
      </c>
      <c r="BH38" t="s">
        <v>97</v>
      </c>
      <c r="BI38">
        <f>AK26</f>
        <v>41</v>
      </c>
      <c r="BL38" t="s">
        <v>96</v>
      </c>
      <c r="BM38">
        <f>AO26-AO28</f>
        <v>4</v>
      </c>
    </row>
    <row r="39" spans="1:65" x14ac:dyDescent="0.25">
      <c r="A39" s="11" t="s">
        <v>49</v>
      </c>
      <c r="B39" s="8">
        <f>(B30/B27)*100</f>
        <v>99.625468164794</v>
      </c>
      <c r="D39" s="11" t="s">
        <v>49</v>
      </c>
      <c r="E39" s="8">
        <f>(E30/E27)*100</f>
        <v>100</v>
      </c>
      <c r="G39" s="11" t="s">
        <v>49</v>
      </c>
      <c r="H39" s="8">
        <f>(H30/H27)*100</f>
        <v>100</v>
      </c>
      <c r="J39" s="11" t="s">
        <v>49</v>
      </c>
      <c r="K39" s="8">
        <f>(K30/K27)*100</f>
        <v>100</v>
      </c>
      <c r="AN39" t="s">
        <v>7</v>
      </c>
      <c r="AO39">
        <v>59</v>
      </c>
      <c r="AQ39" t="s">
        <v>55</v>
      </c>
      <c r="AR39">
        <f>T22-(AR36+AR37+AR38)</f>
        <v>1</v>
      </c>
      <c r="AT39" t="s">
        <v>55</v>
      </c>
      <c r="AU39">
        <f>W22-(AU36+AU37+AU38)</f>
        <v>1</v>
      </c>
      <c r="AX39" t="s">
        <v>97</v>
      </c>
      <c r="AY39" s="15">
        <f t="shared" si="8"/>
        <v>73</v>
      </c>
      <c r="BA39" t="s">
        <v>97</v>
      </c>
      <c r="BB39" s="15">
        <f t="shared" si="9"/>
        <v>99</v>
      </c>
      <c r="BE39" t="s">
        <v>55</v>
      </c>
      <c r="BF39">
        <f>AH22-(BF36+BF37+BF38)</f>
        <v>7</v>
      </c>
      <c r="BH39" t="s">
        <v>55</v>
      </c>
      <c r="BI39">
        <f>AK22-(BI36+BI37+BI38)</f>
        <v>4</v>
      </c>
      <c r="BL39" t="s">
        <v>78</v>
      </c>
      <c r="BM39">
        <f>AO27-AO28</f>
        <v>14</v>
      </c>
    </row>
    <row r="40" spans="1:65" x14ac:dyDescent="0.25">
      <c r="A40" s="11" t="s">
        <v>44</v>
      </c>
      <c r="B40" s="8">
        <f>(B30/B28)*100</f>
        <v>76.217765042979948</v>
      </c>
      <c r="D40" s="11" t="s">
        <v>44</v>
      </c>
      <c r="E40" s="8">
        <f>(E30/E28)*100</f>
        <v>87.383177570093466</v>
      </c>
      <c r="G40" s="11" t="s">
        <v>44</v>
      </c>
      <c r="H40" s="8">
        <f>(H30/H28)*100</f>
        <v>70.903010033444815</v>
      </c>
      <c r="J40" s="11" t="s">
        <v>44</v>
      </c>
      <c r="K40" s="8">
        <f>(K30/K28)*100</f>
        <v>83.035714285714292</v>
      </c>
      <c r="S40" s="5" t="s">
        <v>13</v>
      </c>
      <c r="V40" s="5" t="s">
        <v>13</v>
      </c>
      <c r="AG40" s="9" t="s">
        <v>64</v>
      </c>
      <c r="AN40" t="s">
        <v>8</v>
      </c>
      <c r="AO40">
        <v>84</v>
      </c>
      <c r="AX40" t="s">
        <v>55</v>
      </c>
      <c r="AY40" s="15">
        <f t="shared" si="8"/>
        <v>0</v>
      </c>
      <c r="BA40" t="s">
        <v>55</v>
      </c>
      <c r="BB40" s="15">
        <f t="shared" si="9"/>
        <v>-3</v>
      </c>
      <c r="BL40" t="s">
        <v>97</v>
      </c>
      <c r="BM40">
        <f>AO28</f>
        <v>35</v>
      </c>
    </row>
    <row r="41" spans="1:65" x14ac:dyDescent="0.25">
      <c r="A41" s="11"/>
      <c r="D41" s="11"/>
      <c r="G41" s="11"/>
      <c r="J41" s="11"/>
      <c r="S41" t="s">
        <v>26</v>
      </c>
      <c r="T41">
        <v>251</v>
      </c>
      <c r="V41" t="s">
        <v>26</v>
      </c>
      <c r="W41">
        <v>118</v>
      </c>
      <c r="AN41" t="s">
        <v>9</v>
      </c>
      <c r="AO41">
        <v>71</v>
      </c>
      <c r="AQ41" s="4" t="s">
        <v>80</v>
      </c>
      <c r="AT41" s="4" t="s">
        <v>80</v>
      </c>
      <c r="BE41" s="4" t="s">
        <v>80</v>
      </c>
      <c r="BH41" s="4" t="s">
        <v>80</v>
      </c>
      <c r="BL41" t="s">
        <v>55</v>
      </c>
      <c r="BM41">
        <f>AO24-(BM38+BM39+BM40)</f>
        <v>3</v>
      </c>
    </row>
    <row r="42" spans="1:65" x14ac:dyDescent="0.25">
      <c r="A42" s="9" t="s">
        <v>58</v>
      </c>
      <c r="B42" s="7"/>
      <c r="C42" s="7"/>
      <c r="D42" s="9" t="s">
        <v>58</v>
      </c>
      <c r="E42" s="7"/>
      <c r="F42" s="7"/>
      <c r="G42" s="9" t="s">
        <v>58</v>
      </c>
      <c r="H42" s="7"/>
      <c r="I42" s="7"/>
      <c r="J42" s="9" t="s">
        <v>58</v>
      </c>
      <c r="K42" s="7"/>
      <c r="S42" t="s">
        <v>8</v>
      </c>
      <c r="T42">
        <v>280</v>
      </c>
      <c r="V42" t="s">
        <v>8</v>
      </c>
      <c r="W42">
        <v>138</v>
      </c>
      <c r="AG42" t="s">
        <v>89</v>
      </c>
      <c r="AH42" s="15">
        <f>AVERAGE(AH13,AH21,AH33)</f>
        <v>106.66666666666667</v>
      </c>
      <c r="AJ42" t="s">
        <v>89</v>
      </c>
      <c r="AK42" s="15">
        <f>AVERAGE(AK13,AK21,AK33)</f>
        <v>49</v>
      </c>
      <c r="AN42" t="s">
        <v>10</v>
      </c>
      <c r="AO42">
        <v>59</v>
      </c>
      <c r="AQ42" t="s">
        <v>72</v>
      </c>
      <c r="AR42">
        <f>T25-T26</f>
        <v>50</v>
      </c>
      <c r="AT42" t="s">
        <v>72</v>
      </c>
      <c r="AU42">
        <f>W25-W26</f>
        <v>17</v>
      </c>
      <c r="AX42" s="4" t="s">
        <v>80</v>
      </c>
      <c r="BA42" s="4" t="s">
        <v>80</v>
      </c>
      <c r="BE42" t="s">
        <v>72</v>
      </c>
      <c r="BF42">
        <f>AH25-AH26</f>
        <v>17</v>
      </c>
      <c r="BH42" t="s">
        <v>72</v>
      </c>
      <c r="BI42">
        <f>AK25-AK26</f>
        <v>6</v>
      </c>
    </row>
    <row r="43" spans="1:65" x14ac:dyDescent="0.25">
      <c r="A43" s="11" t="s">
        <v>40</v>
      </c>
      <c r="B43">
        <f>B29-B31</f>
        <v>2</v>
      </c>
      <c r="D43" s="11" t="s">
        <v>40</v>
      </c>
      <c r="E43">
        <f>E29-E31</f>
        <v>0</v>
      </c>
      <c r="G43" s="11" t="s">
        <v>40</v>
      </c>
      <c r="H43">
        <f>H29-H31</f>
        <v>0</v>
      </c>
      <c r="J43" s="11" t="s">
        <v>40</v>
      </c>
      <c r="K43">
        <f>K29-K31</f>
        <v>1</v>
      </c>
      <c r="S43" t="s">
        <v>9</v>
      </c>
      <c r="T43">
        <v>280</v>
      </c>
      <c r="V43" t="s">
        <v>9</v>
      </c>
      <c r="W43">
        <v>138</v>
      </c>
      <c r="AG43" t="s">
        <v>66</v>
      </c>
      <c r="AH43" s="15">
        <f>AVERAGE(AH14,AH22,AH34)</f>
        <v>145.33333333333334</v>
      </c>
      <c r="AJ43" t="s">
        <v>66</v>
      </c>
      <c r="AK43" s="15">
        <f>AVERAGE(AK14,AK22,AK34)</f>
        <v>60</v>
      </c>
      <c r="AN43" t="s">
        <v>11</v>
      </c>
      <c r="AO43">
        <v>71</v>
      </c>
      <c r="AQ43" t="s">
        <v>98</v>
      </c>
      <c r="AR43">
        <f>T26</f>
        <v>132</v>
      </c>
      <c r="AT43" t="s">
        <v>98</v>
      </c>
      <c r="AU43">
        <f>W26</f>
        <v>94</v>
      </c>
      <c r="AX43" t="s">
        <v>72</v>
      </c>
      <c r="AY43" s="15">
        <f>AY25</f>
        <v>7</v>
      </c>
      <c r="BA43" t="s">
        <v>72</v>
      </c>
      <c r="BB43" s="15">
        <f>BB25</f>
        <v>29</v>
      </c>
      <c r="BE43" t="s">
        <v>98</v>
      </c>
      <c r="BF43">
        <f>AH26</f>
        <v>104</v>
      </c>
      <c r="BH43" t="s">
        <v>98</v>
      </c>
      <c r="BI43">
        <f>AK26</f>
        <v>41</v>
      </c>
      <c r="BL43" s="4" t="s">
        <v>80</v>
      </c>
    </row>
    <row r="44" spans="1:65" x14ac:dyDescent="0.25">
      <c r="A44" s="11" t="s">
        <v>41</v>
      </c>
      <c r="B44">
        <f>B28-B31</f>
        <v>41</v>
      </c>
      <c r="D44" s="11" t="s">
        <v>41</v>
      </c>
      <c r="E44">
        <f>E28-E31</f>
        <v>13</v>
      </c>
      <c r="G44" s="11" t="s">
        <v>41</v>
      </c>
      <c r="H44">
        <f>H28-H31</f>
        <v>35</v>
      </c>
      <c r="J44" s="11" t="s">
        <v>41</v>
      </c>
      <c r="K44">
        <f>K28-K31</f>
        <v>21</v>
      </c>
      <c r="S44" t="s">
        <v>33</v>
      </c>
      <c r="T44">
        <v>249</v>
      </c>
      <c r="V44" t="s">
        <v>33</v>
      </c>
      <c r="W44">
        <v>118</v>
      </c>
      <c r="AG44" t="s">
        <v>67</v>
      </c>
      <c r="AH44" s="15">
        <f t="shared" ref="AH44:AH46" si="10">AVERAGE(AH15,AH23,AH35)</f>
        <v>131</v>
      </c>
      <c r="AJ44" t="s">
        <v>67</v>
      </c>
      <c r="AK44" s="15">
        <f t="shared" ref="AK44:AK46" si="11">AVERAGE(AK15,AK23,AK35)</f>
        <v>52.333333333333336</v>
      </c>
      <c r="AN44" t="s">
        <v>12</v>
      </c>
      <c r="AO44">
        <v>50</v>
      </c>
      <c r="AQ44" t="s">
        <v>56</v>
      </c>
      <c r="AR44">
        <f>T23-(AR42+AR43)</f>
        <v>1</v>
      </c>
      <c r="AT44" t="s">
        <v>56</v>
      </c>
      <c r="AU44">
        <f>W23-(AU42+AU43)</f>
        <v>0</v>
      </c>
      <c r="AX44" t="s">
        <v>98</v>
      </c>
      <c r="AY44" s="15">
        <f t="shared" ref="AY44:AY45" si="12">AY26</f>
        <v>73</v>
      </c>
      <c r="BA44" t="s">
        <v>98</v>
      </c>
      <c r="BB44" s="15">
        <f t="shared" ref="BB44:BB45" si="13">BB26</f>
        <v>99</v>
      </c>
      <c r="BE44" t="s">
        <v>56</v>
      </c>
      <c r="BF44">
        <f>AH23-(BF42+BF43)</f>
        <v>0</v>
      </c>
      <c r="BH44" t="s">
        <v>56</v>
      </c>
      <c r="BI44">
        <f>AK23-(BI42+BI43)</f>
        <v>1</v>
      </c>
      <c r="BL44" t="s">
        <v>72</v>
      </c>
      <c r="BM44">
        <f>AO27-AO28</f>
        <v>14</v>
      </c>
    </row>
    <row r="45" spans="1:65" x14ac:dyDescent="0.25">
      <c r="A45" s="11" t="s">
        <v>42</v>
      </c>
      <c r="D45" s="11" t="s">
        <v>42</v>
      </c>
      <c r="G45" s="11" t="s">
        <v>42</v>
      </c>
      <c r="J45" s="11" t="s">
        <v>42</v>
      </c>
      <c r="S45" t="s">
        <v>11</v>
      </c>
      <c r="T45">
        <v>280</v>
      </c>
      <c r="V45" t="s">
        <v>11</v>
      </c>
      <c r="W45">
        <v>138</v>
      </c>
      <c r="AG45" t="s">
        <v>90</v>
      </c>
      <c r="AH45" s="15">
        <f t="shared" si="10"/>
        <v>106.66666666666667</v>
      </c>
      <c r="AJ45" t="s">
        <v>90</v>
      </c>
      <c r="AK45" s="15">
        <f t="shared" si="11"/>
        <v>49</v>
      </c>
      <c r="AX45" t="s">
        <v>56</v>
      </c>
      <c r="AY45" s="15">
        <f t="shared" si="12"/>
        <v>0</v>
      </c>
      <c r="BA45" t="s">
        <v>56</v>
      </c>
      <c r="BB45" s="15">
        <f t="shared" si="13"/>
        <v>1</v>
      </c>
      <c r="BL45" t="s">
        <v>81</v>
      </c>
      <c r="BM45">
        <f>AO28</f>
        <v>35</v>
      </c>
    </row>
    <row r="46" spans="1:65" x14ac:dyDescent="0.25">
      <c r="A46" s="7"/>
      <c r="B46" s="8"/>
      <c r="D46" s="7"/>
      <c r="E46" s="8"/>
      <c r="G46" s="7"/>
      <c r="H46" s="8"/>
      <c r="J46" s="7"/>
      <c r="K46" s="8"/>
      <c r="S46" t="s">
        <v>12</v>
      </c>
      <c r="T46">
        <v>250</v>
      </c>
      <c r="V46" t="s">
        <v>12</v>
      </c>
      <c r="W46">
        <v>118</v>
      </c>
      <c r="AG46" t="s">
        <v>69</v>
      </c>
      <c r="AH46" s="15">
        <f t="shared" si="10"/>
        <v>130.66666666666666</v>
      </c>
      <c r="AJ46" t="s">
        <v>69</v>
      </c>
      <c r="AK46" s="15">
        <f t="shared" si="11"/>
        <v>52</v>
      </c>
      <c r="AN46" s="9" t="s">
        <v>64</v>
      </c>
      <c r="AQ46" s="14" t="s">
        <v>86</v>
      </c>
      <c r="BE46" s="14" t="s">
        <v>87</v>
      </c>
      <c r="BL46" t="s">
        <v>56</v>
      </c>
      <c r="BM46">
        <f>AO25-(BM44+BM45)</f>
        <v>0</v>
      </c>
    </row>
    <row r="47" spans="1:65" x14ac:dyDescent="0.25">
      <c r="A47" s="11" t="s">
        <v>43</v>
      </c>
      <c r="B47" s="8">
        <f>(B31/B29)*100</f>
        <v>99.354838709677423</v>
      </c>
      <c r="D47" s="11" t="s">
        <v>43</v>
      </c>
      <c r="E47" s="8">
        <f>(E31/E29)*100</f>
        <v>100</v>
      </c>
      <c r="G47" s="11" t="s">
        <v>43</v>
      </c>
      <c r="H47" s="8">
        <f>(H31/H29)*100</f>
        <v>100</v>
      </c>
      <c r="J47" s="11" t="s">
        <v>43</v>
      </c>
      <c r="K47" s="8">
        <f>(K31/K29)*100</f>
        <v>98.91304347826086</v>
      </c>
      <c r="AG47" t="s">
        <v>91</v>
      </c>
      <c r="AH47" s="15">
        <f>AVERAGE(AH18,AH26,AH38)</f>
        <v>95.666666666666671</v>
      </c>
      <c r="AJ47" t="s">
        <v>91</v>
      </c>
      <c r="AK47" s="15">
        <f>AVERAGE(AK18,AK26,AK38)</f>
        <v>43.333333333333336</v>
      </c>
    </row>
    <row r="48" spans="1:65" x14ac:dyDescent="0.25">
      <c r="A48" s="11" t="s">
        <v>44</v>
      </c>
      <c r="B48" s="8">
        <f>(B31/B28)*100</f>
        <v>88.252148997134668</v>
      </c>
      <c r="D48" s="11" t="s">
        <v>44</v>
      </c>
      <c r="E48" s="8">
        <f>(E31/E28)*100</f>
        <v>93.925233644859816</v>
      </c>
      <c r="G48" s="11" t="s">
        <v>44</v>
      </c>
      <c r="H48" s="8">
        <f>(H31/H28)*100</f>
        <v>88.294314381270894</v>
      </c>
      <c r="J48" s="11" t="s">
        <v>44</v>
      </c>
      <c r="K48" s="8">
        <f>(K31/K28)*100</f>
        <v>81.25</v>
      </c>
      <c r="S48" s="9" t="s">
        <v>64</v>
      </c>
      <c r="AN48" t="s">
        <v>89</v>
      </c>
      <c r="AO48" s="15">
        <f>AVERAGE(AO13,AO23,AO31,AO39)</f>
        <v>48</v>
      </c>
      <c r="AQ48" s="5" t="s">
        <v>6</v>
      </c>
      <c r="AT48" s="5" t="s">
        <v>6</v>
      </c>
      <c r="BE48" s="5" t="s">
        <v>6</v>
      </c>
      <c r="BH48" s="5" t="s">
        <v>6</v>
      </c>
      <c r="BL48" s="5" t="s">
        <v>15</v>
      </c>
    </row>
    <row r="49" spans="1:65" x14ac:dyDescent="0.25">
      <c r="AG49" s="9" t="s">
        <v>57</v>
      </c>
      <c r="AH49" s="16"/>
      <c r="AI49" s="7"/>
      <c r="AJ49" s="9" t="s">
        <v>57</v>
      </c>
      <c r="AK49" s="16"/>
      <c r="AN49" t="s">
        <v>66</v>
      </c>
      <c r="AO49" s="15">
        <f t="shared" ref="AO49:AO53" si="14">AVERAGE(AO14,AO24,AO32,AO40)</f>
        <v>63</v>
      </c>
      <c r="AQ49" s="4" t="s">
        <v>92</v>
      </c>
      <c r="AT49" s="4" t="s">
        <v>92</v>
      </c>
      <c r="BE49" s="4" t="s">
        <v>92</v>
      </c>
      <c r="BH49" s="4" t="s">
        <v>92</v>
      </c>
      <c r="BL49" s="4" t="s">
        <v>92</v>
      </c>
    </row>
    <row r="50" spans="1:65" x14ac:dyDescent="0.25">
      <c r="S50" t="s">
        <v>89</v>
      </c>
      <c r="T50" s="15">
        <f>AVERAGE(T13,T21,T33,T41)</f>
        <v>193.75</v>
      </c>
      <c r="V50" t="s">
        <v>89</v>
      </c>
      <c r="W50" s="15">
        <f>AVERAGE(W13,W21,W33,W41)</f>
        <v>110.25</v>
      </c>
      <c r="AH50" s="15"/>
      <c r="AK50" s="15"/>
      <c r="AN50" t="s">
        <v>67</v>
      </c>
      <c r="AO50" s="15">
        <f t="shared" si="14"/>
        <v>55.75</v>
      </c>
      <c r="AQ50" t="s">
        <v>93</v>
      </c>
      <c r="AR50">
        <f>T36-T38</f>
        <v>20</v>
      </c>
      <c r="AT50" t="s">
        <v>93</v>
      </c>
      <c r="AU50">
        <f>W36-W38</f>
        <v>13</v>
      </c>
      <c r="BE50" t="s">
        <v>93</v>
      </c>
      <c r="BF50">
        <f>AH36-AH38</f>
        <v>9</v>
      </c>
      <c r="BH50" t="s">
        <v>93</v>
      </c>
      <c r="BI50">
        <f>AK36-AK38</f>
        <v>1</v>
      </c>
      <c r="BL50" t="s">
        <v>93</v>
      </c>
      <c r="BM50">
        <f>AO34-AO36</f>
        <v>8</v>
      </c>
    </row>
    <row r="51" spans="1:65" ht="15.75" x14ac:dyDescent="0.25">
      <c r="A51" s="13" t="s">
        <v>25</v>
      </c>
      <c r="S51" t="s">
        <v>66</v>
      </c>
      <c r="T51" s="15">
        <f t="shared" ref="T51:T54" si="15">AVERAGE(T14,T22,T34,T42)</f>
        <v>236</v>
      </c>
      <c r="V51" t="s">
        <v>66</v>
      </c>
      <c r="W51" s="15">
        <f t="shared" ref="W51:W54" si="16">AVERAGE(W14,W22,W34,W42)</f>
        <v>123.75</v>
      </c>
      <c r="AG51" s="11" t="s">
        <v>49</v>
      </c>
      <c r="AH51" s="8">
        <f>(AH45/AH42)*100</f>
        <v>100</v>
      </c>
      <c r="AJ51" s="11" t="s">
        <v>49</v>
      </c>
      <c r="AK51" s="8">
        <f>(AK45/AK42)*100</f>
        <v>100</v>
      </c>
      <c r="AN51" t="s">
        <v>90</v>
      </c>
      <c r="AO51" s="15">
        <f t="shared" si="14"/>
        <v>48</v>
      </c>
      <c r="AQ51" t="s">
        <v>94</v>
      </c>
      <c r="AR51">
        <f>T38</f>
        <v>237</v>
      </c>
      <c r="AT51" t="s">
        <v>94</v>
      </c>
      <c r="AU51">
        <f>W38</f>
        <v>123</v>
      </c>
      <c r="BE51" t="s">
        <v>94</v>
      </c>
      <c r="BF51">
        <f>AH38</f>
        <v>99</v>
      </c>
      <c r="BH51" t="s">
        <v>94</v>
      </c>
      <c r="BI51">
        <f>AK38</f>
        <v>53</v>
      </c>
      <c r="BL51" t="s">
        <v>94</v>
      </c>
      <c r="BM51">
        <f>AO36</f>
        <v>40</v>
      </c>
    </row>
    <row r="52" spans="1:65" x14ac:dyDescent="0.25">
      <c r="S52" t="s">
        <v>67</v>
      </c>
      <c r="T52" s="15">
        <f t="shared" si="15"/>
        <v>220</v>
      </c>
      <c r="V52" t="s">
        <v>67</v>
      </c>
      <c r="W52" s="15">
        <f t="shared" si="16"/>
        <v>117.25</v>
      </c>
      <c r="AG52" s="11" t="s">
        <v>44</v>
      </c>
      <c r="AH52" s="8">
        <f>(AH45/AH43)*100</f>
        <v>73.394495412844023</v>
      </c>
      <c r="AJ52" s="11" t="s">
        <v>44</v>
      </c>
      <c r="AK52" s="8">
        <f>(AK45/AK43)*100</f>
        <v>81.666666666666671</v>
      </c>
      <c r="AN52" t="s">
        <v>69</v>
      </c>
      <c r="AO52" s="15">
        <f t="shared" si="14"/>
        <v>55.5</v>
      </c>
      <c r="AQ52" t="s">
        <v>95</v>
      </c>
      <c r="AR52">
        <f>T33-(AR50+AR51)</f>
        <v>0</v>
      </c>
      <c r="AT52" t="s">
        <v>95</v>
      </c>
      <c r="AU52">
        <f>W33-(AU50+AU51)</f>
        <v>0</v>
      </c>
      <c r="BE52" t="s">
        <v>95</v>
      </c>
      <c r="BF52">
        <f>AH33-(BF50+BF51)</f>
        <v>0</v>
      </c>
      <c r="BH52" t="s">
        <v>95</v>
      </c>
      <c r="BI52">
        <f>AK33-(BI50+BI51)</f>
        <v>0</v>
      </c>
      <c r="BL52" t="s">
        <v>95</v>
      </c>
      <c r="BM52">
        <f>AO31-(BM50+BM51)</f>
        <v>0</v>
      </c>
    </row>
    <row r="53" spans="1:65" x14ac:dyDescent="0.25">
      <c r="A53" s="4" t="s">
        <v>4</v>
      </c>
      <c r="D53" s="4" t="s">
        <v>5</v>
      </c>
      <c r="G53" s="4" t="s">
        <v>16</v>
      </c>
      <c r="J53" s="4" t="s">
        <v>17</v>
      </c>
      <c r="M53" s="4" t="s">
        <v>18</v>
      </c>
      <c r="P53" s="4" t="s">
        <v>19</v>
      </c>
      <c r="S53" t="s">
        <v>90</v>
      </c>
      <c r="T53" s="15">
        <f t="shared" si="15"/>
        <v>193</v>
      </c>
      <c r="V53" t="s">
        <v>90</v>
      </c>
      <c r="W53" s="15">
        <f t="shared" si="16"/>
        <v>110.25</v>
      </c>
      <c r="AH53" s="15"/>
      <c r="AK53" s="15"/>
      <c r="AN53" t="s">
        <v>91</v>
      </c>
      <c r="AO53" s="15">
        <f t="shared" si="14"/>
        <v>42.25</v>
      </c>
    </row>
    <row r="54" spans="1:65" x14ac:dyDescent="0.25">
      <c r="S54" t="s">
        <v>69</v>
      </c>
      <c r="T54" s="15">
        <f t="shared" si="15"/>
        <v>219.25</v>
      </c>
      <c r="V54" t="s">
        <v>69</v>
      </c>
      <c r="W54" s="15">
        <f t="shared" si="16"/>
        <v>117.25</v>
      </c>
      <c r="AG54" s="9" t="s">
        <v>58</v>
      </c>
      <c r="AH54" s="16"/>
      <c r="AI54" s="7"/>
      <c r="AJ54" s="9" t="s">
        <v>58</v>
      </c>
      <c r="AK54" s="16"/>
      <c r="AQ54" s="4" t="s">
        <v>51</v>
      </c>
      <c r="AT54" s="4" t="s">
        <v>51</v>
      </c>
      <c r="BE54" s="4" t="s">
        <v>51</v>
      </c>
      <c r="BH54" s="4" t="s">
        <v>51</v>
      </c>
      <c r="BL54" s="4" t="s">
        <v>51</v>
      </c>
    </row>
    <row r="55" spans="1:65" x14ac:dyDescent="0.25">
      <c r="A55" s="5" t="s">
        <v>6</v>
      </c>
      <c r="D55" s="5" t="s">
        <v>29</v>
      </c>
      <c r="G55" s="5" t="s">
        <v>6</v>
      </c>
      <c r="J55" s="5" t="s">
        <v>6</v>
      </c>
      <c r="M55" s="5" t="s">
        <v>6</v>
      </c>
      <c r="P55" s="5" t="s">
        <v>6</v>
      </c>
      <c r="S55" t="s">
        <v>91</v>
      </c>
      <c r="T55" s="15">
        <f>AVERAGE(T18,T26,T38,T46)</f>
        <v>183</v>
      </c>
      <c r="V55" t="s">
        <v>91</v>
      </c>
      <c r="W55" s="15">
        <f>AVERAGE(W18,W26,W38,W46)</f>
        <v>104</v>
      </c>
      <c r="AN55" s="9" t="s">
        <v>57</v>
      </c>
      <c r="AQ55" t="s">
        <v>96</v>
      </c>
      <c r="AR55">
        <f>T36-T38</f>
        <v>20</v>
      </c>
      <c r="AT55" t="s">
        <v>96</v>
      </c>
      <c r="AU55">
        <f>W36-W38</f>
        <v>13</v>
      </c>
      <c r="BE55" t="s">
        <v>96</v>
      </c>
      <c r="BF55">
        <f>AH36-AH38</f>
        <v>9</v>
      </c>
      <c r="BH55" t="s">
        <v>96</v>
      </c>
      <c r="BI55">
        <f>AK36-AK38</f>
        <v>1</v>
      </c>
      <c r="BL55" t="s">
        <v>96</v>
      </c>
      <c r="BM55">
        <f>AO34-AO36</f>
        <v>8</v>
      </c>
    </row>
    <row r="56" spans="1:65" x14ac:dyDescent="0.25">
      <c r="A56" t="s">
        <v>26</v>
      </c>
      <c r="B56">
        <v>257</v>
      </c>
      <c r="D56" t="s">
        <v>26</v>
      </c>
      <c r="E56">
        <v>136</v>
      </c>
      <c r="G56" t="s">
        <v>26</v>
      </c>
      <c r="H56">
        <v>114</v>
      </c>
      <c r="J56" t="s">
        <v>26</v>
      </c>
      <c r="K56">
        <v>75</v>
      </c>
      <c r="M56" t="s">
        <v>26</v>
      </c>
      <c r="N56">
        <v>108</v>
      </c>
      <c r="P56" t="s">
        <v>26</v>
      </c>
      <c r="Q56">
        <v>54</v>
      </c>
      <c r="AG56" s="11" t="s">
        <v>43</v>
      </c>
      <c r="AH56" s="8">
        <f>(AH46/AH44)*100</f>
        <v>99.745547073791343</v>
      </c>
      <c r="AJ56" s="11" t="s">
        <v>43</v>
      </c>
      <c r="AK56" s="8">
        <f>(AK46/AK44)*100</f>
        <v>99.363057324840767</v>
      </c>
      <c r="AQ56" t="s">
        <v>78</v>
      </c>
      <c r="AR56">
        <f>T37-T38</f>
        <v>52</v>
      </c>
      <c r="AT56" t="s">
        <v>78</v>
      </c>
      <c r="AU56">
        <f>W37-W38</f>
        <v>7</v>
      </c>
      <c r="BE56" t="s">
        <v>78</v>
      </c>
      <c r="BF56">
        <f>AH37-AH38</f>
        <v>29</v>
      </c>
      <c r="BH56" t="s">
        <v>78</v>
      </c>
      <c r="BI56">
        <f>AK37-AK38</f>
        <v>12</v>
      </c>
      <c r="BL56" t="s">
        <v>78</v>
      </c>
      <c r="BM56">
        <f>AO35-AO36</f>
        <v>14</v>
      </c>
    </row>
    <row r="57" spans="1:65" x14ac:dyDescent="0.25">
      <c r="A57" t="s">
        <v>8</v>
      </c>
      <c r="B57">
        <v>315</v>
      </c>
      <c r="D57" t="s">
        <v>8</v>
      </c>
      <c r="E57">
        <v>142</v>
      </c>
      <c r="G57" t="s">
        <v>8</v>
      </c>
      <c r="H57">
        <v>142</v>
      </c>
      <c r="J57" t="s">
        <v>8</v>
      </c>
      <c r="K57">
        <v>82</v>
      </c>
      <c r="M57" t="s">
        <v>8</v>
      </c>
      <c r="N57">
        <v>134</v>
      </c>
      <c r="P57" t="s">
        <v>8</v>
      </c>
      <c r="Q57">
        <v>68</v>
      </c>
      <c r="S57" s="9" t="s">
        <v>57</v>
      </c>
      <c r="T57" s="16"/>
      <c r="U57" s="7"/>
      <c r="V57" s="9" t="s">
        <v>57</v>
      </c>
      <c r="W57" s="16"/>
      <c r="AG57" s="11" t="s">
        <v>44</v>
      </c>
      <c r="AH57" s="8">
        <f>(AH46/AH43)*100</f>
        <v>89.90825688073393</v>
      </c>
      <c r="AJ57" s="11" t="s">
        <v>44</v>
      </c>
      <c r="AK57" s="8">
        <f>(AK46/AK43)*100</f>
        <v>86.666666666666671</v>
      </c>
      <c r="AN57" s="11" t="s">
        <v>49</v>
      </c>
      <c r="AO57" s="8">
        <f>(AO51/AO48)*100</f>
        <v>100</v>
      </c>
      <c r="AQ57" t="s">
        <v>97</v>
      </c>
      <c r="AR57">
        <f>T38</f>
        <v>237</v>
      </c>
      <c r="AT57" t="s">
        <v>97</v>
      </c>
      <c r="AU57">
        <f>W38</f>
        <v>123</v>
      </c>
      <c r="BE57" t="s">
        <v>97</v>
      </c>
      <c r="BF57">
        <f>AH38</f>
        <v>99</v>
      </c>
      <c r="BH57" t="s">
        <v>97</v>
      </c>
      <c r="BI57">
        <f>AK38</f>
        <v>53</v>
      </c>
      <c r="BL57" t="s">
        <v>97</v>
      </c>
      <c r="BM57">
        <f>AO36</f>
        <v>40</v>
      </c>
    </row>
    <row r="58" spans="1:65" x14ac:dyDescent="0.25">
      <c r="A58" t="s">
        <v>9</v>
      </c>
      <c r="B58">
        <v>290</v>
      </c>
      <c r="D58" t="s">
        <v>9</v>
      </c>
      <c r="E58">
        <v>130</v>
      </c>
      <c r="G58" t="s">
        <v>9</v>
      </c>
      <c r="H58">
        <v>140</v>
      </c>
      <c r="J58" t="s">
        <v>9</v>
      </c>
      <c r="K58">
        <v>80</v>
      </c>
      <c r="M58" t="s">
        <v>9</v>
      </c>
      <c r="N58">
        <v>129</v>
      </c>
      <c r="P58" t="s">
        <v>9</v>
      </c>
      <c r="Q58">
        <v>65</v>
      </c>
      <c r="T58" s="15"/>
      <c r="W58" s="15"/>
      <c r="AN58" s="11" t="s">
        <v>44</v>
      </c>
      <c r="AO58" s="8">
        <f>(AO51/AO49)*100</f>
        <v>76.19047619047619</v>
      </c>
      <c r="AQ58" t="s">
        <v>55</v>
      </c>
      <c r="AR58">
        <f>T34-(AR55+AR56+AR57)</f>
        <v>6</v>
      </c>
      <c r="AT58" t="s">
        <v>55</v>
      </c>
      <c r="AU58">
        <f>W34-(AU55+AU56+AU57)</f>
        <v>0</v>
      </c>
      <c r="BE58" t="s">
        <v>55</v>
      </c>
      <c r="BF58">
        <f>AH34-(BF55+BF56+BF57)</f>
        <v>0</v>
      </c>
      <c r="BH58" t="s">
        <v>55</v>
      </c>
      <c r="BI58">
        <f>AK34-(BI55+BI56+BI57)</f>
        <v>2</v>
      </c>
      <c r="BL58" t="s">
        <v>55</v>
      </c>
      <c r="BM58">
        <f>AO32-(BM55+BM56+BM57)</f>
        <v>0</v>
      </c>
    </row>
    <row r="59" spans="1:65" x14ac:dyDescent="0.25">
      <c r="A59" t="s">
        <v>33</v>
      </c>
      <c r="B59">
        <v>257</v>
      </c>
      <c r="D59" t="s">
        <v>33</v>
      </c>
      <c r="E59">
        <v>136</v>
      </c>
      <c r="G59" t="s">
        <v>33</v>
      </c>
      <c r="H59">
        <v>114</v>
      </c>
      <c r="J59" t="s">
        <v>33</v>
      </c>
      <c r="K59">
        <v>75</v>
      </c>
      <c r="M59" t="s">
        <v>33</v>
      </c>
      <c r="N59">
        <v>108</v>
      </c>
      <c r="P59" t="s">
        <v>33</v>
      </c>
      <c r="Q59">
        <v>54</v>
      </c>
      <c r="S59" s="11" t="s">
        <v>49</v>
      </c>
      <c r="T59" s="8">
        <f>(T53/T50)*100</f>
        <v>99.612903225806448</v>
      </c>
      <c r="V59" s="11" t="s">
        <v>49</v>
      </c>
      <c r="W59" s="8">
        <f>(W53/W50)*100</f>
        <v>100</v>
      </c>
      <c r="AO59" s="15"/>
    </row>
    <row r="60" spans="1:65" x14ac:dyDescent="0.25">
      <c r="A60" t="s">
        <v>11</v>
      </c>
      <c r="B60">
        <v>289</v>
      </c>
      <c r="D60" t="s">
        <v>11</v>
      </c>
      <c r="E60">
        <v>130</v>
      </c>
      <c r="G60" t="s">
        <v>11</v>
      </c>
      <c r="H60">
        <v>140</v>
      </c>
      <c r="J60" t="s">
        <v>11</v>
      </c>
      <c r="K60">
        <v>80</v>
      </c>
      <c r="M60" t="s">
        <v>11</v>
      </c>
      <c r="N60">
        <v>128</v>
      </c>
      <c r="P60" t="s">
        <v>11</v>
      </c>
      <c r="Q60">
        <v>65</v>
      </c>
      <c r="S60" s="11" t="s">
        <v>44</v>
      </c>
      <c r="T60" s="8">
        <f>(T53/T51)*100</f>
        <v>81.779661016949163</v>
      </c>
      <c r="V60" s="11" t="s">
        <v>44</v>
      </c>
      <c r="W60" s="8">
        <f>(W53/W51)*100</f>
        <v>89.090909090909093</v>
      </c>
      <c r="AN60" s="9" t="s">
        <v>58</v>
      </c>
      <c r="AO60" s="16"/>
      <c r="AQ60" s="4" t="s">
        <v>80</v>
      </c>
      <c r="AT60" s="4" t="s">
        <v>80</v>
      </c>
      <c r="BE60" s="4" t="s">
        <v>80</v>
      </c>
      <c r="BH60" s="4" t="s">
        <v>80</v>
      </c>
      <c r="BL60" s="4" t="s">
        <v>80</v>
      </c>
    </row>
    <row r="61" spans="1:65" x14ac:dyDescent="0.25">
      <c r="A61" t="s">
        <v>12</v>
      </c>
      <c r="B61">
        <v>237</v>
      </c>
      <c r="D61" t="s">
        <v>12</v>
      </c>
      <c r="E61">
        <v>123</v>
      </c>
      <c r="G61" t="s">
        <v>12</v>
      </c>
      <c r="H61">
        <v>112</v>
      </c>
      <c r="J61" t="s">
        <v>12</v>
      </c>
      <c r="K61">
        <v>73</v>
      </c>
      <c r="M61" t="s">
        <v>12</v>
      </c>
      <c r="N61">
        <v>99</v>
      </c>
      <c r="P61" t="s">
        <v>12</v>
      </c>
      <c r="Q61">
        <v>53</v>
      </c>
      <c r="T61" s="15"/>
      <c r="W61" s="15"/>
      <c r="AQ61" t="s">
        <v>72</v>
      </c>
      <c r="AR61">
        <f>T37-T38</f>
        <v>52</v>
      </c>
      <c r="AT61" t="s">
        <v>72</v>
      </c>
      <c r="AU61">
        <f>W37-W38</f>
        <v>7</v>
      </c>
      <c r="BE61" t="s">
        <v>72</v>
      </c>
      <c r="BF61">
        <f>AH37-AH38</f>
        <v>29</v>
      </c>
      <c r="BH61" t="s">
        <v>72</v>
      </c>
      <c r="BI61">
        <f>AK37-AK38</f>
        <v>12</v>
      </c>
      <c r="BL61" t="s">
        <v>72</v>
      </c>
      <c r="BM61">
        <f>AO35-AO36</f>
        <v>14</v>
      </c>
    </row>
    <row r="62" spans="1:65" x14ac:dyDescent="0.25">
      <c r="S62" s="9" t="s">
        <v>58</v>
      </c>
      <c r="T62" s="16"/>
      <c r="U62" s="7"/>
      <c r="V62" s="9" t="s">
        <v>58</v>
      </c>
      <c r="W62" s="16"/>
      <c r="AN62" s="11" t="s">
        <v>43</v>
      </c>
      <c r="AO62" s="8">
        <f>(AO52/AO50)*100</f>
        <v>99.551569506726452</v>
      </c>
      <c r="AQ62" t="s">
        <v>81</v>
      </c>
      <c r="AR62">
        <f>T38</f>
        <v>237</v>
      </c>
      <c r="AT62" t="s">
        <v>81</v>
      </c>
      <c r="AU62">
        <f>W38</f>
        <v>123</v>
      </c>
      <c r="BE62" t="s">
        <v>81</v>
      </c>
      <c r="BF62">
        <f>AH38</f>
        <v>99</v>
      </c>
      <c r="BH62" t="s">
        <v>81</v>
      </c>
      <c r="BI62">
        <f>AK38</f>
        <v>53</v>
      </c>
      <c r="BL62" t="s">
        <v>81</v>
      </c>
      <c r="BM62">
        <f>AO36</f>
        <v>40</v>
      </c>
    </row>
    <row r="63" spans="1:65" x14ac:dyDescent="0.25">
      <c r="A63" s="5" t="s">
        <v>13</v>
      </c>
      <c r="D63" s="5" t="s">
        <v>13</v>
      </c>
      <c r="G63" s="9" t="s">
        <v>52</v>
      </c>
      <c r="M63" s="9" t="s">
        <v>52</v>
      </c>
      <c r="AN63" s="11" t="s">
        <v>44</v>
      </c>
      <c r="AO63" s="8">
        <f>(AO52/AO49)*100</f>
        <v>88.095238095238088</v>
      </c>
      <c r="AQ63" t="s">
        <v>56</v>
      </c>
      <c r="AR63">
        <f>T35-(AR61+AR62)</f>
        <v>1</v>
      </c>
      <c r="AT63" t="s">
        <v>56</v>
      </c>
      <c r="AU63">
        <f>W35-(AU61+AU62)</f>
        <v>0</v>
      </c>
      <c r="BE63" t="s">
        <v>56</v>
      </c>
      <c r="BF63">
        <f>AH35-(BF61+BF62)</f>
        <v>1</v>
      </c>
      <c r="BH63" t="s">
        <v>56</v>
      </c>
      <c r="BI63">
        <f>AK35-(BI61+BI62)</f>
        <v>0</v>
      </c>
      <c r="BL63" t="s">
        <v>56</v>
      </c>
      <c r="BM63">
        <f>AO33-(BM61+BM62)</f>
        <v>0</v>
      </c>
    </row>
    <row r="64" spans="1:65" x14ac:dyDescent="0.25">
      <c r="A64" t="s">
        <v>26</v>
      </c>
      <c r="B64">
        <v>251</v>
      </c>
      <c r="D64" t="s">
        <v>26</v>
      </c>
      <c r="E64">
        <v>118</v>
      </c>
      <c r="G64" t="s">
        <v>26</v>
      </c>
      <c r="H64" s="11">
        <f>H56</f>
        <v>114</v>
      </c>
      <c r="I64" s="11"/>
      <c r="J64" t="s">
        <v>26</v>
      </c>
      <c r="K64" s="11">
        <f>K56</f>
        <v>75</v>
      </c>
      <c r="M64" t="s">
        <v>26</v>
      </c>
      <c r="N64" s="11">
        <f>N56</f>
        <v>108</v>
      </c>
      <c r="O64" s="11"/>
      <c r="P64" t="s">
        <v>26</v>
      </c>
      <c r="Q64" s="11">
        <f>Q56</f>
        <v>54</v>
      </c>
      <c r="S64" s="11" t="s">
        <v>43</v>
      </c>
      <c r="T64" s="8">
        <f>(T54/T52)*100</f>
        <v>99.659090909090907</v>
      </c>
      <c r="V64" s="11" t="s">
        <v>43</v>
      </c>
      <c r="W64" s="8">
        <f>(W54/W52)*100</f>
        <v>100</v>
      </c>
    </row>
    <row r="65" spans="1:65" x14ac:dyDescent="0.25">
      <c r="A65" t="s">
        <v>8</v>
      </c>
      <c r="B65">
        <v>280</v>
      </c>
      <c r="D65" t="s">
        <v>8</v>
      </c>
      <c r="E65">
        <v>138</v>
      </c>
      <c r="G65" s="11" t="s">
        <v>8</v>
      </c>
      <c r="H65" s="11">
        <f t="shared" ref="H65:H69" si="17">H57</f>
        <v>142</v>
      </c>
      <c r="I65" s="11"/>
      <c r="J65" s="11" t="s">
        <v>8</v>
      </c>
      <c r="K65" s="11">
        <f t="shared" ref="K65:K69" si="18">K57</f>
        <v>82</v>
      </c>
      <c r="M65" s="11" t="s">
        <v>8</v>
      </c>
      <c r="N65" s="11">
        <f t="shared" ref="N65:N69" si="19">N57</f>
        <v>134</v>
      </c>
      <c r="O65" s="11"/>
      <c r="P65" s="11" t="s">
        <v>8</v>
      </c>
      <c r="Q65" s="11">
        <f t="shared" ref="Q65:Q69" si="20">Q57</f>
        <v>68</v>
      </c>
      <c r="S65" s="11" t="s">
        <v>44</v>
      </c>
      <c r="T65" s="8">
        <f>(T54/T51)*100</f>
        <v>92.902542372881356</v>
      </c>
      <c r="V65" s="11" t="s">
        <v>44</v>
      </c>
      <c r="W65" s="8">
        <f>(W54/W51)*100</f>
        <v>94.74747474747474</v>
      </c>
      <c r="AQ65" s="5" t="s">
        <v>13</v>
      </c>
      <c r="AT65" s="5" t="s">
        <v>13</v>
      </c>
      <c r="BE65" s="9" t="s">
        <v>64</v>
      </c>
      <c r="BL65" s="5" t="s">
        <v>28</v>
      </c>
    </row>
    <row r="66" spans="1:65" x14ac:dyDescent="0.25">
      <c r="A66" t="s">
        <v>9</v>
      </c>
      <c r="B66">
        <v>280</v>
      </c>
      <c r="D66" t="s">
        <v>9</v>
      </c>
      <c r="E66">
        <v>138</v>
      </c>
      <c r="G66" s="11" t="s">
        <v>9</v>
      </c>
      <c r="H66" s="11">
        <f t="shared" si="17"/>
        <v>140</v>
      </c>
      <c r="I66" s="11"/>
      <c r="J66" s="11" t="s">
        <v>9</v>
      </c>
      <c r="K66" s="11">
        <f t="shared" si="18"/>
        <v>80</v>
      </c>
      <c r="M66" s="11" t="s">
        <v>9</v>
      </c>
      <c r="N66" s="11">
        <f t="shared" si="19"/>
        <v>129</v>
      </c>
      <c r="O66" s="11"/>
      <c r="P66" s="11" t="s">
        <v>9</v>
      </c>
      <c r="Q66" s="11">
        <f t="shared" si="20"/>
        <v>65</v>
      </c>
      <c r="AQ66" s="4" t="s">
        <v>92</v>
      </c>
      <c r="AT66" s="4" t="s">
        <v>92</v>
      </c>
      <c r="BL66" s="4" t="s">
        <v>92</v>
      </c>
    </row>
    <row r="67" spans="1:65" x14ac:dyDescent="0.25">
      <c r="A67" t="s">
        <v>33</v>
      </c>
      <c r="B67">
        <v>249</v>
      </c>
      <c r="D67" t="s">
        <v>33</v>
      </c>
      <c r="E67">
        <v>118</v>
      </c>
      <c r="G67" t="s">
        <v>33</v>
      </c>
      <c r="H67" s="11">
        <f t="shared" si="17"/>
        <v>114</v>
      </c>
      <c r="I67" s="11"/>
      <c r="J67" t="s">
        <v>33</v>
      </c>
      <c r="K67" s="11">
        <f t="shared" si="18"/>
        <v>75</v>
      </c>
      <c r="M67" t="s">
        <v>33</v>
      </c>
      <c r="N67" s="11">
        <f t="shared" si="19"/>
        <v>108</v>
      </c>
      <c r="O67" s="11"/>
      <c r="P67" t="s">
        <v>33</v>
      </c>
      <c r="Q67" s="11">
        <f t="shared" si="20"/>
        <v>54</v>
      </c>
      <c r="AQ67" t="s">
        <v>93</v>
      </c>
      <c r="AR67">
        <v>0</v>
      </c>
      <c r="AT67" t="s">
        <v>93</v>
      </c>
      <c r="AU67">
        <v>0</v>
      </c>
      <c r="BE67" s="4" t="s">
        <v>92</v>
      </c>
      <c r="BH67" s="4" t="s">
        <v>92</v>
      </c>
      <c r="BL67" t="s">
        <v>93</v>
      </c>
      <c r="BM67">
        <f>AO42-AO44</f>
        <v>9</v>
      </c>
    </row>
    <row r="68" spans="1:65" x14ac:dyDescent="0.25">
      <c r="A68" t="s">
        <v>11</v>
      </c>
      <c r="B68">
        <v>280</v>
      </c>
      <c r="D68" t="s">
        <v>11</v>
      </c>
      <c r="E68">
        <v>138</v>
      </c>
      <c r="G68" s="11" t="s">
        <v>46</v>
      </c>
      <c r="H68" s="11">
        <f t="shared" si="17"/>
        <v>140</v>
      </c>
      <c r="I68" s="11"/>
      <c r="J68" s="11" t="s">
        <v>46</v>
      </c>
      <c r="K68" s="11">
        <f t="shared" si="18"/>
        <v>80</v>
      </c>
      <c r="M68" s="11" t="s">
        <v>46</v>
      </c>
      <c r="N68" s="11">
        <f t="shared" si="19"/>
        <v>128</v>
      </c>
      <c r="O68" s="11"/>
      <c r="P68" s="11" t="s">
        <v>46</v>
      </c>
      <c r="Q68" s="11">
        <f t="shared" si="20"/>
        <v>65</v>
      </c>
      <c r="AQ68" t="s">
        <v>94</v>
      </c>
      <c r="AR68">
        <f>T46</f>
        <v>250</v>
      </c>
      <c r="AT68" t="s">
        <v>94</v>
      </c>
      <c r="AU68">
        <f>W46</f>
        <v>118</v>
      </c>
      <c r="BE68" t="s">
        <v>93</v>
      </c>
      <c r="BF68" s="15">
        <f>AVERAGE(BF14,BF31,BF50)</f>
        <v>11</v>
      </c>
      <c r="BH68" t="s">
        <v>93</v>
      </c>
      <c r="BI68" s="15">
        <f>AVERAGE(BI14,BI31,BI50)</f>
        <v>5.666666666666667</v>
      </c>
      <c r="BL68" t="s">
        <v>94</v>
      </c>
      <c r="BM68">
        <f>AO44</f>
        <v>50</v>
      </c>
    </row>
    <row r="69" spans="1:65" x14ac:dyDescent="0.25">
      <c r="A69" t="s">
        <v>12</v>
      </c>
      <c r="B69">
        <v>250</v>
      </c>
      <c r="D69" t="s">
        <v>12</v>
      </c>
      <c r="E69">
        <v>118</v>
      </c>
      <c r="G69" s="11" t="s">
        <v>47</v>
      </c>
      <c r="H69" s="11">
        <f t="shared" si="17"/>
        <v>112</v>
      </c>
      <c r="I69" s="11"/>
      <c r="J69" s="11" t="s">
        <v>47</v>
      </c>
      <c r="K69" s="11">
        <f t="shared" si="18"/>
        <v>73</v>
      </c>
      <c r="M69" s="11" t="s">
        <v>47</v>
      </c>
      <c r="N69" s="11">
        <f t="shared" si="19"/>
        <v>99</v>
      </c>
      <c r="O69" s="11"/>
      <c r="P69" s="11" t="s">
        <v>47</v>
      </c>
      <c r="Q69" s="11">
        <f t="shared" si="20"/>
        <v>53</v>
      </c>
      <c r="AQ69" t="s">
        <v>95</v>
      </c>
      <c r="AR69">
        <f>T41-(T46)</f>
        <v>1</v>
      </c>
      <c r="AT69" t="s">
        <v>95</v>
      </c>
      <c r="AU69">
        <f>W41-(W46)</f>
        <v>0</v>
      </c>
      <c r="BE69" t="s">
        <v>94</v>
      </c>
      <c r="BF69" s="15">
        <f>AVERAGE(BF15,BF32,BF51)</f>
        <v>95.666666666666671</v>
      </c>
      <c r="BH69" t="s">
        <v>94</v>
      </c>
      <c r="BI69" s="15">
        <f>AVERAGE(BI15,BI32,BI51)</f>
        <v>43.333333333333336</v>
      </c>
      <c r="BL69" t="s">
        <v>95</v>
      </c>
      <c r="BM69">
        <f>AO39-(BM67+BM68)</f>
        <v>0</v>
      </c>
    </row>
    <row r="70" spans="1:65" x14ac:dyDescent="0.25">
      <c r="G70" s="7"/>
      <c r="J70" s="7"/>
      <c r="M70" s="7"/>
      <c r="P70" s="7"/>
      <c r="BE70" t="s">
        <v>95</v>
      </c>
      <c r="BF70" s="15">
        <f t="shared" ref="BF70" si="21">AVERAGE(BF16,BF33,BF52)</f>
        <v>0</v>
      </c>
      <c r="BH70" t="s">
        <v>95</v>
      </c>
      <c r="BI70" s="15">
        <f t="shared" ref="BI70" si="22">AVERAGE(BI16,BI33,BI52)</f>
        <v>0</v>
      </c>
    </row>
    <row r="71" spans="1:65" x14ac:dyDescent="0.25">
      <c r="A71" s="9" t="s">
        <v>52</v>
      </c>
      <c r="B71" s="7"/>
      <c r="C71" s="7"/>
      <c r="D71" s="7"/>
      <c r="E71" s="7"/>
      <c r="G71" s="9" t="s">
        <v>57</v>
      </c>
      <c r="H71" s="7"/>
      <c r="I71" s="7"/>
      <c r="J71" s="9" t="s">
        <v>57</v>
      </c>
      <c r="K71" s="7"/>
      <c r="M71" s="9" t="s">
        <v>57</v>
      </c>
      <c r="N71" s="7"/>
      <c r="O71" s="7"/>
      <c r="P71" s="9" t="s">
        <v>57</v>
      </c>
      <c r="Q71" s="7"/>
      <c r="AQ71" s="4" t="s">
        <v>51</v>
      </c>
      <c r="AT71" s="4" t="s">
        <v>51</v>
      </c>
      <c r="BL71" s="4" t="s">
        <v>51</v>
      </c>
    </row>
    <row r="72" spans="1:65" x14ac:dyDescent="0.25">
      <c r="A72" t="s">
        <v>26</v>
      </c>
      <c r="B72" s="11">
        <f t="shared" ref="B72:B77" si="23">SUM(B56,B64)</f>
        <v>508</v>
      </c>
      <c r="C72" s="11"/>
      <c r="D72" t="s">
        <v>26</v>
      </c>
      <c r="E72" s="11">
        <f t="shared" ref="E72:E77" si="24">SUM(E56,E64)</f>
        <v>254</v>
      </c>
      <c r="G72" s="11" t="s">
        <v>83</v>
      </c>
      <c r="H72">
        <f>H64-H67</f>
        <v>0</v>
      </c>
      <c r="J72" s="11" t="s">
        <v>83</v>
      </c>
      <c r="K72">
        <f>K64-K67</f>
        <v>0</v>
      </c>
      <c r="M72" s="11" t="s">
        <v>83</v>
      </c>
      <c r="N72">
        <f>N64-N67</f>
        <v>0</v>
      </c>
      <c r="P72" s="11" t="s">
        <v>83</v>
      </c>
      <c r="Q72">
        <f>Q64-Q67</f>
        <v>0</v>
      </c>
      <c r="AQ72" t="s">
        <v>96</v>
      </c>
      <c r="AR72">
        <f>0</f>
        <v>0</v>
      </c>
      <c r="AT72" t="s">
        <v>96</v>
      </c>
      <c r="AU72">
        <f>0</f>
        <v>0</v>
      </c>
      <c r="BE72" s="4" t="s">
        <v>51</v>
      </c>
      <c r="BH72" s="4" t="s">
        <v>51</v>
      </c>
      <c r="BL72" t="s">
        <v>96</v>
      </c>
      <c r="BM72">
        <f>AO42-AO44</f>
        <v>9</v>
      </c>
    </row>
    <row r="73" spans="1:65" x14ac:dyDescent="0.25">
      <c r="A73" s="11" t="s">
        <v>8</v>
      </c>
      <c r="B73" s="11">
        <f t="shared" si="23"/>
        <v>595</v>
      </c>
      <c r="C73" s="11"/>
      <c r="D73" s="11" t="s">
        <v>8</v>
      </c>
      <c r="E73" s="11">
        <f t="shared" si="24"/>
        <v>280</v>
      </c>
      <c r="G73" s="11" t="s">
        <v>41</v>
      </c>
      <c r="H73">
        <f>H65-H67</f>
        <v>28</v>
      </c>
      <c r="J73" s="11" t="s">
        <v>41</v>
      </c>
      <c r="K73">
        <f>K65-K67</f>
        <v>7</v>
      </c>
      <c r="M73" s="11" t="s">
        <v>41</v>
      </c>
      <c r="N73">
        <f>N65-N67</f>
        <v>26</v>
      </c>
      <c r="P73" s="11" t="s">
        <v>41</v>
      </c>
      <c r="Q73">
        <f>Q65-Q67</f>
        <v>14</v>
      </c>
      <c r="AQ73" t="s">
        <v>78</v>
      </c>
      <c r="AR73">
        <f>T45-T46</f>
        <v>30</v>
      </c>
      <c r="AT73" t="s">
        <v>78</v>
      </c>
      <c r="AU73">
        <f>W45-W46</f>
        <v>20</v>
      </c>
      <c r="BE73" t="s">
        <v>96</v>
      </c>
      <c r="BF73" s="15">
        <f>AVERAGE(BF19,BF36,BF55)</f>
        <v>11</v>
      </c>
      <c r="BH73" t="s">
        <v>96</v>
      </c>
      <c r="BI73" s="15">
        <f>AVERAGE(BI19,BI36,BI55)</f>
        <v>5.666666666666667</v>
      </c>
      <c r="BL73" t="s">
        <v>78</v>
      </c>
      <c r="BM73">
        <f>AO43-AO44</f>
        <v>21</v>
      </c>
    </row>
    <row r="74" spans="1:65" x14ac:dyDescent="0.25">
      <c r="A74" s="11" t="s">
        <v>9</v>
      </c>
      <c r="B74" s="11">
        <f t="shared" si="23"/>
        <v>570</v>
      </c>
      <c r="C74" s="11"/>
      <c r="D74" s="11" t="s">
        <v>9</v>
      </c>
      <c r="E74" s="11">
        <f t="shared" si="24"/>
        <v>268</v>
      </c>
      <c r="G74" s="11" t="s">
        <v>50</v>
      </c>
      <c r="H74">
        <f>H67</f>
        <v>114</v>
      </c>
      <c r="J74" s="11" t="s">
        <v>50</v>
      </c>
      <c r="K74">
        <f>K67</f>
        <v>75</v>
      </c>
      <c r="M74" s="11" t="s">
        <v>50</v>
      </c>
      <c r="N74">
        <f>N67</f>
        <v>108</v>
      </c>
      <c r="P74" s="11" t="s">
        <v>50</v>
      </c>
      <c r="Q74">
        <f>Q67</f>
        <v>54</v>
      </c>
      <c r="AQ74" t="s">
        <v>97</v>
      </c>
      <c r="AR74">
        <f>T46</f>
        <v>250</v>
      </c>
      <c r="AT74" t="s">
        <v>97</v>
      </c>
      <c r="AU74">
        <f>W46</f>
        <v>118</v>
      </c>
      <c r="BE74" t="s">
        <v>78</v>
      </c>
      <c r="BF74" s="15">
        <f t="shared" ref="BF74:BF76" si="25">AVERAGE(BF20,BF37,BF56)</f>
        <v>35</v>
      </c>
      <c r="BH74" t="s">
        <v>78</v>
      </c>
      <c r="BI74" s="15">
        <f t="shared" ref="BI74:BI76" si="26">AVERAGE(BI20,BI37,BI56)</f>
        <v>8.6666666666666661</v>
      </c>
      <c r="BL74" t="s">
        <v>97</v>
      </c>
      <c r="BM74">
        <f>AO44</f>
        <v>50</v>
      </c>
    </row>
    <row r="75" spans="1:65" x14ac:dyDescent="0.25">
      <c r="A75" s="11" t="s">
        <v>33</v>
      </c>
      <c r="B75" s="11">
        <f t="shared" si="23"/>
        <v>506</v>
      </c>
      <c r="C75" s="11"/>
      <c r="D75" s="11" t="s">
        <v>33</v>
      </c>
      <c r="E75" s="11">
        <f t="shared" si="24"/>
        <v>254</v>
      </c>
      <c r="G75" s="11"/>
      <c r="J75" s="11"/>
      <c r="M75" s="11"/>
      <c r="P75" s="11"/>
      <c r="AQ75" t="s">
        <v>55</v>
      </c>
      <c r="AR75">
        <f>T42-(AR73+AR74)</f>
        <v>0</v>
      </c>
      <c r="AT75" t="s">
        <v>55</v>
      </c>
      <c r="AU75">
        <f>W42-(AU73+AU74)</f>
        <v>0</v>
      </c>
      <c r="BE75" t="s">
        <v>97</v>
      </c>
      <c r="BF75" s="15">
        <f t="shared" si="25"/>
        <v>95.666666666666671</v>
      </c>
      <c r="BH75" t="s">
        <v>97</v>
      </c>
      <c r="BI75" s="15">
        <f t="shared" si="26"/>
        <v>43.333333333333336</v>
      </c>
      <c r="BL75" t="s">
        <v>55</v>
      </c>
      <c r="BM75">
        <f>AO40-(BM72+BM73+BM74)</f>
        <v>4</v>
      </c>
    </row>
    <row r="76" spans="1:65" x14ac:dyDescent="0.25">
      <c r="A76" s="11" t="s">
        <v>46</v>
      </c>
      <c r="B76" s="11">
        <f t="shared" si="23"/>
        <v>569</v>
      </c>
      <c r="C76" s="11"/>
      <c r="D76" s="11" t="s">
        <v>46</v>
      </c>
      <c r="E76" s="11">
        <f t="shared" si="24"/>
        <v>268</v>
      </c>
      <c r="G76" s="11" t="s">
        <v>84</v>
      </c>
      <c r="H76" s="8">
        <f>(H67/H64)*100</f>
        <v>100</v>
      </c>
      <c r="J76" s="11" t="s">
        <v>84</v>
      </c>
      <c r="K76" s="8">
        <f>(K67/K64)*100</f>
        <v>100</v>
      </c>
      <c r="M76" s="11" t="s">
        <v>84</v>
      </c>
      <c r="N76" s="8">
        <f>(N67/N64)*100</f>
        <v>100</v>
      </c>
      <c r="P76" s="11" t="s">
        <v>84</v>
      </c>
      <c r="Q76" s="8">
        <f>(Q67/Q64)*100</f>
        <v>100</v>
      </c>
      <c r="BE76" t="s">
        <v>55</v>
      </c>
      <c r="BF76" s="15">
        <f t="shared" si="25"/>
        <v>3.6666666666666665</v>
      </c>
      <c r="BH76" t="s">
        <v>55</v>
      </c>
      <c r="BI76" s="15">
        <f t="shared" si="26"/>
        <v>2.3333333333333335</v>
      </c>
    </row>
    <row r="77" spans="1:65" x14ac:dyDescent="0.25">
      <c r="A77" s="11" t="s">
        <v>47</v>
      </c>
      <c r="B77" s="11">
        <f t="shared" si="23"/>
        <v>487</v>
      </c>
      <c r="C77" s="11"/>
      <c r="D77" s="11" t="s">
        <v>47</v>
      </c>
      <c r="E77" s="11">
        <f t="shared" si="24"/>
        <v>241</v>
      </c>
      <c r="G77" s="11" t="s">
        <v>44</v>
      </c>
      <c r="H77" s="8">
        <f>(H67/H65)*100</f>
        <v>80.281690140845072</v>
      </c>
      <c r="J77" s="11" t="s">
        <v>44</v>
      </c>
      <c r="K77" s="8">
        <f>(K67/K65)*100</f>
        <v>91.463414634146346</v>
      </c>
      <c r="M77" s="11" t="s">
        <v>44</v>
      </c>
      <c r="N77" s="8">
        <f>(N67/N65)*100</f>
        <v>80.597014925373131</v>
      </c>
      <c r="P77" s="11" t="s">
        <v>44</v>
      </c>
      <c r="Q77" s="8">
        <f>(Q67/Q65)*100</f>
        <v>79.411764705882348</v>
      </c>
      <c r="AQ77" s="4" t="s">
        <v>80</v>
      </c>
      <c r="AT77" s="4" t="s">
        <v>80</v>
      </c>
      <c r="BL77" s="4" t="s">
        <v>80</v>
      </c>
    </row>
    <row r="78" spans="1:65" x14ac:dyDescent="0.25">
      <c r="G78" s="11"/>
      <c r="J78" s="11"/>
      <c r="M78" s="11"/>
      <c r="P78" s="11"/>
      <c r="AQ78" t="s">
        <v>72</v>
      </c>
      <c r="AR78">
        <f>T45-T46</f>
        <v>30</v>
      </c>
      <c r="AT78" t="s">
        <v>72</v>
      </c>
      <c r="AU78">
        <f>W45-W46</f>
        <v>20</v>
      </c>
      <c r="BE78" s="4" t="s">
        <v>80</v>
      </c>
      <c r="BH78" s="4" t="s">
        <v>80</v>
      </c>
      <c r="BL78" t="s">
        <v>72</v>
      </c>
      <c r="BM78">
        <f>AO43-AO44</f>
        <v>21</v>
      </c>
    </row>
    <row r="79" spans="1:65" x14ac:dyDescent="0.25">
      <c r="A79" s="9" t="s">
        <v>57</v>
      </c>
      <c r="B79" s="7"/>
      <c r="C79" s="7"/>
      <c r="D79" s="9" t="s">
        <v>57</v>
      </c>
      <c r="E79" s="7"/>
      <c r="G79" s="9" t="s">
        <v>58</v>
      </c>
      <c r="H79" s="7"/>
      <c r="I79" s="7"/>
      <c r="J79" s="9" t="s">
        <v>58</v>
      </c>
      <c r="K79" s="7"/>
      <c r="M79" s="9" t="s">
        <v>58</v>
      </c>
      <c r="N79" s="7"/>
      <c r="O79" s="7"/>
      <c r="P79" s="9" t="s">
        <v>58</v>
      </c>
      <c r="Q79" s="7"/>
      <c r="AQ79" t="s">
        <v>98</v>
      </c>
      <c r="AR79">
        <f>T46</f>
        <v>250</v>
      </c>
      <c r="AT79" t="s">
        <v>98</v>
      </c>
      <c r="AU79">
        <f>W46</f>
        <v>118</v>
      </c>
      <c r="BE79" t="s">
        <v>72</v>
      </c>
      <c r="BF79" s="15">
        <f>AVERAGE(BF25,BF42,BF61)</f>
        <v>35</v>
      </c>
      <c r="BH79" t="s">
        <v>72</v>
      </c>
      <c r="BI79" s="15">
        <f>AVERAGE(BI25,BI42,BI61)</f>
        <v>8.6666666666666661</v>
      </c>
      <c r="BL79" t="s">
        <v>81</v>
      </c>
      <c r="BM79">
        <f>AO44</f>
        <v>50</v>
      </c>
    </row>
    <row r="80" spans="1:65" x14ac:dyDescent="0.25">
      <c r="A80" s="11" t="s">
        <v>83</v>
      </c>
      <c r="B80">
        <f>B72-B75</f>
        <v>2</v>
      </c>
      <c r="D80" s="11" t="s">
        <v>83</v>
      </c>
      <c r="E80">
        <f>E72-E75</f>
        <v>0</v>
      </c>
      <c r="G80" s="11" t="s">
        <v>40</v>
      </c>
      <c r="H80">
        <f>H66-H68</f>
        <v>0</v>
      </c>
      <c r="J80" s="11" t="s">
        <v>40</v>
      </c>
      <c r="K80">
        <f>K66-K68</f>
        <v>0</v>
      </c>
      <c r="M80" s="11" t="s">
        <v>40</v>
      </c>
      <c r="N80">
        <f>N66-N68</f>
        <v>1</v>
      </c>
      <c r="P80" s="11" t="s">
        <v>40</v>
      </c>
      <c r="Q80">
        <f>Q66-Q68</f>
        <v>0</v>
      </c>
      <c r="AQ80" t="s">
        <v>56</v>
      </c>
      <c r="AR80">
        <f>T43-(AR78+AR79)</f>
        <v>0</v>
      </c>
      <c r="AT80" t="s">
        <v>56</v>
      </c>
      <c r="AU80">
        <f>W43-(AU78+AU79)</f>
        <v>0</v>
      </c>
      <c r="BE80" t="s">
        <v>98</v>
      </c>
      <c r="BF80" s="15">
        <f t="shared" ref="BF80:BF81" si="27">AVERAGE(BF26,BF43,BF62)</f>
        <v>95.666666666666671</v>
      </c>
      <c r="BH80" t="s">
        <v>98</v>
      </c>
      <c r="BI80" s="15">
        <f t="shared" ref="BI80:BI81" si="28">AVERAGE(BI26,BI43,BI62)</f>
        <v>43.333333333333336</v>
      </c>
      <c r="BL80" t="s">
        <v>56</v>
      </c>
      <c r="BM80">
        <f>AO41-(BM78+BM79)</f>
        <v>0</v>
      </c>
    </row>
    <row r="81" spans="1:65" x14ac:dyDescent="0.25">
      <c r="A81" s="11" t="s">
        <v>41</v>
      </c>
      <c r="B81">
        <f>B73-B75</f>
        <v>89</v>
      </c>
      <c r="D81" s="11" t="s">
        <v>41</v>
      </c>
      <c r="E81">
        <f>E73-E75</f>
        <v>26</v>
      </c>
      <c r="G81" s="11" t="s">
        <v>41</v>
      </c>
      <c r="H81">
        <f>H65-H68</f>
        <v>2</v>
      </c>
      <c r="J81" s="11" t="s">
        <v>41</v>
      </c>
      <c r="K81">
        <f>K65-K68</f>
        <v>2</v>
      </c>
      <c r="M81" s="11" t="s">
        <v>41</v>
      </c>
      <c r="N81">
        <f>N65-N68</f>
        <v>6</v>
      </c>
      <c r="P81" s="11" t="s">
        <v>41</v>
      </c>
      <c r="Q81">
        <f>Q65-Q68</f>
        <v>3</v>
      </c>
      <c r="BE81" t="s">
        <v>56</v>
      </c>
      <c r="BF81" s="15">
        <f t="shared" si="27"/>
        <v>0.33333333333333331</v>
      </c>
      <c r="BH81" t="s">
        <v>56</v>
      </c>
      <c r="BI81" s="15">
        <f t="shared" si="28"/>
        <v>0.33333333333333331</v>
      </c>
    </row>
    <row r="82" spans="1:65" x14ac:dyDescent="0.25">
      <c r="A82" s="11" t="s">
        <v>50</v>
      </c>
      <c r="B82">
        <f>B75</f>
        <v>506</v>
      </c>
      <c r="D82" s="11" t="s">
        <v>50</v>
      </c>
      <c r="E82">
        <f>E75</f>
        <v>254</v>
      </c>
      <c r="G82" s="11" t="s">
        <v>42</v>
      </c>
      <c r="J82" s="11" t="s">
        <v>42</v>
      </c>
      <c r="M82" s="11" t="s">
        <v>42</v>
      </c>
      <c r="P82" s="11" t="s">
        <v>42</v>
      </c>
      <c r="AQ82" s="9" t="s">
        <v>64</v>
      </c>
      <c r="BL82" s="9" t="s">
        <v>64</v>
      </c>
    </row>
    <row r="83" spans="1:65" x14ac:dyDescent="0.25">
      <c r="A83" s="11"/>
      <c r="D83" s="11"/>
      <c r="G83" s="7"/>
      <c r="H83" s="8"/>
      <c r="J83" s="7"/>
      <c r="K83" s="8"/>
      <c r="M83" s="7"/>
      <c r="N83" s="8"/>
      <c r="P83" s="7"/>
      <c r="Q83" s="8"/>
    </row>
    <row r="84" spans="1:65" x14ac:dyDescent="0.25">
      <c r="A84" s="11" t="s">
        <v>84</v>
      </c>
      <c r="B84" s="8">
        <f>(B75/B72)*100</f>
        <v>99.606299212598429</v>
      </c>
      <c r="D84" s="11" t="s">
        <v>84</v>
      </c>
      <c r="E84" s="8">
        <f>(E75/E72)*100</f>
        <v>100</v>
      </c>
      <c r="G84" s="11" t="s">
        <v>43</v>
      </c>
      <c r="H84" s="8">
        <f>(H68/H66)*100</f>
        <v>100</v>
      </c>
      <c r="J84" s="11" t="s">
        <v>43</v>
      </c>
      <c r="K84" s="8">
        <f>(K68/K66)*100</f>
        <v>100</v>
      </c>
      <c r="M84" s="11" t="s">
        <v>43</v>
      </c>
      <c r="N84" s="8">
        <f>(N68/N66)*100</f>
        <v>99.224806201550393</v>
      </c>
      <c r="P84" s="11" t="s">
        <v>43</v>
      </c>
      <c r="Q84" s="8">
        <f>(Q68/Q66)*100</f>
        <v>100</v>
      </c>
      <c r="AQ84" s="4" t="s">
        <v>92</v>
      </c>
      <c r="AT84" s="4" t="s">
        <v>92</v>
      </c>
      <c r="BL84" s="4" t="s">
        <v>92</v>
      </c>
    </row>
    <row r="85" spans="1:65" x14ac:dyDescent="0.25">
      <c r="A85" s="11" t="s">
        <v>44</v>
      </c>
      <c r="B85" s="8">
        <f>(B75/B73)*100</f>
        <v>85.042016806722685</v>
      </c>
      <c r="D85" s="11" t="s">
        <v>44</v>
      </c>
      <c r="E85" s="8">
        <f>(E75/E73)*100</f>
        <v>90.714285714285708</v>
      </c>
      <c r="G85" s="11" t="s">
        <v>44</v>
      </c>
      <c r="H85" s="8">
        <f>(H68/H65)*100</f>
        <v>98.591549295774655</v>
      </c>
      <c r="J85" s="11" t="s">
        <v>44</v>
      </c>
      <c r="K85" s="8">
        <f>(K68/K65)*100</f>
        <v>97.560975609756099</v>
      </c>
      <c r="M85" s="11" t="s">
        <v>44</v>
      </c>
      <c r="N85" s="8">
        <f>(N68/N65)*100</f>
        <v>95.522388059701484</v>
      </c>
      <c r="P85" s="11" t="s">
        <v>44</v>
      </c>
      <c r="Q85" s="8">
        <f>(Q68/Q65)*100</f>
        <v>95.588235294117652</v>
      </c>
      <c r="AQ85" t="s">
        <v>93</v>
      </c>
      <c r="AR85" s="15">
        <f>AVERAGE(AR14,AR31,AR50,AR67)</f>
        <v>10.25</v>
      </c>
      <c r="AT85" t="s">
        <v>93</v>
      </c>
      <c r="AU85" s="15">
        <f>AVERAGE(AU14,AU31,AU50,AU67)</f>
        <v>6.25</v>
      </c>
      <c r="BL85" t="s">
        <v>93</v>
      </c>
      <c r="BM85" s="15">
        <f>AVERAGE(BM14,BM33,BM50,BM67)</f>
        <v>5.75</v>
      </c>
    </row>
    <row r="86" spans="1:65" x14ac:dyDescent="0.25">
      <c r="A86" s="11"/>
      <c r="D86" s="11"/>
      <c r="AQ86" t="s">
        <v>94</v>
      </c>
      <c r="AR86" s="15">
        <f>AVERAGE(AR15,AR32,AR51,AR68)</f>
        <v>183</v>
      </c>
      <c r="AT86" t="s">
        <v>94</v>
      </c>
      <c r="AU86" s="15">
        <f>AVERAGE(AU15,AU32,AU51,AU68)</f>
        <v>104</v>
      </c>
      <c r="BL86" t="s">
        <v>94</v>
      </c>
      <c r="BM86" s="15">
        <f>AVERAGE(BM15,BM34,BM51,BM68)</f>
        <v>42.25</v>
      </c>
    </row>
    <row r="87" spans="1:65" x14ac:dyDescent="0.25">
      <c r="A87" s="9" t="s">
        <v>58</v>
      </c>
      <c r="B87" s="7"/>
      <c r="C87" s="7"/>
      <c r="D87" s="9" t="s">
        <v>58</v>
      </c>
      <c r="E87" s="7"/>
      <c r="AQ87" t="s">
        <v>95</v>
      </c>
      <c r="AR87" s="15">
        <f t="shared" ref="AR87" si="29">AVERAGE(AR16,AR33,AR52,AR69)</f>
        <v>0.5</v>
      </c>
      <c r="AT87" t="s">
        <v>95</v>
      </c>
      <c r="AU87" s="15">
        <f t="shared" ref="AU87" si="30">AVERAGE(AU16,AU33,AU52,AU69)</f>
        <v>0</v>
      </c>
      <c r="BL87" t="s">
        <v>95</v>
      </c>
      <c r="BM87" s="15">
        <f t="shared" ref="BM87" si="31">AVERAGE(BM16,BM35,BM52,BM69)</f>
        <v>0</v>
      </c>
    </row>
    <row r="88" spans="1:65" x14ac:dyDescent="0.25">
      <c r="A88" s="11" t="s">
        <v>40</v>
      </c>
      <c r="B88">
        <f>B74-B76</f>
        <v>1</v>
      </c>
      <c r="D88" s="11" t="s">
        <v>40</v>
      </c>
      <c r="E88">
        <f>E74-E76</f>
        <v>0</v>
      </c>
    </row>
    <row r="89" spans="1:65" x14ac:dyDescent="0.25">
      <c r="A89" s="11" t="s">
        <v>41</v>
      </c>
      <c r="B89">
        <f>B73-B76</f>
        <v>26</v>
      </c>
      <c r="D89" s="11" t="s">
        <v>41</v>
      </c>
      <c r="E89">
        <f>E73-E76</f>
        <v>12</v>
      </c>
      <c r="AQ89" s="4" t="s">
        <v>51</v>
      </c>
      <c r="AT89" s="4" t="s">
        <v>51</v>
      </c>
      <c r="BL89" s="4" t="s">
        <v>51</v>
      </c>
    </row>
    <row r="90" spans="1:65" x14ac:dyDescent="0.25">
      <c r="A90" s="11" t="s">
        <v>42</v>
      </c>
      <c r="D90" s="11" t="s">
        <v>42</v>
      </c>
      <c r="AQ90" t="s">
        <v>96</v>
      </c>
      <c r="AR90" s="15">
        <f>AVERAGE(AR19,AR36,AR55,AR72)</f>
        <v>10.25</v>
      </c>
      <c r="AT90" t="s">
        <v>96</v>
      </c>
      <c r="AU90" s="15">
        <f>AVERAGE(AU19,AU36,AU55,AU72)</f>
        <v>6.25</v>
      </c>
      <c r="BL90" t="s">
        <v>96</v>
      </c>
      <c r="BM90" s="15">
        <f>AVERAGE(BM19,BM38,BM55,BM72)</f>
        <v>5.75</v>
      </c>
    </row>
    <row r="91" spans="1:65" x14ac:dyDescent="0.25">
      <c r="A91" s="7"/>
      <c r="B91" s="8"/>
      <c r="D91" s="7"/>
      <c r="E91" s="8"/>
      <c r="AQ91" t="s">
        <v>78</v>
      </c>
      <c r="AR91" s="15">
        <f t="shared" ref="AR91:AR92" si="32">AVERAGE(AR20,AR37,AR56,AR73)</f>
        <v>36.25</v>
      </c>
      <c r="AT91" t="s">
        <v>78</v>
      </c>
      <c r="AU91" s="15">
        <f t="shared" ref="AU91:AU92" si="33">AVERAGE(AU20,AU37,AU56,AU73)</f>
        <v>13.25</v>
      </c>
      <c r="BL91" t="s">
        <v>78</v>
      </c>
      <c r="BM91" s="15">
        <f t="shared" ref="BM91:BM93" si="34">AVERAGE(BM20,BM39,BM56,BM73)</f>
        <v>13.25</v>
      </c>
    </row>
    <row r="92" spans="1:65" x14ac:dyDescent="0.25">
      <c r="A92" s="11" t="s">
        <v>43</v>
      </c>
      <c r="B92" s="8">
        <f>(B76/B74)*100</f>
        <v>99.824561403508767</v>
      </c>
      <c r="D92" s="11" t="s">
        <v>43</v>
      </c>
      <c r="E92" s="8">
        <f>(E76/E74)*100</f>
        <v>100</v>
      </c>
      <c r="AQ92" t="s">
        <v>97</v>
      </c>
      <c r="AR92" s="15">
        <f t="shared" si="32"/>
        <v>183</v>
      </c>
      <c r="AT92" t="s">
        <v>97</v>
      </c>
      <c r="AU92" s="15">
        <f t="shared" si="33"/>
        <v>104</v>
      </c>
      <c r="BL92" t="s">
        <v>97</v>
      </c>
      <c r="BM92" s="15">
        <f t="shared" si="34"/>
        <v>42.25</v>
      </c>
    </row>
    <row r="93" spans="1:65" x14ac:dyDescent="0.25">
      <c r="A93" s="11" t="s">
        <v>44</v>
      </c>
      <c r="B93" s="8">
        <f>(B76/B73)*100</f>
        <v>95.630252100840337</v>
      </c>
      <c r="D93" s="11" t="s">
        <v>44</v>
      </c>
      <c r="E93" s="8">
        <f>(E76/E73)*100</f>
        <v>95.714285714285722</v>
      </c>
      <c r="AQ93" t="s">
        <v>55</v>
      </c>
      <c r="AR93" s="15">
        <f>AVERAGE(AR22,AR39,AR58,AR75)</f>
        <v>6.5</v>
      </c>
      <c r="AT93" t="s">
        <v>55</v>
      </c>
      <c r="AU93" s="15">
        <f>AVERAGE(AU22,AU39,AU58,AU75)</f>
        <v>0.25</v>
      </c>
      <c r="BL93" t="s">
        <v>55</v>
      </c>
      <c r="BM93" s="15">
        <f t="shared" si="34"/>
        <v>1.75</v>
      </c>
    </row>
    <row r="95" spans="1:65" x14ac:dyDescent="0.25">
      <c r="AQ95" s="4" t="s">
        <v>80</v>
      </c>
      <c r="AT95" s="4" t="s">
        <v>80</v>
      </c>
      <c r="BL95" s="4" t="s">
        <v>80</v>
      </c>
    </row>
    <row r="96" spans="1:65" ht="15.75" x14ac:dyDescent="0.25">
      <c r="A96" s="13" t="s">
        <v>30</v>
      </c>
      <c r="AQ96" t="s">
        <v>72</v>
      </c>
      <c r="AR96" s="15">
        <f>AVERAGE(AR25,AR42,AR61,AR78)</f>
        <v>36.25</v>
      </c>
      <c r="AT96" t="s">
        <v>72</v>
      </c>
      <c r="AU96" s="15">
        <f>AVERAGE(AU25,AU42,AU61,AU78)</f>
        <v>13.25</v>
      </c>
      <c r="BL96" t="s">
        <v>72</v>
      </c>
      <c r="BM96" s="15">
        <f>AVERAGE(BM25,BM44,BM61,BM78)</f>
        <v>13.25</v>
      </c>
    </row>
    <row r="97" spans="1:65" x14ac:dyDescent="0.25">
      <c r="AQ97" t="s">
        <v>98</v>
      </c>
      <c r="AR97" s="15">
        <f t="shared" ref="AR97:AR98" si="35">AVERAGE(AR26,AR43,AR62,AR79)</f>
        <v>183</v>
      </c>
      <c r="AT97" t="s">
        <v>98</v>
      </c>
      <c r="AU97" s="15">
        <f t="shared" ref="AU97:AU98" si="36">AVERAGE(AU26,AU43,AU62,AU79)</f>
        <v>104</v>
      </c>
      <c r="BL97" t="s">
        <v>98</v>
      </c>
      <c r="BM97" s="15">
        <f t="shared" ref="BM97:BM98" si="37">AVERAGE(BM26,BM45,BM62,BM79)</f>
        <v>42.25</v>
      </c>
    </row>
    <row r="98" spans="1:65" x14ac:dyDescent="0.25">
      <c r="A98" s="4" t="s">
        <v>31</v>
      </c>
      <c r="D98" s="4" t="s">
        <v>32</v>
      </c>
      <c r="AQ98" t="s">
        <v>56</v>
      </c>
      <c r="AR98" s="15">
        <f t="shared" si="35"/>
        <v>0.75</v>
      </c>
      <c r="AT98" t="s">
        <v>56</v>
      </c>
      <c r="AU98" s="15">
        <f t="shared" si="36"/>
        <v>0</v>
      </c>
      <c r="BL98" t="s">
        <v>56</v>
      </c>
      <c r="BM98" s="15">
        <f t="shared" si="37"/>
        <v>0.25</v>
      </c>
    </row>
    <row r="100" spans="1:65" x14ac:dyDescent="0.25">
      <c r="A100" s="5" t="s">
        <v>35</v>
      </c>
      <c r="D100" s="5" t="s">
        <v>6</v>
      </c>
      <c r="E100" s="5"/>
      <c r="G100" s="5" t="s">
        <v>15</v>
      </c>
      <c r="H100" s="5"/>
    </row>
    <row r="101" spans="1:65" x14ac:dyDescent="0.25">
      <c r="A101" t="s">
        <v>26</v>
      </c>
      <c r="B101">
        <v>46</v>
      </c>
      <c r="D101" t="s">
        <v>26</v>
      </c>
      <c r="E101">
        <v>22</v>
      </c>
      <c r="G101" t="s">
        <v>26</v>
      </c>
      <c r="H101">
        <v>20</v>
      </c>
    </row>
    <row r="102" spans="1:65" x14ac:dyDescent="0.25">
      <c r="A102" t="s">
        <v>8</v>
      </c>
      <c r="B102">
        <v>50</v>
      </c>
      <c r="D102" t="s">
        <v>8</v>
      </c>
      <c r="E102">
        <v>26</v>
      </c>
      <c r="G102" t="s">
        <v>8</v>
      </c>
      <c r="H102">
        <v>25</v>
      </c>
    </row>
    <row r="103" spans="1:65" x14ac:dyDescent="0.25">
      <c r="A103" t="s">
        <v>9</v>
      </c>
      <c r="B103">
        <v>49</v>
      </c>
      <c r="D103" t="s">
        <v>9</v>
      </c>
      <c r="E103">
        <v>25</v>
      </c>
      <c r="G103" t="s">
        <v>9</v>
      </c>
      <c r="H103">
        <v>24</v>
      </c>
    </row>
    <row r="104" spans="1:65" x14ac:dyDescent="0.25">
      <c r="A104" t="s">
        <v>33</v>
      </c>
      <c r="B104">
        <v>46</v>
      </c>
      <c r="D104" t="s">
        <v>33</v>
      </c>
      <c r="E104">
        <v>22</v>
      </c>
      <c r="G104" t="s">
        <v>33</v>
      </c>
      <c r="H104">
        <v>20</v>
      </c>
    </row>
    <row r="105" spans="1:65" x14ac:dyDescent="0.25">
      <c r="A105" t="s">
        <v>11</v>
      </c>
      <c r="B105">
        <v>48</v>
      </c>
      <c r="D105" t="s">
        <v>11</v>
      </c>
      <c r="E105">
        <v>25</v>
      </c>
      <c r="G105" t="s">
        <v>11</v>
      </c>
      <c r="H105">
        <v>24</v>
      </c>
    </row>
    <row r="106" spans="1:65" x14ac:dyDescent="0.25">
      <c r="A106" t="s">
        <v>12</v>
      </c>
      <c r="B106">
        <v>44</v>
      </c>
      <c r="D106" t="s">
        <v>12</v>
      </c>
      <c r="E106">
        <v>21</v>
      </c>
      <c r="G106" t="s">
        <v>12</v>
      </c>
      <c r="H106">
        <v>19</v>
      </c>
    </row>
    <row r="108" spans="1:65" x14ac:dyDescent="0.25">
      <c r="A108" s="9" t="s">
        <v>52</v>
      </c>
      <c r="D108" s="5" t="s">
        <v>13</v>
      </c>
      <c r="E108" s="5"/>
      <c r="G108" s="5" t="s">
        <v>28</v>
      </c>
      <c r="H108" s="5"/>
      <c r="I108" s="5"/>
      <c r="J108" s="5" t="s">
        <v>37</v>
      </c>
    </row>
    <row r="109" spans="1:65" x14ac:dyDescent="0.25">
      <c r="A109" t="s">
        <v>26</v>
      </c>
      <c r="B109" s="11">
        <f>B101</f>
        <v>46</v>
      </c>
      <c r="D109" t="s">
        <v>26</v>
      </c>
      <c r="E109">
        <v>27</v>
      </c>
      <c r="G109" t="s">
        <v>26</v>
      </c>
      <c r="H109">
        <v>21</v>
      </c>
      <c r="J109" t="s">
        <v>26</v>
      </c>
      <c r="K109">
        <v>19</v>
      </c>
    </row>
    <row r="110" spans="1:65" x14ac:dyDescent="0.25">
      <c r="A110" s="11" t="s">
        <v>8</v>
      </c>
      <c r="B110" s="11">
        <f t="shared" ref="B110:B114" si="38">B102</f>
        <v>50</v>
      </c>
      <c r="D110" t="s">
        <v>8</v>
      </c>
      <c r="E110">
        <v>28</v>
      </c>
      <c r="G110" t="s">
        <v>8</v>
      </c>
      <c r="H110">
        <v>22</v>
      </c>
      <c r="J110" t="s">
        <v>8</v>
      </c>
      <c r="K110">
        <v>23</v>
      </c>
    </row>
    <row r="111" spans="1:65" x14ac:dyDescent="0.25">
      <c r="A111" s="11" t="s">
        <v>9</v>
      </c>
      <c r="B111" s="11">
        <f t="shared" si="38"/>
        <v>49</v>
      </c>
      <c r="D111" t="s">
        <v>9</v>
      </c>
      <c r="E111">
        <v>23</v>
      </c>
      <c r="G111" t="s">
        <v>9</v>
      </c>
      <c r="H111">
        <v>20</v>
      </c>
      <c r="J111" t="s">
        <v>9</v>
      </c>
      <c r="K111">
        <v>20</v>
      </c>
    </row>
    <row r="112" spans="1:65" x14ac:dyDescent="0.25">
      <c r="A112" t="s">
        <v>33</v>
      </c>
      <c r="B112" s="11">
        <f t="shared" si="38"/>
        <v>46</v>
      </c>
      <c r="D112" t="s">
        <v>33</v>
      </c>
      <c r="E112">
        <v>27</v>
      </c>
      <c r="G112" t="s">
        <v>33</v>
      </c>
      <c r="H112">
        <v>21</v>
      </c>
      <c r="J112" t="s">
        <v>33</v>
      </c>
      <c r="K112">
        <v>19</v>
      </c>
    </row>
    <row r="113" spans="1:11" x14ac:dyDescent="0.25">
      <c r="A113" s="11" t="s">
        <v>46</v>
      </c>
      <c r="B113" s="11">
        <f t="shared" si="38"/>
        <v>48</v>
      </c>
      <c r="D113" t="s">
        <v>11</v>
      </c>
      <c r="E113">
        <v>23</v>
      </c>
      <c r="G113" t="s">
        <v>11</v>
      </c>
      <c r="H113">
        <v>20</v>
      </c>
      <c r="J113" t="s">
        <v>11</v>
      </c>
      <c r="K113">
        <v>20</v>
      </c>
    </row>
    <row r="114" spans="1:11" x14ac:dyDescent="0.25">
      <c r="A114" s="11" t="s">
        <v>47</v>
      </c>
      <c r="B114" s="11">
        <f t="shared" si="38"/>
        <v>44</v>
      </c>
      <c r="D114" t="s">
        <v>12</v>
      </c>
      <c r="E114">
        <v>22</v>
      </c>
      <c r="G114" t="s">
        <v>12</v>
      </c>
      <c r="H114">
        <v>19</v>
      </c>
      <c r="J114" t="s">
        <v>12</v>
      </c>
      <c r="K114">
        <v>17</v>
      </c>
    </row>
    <row r="115" spans="1:11" x14ac:dyDescent="0.25">
      <c r="A115" s="7"/>
    </row>
    <row r="116" spans="1:11" x14ac:dyDescent="0.25">
      <c r="A116" s="9" t="s">
        <v>57</v>
      </c>
      <c r="B116" s="7"/>
      <c r="D116" s="9" t="s">
        <v>52</v>
      </c>
    </row>
    <row r="117" spans="1:11" x14ac:dyDescent="0.25">
      <c r="A117" s="11" t="s">
        <v>83</v>
      </c>
      <c r="B117">
        <f>B109-B112</f>
        <v>0</v>
      </c>
    </row>
    <row r="118" spans="1:11" x14ac:dyDescent="0.25">
      <c r="A118" s="11" t="s">
        <v>41</v>
      </c>
      <c r="B118">
        <f>B110-B112</f>
        <v>4</v>
      </c>
      <c r="D118" t="s">
        <v>26</v>
      </c>
      <c r="E118">
        <f>SUM(E101,H101,E109,H109,K109)</f>
        <v>109</v>
      </c>
    </row>
    <row r="119" spans="1:11" x14ac:dyDescent="0.25">
      <c r="A119" s="11" t="s">
        <v>50</v>
      </c>
      <c r="B119">
        <f>B112</f>
        <v>46</v>
      </c>
      <c r="D119" s="11" t="s">
        <v>8</v>
      </c>
      <c r="E119">
        <f>SUM(E102,H102,E110,H110,K110)</f>
        <v>124</v>
      </c>
    </row>
    <row r="120" spans="1:11" x14ac:dyDescent="0.25">
      <c r="A120" s="11"/>
      <c r="D120" s="11" t="s">
        <v>9</v>
      </c>
      <c r="E120">
        <f t="shared" ref="E120:E122" si="39">SUM(E103,H103,E111,H111,K111)</f>
        <v>112</v>
      </c>
    </row>
    <row r="121" spans="1:11" x14ac:dyDescent="0.25">
      <c r="A121" s="11" t="s">
        <v>84</v>
      </c>
      <c r="B121" s="8">
        <f>(B112/B109)*100</f>
        <v>100</v>
      </c>
      <c r="D121" t="s">
        <v>33</v>
      </c>
      <c r="E121">
        <f t="shared" si="39"/>
        <v>109</v>
      </c>
    </row>
    <row r="122" spans="1:11" x14ac:dyDescent="0.25">
      <c r="A122" s="11" t="s">
        <v>44</v>
      </c>
      <c r="B122" s="8">
        <f>(B112/B110)*100</f>
        <v>92</v>
      </c>
      <c r="D122" s="11" t="s">
        <v>46</v>
      </c>
      <c r="E122">
        <f t="shared" si="39"/>
        <v>112</v>
      </c>
    </row>
    <row r="123" spans="1:11" x14ac:dyDescent="0.25">
      <c r="A123" s="11"/>
      <c r="D123" s="11" t="s">
        <v>47</v>
      </c>
      <c r="E123">
        <f>SUM(E106,H106,E114,H114,K114)</f>
        <v>98</v>
      </c>
    </row>
    <row r="124" spans="1:11" x14ac:dyDescent="0.25">
      <c r="A124" s="9" t="s">
        <v>58</v>
      </c>
      <c r="B124" s="7"/>
    </row>
    <row r="125" spans="1:11" x14ac:dyDescent="0.25">
      <c r="A125" s="11" t="s">
        <v>40</v>
      </c>
      <c r="B125">
        <f>B111-B113</f>
        <v>1</v>
      </c>
      <c r="D125" s="9" t="s">
        <v>57</v>
      </c>
      <c r="E125" s="7"/>
    </row>
    <row r="126" spans="1:11" x14ac:dyDescent="0.25">
      <c r="A126" s="11" t="s">
        <v>41</v>
      </c>
      <c r="B126">
        <f>B110-B113</f>
        <v>2</v>
      </c>
      <c r="D126" s="11" t="s">
        <v>83</v>
      </c>
      <c r="E126">
        <f>E118-E121</f>
        <v>0</v>
      </c>
    </row>
    <row r="127" spans="1:11" x14ac:dyDescent="0.25">
      <c r="A127" s="11" t="s">
        <v>42</v>
      </c>
      <c r="D127" s="11" t="s">
        <v>41</v>
      </c>
      <c r="E127">
        <f>E119-E121</f>
        <v>15</v>
      </c>
    </row>
    <row r="128" spans="1:11" x14ac:dyDescent="0.25">
      <c r="A128" s="7"/>
      <c r="B128" s="8"/>
      <c r="D128" s="11" t="s">
        <v>50</v>
      </c>
      <c r="E128">
        <f>E121</f>
        <v>109</v>
      </c>
    </row>
    <row r="129" spans="1:5" x14ac:dyDescent="0.25">
      <c r="A129" s="11" t="s">
        <v>43</v>
      </c>
      <c r="B129" s="8">
        <f>(B113/B111)*100</f>
        <v>97.959183673469383</v>
      </c>
      <c r="D129" s="11"/>
    </row>
    <row r="130" spans="1:5" x14ac:dyDescent="0.25">
      <c r="A130" s="11" t="s">
        <v>44</v>
      </c>
      <c r="B130" s="8">
        <f>(B113/B110)*100</f>
        <v>96</v>
      </c>
      <c r="D130" s="11" t="s">
        <v>84</v>
      </c>
      <c r="E130" s="8">
        <f>(E121/E118)*100</f>
        <v>100</v>
      </c>
    </row>
    <row r="131" spans="1:5" x14ac:dyDescent="0.25">
      <c r="D131" s="11" t="s">
        <v>44</v>
      </c>
      <c r="E131" s="8">
        <f>(E121/E119)*100</f>
        <v>87.903225806451616</v>
      </c>
    </row>
    <row r="132" spans="1:5" x14ac:dyDescent="0.25">
      <c r="D132" s="11"/>
    </row>
    <row r="133" spans="1:5" x14ac:dyDescent="0.25">
      <c r="D133" s="9" t="s">
        <v>58</v>
      </c>
      <c r="E133" s="7"/>
    </row>
    <row r="134" spans="1:5" x14ac:dyDescent="0.25">
      <c r="D134" s="11" t="s">
        <v>40</v>
      </c>
      <c r="E134">
        <f>E120-E122</f>
        <v>0</v>
      </c>
    </row>
    <row r="135" spans="1:5" x14ac:dyDescent="0.25">
      <c r="D135" s="11" t="s">
        <v>41</v>
      </c>
      <c r="E135">
        <f>E119-E122</f>
        <v>12</v>
      </c>
    </row>
    <row r="136" spans="1:5" x14ac:dyDescent="0.25">
      <c r="D136" s="11" t="s">
        <v>42</v>
      </c>
    </row>
    <row r="137" spans="1:5" x14ac:dyDescent="0.25">
      <c r="D137" s="7"/>
      <c r="E137" s="8"/>
    </row>
    <row r="138" spans="1:5" x14ac:dyDescent="0.25">
      <c r="D138" s="11" t="s">
        <v>43</v>
      </c>
      <c r="E138" s="8">
        <f>(E122/E120)*100</f>
        <v>100</v>
      </c>
    </row>
    <row r="139" spans="1:5" x14ac:dyDescent="0.25">
      <c r="D139" s="11" t="s">
        <v>44</v>
      </c>
      <c r="E139" s="8">
        <f>(E122/E119)*100</f>
        <v>90.322580645161281</v>
      </c>
    </row>
    <row r="142" spans="1:5" ht="15.75" x14ac:dyDescent="0.25">
      <c r="A142" s="13" t="s">
        <v>34</v>
      </c>
    </row>
    <row r="144" spans="1:5" x14ac:dyDescent="0.25">
      <c r="A144" s="4" t="s">
        <v>31</v>
      </c>
    </row>
    <row r="146" spans="1:5" x14ac:dyDescent="0.25">
      <c r="A146" s="5" t="s">
        <v>6</v>
      </c>
      <c r="B146" s="5"/>
      <c r="D146" s="5" t="s">
        <v>15</v>
      </c>
      <c r="E146" s="5"/>
    </row>
    <row r="147" spans="1:5" x14ac:dyDescent="0.25">
      <c r="A147" t="s">
        <v>7</v>
      </c>
      <c r="B147">
        <v>39</v>
      </c>
      <c r="D147" t="s">
        <v>7</v>
      </c>
      <c r="E147">
        <v>48</v>
      </c>
    </row>
    <row r="148" spans="1:5" x14ac:dyDescent="0.25">
      <c r="A148" t="s">
        <v>8</v>
      </c>
      <c r="B148">
        <v>56</v>
      </c>
      <c r="D148" t="s">
        <v>8</v>
      </c>
      <c r="E148">
        <v>61</v>
      </c>
    </row>
    <row r="149" spans="1:5" x14ac:dyDescent="0.25">
      <c r="A149" t="s">
        <v>9</v>
      </c>
      <c r="B149">
        <v>49</v>
      </c>
      <c r="D149" t="s">
        <v>9</v>
      </c>
      <c r="E149">
        <v>54</v>
      </c>
    </row>
    <row r="150" spans="1:5" x14ac:dyDescent="0.25">
      <c r="A150" t="s">
        <v>10</v>
      </c>
      <c r="B150">
        <v>39</v>
      </c>
      <c r="D150" t="s">
        <v>10</v>
      </c>
      <c r="E150">
        <v>48</v>
      </c>
    </row>
    <row r="151" spans="1:5" x14ac:dyDescent="0.25">
      <c r="A151" t="s">
        <v>11</v>
      </c>
      <c r="B151">
        <v>49</v>
      </c>
      <c r="D151" t="s">
        <v>11</v>
      </c>
      <c r="E151">
        <v>54</v>
      </c>
    </row>
    <row r="152" spans="1:5" x14ac:dyDescent="0.25">
      <c r="A152" t="s">
        <v>12</v>
      </c>
      <c r="B152">
        <v>35</v>
      </c>
      <c r="D152" t="s">
        <v>12</v>
      </c>
      <c r="E152">
        <v>40</v>
      </c>
    </row>
    <row r="154" spans="1:5" x14ac:dyDescent="0.25">
      <c r="A154" s="5" t="s">
        <v>13</v>
      </c>
      <c r="B154" s="5"/>
    </row>
    <row r="155" spans="1:5" x14ac:dyDescent="0.25">
      <c r="A155" t="s">
        <v>7</v>
      </c>
      <c r="B155">
        <v>59</v>
      </c>
    </row>
    <row r="156" spans="1:5" x14ac:dyDescent="0.25">
      <c r="A156" t="s">
        <v>8</v>
      </c>
      <c r="B156">
        <v>84</v>
      </c>
    </row>
    <row r="157" spans="1:5" x14ac:dyDescent="0.25">
      <c r="A157" t="s">
        <v>9</v>
      </c>
      <c r="B157">
        <v>71</v>
      </c>
    </row>
    <row r="158" spans="1:5" x14ac:dyDescent="0.25">
      <c r="A158" t="s">
        <v>10</v>
      </c>
      <c r="B158">
        <v>59</v>
      </c>
    </row>
    <row r="159" spans="1:5" x14ac:dyDescent="0.25">
      <c r="A159" t="s">
        <v>11</v>
      </c>
      <c r="B159">
        <v>71</v>
      </c>
    </row>
    <row r="160" spans="1:5" x14ac:dyDescent="0.25">
      <c r="A160" t="s">
        <v>12</v>
      </c>
      <c r="B160">
        <v>50</v>
      </c>
    </row>
    <row r="162" spans="1:2" x14ac:dyDescent="0.25">
      <c r="A162" s="9" t="s">
        <v>52</v>
      </c>
    </row>
    <row r="164" spans="1:2" x14ac:dyDescent="0.25">
      <c r="A164" t="s">
        <v>26</v>
      </c>
      <c r="B164">
        <f>SUM(B147,E147,B155)</f>
        <v>146</v>
      </c>
    </row>
    <row r="165" spans="1:2" x14ac:dyDescent="0.25">
      <c r="A165" s="11" t="s">
        <v>8</v>
      </c>
      <c r="B165">
        <f t="shared" ref="B165:B168" si="40">SUM(B148,E148,B156)</f>
        <v>201</v>
      </c>
    </row>
    <row r="166" spans="1:2" x14ac:dyDescent="0.25">
      <c r="A166" s="11" t="s">
        <v>9</v>
      </c>
      <c r="B166">
        <f t="shared" si="40"/>
        <v>174</v>
      </c>
    </row>
    <row r="167" spans="1:2" x14ac:dyDescent="0.25">
      <c r="A167" t="s">
        <v>33</v>
      </c>
      <c r="B167">
        <f t="shared" si="40"/>
        <v>146</v>
      </c>
    </row>
    <row r="168" spans="1:2" x14ac:dyDescent="0.25">
      <c r="A168" s="11" t="s">
        <v>46</v>
      </c>
      <c r="B168">
        <f t="shared" si="40"/>
        <v>174</v>
      </c>
    </row>
    <row r="169" spans="1:2" x14ac:dyDescent="0.25">
      <c r="A169" s="11" t="s">
        <v>47</v>
      </c>
      <c r="B169">
        <f>SUM(B152,E152,B160)</f>
        <v>125</v>
      </c>
    </row>
    <row r="171" spans="1:2" x14ac:dyDescent="0.25">
      <c r="A171" s="9" t="s">
        <v>57</v>
      </c>
      <c r="B171" s="7"/>
    </row>
    <row r="172" spans="1:2" x14ac:dyDescent="0.25">
      <c r="A172" s="11" t="s">
        <v>83</v>
      </c>
      <c r="B172">
        <f>B164-B167</f>
        <v>0</v>
      </c>
    </row>
    <row r="173" spans="1:2" x14ac:dyDescent="0.25">
      <c r="A173" s="11" t="s">
        <v>41</v>
      </c>
      <c r="B173">
        <f>B165-B167</f>
        <v>55</v>
      </c>
    </row>
    <row r="174" spans="1:2" x14ac:dyDescent="0.25">
      <c r="A174" s="11" t="s">
        <v>50</v>
      </c>
      <c r="B174">
        <f>B167</f>
        <v>146</v>
      </c>
    </row>
    <row r="175" spans="1:2" x14ac:dyDescent="0.25">
      <c r="A175" s="11"/>
    </row>
    <row r="176" spans="1:2" x14ac:dyDescent="0.25">
      <c r="A176" s="11" t="s">
        <v>84</v>
      </c>
      <c r="B176" s="8">
        <f>(B167/B164)*100</f>
        <v>100</v>
      </c>
    </row>
    <row r="177" spans="1:2" x14ac:dyDescent="0.25">
      <c r="A177" s="11" t="s">
        <v>44</v>
      </c>
      <c r="B177" s="8">
        <f>(B167/B165)*100</f>
        <v>72.636815920398007</v>
      </c>
    </row>
    <row r="178" spans="1:2" x14ac:dyDescent="0.25">
      <c r="A178" s="11"/>
    </row>
    <row r="179" spans="1:2" x14ac:dyDescent="0.25">
      <c r="A179" s="9" t="s">
        <v>58</v>
      </c>
      <c r="B179" s="7"/>
    </row>
    <row r="180" spans="1:2" x14ac:dyDescent="0.25">
      <c r="A180" s="11" t="s">
        <v>40</v>
      </c>
      <c r="B180">
        <f>B166-B168</f>
        <v>0</v>
      </c>
    </row>
    <row r="181" spans="1:2" x14ac:dyDescent="0.25">
      <c r="A181" s="11" t="s">
        <v>41</v>
      </c>
      <c r="B181">
        <f>B165-B168</f>
        <v>27</v>
      </c>
    </row>
    <row r="182" spans="1:2" x14ac:dyDescent="0.25">
      <c r="A182" s="11" t="s">
        <v>42</v>
      </c>
    </row>
    <row r="183" spans="1:2" x14ac:dyDescent="0.25">
      <c r="A183" s="7"/>
      <c r="B183" s="8"/>
    </row>
    <row r="184" spans="1:2" x14ac:dyDescent="0.25">
      <c r="A184" s="11" t="s">
        <v>43</v>
      </c>
      <c r="B184" s="8">
        <f>(B168/B166)*100</f>
        <v>100</v>
      </c>
    </row>
    <row r="185" spans="1:2" x14ac:dyDescent="0.25">
      <c r="A185" s="11" t="s">
        <v>44</v>
      </c>
      <c r="B185" s="8">
        <f>(B168/B165)*100</f>
        <v>86.567164179104466</v>
      </c>
    </row>
  </sheetData>
  <pageMargins left="0.7" right="0.7" top="0.75" bottom="0.75" header="0.3" footer="0.3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8"/>
  <sheetViews>
    <sheetView tabSelected="1" topLeftCell="M1" workbookViewId="0">
      <selection activeCell="S81" sqref="S81"/>
    </sheetView>
  </sheetViews>
  <sheetFormatPr defaultRowHeight="15" x14ac:dyDescent="0.25"/>
  <cols>
    <col min="1" max="1" width="23.5703125" customWidth="1"/>
    <col min="2" max="2" width="9.140625" customWidth="1"/>
    <col min="4" max="4" width="23" bestFit="1" customWidth="1"/>
    <col min="7" max="7" width="23" bestFit="1" customWidth="1"/>
    <col min="10" max="10" width="23" bestFit="1" customWidth="1"/>
    <col min="13" max="13" width="23" bestFit="1" customWidth="1"/>
    <col min="16" max="16" width="23" bestFit="1" customWidth="1"/>
    <col min="17" max="17" width="9" customWidth="1"/>
    <col min="19" max="19" width="28" bestFit="1" customWidth="1"/>
    <col min="22" max="22" width="23" bestFit="1" customWidth="1"/>
    <col min="25" max="25" width="23" bestFit="1" customWidth="1"/>
    <col min="28" max="28" width="26.85546875" bestFit="1" customWidth="1"/>
    <col min="31" max="31" width="23" bestFit="1" customWidth="1"/>
    <col min="34" max="34" width="23" bestFit="1" customWidth="1"/>
  </cols>
  <sheetData>
    <row r="1" spans="1:35" ht="15.75" x14ac:dyDescent="0.25">
      <c r="A1" s="6" t="s">
        <v>75</v>
      </c>
    </row>
    <row r="3" spans="1:35" x14ac:dyDescent="0.25">
      <c r="A3" s="4" t="s">
        <v>60</v>
      </c>
      <c r="J3" s="4" t="s">
        <v>73</v>
      </c>
      <c r="S3" s="4" t="s">
        <v>74</v>
      </c>
      <c r="AB3" s="4" t="s">
        <v>100</v>
      </c>
    </row>
    <row r="5" spans="1:35" x14ac:dyDescent="0.25">
      <c r="A5" s="4" t="s">
        <v>4</v>
      </c>
      <c r="H5" s="4"/>
      <c r="I5" s="4"/>
      <c r="J5" s="4" t="s">
        <v>16</v>
      </c>
      <c r="S5" s="4" t="s">
        <v>18</v>
      </c>
      <c r="U5" s="4"/>
      <c r="V5" s="4"/>
      <c r="W5" s="4"/>
      <c r="X5" s="4"/>
      <c r="Y5" s="4"/>
      <c r="Z5" s="4"/>
      <c r="AB5" s="4" t="s">
        <v>31</v>
      </c>
      <c r="AG5" s="4"/>
    </row>
    <row r="7" spans="1:35" x14ac:dyDescent="0.25">
      <c r="A7" s="9" t="s">
        <v>101</v>
      </c>
      <c r="D7" s="9" t="s">
        <v>104</v>
      </c>
      <c r="G7" s="9" t="s">
        <v>64</v>
      </c>
      <c r="J7" s="9" t="s">
        <v>101</v>
      </c>
      <c r="M7" s="9" t="s">
        <v>104</v>
      </c>
      <c r="P7" s="9" t="s">
        <v>64</v>
      </c>
      <c r="Q7" s="9"/>
      <c r="S7" s="9" t="s">
        <v>101</v>
      </c>
      <c r="V7" s="9" t="s">
        <v>104</v>
      </c>
      <c r="Y7" s="9" t="s">
        <v>64</v>
      </c>
      <c r="AB7" s="9" t="s">
        <v>101</v>
      </c>
      <c r="AE7" s="9" t="s">
        <v>104</v>
      </c>
      <c r="AH7" s="9" t="s">
        <v>64</v>
      </c>
    </row>
    <row r="9" spans="1:35" x14ac:dyDescent="0.25">
      <c r="A9" t="s">
        <v>61</v>
      </c>
      <c r="D9" t="s">
        <v>61</v>
      </c>
      <c r="G9" s="4" t="s">
        <v>53</v>
      </c>
      <c r="J9" t="s">
        <v>61</v>
      </c>
      <c r="M9" t="s">
        <v>87</v>
      </c>
      <c r="P9" s="4" t="s">
        <v>53</v>
      </c>
      <c r="Q9" s="4"/>
      <c r="S9" t="s">
        <v>61</v>
      </c>
      <c r="V9" t="s">
        <v>85</v>
      </c>
      <c r="Y9" s="4" t="s">
        <v>53</v>
      </c>
      <c r="AB9" t="s">
        <v>107</v>
      </c>
      <c r="AE9" t="s">
        <v>88</v>
      </c>
      <c r="AH9" s="4" t="s">
        <v>53</v>
      </c>
    </row>
    <row r="10" spans="1:35" x14ac:dyDescent="0.25">
      <c r="B10" s="15"/>
      <c r="G10" t="s">
        <v>71</v>
      </c>
      <c r="H10" s="15">
        <f>AVERAGE(B13,B30,B49,B66,B85,E13,E30,E49,E66)</f>
        <v>10.222222222222221</v>
      </c>
      <c r="I10" s="15"/>
      <c r="P10" t="s">
        <v>71</v>
      </c>
      <c r="Q10" s="15">
        <f>AVERAGE(K13,K30,K49,N13)</f>
        <v>7.25</v>
      </c>
      <c r="Y10" t="s">
        <v>71</v>
      </c>
      <c r="Z10" s="15">
        <f>AVERAGE(T13,T30,T49,T66,T85,W13,W30,W49)</f>
        <v>15.125</v>
      </c>
      <c r="AH10" t="s">
        <v>71</v>
      </c>
      <c r="AI10" s="15">
        <f>AVERAGE(AC13,AC32,AC51,AF13,AF32,AF49,AF66)</f>
        <v>3.2857142857142856</v>
      </c>
    </row>
    <row r="11" spans="1:35" x14ac:dyDescent="0.25">
      <c r="A11" t="s">
        <v>102</v>
      </c>
      <c r="B11" s="15"/>
      <c r="D11" t="s">
        <v>102</v>
      </c>
      <c r="G11" t="s">
        <v>76</v>
      </c>
      <c r="H11" s="15">
        <f>AVERAGE(B14,B31,B50,B67,B86,E14,E31,E50,E67)</f>
        <v>126.22222222222223</v>
      </c>
      <c r="I11" s="15"/>
      <c r="J11" t="s">
        <v>102</v>
      </c>
      <c r="M11" t="s">
        <v>102</v>
      </c>
      <c r="P11" t="s">
        <v>76</v>
      </c>
      <c r="Q11" s="15">
        <f t="shared" ref="Q11" si="0">AVERAGE(K14,K31,K50,N14)</f>
        <v>72</v>
      </c>
      <c r="S11" t="s">
        <v>102</v>
      </c>
      <c r="V11" t="s">
        <v>102</v>
      </c>
      <c r="Y11" t="s">
        <v>76</v>
      </c>
      <c r="Z11" s="15">
        <f t="shared" ref="Z11:Z12" si="1">AVERAGE(T14,T31,T50,T67,T86,W14,W31,W50)</f>
        <v>79.25</v>
      </c>
      <c r="AB11" t="s">
        <v>108</v>
      </c>
      <c r="AE11" t="s">
        <v>102</v>
      </c>
      <c r="AH11" t="s">
        <v>76</v>
      </c>
      <c r="AI11" s="15">
        <f>AVERAGE(AC14,AC33,AC52,AF14,AF33,AF50,AF67)</f>
        <v>34.571428571428569</v>
      </c>
    </row>
    <row r="12" spans="1:35" x14ac:dyDescent="0.25">
      <c r="A12" t="s">
        <v>53</v>
      </c>
      <c r="B12" s="15"/>
      <c r="D12" t="s">
        <v>92</v>
      </c>
      <c r="G12" t="s">
        <v>54</v>
      </c>
      <c r="H12" s="15">
        <f>AVERAGE(B15,B32,B51,B68,B87,E15,E32,E51,E68)</f>
        <v>89.555555555555557</v>
      </c>
      <c r="I12" s="15"/>
      <c r="J12" t="s">
        <v>53</v>
      </c>
      <c r="M12" t="s">
        <v>92</v>
      </c>
      <c r="P12" t="s">
        <v>54</v>
      </c>
      <c r="Q12" s="15">
        <f>AVERAGE(K15,K32,K51,N15)</f>
        <v>186</v>
      </c>
      <c r="S12" t="s">
        <v>53</v>
      </c>
      <c r="V12" t="s">
        <v>92</v>
      </c>
      <c r="Y12" t="s">
        <v>54</v>
      </c>
      <c r="Z12" s="15">
        <f t="shared" si="1"/>
        <v>86.25</v>
      </c>
      <c r="AB12" t="s">
        <v>92</v>
      </c>
      <c r="AE12" t="s">
        <v>92</v>
      </c>
      <c r="AH12" t="s">
        <v>54</v>
      </c>
      <c r="AI12" s="15">
        <f t="shared" ref="AI12" si="2">AVERAGE(AC15,AC34,AC53,AF15,AF34,AF51,AF68)</f>
        <v>0</v>
      </c>
    </row>
    <row r="13" spans="1:35" x14ac:dyDescent="0.25">
      <c r="A13" t="s">
        <v>71</v>
      </c>
      <c r="B13" s="15">
        <v>8</v>
      </c>
      <c r="D13" t="s">
        <v>93</v>
      </c>
      <c r="E13">
        <v>18</v>
      </c>
      <c r="J13" t="s">
        <v>71</v>
      </c>
      <c r="K13">
        <v>5</v>
      </c>
      <c r="M13" t="s">
        <v>93</v>
      </c>
      <c r="N13">
        <v>2</v>
      </c>
      <c r="S13" t="s">
        <v>71</v>
      </c>
      <c r="T13">
        <v>48</v>
      </c>
      <c r="V13" t="s">
        <v>93</v>
      </c>
      <c r="W13">
        <v>7</v>
      </c>
      <c r="AB13" t="s">
        <v>93</v>
      </c>
      <c r="AC13">
        <v>0</v>
      </c>
      <c r="AE13" t="s">
        <v>93</v>
      </c>
      <c r="AF13">
        <v>2</v>
      </c>
    </row>
    <row r="14" spans="1:35" x14ac:dyDescent="0.25">
      <c r="A14" t="s">
        <v>76</v>
      </c>
      <c r="B14" s="15">
        <v>119</v>
      </c>
      <c r="D14" t="s">
        <v>94</v>
      </c>
      <c r="E14">
        <v>113</v>
      </c>
      <c r="G14" s="4" t="s">
        <v>51</v>
      </c>
      <c r="J14" t="s">
        <v>76</v>
      </c>
      <c r="K14">
        <v>53</v>
      </c>
      <c r="M14" t="s">
        <v>94</v>
      </c>
      <c r="N14">
        <v>73</v>
      </c>
      <c r="P14" s="4" t="s">
        <v>51</v>
      </c>
      <c r="Q14" s="4"/>
      <c r="S14" t="s">
        <v>76</v>
      </c>
      <c r="T14">
        <v>26</v>
      </c>
      <c r="V14" t="s">
        <v>94</v>
      </c>
      <c r="W14">
        <v>84</v>
      </c>
      <c r="Y14" s="4" t="s">
        <v>51</v>
      </c>
      <c r="AB14" t="s">
        <v>94</v>
      </c>
      <c r="AC14">
        <v>19</v>
      </c>
      <c r="AE14" t="s">
        <v>94</v>
      </c>
      <c r="AF14">
        <v>44</v>
      </c>
      <c r="AH14" s="4" t="s">
        <v>51</v>
      </c>
    </row>
    <row r="15" spans="1:35" x14ac:dyDescent="0.25">
      <c r="A15" t="s">
        <v>54</v>
      </c>
      <c r="B15" s="15">
        <v>175</v>
      </c>
      <c r="D15" t="s">
        <v>95</v>
      </c>
      <c r="E15">
        <v>0</v>
      </c>
      <c r="G15" t="s">
        <v>77</v>
      </c>
      <c r="H15" s="15">
        <f>AVERAGE(B18,B35,B54,B71,B90,E18,E35,E54,E71)</f>
        <v>10.222222222222221</v>
      </c>
      <c r="I15" s="15"/>
      <c r="J15" t="s">
        <v>54</v>
      </c>
      <c r="K15">
        <v>229</v>
      </c>
      <c r="M15" t="s">
        <v>95</v>
      </c>
      <c r="N15">
        <v>0</v>
      </c>
      <c r="P15" t="s">
        <v>77</v>
      </c>
      <c r="Q15" s="15">
        <f>AVERAGE(K18,K35,K54,N18)</f>
        <v>7.25</v>
      </c>
      <c r="S15" t="s">
        <v>54</v>
      </c>
      <c r="T15">
        <v>132</v>
      </c>
      <c r="V15" t="s">
        <v>95</v>
      </c>
      <c r="W15">
        <v>0</v>
      </c>
      <c r="Y15" t="s">
        <v>77</v>
      </c>
      <c r="Z15" s="15">
        <f>AVERAGE(T18,T35,T54,T71,T90,W18,W35,W54)</f>
        <v>15.125</v>
      </c>
      <c r="AB15" t="s">
        <v>95</v>
      </c>
      <c r="AC15">
        <v>0</v>
      </c>
      <c r="AE15" t="s">
        <v>95</v>
      </c>
      <c r="AF15">
        <v>0</v>
      </c>
      <c r="AH15" t="s">
        <v>77</v>
      </c>
      <c r="AI15" s="15">
        <f>AVERAGE(AC18,AC37,AC56,AF18,AF37,AF54,AF71)</f>
        <v>3.2857142857142856</v>
      </c>
    </row>
    <row r="16" spans="1:35" x14ac:dyDescent="0.25">
      <c r="B16" s="15"/>
      <c r="G16" t="s">
        <v>78</v>
      </c>
      <c r="H16" s="15">
        <f t="shared" ref="H16:H18" si="3">AVERAGE(B19,B36,B55,B72,B91,E19,E36,E55,E72)</f>
        <v>49</v>
      </c>
      <c r="I16" s="15"/>
      <c r="P16" t="s">
        <v>78</v>
      </c>
      <c r="Q16" s="15">
        <f t="shared" ref="Q16:Q18" si="4">AVERAGE(K19,K36,K55,N19)</f>
        <v>26.25</v>
      </c>
      <c r="Y16" t="s">
        <v>78</v>
      </c>
      <c r="Z16" s="15">
        <f t="shared" ref="Z16:Z18" si="5">AVERAGE(T19,T36,T55,T72,T91,W19,W36,W55)</f>
        <v>37</v>
      </c>
      <c r="AH16" t="s">
        <v>78</v>
      </c>
      <c r="AI16" s="15">
        <f t="shared" ref="AI16:AI18" si="6">AVERAGE(AC19,AC38,AC57,AF19,AF38,AF55,AF72)</f>
        <v>17.428571428571427</v>
      </c>
    </row>
    <row r="17" spans="1:35" x14ac:dyDescent="0.25">
      <c r="A17" t="s">
        <v>51</v>
      </c>
      <c r="B17" s="15"/>
      <c r="D17" t="s">
        <v>51</v>
      </c>
      <c r="G17" t="s">
        <v>79</v>
      </c>
      <c r="H17" s="15">
        <f t="shared" si="3"/>
        <v>126.22222222222223</v>
      </c>
      <c r="I17" s="15"/>
      <c r="J17" t="s">
        <v>51</v>
      </c>
      <c r="M17" t="s">
        <v>51</v>
      </c>
      <c r="P17" t="s">
        <v>79</v>
      </c>
      <c r="Q17" s="15">
        <f t="shared" si="4"/>
        <v>72</v>
      </c>
      <c r="S17" t="s">
        <v>51</v>
      </c>
      <c r="V17" t="s">
        <v>51</v>
      </c>
      <c r="Y17" t="s">
        <v>79</v>
      </c>
      <c r="Z17" s="15">
        <f t="shared" si="5"/>
        <v>79.25</v>
      </c>
      <c r="AB17" t="s">
        <v>51</v>
      </c>
      <c r="AE17" t="s">
        <v>51</v>
      </c>
      <c r="AH17" t="s">
        <v>79</v>
      </c>
      <c r="AI17" s="15">
        <f>AVERAGE(AC20,AC39,AC58,AF20,AF39,AF56,AF73)</f>
        <v>34.571428571428569</v>
      </c>
    </row>
    <row r="18" spans="1:35" x14ac:dyDescent="0.25">
      <c r="A18" t="s">
        <v>77</v>
      </c>
      <c r="B18" s="15">
        <v>8</v>
      </c>
      <c r="D18" t="s">
        <v>96</v>
      </c>
      <c r="E18">
        <v>18</v>
      </c>
      <c r="G18" t="s">
        <v>55</v>
      </c>
      <c r="H18" s="15">
        <f t="shared" si="3"/>
        <v>9.4444444444444446</v>
      </c>
      <c r="I18" s="15"/>
      <c r="J18" t="s">
        <v>77</v>
      </c>
      <c r="K18">
        <v>5</v>
      </c>
      <c r="M18" t="s">
        <v>96</v>
      </c>
      <c r="N18">
        <v>2</v>
      </c>
      <c r="P18" t="s">
        <v>55</v>
      </c>
      <c r="Q18" s="15">
        <f t="shared" si="4"/>
        <v>5.5</v>
      </c>
      <c r="S18" t="s">
        <v>77</v>
      </c>
      <c r="T18">
        <v>48</v>
      </c>
      <c r="V18" t="s">
        <v>96</v>
      </c>
      <c r="W18">
        <v>7</v>
      </c>
      <c r="Y18" t="s">
        <v>55</v>
      </c>
      <c r="Z18" s="15">
        <f t="shared" si="5"/>
        <v>5</v>
      </c>
      <c r="AB18" t="s">
        <v>96</v>
      </c>
      <c r="AC18">
        <v>0</v>
      </c>
      <c r="AE18" t="s">
        <v>96</v>
      </c>
      <c r="AF18">
        <v>2</v>
      </c>
      <c r="AH18" t="s">
        <v>55</v>
      </c>
      <c r="AI18" s="15">
        <f t="shared" si="6"/>
        <v>3.1428571428571428</v>
      </c>
    </row>
    <row r="19" spans="1:35" x14ac:dyDescent="0.25">
      <c r="A19" t="s">
        <v>78</v>
      </c>
      <c r="B19" s="15">
        <v>105</v>
      </c>
      <c r="D19" t="s">
        <v>78</v>
      </c>
      <c r="E19">
        <v>13</v>
      </c>
      <c r="J19" t="s">
        <v>78</v>
      </c>
      <c r="K19">
        <v>20</v>
      </c>
      <c r="M19" t="s">
        <v>78</v>
      </c>
      <c r="N19">
        <v>7</v>
      </c>
      <c r="S19" t="s">
        <v>78</v>
      </c>
      <c r="T19">
        <v>6</v>
      </c>
      <c r="V19" t="s">
        <v>78</v>
      </c>
      <c r="W19">
        <v>59</v>
      </c>
      <c r="AB19" t="s">
        <v>78</v>
      </c>
      <c r="AC19">
        <v>31</v>
      </c>
      <c r="AE19" t="s">
        <v>78</v>
      </c>
      <c r="AF19">
        <v>4</v>
      </c>
    </row>
    <row r="20" spans="1:35" x14ac:dyDescent="0.25">
      <c r="A20" t="s">
        <v>79</v>
      </c>
      <c r="B20" s="15">
        <v>119</v>
      </c>
      <c r="D20" t="s">
        <v>97</v>
      </c>
      <c r="E20">
        <v>113</v>
      </c>
      <c r="G20" s="4" t="s">
        <v>80</v>
      </c>
      <c r="J20" t="s">
        <v>79</v>
      </c>
      <c r="K20">
        <v>53</v>
      </c>
      <c r="M20" t="s">
        <v>97</v>
      </c>
      <c r="N20">
        <v>73</v>
      </c>
      <c r="P20" s="4" t="s">
        <v>80</v>
      </c>
      <c r="Q20" s="4"/>
      <c r="S20" t="s">
        <v>79</v>
      </c>
      <c r="T20">
        <v>26</v>
      </c>
      <c r="V20" t="s">
        <v>97</v>
      </c>
      <c r="W20">
        <v>84</v>
      </c>
      <c r="Y20" s="4" t="s">
        <v>80</v>
      </c>
      <c r="AB20" t="s">
        <v>97</v>
      </c>
      <c r="AC20">
        <v>19</v>
      </c>
      <c r="AE20" t="s">
        <v>97</v>
      </c>
      <c r="AF20">
        <v>44</v>
      </c>
      <c r="AH20" s="4" t="s">
        <v>80</v>
      </c>
    </row>
    <row r="21" spans="1:35" x14ac:dyDescent="0.25">
      <c r="A21" t="s">
        <v>55</v>
      </c>
      <c r="B21" s="15">
        <v>3</v>
      </c>
      <c r="D21" t="s">
        <v>55</v>
      </c>
      <c r="E21">
        <v>19</v>
      </c>
      <c r="G21" t="s">
        <v>72</v>
      </c>
      <c r="H21" s="15">
        <f>AVERAGE(B24,B41,B60,B77,B96,E24,E41,E60,E77)</f>
        <v>49</v>
      </c>
      <c r="I21" s="15"/>
      <c r="J21" t="s">
        <v>55</v>
      </c>
      <c r="K21">
        <v>7</v>
      </c>
      <c r="M21" t="s">
        <v>55</v>
      </c>
      <c r="N21">
        <v>0</v>
      </c>
      <c r="P21" t="s">
        <v>72</v>
      </c>
      <c r="Q21" s="15">
        <f>AVERAGE(K24,K41,K60,N24)</f>
        <v>26.25</v>
      </c>
      <c r="S21" t="s">
        <v>55</v>
      </c>
      <c r="T21">
        <v>8</v>
      </c>
      <c r="V21" t="s">
        <v>55</v>
      </c>
      <c r="W21">
        <v>4</v>
      </c>
      <c r="Y21" t="s">
        <v>72</v>
      </c>
      <c r="Z21" s="15">
        <f>AVERAGE(T24,T41,T60,T77,T96,W24,W41,W60)</f>
        <v>37</v>
      </c>
      <c r="AB21" t="s">
        <v>55</v>
      </c>
      <c r="AC21">
        <v>4</v>
      </c>
      <c r="AE21" t="s">
        <v>55</v>
      </c>
      <c r="AF21">
        <v>0</v>
      </c>
      <c r="AH21" t="s">
        <v>72</v>
      </c>
      <c r="AI21" s="15">
        <f>AVERAGE(AC24,AC43,AC62,AF24,AF43,AF60,AF77)</f>
        <v>17.428571428571427</v>
      </c>
    </row>
    <row r="22" spans="1:35" x14ac:dyDescent="0.25">
      <c r="B22" s="15"/>
      <c r="G22" t="s">
        <v>81</v>
      </c>
      <c r="H22" s="15">
        <f t="shared" ref="H22" si="7">AVERAGE(B25,B42,B61,B78,B97,E25,E42,E61,E78)</f>
        <v>126.22222222222223</v>
      </c>
      <c r="I22" s="15"/>
      <c r="P22" t="s">
        <v>81</v>
      </c>
      <c r="Q22" s="15">
        <f t="shared" ref="Q22" si="8">AVERAGE(K25,K42,K61,N25)</f>
        <v>72</v>
      </c>
      <c r="Y22" t="s">
        <v>81</v>
      </c>
      <c r="Z22" s="15">
        <f>AVERAGE(T25,T42,T61,T78,T97,W25,W42,W61)</f>
        <v>79.25</v>
      </c>
      <c r="AH22" t="s">
        <v>81</v>
      </c>
      <c r="AI22" s="15">
        <f t="shared" ref="AI22" si="9">AVERAGE(AC25,AC44,AC63,AF25,AF44,AF61,AF78)</f>
        <v>34.571428571428569</v>
      </c>
    </row>
    <row r="23" spans="1:35" x14ac:dyDescent="0.25">
      <c r="A23" t="s">
        <v>80</v>
      </c>
      <c r="B23" s="15"/>
      <c r="D23" t="s">
        <v>80</v>
      </c>
      <c r="G23" t="s">
        <v>56</v>
      </c>
      <c r="H23" s="15">
        <f>AVERAGE(B26,B43,B62,B79,B98,E26,E43,E62,E79)</f>
        <v>80.888888888888886</v>
      </c>
      <c r="I23" s="15"/>
      <c r="J23" t="s">
        <v>80</v>
      </c>
      <c r="M23" t="s">
        <v>80</v>
      </c>
      <c r="P23" t="s">
        <v>56</v>
      </c>
      <c r="Q23" s="15">
        <f>AVERAGE(K26,K43,K62,N26)</f>
        <v>161.25</v>
      </c>
      <c r="S23" t="s">
        <v>80</v>
      </c>
      <c r="V23" t="s">
        <v>80</v>
      </c>
      <c r="Y23" t="s">
        <v>56</v>
      </c>
      <c r="Z23" s="15">
        <f t="shared" ref="Z23" si="10">AVERAGE(T26,T43,T62,T79,T98,W26,W43,W62)</f>
        <v>66</v>
      </c>
      <c r="AB23" t="s">
        <v>80</v>
      </c>
      <c r="AE23" t="s">
        <v>80</v>
      </c>
      <c r="AH23" t="s">
        <v>56</v>
      </c>
      <c r="AI23" s="15">
        <f>AVERAGE(AC26,AC45,AC64,AF26,AF45,AF62,AF79)</f>
        <v>0.14285714285714285</v>
      </c>
    </row>
    <row r="24" spans="1:35" x14ac:dyDescent="0.25">
      <c r="A24" t="s">
        <v>72</v>
      </c>
      <c r="B24">
        <v>105</v>
      </c>
      <c r="D24" t="s">
        <v>72</v>
      </c>
      <c r="E24">
        <v>13</v>
      </c>
      <c r="J24" t="s">
        <v>72</v>
      </c>
      <c r="K24">
        <v>20</v>
      </c>
      <c r="M24" t="s">
        <v>72</v>
      </c>
      <c r="N24">
        <v>7</v>
      </c>
      <c r="S24" t="s">
        <v>72</v>
      </c>
      <c r="T24">
        <v>6</v>
      </c>
      <c r="V24" t="s">
        <v>72</v>
      </c>
      <c r="W24">
        <v>59</v>
      </c>
      <c r="AB24" t="s">
        <v>72</v>
      </c>
      <c r="AC24">
        <v>31</v>
      </c>
      <c r="AE24" t="s">
        <v>72</v>
      </c>
      <c r="AF24">
        <v>4</v>
      </c>
    </row>
    <row r="25" spans="1:35" x14ac:dyDescent="0.25">
      <c r="A25" t="s">
        <v>81</v>
      </c>
      <c r="B25">
        <v>119</v>
      </c>
      <c r="D25" t="s">
        <v>81</v>
      </c>
      <c r="E25">
        <v>113</v>
      </c>
      <c r="J25" t="s">
        <v>81</v>
      </c>
      <c r="K25">
        <v>53</v>
      </c>
      <c r="M25" t="s">
        <v>81</v>
      </c>
      <c r="N25">
        <v>73</v>
      </c>
      <c r="S25" t="s">
        <v>81</v>
      </c>
      <c r="T25">
        <v>26</v>
      </c>
      <c r="V25" t="s">
        <v>81</v>
      </c>
      <c r="W25">
        <v>84</v>
      </c>
      <c r="AB25" t="s">
        <v>81</v>
      </c>
      <c r="AC25">
        <v>19</v>
      </c>
      <c r="AE25" t="s">
        <v>81</v>
      </c>
      <c r="AF25">
        <v>44</v>
      </c>
    </row>
    <row r="26" spans="1:35" x14ac:dyDescent="0.25">
      <c r="A26" t="s">
        <v>56</v>
      </c>
      <c r="B26">
        <v>167</v>
      </c>
      <c r="D26" t="s">
        <v>56</v>
      </c>
      <c r="E26">
        <v>1</v>
      </c>
      <c r="J26" t="s">
        <v>56</v>
      </c>
      <c r="K26">
        <v>207</v>
      </c>
      <c r="M26" t="s">
        <v>56</v>
      </c>
      <c r="N26">
        <v>0</v>
      </c>
      <c r="S26" t="s">
        <v>56</v>
      </c>
      <c r="T26">
        <v>83</v>
      </c>
      <c r="V26" t="s">
        <v>56</v>
      </c>
      <c r="W26">
        <v>0</v>
      </c>
      <c r="AB26" t="s">
        <v>56</v>
      </c>
      <c r="AC26">
        <v>0</v>
      </c>
      <c r="AE26" t="s">
        <v>56</v>
      </c>
      <c r="AF26">
        <v>1</v>
      </c>
    </row>
    <row r="28" spans="1:35" x14ac:dyDescent="0.25">
      <c r="A28" t="s">
        <v>103</v>
      </c>
      <c r="D28" t="s">
        <v>103</v>
      </c>
      <c r="J28" t="s">
        <v>103</v>
      </c>
      <c r="S28" t="s">
        <v>103</v>
      </c>
      <c r="V28" t="s">
        <v>103</v>
      </c>
      <c r="AB28" t="s">
        <v>109</v>
      </c>
      <c r="AE28" t="s">
        <v>86</v>
      </c>
    </row>
    <row r="29" spans="1:35" x14ac:dyDescent="0.25">
      <c r="A29" t="s">
        <v>53</v>
      </c>
      <c r="D29" t="s">
        <v>92</v>
      </c>
      <c r="J29" t="s">
        <v>53</v>
      </c>
      <c r="S29" t="s">
        <v>53</v>
      </c>
      <c r="V29" t="s">
        <v>92</v>
      </c>
    </row>
    <row r="30" spans="1:35" x14ac:dyDescent="0.25">
      <c r="A30" t="s">
        <v>71</v>
      </c>
      <c r="B30">
        <v>6</v>
      </c>
      <c r="D30" t="s">
        <v>93</v>
      </c>
      <c r="E30">
        <v>3</v>
      </c>
      <c r="J30" t="s">
        <v>71</v>
      </c>
      <c r="K30">
        <v>8</v>
      </c>
      <c r="S30" t="s">
        <v>71</v>
      </c>
      <c r="T30">
        <v>18</v>
      </c>
      <c r="V30" t="s">
        <v>93</v>
      </c>
      <c r="W30">
        <v>17</v>
      </c>
      <c r="AB30" t="s">
        <v>102</v>
      </c>
      <c r="AE30" t="s">
        <v>102</v>
      </c>
    </row>
    <row r="31" spans="1:35" x14ac:dyDescent="0.25">
      <c r="A31" t="s">
        <v>76</v>
      </c>
      <c r="B31">
        <v>47</v>
      </c>
      <c r="D31" t="s">
        <v>94</v>
      </c>
      <c r="E31">
        <v>132</v>
      </c>
      <c r="J31" t="s">
        <v>76</v>
      </c>
      <c r="K31">
        <v>71</v>
      </c>
      <c r="S31" t="s">
        <v>76</v>
      </c>
      <c r="T31">
        <v>50</v>
      </c>
      <c r="V31" t="s">
        <v>94</v>
      </c>
      <c r="W31">
        <v>104</v>
      </c>
      <c r="AB31" t="s">
        <v>92</v>
      </c>
      <c r="AE31" t="s">
        <v>92</v>
      </c>
    </row>
    <row r="32" spans="1:35" x14ac:dyDescent="0.25">
      <c r="A32" t="s">
        <v>54</v>
      </c>
      <c r="B32">
        <v>89</v>
      </c>
      <c r="D32" t="s">
        <v>95</v>
      </c>
      <c r="E32">
        <v>1</v>
      </c>
      <c r="J32" t="s">
        <v>54</v>
      </c>
      <c r="K32">
        <v>285</v>
      </c>
      <c r="S32" t="s">
        <v>54</v>
      </c>
      <c r="T32">
        <v>241</v>
      </c>
      <c r="V32" t="s">
        <v>95</v>
      </c>
      <c r="W32">
        <v>0</v>
      </c>
      <c r="AB32" t="s">
        <v>93</v>
      </c>
      <c r="AC32">
        <v>0</v>
      </c>
      <c r="AE32" t="s">
        <v>93</v>
      </c>
      <c r="AF32">
        <v>4</v>
      </c>
    </row>
    <row r="33" spans="1:32" x14ac:dyDescent="0.25">
      <c r="AB33" t="s">
        <v>94</v>
      </c>
      <c r="AC33">
        <v>22</v>
      </c>
      <c r="AE33" t="s">
        <v>94</v>
      </c>
      <c r="AF33">
        <v>35</v>
      </c>
    </row>
    <row r="34" spans="1:32" x14ac:dyDescent="0.25">
      <c r="A34" t="s">
        <v>51</v>
      </c>
      <c r="D34" t="s">
        <v>51</v>
      </c>
      <c r="J34" t="s">
        <v>51</v>
      </c>
      <c r="S34" t="s">
        <v>51</v>
      </c>
      <c r="V34" t="s">
        <v>51</v>
      </c>
      <c r="AB34" t="s">
        <v>95</v>
      </c>
      <c r="AC34">
        <v>0</v>
      </c>
      <c r="AE34" t="s">
        <v>95</v>
      </c>
      <c r="AF34">
        <v>0</v>
      </c>
    </row>
    <row r="35" spans="1:32" x14ac:dyDescent="0.25">
      <c r="A35" t="s">
        <v>77</v>
      </c>
      <c r="B35">
        <v>6</v>
      </c>
      <c r="D35" t="s">
        <v>96</v>
      </c>
      <c r="E35">
        <v>3</v>
      </c>
      <c r="J35" t="s">
        <v>77</v>
      </c>
      <c r="K35">
        <v>8</v>
      </c>
      <c r="S35" t="s">
        <v>77</v>
      </c>
      <c r="T35">
        <v>18</v>
      </c>
      <c r="V35" t="s">
        <v>96</v>
      </c>
      <c r="W35">
        <v>17</v>
      </c>
    </row>
    <row r="36" spans="1:32" x14ac:dyDescent="0.25">
      <c r="A36" t="s">
        <v>78</v>
      </c>
      <c r="B36">
        <v>81</v>
      </c>
      <c r="D36" t="s">
        <v>78</v>
      </c>
      <c r="E36">
        <v>50</v>
      </c>
      <c r="J36" t="s">
        <v>78</v>
      </c>
      <c r="K36">
        <v>52</v>
      </c>
      <c r="S36" t="s">
        <v>78</v>
      </c>
      <c r="T36">
        <v>12</v>
      </c>
      <c r="V36" t="s">
        <v>78</v>
      </c>
      <c r="W36">
        <v>17</v>
      </c>
      <c r="AB36" t="s">
        <v>51</v>
      </c>
      <c r="AE36" t="s">
        <v>51</v>
      </c>
    </row>
    <row r="37" spans="1:32" x14ac:dyDescent="0.25">
      <c r="A37" t="s">
        <v>79</v>
      </c>
      <c r="B37">
        <v>47</v>
      </c>
      <c r="D37" t="s">
        <v>97</v>
      </c>
      <c r="E37">
        <v>132</v>
      </c>
      <c r="J37" t="s">
        <v>79</v>
      </c>
      <c r="K37">
        <v>71</v>
      </c>
      <c r="S37" t="s">
        <v>79</v>
      </c>
      <c r="T37">
        <v>50</v>
      </c>
      <c r="V37" t="s">
        <v>97</v>
      </c>
      <c r="W37">
        <v>104</v>
      </c>
      <c r="AB37" t="s">
        <v>96</v>
      </c>
      <c r="AC37">
        <v>0</v>
      </c>
      <c r="AE37" t="s">
        <v>96</v>
      </c>
      <c r="AF37">
        <v>4</v>
      </c>
    </row>
    <row r="38" spans="1:32" x14ac:dyDescent="0.25">
      <c r="A38" t="s">
        <v>55</v>
      </c>
      <c r="B38">
        <v>33</v>
      </c>
      <c r="D38" t="s">
        <v>55</v>
      </c>
      <c r="E38">
        <v>1</v>
      </c>
      <c r="J38" t="s">
        <v>55</v>
      </c>
      <c r="K38">
        <v>4</v>
      </c>
      <c r="S38" t="s">
        <v>55</v>
      </c>
      <c r="T38">
        <v>3</v>
      </c>
      <c r="V38" t="s">
        <v>55</v>
      </c>
      <c r="W38">
        <v>7</v>
      </c>
      <c r="AB38" t="s">
        <v>78</v>
      </c>
      <c r="AC38">
        <v>19</v>
      </c>
      <c r="AE38" t="s">
        <v>78</v>
      </c>
      <c r="AF38">
        <v>14</v>
      </c>
    </row>
    <row r="39" spans="1:32" x14ac:dyDescent="0.25">
      <c r="AB39" t="s">
        <v>97</v>
      </c>
      <c r="AC39">
        <v>22</v>
      </c>
      <c r="AE39" t="s">
        <v>97</v>
      </c>
      <c r="AF39">
        <v>35</v>
      </c>
    </row>
    <row r="40" spans="1:32" x14ac:dyDescent="0.25">
      <c r="A40" t="s">
        <v>80</v>
      </c>
      <c r="D40" t="s">
        <v>80</v>
      </c>
      <c r="J40" t="s">
        <v>80</v>
      </c>
      <c r="S40" t="s">
        <v>80</v>
      </c>
      <c r="V40" t="s">
        <v>80</v>
      </c>
      <c r="AB40" t="s">
        <v>55</v>
      </c>
      <c r="AC40">
        <v>6</v>
      </c>
      <c r="AE40" t="s">
        <v>55</v>
      </c>
      <c r="AF40">
        <v>3</v>
      </c>
    </row>
    <row r="41" spans="1:32" x14ac:dyDescent="0.25">
      <c r="A41" t="s">
        <v>72</v>
      </c>
      <c r="B41">
        <v>81</v>
      </c>
      <c r="D41" t="s">
        <v>72</v>
      </c>
      <c r="E41">
        <v>50</v>
      </c>
      <c r="J41" t="s">
        <v>72</v>
      </c>
      <c r="K41">
        <v>52</v>
      </c>
      <c r="S41" t="s">
        <v>72</v>
      </c>
      <c r="T41">
        <v>12</v>
      </c>
      <c r="V41" t="s">
        <v>72</v>
      </c>
      <c r="W41">
        <v>17</v>
      </c>
    </row>
    <row r="42" spans="1:32" x14ac:dyDescent="0.25">
      <c r="A42" t="s">
        <v>81</v>
      </c>
      <c r="B42">
        <v>47</v>
      </c>
      <c r="D42" t="s">
        <v>98</v>
      </c>
      <c r="E42">
        <v>132</v>
      </c>
      <c r="J42" t="s">
        <v>81</v>
      </c>
      <c r="K42">
        <v>71</v>
      </c>
      <c r="S42" t="s">
        <v>81</v>
      </c>
      <c r="T42">
        <v>50</v>
      </c>
      <c r="V42" t="s">
        <v>98</v>
      </c>
      <c r="W42">
        <v>104</v>
      </c>
      <c r="AB42" t="s">
        <v>80</v>
      </c>
      <c r="AE42" t="s">
        <v>80</v>
      </c>
    </row>
    <row r="43" spans="1:32" x14ac:dyDescent="0.25">
      <c r="A43" t="s">
        <v>56</v>
      </c>
      <c r="B43">
        <v>76</v>
      </c>
      <c r="D43" t="s">
        <v>56</v>
      </c>
      <c r="E43">
        <v>1</v>
      </c>
      <c r="J43" t="s">
        <v>56</v>
      </c>
      <c r="K43">
        <v>271</v>
      </c>
      <c r="S43" t="s">
        <v>56</v>
      </c>
      <c r="T43">
        <v>155</v>
      </c>
      <c r="V43" t="s">
        <v>56</v>
      </c>
      <c r="W43">
        <v>0</v>
      </c>
      <c r="AB43" t="s">
        <v>72</v>
      </c>
      <c r="AC43">
        <v>19</v>
      </c>
      <c r="AE43" t="s">
        <v>72</v>
      </c>
      <c r="AF43">
        <v>14</v>
      </c>
    </row>
    <row r="44" spans="1:32" x14ac:dyDescent="0.25">
      <c r="AB44" t="s">
        <v>81</v>
      </c>
      <c r="AC44">
        <v>22</v>
      </c>
      <c r="AE44" t="s">
        <v>81</v>
      </c>
      <c r="AF44">
        <v>35</v>
      </c>
    </row>
    <row r="45" spans="1:32" x14ac:dyDescent="0.25">
      <c r="A45" t="s">
        <v>62</v>
      </c>
      <c r="D45" t="s">
        <v>86</v>
      </c>
      <c r="J45" t="s">
        <v>62</v>
      </c>
      <c r="S45" t="s">
        <v>62</v>
      </c>
      <c r="V45" t="s">
        <v>87</v>
      </c>
      <c r="AB45" t="s">
        <v>56</v>
      </c>
      <c r="AC45">
        <v>0</v>
      </c>
      <c r="AE45" t="s">
        <v>56</v>
      </c>
      <c r="AF45">
        <v>0</v>
      </c>
    </row>
    <row r="47" spans="1:32" x14ac:dyDescent="0.25">
      <c r="A47" t="s">
        <v>102</v>
      </c>
      <c r="D47" t="s">
        <v>102</v>
      </c>
      <c r="J47" t="s">
        <v>103</v>
      </c>
      <c r="S47" t="s">
        <v>102</v>
      </c>
      <c r="V47" t="s">
        <v>102</v>
      </c>
      <c r="AB47" t="s">
        <v>110</v>
      </c>
      <c r="AE47" t="s">
        <v>105</v>
      </c>
    </row>
    <row r="48" spans="1:32" x14ac:dyDescent="0.25">
      <c r="A48" t="s">
        <v>53</v>
      </c>
      <c r="D48" t="s">
        <v>92</v>
      </c>
      <c r="J48" t="s">
        <v>53</v>
      </c>
      <c r="S48" t="s">
        <v>53</v>
      </c>
      <c r="V48" t="s">
        <v>92</v>
      </c>
      <c r="AE48" t="s">
        <v>92</v>
      </c>
    </row>
    <row r="49" spans="1:32" x14ac:dyDescent="0.25">
      <c r="A49" t="s">
        <v>71</v>
      </c>
      <c r="B49">
        <v>7</v>
      </c>
      <c r="D49" t="s">
        <v>93</v>
      </c>
      <c r="E49">
        <v>20</v>
      </c>
      <c r="J49" t="s">
        <v>71</v>
      </c>
      <c r="K49">
        <v>14</v>
      </c>
      <c r="S49" t="s">
        <v>71</v>
      </c>
      <c r="T49">
        <v>6</v>
      </c>
      <c r="V49" t="s">
        <v>93</v>
      </c>
      <c r="W49">
        <v>9</v>
      </c>
      <c r="AB49" t="s">
        <v>111</v>
      </c>
      <c r="AE49" t="s">
        <v>93</v>
      </c>
      <c r="AF49">
        <v>8</v>
      </c>
    </row>
    <row r="50" spans="1:32" x14ac:dyDescent="0.25">
      <c r="A50" t="s">
        <v>76</v>
      </c>
      <c r="B50">
        <v>50</v>
      </c>
      <c r="D50" t="s">
        <v>94</v>
      </c>
      <c r="E50">
        <v>237</v>
      </c>
      <c r="J50" t="s">
        <v>76</v>
      </c>
      <c r="K50">
        <v>91</v>
      </c>
      <c r="S50" t="s">
        <v>76</v>
      </c>
      <c r="T50">
        <v>54</v>
      </c>
      <c r="V50" t="s">
        <v>94</v>
      </c>
      <c r="W50">
        <v>99</v>
      </c>
      <c r="AB50" t="s">
        <v>92</v>
      </c>
      <c r="AE50" t="s">
        <v>94</v>
      </c>
      <c r="AF50">
        <v>40</v>
      </c>
    </row>
    <row r="51" spans="1:32" x14ac:dyDescent="0.25">
      <c r="A51" t="s">
        <v>54</v>
      </c>
      <c r="B51">
        <v>208</v>
      </c>
      <c r="D51" t="s">
        <v>95</v>
      </c>
      <c r="E51">
        <v>0</v>
      </c>
      <c r="J51" t="s">
        <v>54</v>
      </c>
      <c r="K51">
        <v>230</v>
      </c>
      <c r="S51" t="s">
        <v>54</v>
      </c>
      <c r="T51">
        <v>63</v>
      </c>
      <c r="V51" t="s">
        <v>95</v>
      </c>
      <c r="W51">
        <v>0</v>
      </c>
      <c r="AB51" t="s">
        <v>93</v>
      </c>
      <c r="AC51">
        <v>0</v>
      </c>
      <c r="AE51" t="s">
        <v>95</v>
      </c>
      <c r="AF51">
        <v>0</v>
      </c>
    </row>
    <row r="52" spans="1:32" x14ac:dyDescent="0.25">
      <c r="AB52" t="s">
        <v>94</v>
      </c>
      <c r="AC52">
        <v>32</v>
      </c>
    </row>
    <row r="53" spans="1:32" x14ac:dyDescent="0.25">
      <c r="A53" t="s">
        <v>51</v>
      </c>
      <c r="D53" t="s">
        <v>51</v>
      </c>
      <c r="J53" t="s">
        <v>51</v>
      </c>
      <c r="S53" t="s">
        <v>51</v>
      </c>
      <c r="V53" t="s">
        <v>51</v>
      </c>
      <c r="AB53" t="s">
        <v>95</v>
      </c>
      <c r="AC53">
        <v>0</v>
      </c>
      <c r="AE53" t="s">
        <v>51</v>
      </c>
    </row>
    <row r="54" spans="1:32" x14ac:dyDescent="0.25">
      <c r="A54" t="s">
        <v>77</v>
      </c>
      <c r="B54">
        <v>7</v>
      </c>
      <c r="D54" t="s">
        <v>96</v>
      </c>
      <c r="E54">
        <v>20</v>
      </c>
      <c r="J54" t="s">
        <v>77</v>
      </c>
      <c r="K54">
        <v>14</v>
      </c>
      <c r="S54" t="s">
        <v>77</v>
      </c>
      <c r="T54">
        <v>6</v>
      </c>
      <c r="V54" t="s">
        <v>96</v>
      </c>
      <c r="W54">
        <v>9</v>
      </c>
      <c r="AE54" t="s">
        <v>96</v>
      </c>
      <c r="AF54">
        <v>8</v>
      </c>
    </row>
    <row r="55" spans="1:32" x14ac:dyDescent="0.25">
      <c r="A55" t="s">
        <v>78</v>
      </c>
      <c r="B55">
        <v>28</v>
      </c>
      <c r="D55" t="s">
        <v>78</v>
      </c>
      <c r="E55">
        <v>52</v>
      </c>
      <c r="J55" t="s">
        <v>78</v>
      </c>
      <c r="K55">
        <v>26</v>
      </c>
      <c r="S55" t="s">
        <v>78</v>
      </c>
      <c r="T55">
        <v>69</v>
      </c>
      <c r="V55" t="s">
        <v>78</v>
      </c>
      <c r="W55">
        <v>29</v>
      </c>
      <c r="AB55" t="s">
        <v>51</v>
      </c>
      <c r="AE55" t="s">
        <v>78</v>
      </c>
      <c r="AF55">
        <v>14</v>
      </c>
    </row>
    <row r="56" spans="1:32" x14ac:dyDescent="0.25">
      <c r="A56" t="s">
        <v>79</v>
      </c>
      <c r="B56">
        <v>50</v>
      </c>
      <c r="D56" t="s">
        <v>97</v>
      </c>
      <c r="E56">
        <v>237</v>
      </c>
      <c r="J56" t="s">
        <v>79</v>
      </c>
      <c r="K56">
        <v>91</v>
      </c>
      <c r="S56" t="s">
        <v>79</v>
      </c>
      <c r="T56">
        <v>54</v>
      </c>
      <c r="V56" t="s">
        <v>97</v>
      </c>
      <c r="W56">
        <v>99</v>
      </c>
      <c r="AB56" t="s">
        <v>96</v>
      </c>
      <c r="AC56">
        <v>0</v>
      </c>
      <c r="AE56" t="s">
        <v>97</v>
      </c>
      <c r="AF56">
        <v>40</v>
      </c>
    </row>
    <row r="57" spans="1:32" x14ac:dyDescent="0.25">
      <c r="A57" t="s">
        <v>55</v>
      </c>
      <c r="B57">
        <v>5</v>
      </c>
      <c r="D57" t="s">
        <v>55</v>
      </c>
      <c r="E57">
        <v>6</v>
      </c>
      <c r="J57" t="s">
        <v>55</v>
      </c>
      <c r="K57">
        <v>11</v>
      </c>
      <c r="S57" t="s">
        <v>55</v>
      </c>
      <c r="T57">
        <v>12</v>
      </c>
      <c r="V57" t="s">
        <v>55</v>
      </c>
      <c r="W57">
        <v>0</v>
      </c>
      <c r="AB57" t="s">
        <v>78</v>
      </c>
      <c r="AC57">
        <v>19</v>
      </c>
      <c r="AE57" t="s">
        <v>55</v>
      </c>
      <c r="AF57">
        <v>0</v>
      </c>
    </row>
    <row r="58" spans="1:32" x14ac:dyDescent="0.25">
      <c r="AB58" t="s">
        <v>97</v>
      </c>
      <c r="AC58">
        <v>32</v>
      </c>
    </row>
    <row r="59" spans="1:32" x14ac:dyDescent="0.25">
      <c r="A59" t="s">
        <v>80</v>
      </c>
      <c r="D59" t="s">
        <v>80</v>
      </c>
      <c r="J59" t="s">
        <v>80</v>
      </c>
      <c r="S59" t="s">
        <v>80</v>
      </c>
      <c r="V59" t="s">
        <v>80</v>
      </c>
      <c r="AB59" t="s">
        <v>55</v>
      </c>
      <c r="AC59">
        <v>5</v>
      </c>
      <c r="AE59" t="s">
        <v>80</v>
      </c>
    </row>
    <row r="60" spans="1:32" x14ac:dyDescent="0.25">
      <c r="A60" t="s">
        <v>72</v>
      </c>
      <c r="B60">
        <v>28</v>
      </c>
      <c r="D60" t="s">
        <v>72</v>
      </c>
      <c r="E60">
        <v>52</v>
      </c>
      <c r="J60" t="s">
        <v>72</v>
      </c>
      <c r="K60">
        <v>26</v>
      </c>
      <c r="S60" t="s">
        <v>72</v>
      </c>
      <c r="T60">
        <v>69</v>
      </c>
      <c r="V60" t="s">
        <v>72</v>
      </c>
      <c r="W60">
        <v>29</v>
      </c>
      <c r="AE60" t="s">
        <v>72</v>
      </c>
      <c r="AF60">
        <v>14</v>
      </c>
    </row>
    <row r="61" spans="1:32" x14ac:dyDescent="0.25">
      <c r="A61" t="s">
        <v>81</v>
      </c>
      <c r="B61">
        <v>50</v>
      </c>
      <c r="D61" t="s">
        <v>81</v>
      </c>
      <c r="E61">
        <v>237</v>
      </c>
      <c r="J61" t="s">
        <v>81</v>
      </c>
      <c r="K61">
        <v>91</v>
      </c>
      <c r="S61" t="s">
        <v>81</v>
      </c>
      <c r="T61">
        <v>54</v>
      </c>
      <c r="V61" t="s">
        <v>81</v>
      </c>
      <c r="W61">
        <v>99</v>
      </c>
      <c r="AB61" t="s">
        <v>80</v>
      </c>
      <c r="AE61" t="s">
        <v>81</v>
      </c>
      <c r="AF61">
        <v>40</v>
      </c>
    </row>
    <row r="62" spans="1:32" x14ac:dyDescent="0.25">
      <c r="A62" t="s">
        <v>56</v>
      </c>
      <c r="B62">
        <v>186</v>
      </c>
      <c r="D62" t="s">
        <v>56</v>
      </c>
      <c r="E62">
        <v>1</v>
      </c>
      <c r="J62" t="s">
        <v>56</v>
      </c>
      <c r="K62">
        <v>167</v>
      </c>
      <c r="S62" t="s">
        <v>56</v>
      </c>
      <c r="T62">
        <v>57</v>
      </c>
      <c r="V62" t="s">
        <v>56</v>
      </c>
      <c r="W62">
        <v>1</v>
      </c>
      <c r="AB62" t="s">
        <v>72</v>
      </c>
      <c r="AC62">
        <v>19</v>
      </c>
      <c r="AE62" t="s">
        <v>56</v>
      </c>
      <c r="AF62">
        <v>0</v>
      </c>
    </row>
    <row r="63" spans="1:32" x14ac:dyDescent="0.25">
      <c r="AB63" t="s">
        <v>81</v>
      </c>
      <c r="AC63">
        <v>32</v>
      </c>
    </row>
    <row r="64" spans="1:32" x14ac:dyDescent="0.25">
      <c r="A64" t="s">
        <v>103</v>
      </c>
      <c r="D64" t="s">
        <v>103</v>
      </c>
      <c r="S64" t="s">
        <v>103</v>
      </c>
      <c r="AB64" t="s">
        <v>56</v>
      </c>
      <c r="AC64">
        <v>0</v>
      </c>
      <c r="AE64" t="s">
        <v>106</v>
      </c>
    </row>
    <row r="65" spans="1:32" x14ac:dyDescent="0.25">
      <c r="A65" t="s">
        <v>53</v>
      </c>
      <c r="D65" t="s">
        <v>92</v>
      </c>
      <c r="S65" t="s">
        <v>53</v>
      </c>
      <c r="AE65" t="s">
        <v>92</v>
      </c>
    </row>
    <row r="66" spans="1:32" x14ac:dyDescent="0.25">
      <c r="A66" t="s">
        <v>71</v>
      </c>
      <c r="B66">
        <v>3</v>
      </c>
      <c r="D66" t="s">
        <v>93</v>
      </c>
      <c r="E66">
        <v>0</v>
      </c>
      <c r="S66" t="s">
        <v>71</v>
      </c>
      <c r="T66">
        <v>11</v>
      </c>
      <c r="AE66" t="s">
        <v>93</v>
      </c>
      <c r="AF66">
        <v>9</v>
      </c>
    </row>
    <row r="67" spans="1:32" x14ac:dyDescent="0.25">
      <c r="A67" t="s">
        <v>76</v>
      </c>
      <c r="B67">
        <v>46</v>
      </c>
      <c r="D67" t="s">
        <v>94</v>
      </c>
      <c r="E67">
        <v>250</v>
      </c>
      <c r="S67" t="s">
        <v>76</v>
      </c>
      <c r="T67">
        <v>94</v>
      </c>
      <c r="AE67" t="s">
        <v>94</v>
      </c>
      <c r="AF67">
        <v>50</v>
      </c>
    </row>
    <row r="68" spans="1:32" x14ac:dyDescent="0.25">
      <c r="A68" t="s">
        <v>54</v>
      </c>
      <c r="B68">
        <v>168</v>
      </c>
      <c r="D68" t="s">
        <v>95</v>
      </c>
      <c r="E68">
        <v>1</v>
      </c>
      <c r="S68" t="s">
        <v>54</v>
      </c>
      <c r="T68">
        <v>143</v>
      </c>
      <c r="AE68" t="s">
        <v>95</v>
      </c>
      <c r="AF68">
        <v>0</v>
      </c>
    </row>
    <row r="70" spans="1:32" x14ac:dyDescent="0.25">
      <c r="A70" t="s">
        <v>51</v>
      </c>
      <c r="D70" t="s">
        <v>51</v>
      </c>
      <c r="S70" t="s">
        <v>51</v>
      </c>
      <c r="AE70" t="s">
        <v>51</v>
      </c>
    </row>
    <row r="71" spans="1:32" x14ac:dyDescent="0.25">
      <c r="A71" t="s">
        <v>77</v>
      </c>
      <c r="B71">
        <v>3</v>
      </c>
      <c r="D71" t="s">
        <v>96</v>
      </c>
      <c r="E71">
        <v>0</v>
      </c>
      <c r="S71" t="s">
        <v>77</v>
      </c>
      <c r="T71">
        <v>11</v>
      </c>
      <c r="AE71" t="s">
        <v>96</v>
      </c>
      <c r="AF71">
        <v>9</v>
      </c>
    </row>
    <row r="72" spans="1:32" x14ac:dyDescent="0.25">
      <c r="A72" t="s">
        <v>78</v>
      </c>
      <c r="B72">
        <v>25</v>
      </c>
      <c r="D72" t="s">
        <v>78</v>
      </c>
      <c r="E72">
        <v>30</v>
      </c>
      <c r="S72" t="s">
        <v>78</v>
      </c>
      <c r="T72">
        <v>36</v>
      </c>
      <c r="AE72" t="s">
        <v>78</v>
      </c>
      <c r="AF72">
        <v>21</v>
      </c>
    </row>
    <row r="73" spans="1:32" x14ac:dyDescent="0.25">
      <c r="A73" t="s">
        <v>79</v>
      </c>
      <c r="B73">
        <v>46</v>
      </c>
      <c r="D73" t="s">
        <v>97</v>
      </c>
      <c r="E73">
        <v>250</v>
      </c>
      <c r="S73" t="s">
        <v>79</v>
      </c>
      <c r="T73">
        <v>94</v>
      </c>
      <c r="AE73" t="s">
        <v>97</v>
      </c>
      <c r="AF73">
        <v>50</v>
      </c>
    </row>
    <row r="74" spans="1:32" x14ac:dyDescent="0.25">
      <c r="A74" t="s">
        <v>55</v>
      </c>
      <c r="B74">
        <v>8</v>
      </c>
      <c r="D74" t="s">
        <v>55</v>
      </c>
      <c r="E74">
        <v>0</v>
      </c>
      <c r="S74" t="s">
        <v>55</v>
      </c>
      <c r="T74">
        <v>0</v>
      </c>
      <c r="AE74" t="s">
        <v>55</v>
      </c>
      <c r="AF74">
        <v>4</v>
      </c>
    </row>
    <row r="76" spans="1:32" x14ac:dyDescent="0.25">
      <c r="A76" t="s">
        <v>80</v>
      </c>
      <c r="D76" t="s">
        <v>80</v>
      </c>
      <c r="S76" t="s">
        <v>80</v>
      </c>
      <c r="AE76" t="s">
        <v>80</v>
      </c>
    </row>
    <row r="77" spans="1:32" x14ac:dyDescent="0.25">
      <c r="A77" t="s">
        <v>72</v>
      </c>
      <c r="B77">
        <v>25</v>
      </c>
      <c r="D77" t="s">
        <v>72</v>
      </c>
      <c r="E77">
        <v>30</v>
      </c>
      <c r="S77" t="s">
        <v>72</v>
      </c>
      <c r="T77">
        <v>36</v>
      </c>
      <c r="AE77" t="s">
        <v>72</v>
      </c>
      <c r="AF77">
        <v>21</v>
      </c>
    </row>
    <row r="78" spans="1:32" x14ac:dyDescent="0.25">
      <c r="A78" t="s">
        <v>81</v>
      </c>
      <c r="B78">
        <v>46</v>
      </c>
      <c r="D78" t="s">
        <v>98</v>
      </c>
      <c r="E78">
        <v>250</v>
      </c>
      <c r="S78" t="s">
        <v>81</v>
      </c>
      <c r="T78">
        <v>94</v>
      </c>
      <c r="AE78" t="s">
        <v>81</v>
      </c>
      <c r="AF78">
        <v>50</v>
      </c>
    </row>
    <row r="79" spans="1:32" x14ac:dyDescent="0.25">
      <c r="A79" t="s">
        <v>56</v>
      </c>
      <c r="B79">
        <v>151</v>
      </c>
      <c r="D79" t="s">
        <v>56</v>
      </c>
      <c r="E79">
        <v>0</v>
      </c>
      <c r="S79" t="s">
        <v>56</v>
      </c>
      <c r="T79">
        <v>130</v>
      </c>
      <c r="AE79" t="s">
        <v>56</v>
      </c>
      <c r="AF79">
        <v>0</v>
      </c>
    </row>
    <row r="81" spans="1:20" x14ac:dyDescent="0.25">
      <c r="A81" t="s">
        <v>63</v>
      </c>
      <c r="S81" t="s">
        <v>63</v>
      </c>
    </row>
    <row r="83" spans="1:20" x14ac:dyDescent="0.25">
      <c r="A83" t="s">
        <v>103</v>
      </c>
      <c r="S83" t="s">
        <v>102</v>
      </c>
    </row>
    <row r="84" spans="1:20" x14ac:dyDescent="0.25">
      <c r="A84" t="s">
        <v>53</v>
      </c>
      <c r="S84" t="s">
        <v>53</v>
      </c>
    </row>
    <row r="85" spans="1:20" x14ac:dyDescent="0.25">
      <c r="A85" t="s">
        <v>71</v>
      </c>
      <c r="B85">
        <v>27</v>
      </c>
      <c r="S85" t="s">
        <v>71</v>
      </c>
      <c r="T85">
        <v>5</v>
      </c>
    </row>
    <row r="86" spans="1:20" x14ac:dyDescent="0.25">
      <c r="A86" t="s">
        <v>76</v>
      </c>
      <c r="B86">
        <v>142</v>
      </c>
      <c r="S86" t="s">
        <v>76</v>
      </c>
      <c r="T86">
        <v>123</v>
      </c>
    </row>
    <row r="87" spans="1:20" x14ac:dyDescent="0.25">
      <c r="A87" t="s">
        <v>54</v>
      </c>
      <c r="B87">
        <v>164</v>
      </c>
      <c r="S87" t="s">
        <v>54</v>
      </c>
      <c r="T87">
        <v>111</v>
      </c>
    </row>
    <row r="89" spans="1:20" x14ac:dyDescent="0.25">
      <c r="A89" t="s">
        <v>51</v>
      </c>
      <c r="S89" t="s">
        <v>51</v>
      </c>
    </row>
    <row r="90" spans="1:20" x14ac:dyDescent="0.25">
      <c r="A90" t="s">
        <v>77</v>
      </c>
      <c r="B90">
        <v>27</v>
      </c>
      <c r="S90" t="s">
        <v>77</v>
      </c>
      <c r="T90">
        <v>5</v>
      </c>
    </row>
    <row r="91" spans="1:20" x14ac:dyDescent="0.25">
      <c r="A91" t="s">
        <v>78</v>
      </c>
      <c r="B91">
        <v>57</v>
      </c>
      <c r="S91" t="s">
        <v>78</v>
      </c>
      <c r="T91">
        <v>68</v>
      </c>
    </row>
    <row r="92" spans="1:20" x14ac:dyDescent="0.25">
      <c r="A92" t="s">
        <v>79</v>
      </c>
      <c r="B92">
        <v>142</v>
      </c>
      <c r="S92" t="s">
        <v>79</v>
      </c>
      <c r="T92">
        <v>123</v>
      </c>
    </row>
    <row r="93" spans="1:20" x14ac:dyDescent="0.25">
      <c r="A93" t="s">
        <v>55</v>
      </c>
      <c r="B93">
        <v>10</v>
      </c>
      <c r="S93" t="s">
        <v>55</v>
      </c>
      <c r="T93">
        <v>6</v>
      </c>
    </row>
    <row r="95" spans="1:20" x14ac:dyDescent="0.25">
      <c r="A95" t="s">
        <v>80</v>
      </c>
      <c r="S95" t="s">
        <v>80</v>
      </c>
    </row>
    <row r="96" spans="1:20" x14ac:dyDescent="0.25">
      <c r="A96" t="s">
        <v>72</v>
      </c>
      <c r="B96">
        <v>57</v>
      </c>
      <c r="S96" t="s">
        <v>72</v>
      </c>
      <c r="T96">
        <v>68</v>
      </c>
    </row>
    <row r="97" spans="1:20" x14ac:dyDescent="0.25">
      <c r="A97" t="s">
        <v>81</v>
      </c>
      <c r="B97">
        <v>142</v>
      </c>
      <c r="S97" t="s">
        <v>81</v>
      </c>
      <c r="T97">
        <v>123</v>
      </c>
    </row>
    <row r="98" spans="1:20" x14ac:dyDescent="0.25">
      <c r="A98" t="s">
        <v>56</v>
      </c>
      <c r="B98">
        <v>145</v>
      </c>
      <c r="S98" t="s">
        <v>56</v>
      </c>
      <c r="T98">
        <v>102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Oprm1-Cre (P)</vt:lpstr>
      <vt:lpstr>Oprm1-Cre (P) Analysis</vt:lpstr>
      <vt:lpstr>Oprm1-Cre Sun1 (B)</vt:lpstr>
      <vt:lpstr>Oprm1-Cre Sun1 (B) Analysis</vt:lpstr>
      <vt:lpstr>Combined Analyses (P+B)</vt:lpstr>
    </vt:vector>
  </TitlesOfParts>
  <Company>PMACS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Salimando</dc:creator>
  <cp:lastModifiedBy>Greg Salimando</cp:lastModifiedBy>
  <dcterms:created xsi:type="dcterms:W3CDTF">2022-06-27T21:08:18Z</dcterms:created>
  <dcterms:modified xsi:type="dcterms:W3CDTF">2022-08-12T22:03:57Z</dcterms:modified>
</cp:coreProperties>
</file>