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113"/>
  <workbookPr/>
  <mc:AlternateContent xmlns:mc="http://schemas.openxmlformats.org/markup-compatibility/2006">
    <mc:Choice Requires="x15">
      <x15ac:absPath xmlns:x15ac="http://schemas.microsoft.com/office/spreadsheetml/2010/11/ac" url="/Volumes/Patrick Manser_DATA/2 Pilot Feasibility RCT/4_Publication/0_Data/"/>
    </mc:Choice>
  </mc:AlternateContent>
  <xr:revisionPtr revIDLastSave="0" documentId="13_ncr:1_{9D18071A-184E-1946-95A2-BC2B1A4FDAB9}" xr6:coauthVersionLast="47" xr6:coauthVersionMax="47" xr10:uidLastSave="{00000000-0000-0000-0000-000000000000}"/>
  <bookViews>
    <workbookView xWindow="0" yWindow="-21720" windowWidth="38400" windowHeight="21600" tabRatio="500" activeTab="6" xr2:uid="{00000000-000D-0000-FFFF-FFFF00000000}"/>
  </bookViews>
  <sheets>
    <sheet name="Feasibility - Recruitment" sheetId="7" r:id="rId1"/>
    <sheet name="Feasibilty - Adherence" sheetId="8" r:id="rId2"/>
    <sheet name="Feasibility - Compliance" sheetId="9" r:id="rId3"/>
    <sheet name="Feasibilty - Attrition" sheetId="12" r:id="rId4"/>
    <sheet name="Usability - SUS" sheetId="6" r:id="rId5"/>
    <sheet name="Acceptance - Enjoyment (EEQ-G)" sheetId="14" r:id="rId6"/>
    <sheet name="Acceptance - Motivation (BREQ)" sheetId="16"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P35" i="9" l="1"/>
  <c r="O35" i="9"/>
  <c r="N35" i="9"/>
  <c r="M35" i="9"/>
  <c r="L35" i="9"/>
  <c r="K35" i="9"/>
  <c r="J35" i="9"/>
  <c r="I35" i="9"/>
  <c r="H35" i="9"/>
  <c r="G35" i="9"/>
  <c r="F35" i="9"/>
  <c r="E35" i="9"/>
  <c r="D35" i="9"/>
  <c r="C35" i="9"/>
  <c r="Q35" i="8"/>
  <c r="P35" i="8"/>
  <c r="O35" i="8"/>
  <c r="N35" i="8"/>
  <c r="M35" i="8"/>
  <c r="L35" i="8"/>
  <c r="K35" i="8"/>
  <c r="J35" i="8"/>
  <c r="I35" i="8"/>
  <c r="H35" i="8"/>
  <c r="G35" i="8"/>
  <c r="F35" i="8"/>
  <c r="E35" i="8"/>
  <c r="D35" i="8"/>
  <c r="C35" i="8"/>
  <c r="K14" i="6"/>
  <c r="J14" i="6"/>
  <c r="I14" i="6"/>
  <c r="H14" i="6"/>
  <c r="G14" i="6"/>
  <c r="F14" i="6"/>
  <c r="E14" i="6"/>
  <c r="D14" i="6"/>
  <c r="C14" i="6"/>
  <c r="B14" i="6"/>
  <c r="M14" i="6"/>
  <c r="M13" i="6"/>
  <c r="O34" i="9"/>
  <c r="O34" i="8"/>
  <c r="O13" i="9" l="1"/>
  <c r="O10" i="9"/>
  <c r="O7" i="9"/>
  <c r="O4" i="9"/>
  <c r="C34" i="9"/>
  <c r="D34" i="9"/>
  <c r="E34" i="9"/>
  <c r="F34" i="9"/>
  <c r="G34" i="9"/>
  <c r="H34" i="9"/>
  <c r="I34" i="9"/>
  <c r="J34" i="9"/>
  <c r="K34" i="9"/>
  <c r="B14" i="12"/>
  <c r="AD6" i="9"/>
  <c r="AD5" i="9"/>
  <c r="AD4" i="9"/>
  <c r="N34" i="9"/>
  <c r="M34" i="9"/>
  <c r="L34" i="9"/>
  <c r="O31" i="9"/>
  <c r="P30" i="9"/>
  <c r="O30" i="9"/>
  <c r="O28" i="9"/>
  <c r="P27" i="9"/>
  <c r="O27" i="9"/>
  <c r="O25" i="9"/>
  <c r="P24" i="9"/>
  <c r="O24" i="9"/>
  <c r="O22" i="9"/>
  <c r="P21" i="9"/>
  <c r="O21" i="9"/>
  <c r="O19" i="9"/>
  <c r="P18" i="9"/>
  <c r="O18" i="9"/>
  <c r="O16" i="9"/>
  <c r="P15" i="9"/>
  <c r="O15" i="9"/>
  <c r="P12" i="9"/>
  <c r="O12" i="9"/>
  <c r="P9" i="9"/>
  <c r="O9" i="9"/>
  <c r="P6" i="9"/>
  <c r="O6" i="9"/>
  <c r="P3" i="9"/>
  <c r="O3" i="9"/>
  <c r="AE11" i="8"/>
  <c r="AE10" i="8"/>
  <c r="AE9" i="8"/>
  <c r="AE8" i="8"/>
  <c r="AE7" i="8"/>
  <c r="AE6" i="8"/>
  <c r="AE5" i="8"/>
  <c r="AE4" i="8"/>
  <c r="Q4" i="8"/>
  <c r="Q34" i="8"/>
  <c r="N34" i="8"/>
  <c r="M34" i="8"/>
  <c r="L34" i="8"/>
  <c r="K34" i="8"/>
  <c r="J34" i="8"/>
  <c r="I34" i="8"/>
  <c r="H34" i="8"/>
  <c r="G34" i="8"/>
  <c r="F34" i="8"/>
  <c r="E34" i="8"/>
  <c r="D34" i="8"/>
  <c r="C34" i="8"/>
  <c r="O31" i="8"/>
  <c r="P30" i="8"/>
  <c r="Q31" i="8" s="1"/>
  <c r="O30" i="8"/>
  <c r="O28" i="8"/>
  <c r="P27" i="8"/>
  <c r="Q28" i="8" s="1"/>
  <c r="O27" i="8"/>
  <c r="O25" i="8"/>
  <c r="P24" i="8"/>
  <c r="Q25" i="8" s="1"/>
  <c r="O24" i="8"/>
  <c r="O22" i="8"/>
  <c r="P21" i="8"/>
  <c r="Q22" i="8" s="1"/>
  <c r="O21" i="8"/>
  <c r="O19" i="8"/>
  <c r="P18" i="8"/>
  <c r="O18" i="8"/>
  <c r="O16" i="8"/>
  <c r="P15" i="8"/>
  <c r="Q16" i="8" s="1"/>
  <c r="O15" i="8"/>
  <c r="O13" i="8"/>
  <c r="P12" i="8"/>
  <c r="Q13" i="8" s="1"/>
  <c r="O12" i="8"/>
  <c r="O10" i="8"/>
  <c r="P9" i="8"/>
  <c r="Q10" i="8" s="1"/>
  <c r="O9" i="8"/>
  <c r="O7" i="8"/>
  <c r="P6" i="8"/>
  <c r="Q7" i="8" s="1"/>
  <c r="O6" i="8"/>
  <c r="O4" i="8"/>
  <c r="P3" i="8"/>
  <c r="O3" i="8"/>
  <c r="K20" i="6"/>
  <c r="J20" i="6"/>
  <c r="I20" i="6"/>
  <c r="H20" i="6"/>
  <c r="G20" i="6"/>
  <c r="F20" i="6"/>
  <c r="E20" i="6"/>
  <c r="D20" i="6"/>
  <c r="C20" i="6"/>
  <c r="B20" i="6"/>
  <c r="K19" i="6"/>
  <c r="J19" i="6"/>
  <c r="I19" i="6"/>
  <c r="H19" i="6"/>
  <c r="G19" i="6"/>
  <c r="F19" i="6"/>
  <c r="E19" i="6"/>
  <c r="D19" i="6"/>
  <c r="C19" i="6"/>
  <c r="B19" i="6"/>
  <c r="K18" i="6"/>
  <c r="J18" i="6"/>
  <c r="I18" i="6"/>
  <c r="H18" i="6"/>
  <c r="G18" i="6"/>
  <c r="F18" i="6"/>
  <c r="E18" i="6"/>
  <c r="D18" i="6"/>
  <c r="C18" i="6"/>
  <c r="B18" i="6"/>
  <c r="K17" i="6"/>
  <c r="J17" i="6"/>
  <c r="I17" i="6"/>
  <c r="H17" i="6"/>
  <c r="G17" i="6"/>
  <c r="F17" i="6"/>
  <c r="E17" i="6"/>
  <c r="D17" i="6"/>
  <c r="C17" i="6"/>
  <c r="B17" i="6"/>
  <c r="K16" i="6"/>
  <c r="J16" i="6"/>
  <c r="I16" i="6"/>
  <c r="H16" i="6"/>
  <c r="G16" i="6"/>
  <c r="F16" i="6"/>
  <c r="E16" i="6"/>
  <c r="D16" i="6"/>
  <c r="C16" i="6"/>
  <c r="B16" i="6"/>
  <c r="K13" i="6"/>
  <c r="J13" i="6"/>
  <c r="I13" i="6"/>
  <c r="H13" i="6"/>
  <c r="G13" i="6"/>
  <c r="F13" i="6"/>
  <c r="E13" i="6"/>
  <c r="D13" i="6"/>
  <c r="C13" i="6"/>
  <c r="B13" i="6"/>
  <c r="L11" i="6"/>
  <c r="L10" i="6"/>
  <c r="L9" i="6"/>
  <c r="L8" i="6"/>
  <c r="L7" i="6"/>
  <c r="L6" i="6"/>
  <c r="L5" i="6"/>
  <c r="L4" i="6"/>
  <c r="L3" i="6"/>
  <c r="L13" i="6" l="1"/>
  <c r="L16" i="6"/>
  <c r="P34" i="9"/>
  <c r="P34" i="8"/>
  <c r="Q19" i="8"/>
  <c r="L17" i="6"/>
  <c r="L18" i="6"/>
  <c r="L20" i="6"/>
  <c r="L19" i="6"/>
</calcChain>
</file>

<file path=xl/sharedStrings.xml><?xml version="1.0" encoding="utf-8"?>
<sst xmlns="http://schemas.openxmlformats.org/spreadsheetml/2006/main" count="1877" uniqueCount="547">
  <si>
    <t>Score = "1"</t>
  </si>
  <si>
    <t>Score = "2"</t>
  </si>
  <si>
    <t>Score = "3"</t>
  </si>
  <si>
    <t>Score = "4"</t>
  </si>
  <si>
    <t>Score = "0"</t>
  </si>
  <si>
    <t>Participant Number:</t>
  </si>
  <si>
    <t>Average Score of all Items:</t>
  </si>
  <si>
    <r>
      <rPr>
        <sz val="12"/>
        <color rgb="FF000000"/>
        <rFont val="Times New Roman"/>
        <family val="1"/>
      </rPr>
      <t xml:space="preserve">Question 1 - </t>
    </r>
    <r>
      <rPr>
        <sz val="10"/>
        <color rgb="FF000000"/>
        <rFont val="Times New Roman"/>
        <family val="1"/>
      </rPr>
      <t>I think that I would like to use this system frequently.</t>
    </r>
  </si>
  <si>
    <r>
      <rPr>
        <sz val="12"/>
        <color rgb="FF000000"/>
        <rFont val="Times New Roman"/>
        <family val="1"/>
      </rPr>
      <t xml:space="preserve">Question 2 - </t>
    </r>
    <r>
      <rPr>
        <sz val="10"/>
        <color rgb="FF000000"/>
        <rFont val="Times New Roman"/>
        <family val="1"/>
      </rPr>
      <t>I found the system unnecessarily complex.</t>
    </r>
  </si>
  <si>
    <r>
      <rPr>
        <sz val="12"/>
        <color rgb="FF000000"/>
        <rFont val="Times New Roman"/>
        <family val="1"/>
      </rPr>
      <t xml:space="preserve">Question 3 - </t>
    </r>
    <r>
      <rPr>
        <sz val="10"/>
        <color rgb="FF000000"/>
        <rFont val="Times New Roman"/>
        <family val="1"/>
      </rPr>
      <t>I thought the system was easy to use.</t>
    </r>
  </si>
  <si>
    <r>
      <rPr>
        <sz val="12"/>
        <color rgb="FF000000"/>
        <rFont val="Times New Roman"/>
        <family val="1"/>
      </rPr>
      <t xml:space="preserve">Question 4 - </t>
    </r>
    <r>
      <rPr>
        <sz val="10"/>
        <color rgb="FF000000"/>
        <rFont val="Times New Roman"/>
        <family val="1"/>
      </rPr>
      <t>I think that I would need the support of a technical person to be able to use this system.</t>
    </r>
  </si>
  <si>
    <r>
      <rPr>
        <sz val="12"/>
        <color rgb="FF000000"/>
        <rFont val="Times New Roman"/>
        <family val="1"/>
      </rPr>
      <t xml:space="preserve">Question 5 - </t>
    </r>
    <r>
      <rPr>
        <sz val="10"/>
        <color rgb="FF000000"/>
        <rFont val="Times New Roman"/>
        <family val="1"/>
      </rPr>
      <t>I found the various functions in this system were well integrated.</t>
    </r>
  </si>
  <si>
    <r>
      <rPr>
        <sz val="12"/>
        <color rgb="FF000000"/>
        <rFont val="Times New Roman"/>
        <family val="1"/>
      </rPr>
      <t xml:space="preserve">Question 6 - </t>
    </r>
    <r>
      <rPr>
        <sz val="10"/>
        <color rgb="FF000000"/>
        <rFont val="Times New Roman"/>
        <family val="1"/>
      </rPr>
      <t>I thought there was too much inconsistency in this system.</t>
    </r>
  </si>
  <si>
    <r>
      <rPr>
        <sz val="12"/>
        <color rgb="FF000000"/>
        <rFont val="Times New Roman"/>
        <family val="1"/>
      </rPr>
      <t xml:space="preserve">Question 7 - </t>
    </r>
    <r>
      <rPr>
        <sz val="10"/>
        <color rgb="FF000000"/>
        <rFont val="Times New Roman"/>
        <family val="1"/>
      </rPr>
      <t>I would imagine that most people would learn to use this system very quickly.</t>
    </r>
  </si>
  <si>
    <r>
      <rPr>
        <sz val="12"/>
        <color rgb="FF000000"/>
        <rFont val="Times New Roman"/>
        <family val="1"/>
      </rPr>
      <t xml:space="preserve">Question 8 - </t>
    </r>
    <r>
      <rPr>
        <sz val="10"/>
        <color rgb="FF000000"/>
        <rFont val="Times New Roman"/>
        <family val="1"/>
      </rPr>
      <t>I found the system very cumbersome to use.</t>
    </r>
  </si>
  <si>
    <r>
      <rPr>
        <sz val="12"/>
        <color rgb="FF000000"/>
        <rFont val="Times New Roman"/>
        <family val="1"/>
      </rPr>
      <t xml:space="preserve">Question 9 - </t>
    </r>
    <r>
      <rPr>
        <sz val="10"/>
        <color rgb="FF000000"/>
        <rFont val="Times New Roman"/>
        <family val="1"/>
      </rPr>
      <t>I felt very confident using the system.</t>
    </r>
  </si>
  <si>
    <r>
      <rPr>
        <sz val="12"/>
        <color rgb="FF000000"/>
        <rFont val="Times New Roman"/>
        <family val="1"/>
      </rPr>
      <t xml:space="preserve">Question 10 - </t>
    </r>
    <r>
      <rPr>
        <sz val="10"/>
        <color rgb="FF000000"/>
        <rFont val="Times New Roman"/>
        <family val="1"/>
      </rPr>
      <t>I needed to learn a lot of things before I could get going with this system.</t>
    </r>
  </si>
  <si>
    <t>S-01</t>
  </si>
  <si>
    <t>YES</t>
  </si>
  <si>
    <t>mNCD</t>
  </si>
  <si>
    <t>mNCD due to Alzheimer’s Disease</t>
  </si>
  <si>
    <t>S-02</t>
  </si>
  <si>
    <t>sMCI</t>
  </si>
  <si>
    <t>S-03</t>
  </si>
  <si>
    <t>NO (declined to participate)</t>
  </si>
  <si>
    <t>S-04</t>
  </si>
  <si>
    <t>S-05</t>
  </si>
  <si>
    <t>S-06</t>
  </si>
  <si>
    <t>S-07</t>
  </si>
  <si>
    <t>S-08</t>
  </si>
  <si>
    <t>S-09</t>
  </si>
  <si>
    <t>S-10</t>
  </si>
  <si>
    <t>mild vascular NCD</t>
  </si>
  <si>
    <t>S-11</t>
  </si>
  <si>
    <t>NO (not meeting eligibility criteria; presence of additional, clinically relevant (i.e. acute and/or symptomatic) neurological disorders)</t>
  </si>
  <si>
    <t>S-12</t>
  </si>
  <si>
    <t>S-13</t>
  </si>
  <si>
    <t>S-14</t>
  </si>
  <si>
    <t>S-15</t>
  </si>
  <si>
    <t>S-16</t>
  </si>
  <si>
    <t>S-17</t>
  </si>
  <si>
    <t>S-18</t>
  </si>
  <si>
    <t>S-19</t>
  </si>
  <si>
    <t>S-20</t>
  </si>
  <si>
    <t>S-21</t>
  </si>
  <si>
    <t>S-22</t>
  </si>
  <si>
    <t>S-23</t>
  </si>
  <si>
    <t>S-24</t>
  </si>
  <si>
    <t>S-25</t>
  </si>
  <si>
    <t>S-26</t>
  </si>
  <si>
    <t>S-27</t>
  </si>
  <si>
    <t>S-28</t>
  </si>
  <si>
    <t>S-29</t>
  </si>
  <si>
    <t>S-30</t>
  </si>
  <si>
    <t>S-31</t>
  </si>
  <si>
    <t>S-32</t>
  </si>
  <si>
    <t>S-33</t>
  </si>
  <si>
    <t>S-34</t>
  </si>
  <si>
    <t>S-35</t>
  </si>
  <si>
    <t>S-36</t>
  </si>
  <si>
    <t>mild Frontotemporal NCD</t>
  </si>
  <si>
    <t>S-37</t>
  </si>
  <si>
    <t>S-38</t>
  </si>
  <si>
    <t>S-39</t>
  </si>
  <si>
    <t>S-40</t>
  </si>
  <si>
    <t>S-41</t>
  </si>
  <si>
    <t>S-42</t>
  </si>
  <si>
    <t>S-43</t>
  </si>
  <si>
    <t>S-44</t>
  </si>
  <si>
    <t>S-45</t>
  </si>
  <si>
    <t>S-46</t>
  </si>
  <si>
    <t>S-47</t>
  </si>
  <si>
    <t>S-48</t>
  </si>
  <si>
    <t>S-49</t>
  </si>
  <si>
    <t>S-50</t>
  </si>
  <si>
    <t>S-51</t>
  </si>
  <si>
    <t>(1) mNCD = clinical diagnosis of ‘mild neurocognitive disorder; sMCI = patients screened for mild cognitive impairment)</t>
  </si>
  <si>
    <r>
      <t xml:space="preserve">Category </t>
    </r>
    <r>
      <rPr>
        <b/>
        <vertAlign val="superscript"/>
        <sz val="14"/>
        <color rgb="FF000000"/>
        <rFont val="Calibri (Textkörper)"/>
      </rPr>
      <t>(1)</t>
    </r>
    <r>
      <rPr>
        <b/>
        <sz val="14"/>
        <color rgb="FF000000"/>
        <rFont val="Calibri (Textkörper)"/>
      </rPr>
      <t>:</t>
    </r>
  </si>
  <si>
    <t>Main Clinical Subtyp:</t>
  </si>
  <si>
    <t>Training Sessions:</t>
  </si>
  <si>
    <t>weekly Average:</t>
  </si>
  <si>
    <t>Total:</t>
  </si>
  <si>
    <t>Supervised:</t>
  </si>
  <si>
    <t>Coded classifications for reasons for non-adherence: (1) for time reasons, (2) due to technical problems, (3) forgot to train, (4) due to comprehension problems, (5) lack of motivation, (6) interruption of training due to adverse events, (7) other reasons, and (8) unknown</t>
  </si>
  <si>
    <t>Sum:</t>
  </si>
  <si>
    <t>absolut []</t>
  </si>
  <si>
    <t>relative [%]</t>
  </si>
  <si>
    <t>(1) for time reasons</t>
  </si>
  <si>
    <t>reasons for non-adherence</t>
  </si>
  <si>
    <t xml:space="preserve"> </t>
  </si>
  <si>
    <t>2 x for time reasons</t>
  </si>
  <si>
    <t>1 x for time reasons</t>
  </si>
  <si>
    <t>1 x due to technical problems, 1 x for time reasons</t>
  </si>
  <si>
    <t>2 x due to technical problems</t>
  </si>
  <si>
    <t>(6) interruption of training due to adverse events</t>
  </si>
  <si>
    <t>(3) forgot to train</t>
  </si>
  <si>
    <t>(4) due to comprehension problems</t>
  </si>
  <si>
    <t>(8) unknown</t>
  </si>
  <si>
    <t>(5) lack of motivation</t>
  </si>
  <si>
    <t>(2) due to technical problems</t>
  </si>
  <si>
    <t>(7) other reasons</t>
  </si>
  <si>
    <t>2 x interruption of training due to pain and bruising after a training-unrelated adverse event (fall)</t>
  </si>
  <si>
    <t>2 x interruption of training due to pain and bruising after a training-unrelated adverse event (fall), 1 x due to technical problems</t>
  </si>
  <si>
    <r>
      <t xml:space="preserve">relative [%] </t>
    </r>
    <r>
      <rPr>
        <vertAlign val="superscript"/>
        <sz val="11"/>
        <color theme="1"/>
        <rFont val="Calibri (Textkörper)"/>
      </rPr>
      <t>(1)</t>
    </r>
  </si>
  <si>
    <t>1 x forgot to train</t>
  </si>
  <si>
    <t>1 x due to technical problems</t>
  </si>
  <si>
    <t>1 x due to comprehension problems (was not yet ready to train independently)</t>
  </si>
  <si>
    <t>1 x due to comprehension problems (was not yet ready to train independently), 1 x for time reasons</t>
  </si>
  <si>
    <t>3 x due to comprehension problems</t>
  </si>
  <si>
    <t>5 x due to technical problems</t>
  </si>
  <si>
    <t>1 x unknown</t>
  </si>
  <si>
    <t>3 x other reasons =&gt; organizational challenges (participant went into a stationary clinic for three weeks and the training equipment first had to be transported to the clinic for the participant to be able to continue training).</t>
  </si>
  <si>
    <t>3 x for time reasons</t>
  </si>
  <si>
    <t>2 x forgot to train</t>
  </si>
  <si>
    <t>3 x forgot to train</t>
  </si>
  <si>
    <t>2 x lack of lack of motivation (did not want to train more than 3x/week)</t>
  </si>
  <si>
    <t>1 x due to technical problems, 1 x other reasons (back pain)</t>
  </si>
  <si>
    <t>Adherence</t>
  </si>
  <si>
    <t xml:space="preserve">   Mean [%]:</t>
  </si>
  <si>
    <t xml:space="preserve">   Standard Deviation [%]:</t>
  </si>
  <si>
    <t>(1) participant was allowed to perform the training at the study center (ETH Hönggerberg) using the ‘Senso’ because there was not enough space for the exergame device at the participants’ home =&gt; target training volume according to 'Brain-IT' training concept = 3 x 21 min = 63 min/week</t>
  </si>
  <si>
    <t>Compliance</t>
  </si>
  <si>
    <t>Training Volume:</t>
  </si>
  <si>
    <t>Average per week:</t>
  </si>
  <si>
    <t>Coded classifications for reasons for non-compliance: (1) accidentally stopped the training by staying on the back plate of the exergame device for too long, (2) due to technical problems, and (3) unknown</t>
  </si>
  <si>
    <t>(1) accidentally stopped the training by staying on the back plate of the exergame device for too long</t>
  </si>
  <si>
    <t>reasons for non-compliance</t>
  </si>
  <si>
    <t>1 x accidentally stopped the training by staying on the back plate of the exergame device for too long</t>
  </si>
  <si>
    <t>(3) unknown</t>
  </si>
  <si>
    <t>2 x accidentally stopped the training by staying on the back plate of the exergame device for too long</t>
  </si>
  <si>
    <t>Status:</t>
  </si>
  <si>
    <t>Attrition:</t>
  </si>
  <si>
    <t>1 = training completed</t>
  </si>
  <si>
    <t>0 = dropout</t>
  </si>
  <si>
    <t>Reason for dropout:</t>
  </si>
  <si>
    <t>back surgery scheduled on short notice and was not coordinated with the research team</t>
  </si>
  <si>
    <t>lack of motivation</t>
  </si>
  <si>
    <t>W1:</t>
  </si>
  <si>
    <t>W2:</t>
  </si>
  <si>
    <t>W3:</t>
  </si>
  <si>
    <t>W4:</t>
  </si>
  <si>
    <t>W5:</t>
  </si>
  <si>
    <t>W6:</t>
  </si>
  <si>
    <t>W7:</t>
  </si>
  <si>
    <t>W8:</t>
  </si>
  <si>
    <t>W9:</t>
  </si>
  <si>
    <t>W10:</t>
  </si>
  <si>
    <t>W11:</t>
  </si>
  <si>
    <t>W12:</t>
  </si>
  <si>
    <t>Total Score:</t>
  </si>
  <si>
    <t>Mean:</t>
  </si>
  <si>
    <t>Standard Deviation:</t>
  </si>
  <si>
    <t>SUS_Q1</t>
  </si>
  <si>
    <t>SUS_Q2</t>
  </si>
  <si>
    <t>SUS_Q3</t>
  </si>
  <si>
    <t>SUS_Q4</t>
  </si>
  <si>
    <t>SUS_Q5</t>
  </si>
  <si>
    <t>SUS_Q6</t>
  </si>
  <si>
    <t>SUS_Q7</t>
  </si>
  <si>
    <t>SUS_Q8</t>
  </si>
  <si>
    <t>SUS_Q9</t>
  </si>
  <si>
    <t>SUS_Q10</t>
  </si>
  <si>
    <t>SUS_total_score</t>
  </si>
  <si>
    <t>SUS_average_points</t>
  </si>
  <si>
    <t>BREQ_w1_q1</t>
  </si>
  <si>
    <t>BREQ_w1_q2</t>
  </si>
  <si>
    <t>BREQ_w1_q3</t>
  </si>
  <si>
    <t>BREQ_w1_q4</t>
  </si>
  <si>
    <t>BREQ_w1_q5</t>
  </si>
  <si>
    <t>BREQ_w1_q6</t>
  </si>
  <si>
    <t>BREQ_w1_q7</t>
  </si>
  <si>
    <t>BREQ_w1_q8</t>
  </si>
  <si>
    <t>BREQ_w1_q9</t>
  </si>
  <si>
    <t>BREQ_w1_q10</t>
  </si>
  <si>
    <t>BREQ_w1_q11</t>
  </si>
  <si>
    <t>BREQ_w1_q12</t>
  </si>
  <si>
    <t>BREQ_w1_q13</t>
  </si>
  <si>
    <t>BREQ_w1_q14</t>
  </si>
  <si>
    <t>BREQ_w1_q15</t>
  </si>
  <si>
    <t>BREQ_w1_q16</t>
  </si>
  <si>
    <t>BREQ_w1_q17</t>
  </si>
  <si>
    <t>BREQ_w1_q18</t>
  </si>
  <si>
    <t>BREQ_w1_q19</t>
  </si>
  <si>
    <t>BREQ_w1_q20</t>
  </si>
  <si>
    <t>BREQ_w1_q21</t>
  </si>
  <si>
    <t>BREQ_w1_q22</t>
  </si>
  <si>
    <t>BREQ_w1_q23</t>
  </si>
  <si>
    <t>BREQ_w1_q24</t>
  </si>
  <si>
    <t>BREQ_amotivation_w1</t>
  </si>
  <si>
    <t>BREQ_external_w1</t>
  </si>
  <si>
    <t>BREQ_introjected_w1</t>
  </si>
  <si>
    <t>BREQ_identified_w1</t>
  </si>
  <si>
    <t>BREQ_integrated_w1</t>
  </si>
  <si>
    <t>BREQ_intrinsic_w1</t>
  </si>
  <si>
    <t>EEQ_total_score_w2</t>
  </si>
  <si>
    <t>BREQ_w3_q1</t>
  </si>
  <si>
    <t>BREQ_w3_q2</t>
  </si>
  <si>
    <t>BREQ_w3_q3</t>
  </si>
  <si>
    <t>BREQ_w3_q4</t>
  </si>
  <si>
    <t>BREQ_w3_q5</t>
  </si>
  <si>
    <t>BREQ_w3_q6</t>
  </si>
  <si>
    <t>BREQ_w3_q7</t>
  </si>
  <si>
    <t>BREQ_w3_q8</t>
  </si>
  <si>
    <t>BREQ_w3_q9</t>
  </si>
  <si>
    <t>BREQ_w3_q10</t>
  </si>
  <si>
    <t>BREQ_w3_q11</t>
  </si>
  <si>
    <t>BREQ_w3_q12</t>
  </si>
  <si>
    <t>BREQ_w3_q13</t>
  </si>
  <si>
    <t>BREQ_w3_q14</t>
  </si>
  <si>
    <t>BREQ_w3_q15</t>
  </si>
  <si>
    <t>BREQ_w3_q16</t>
  </si>
  <si>
    <t>BREQ_w3_q17</t>
  </si>
  <si>
    <t>BREQ_w3_q18</t>
  </si>
  <si>
    <t>BREQ_w3_q19</t>
  </si>
  <si>
    <t>BREQ_w3_q20</t>
  </si>
  <si>
    <t>BREQ_w3_q21</t>
  </si>
  <si>
    <t>BREQ_w3_q22</t>
  </si>
  <si>
    <t>BREQ_w3_q23</t>
  </si>
  <si>
    <t>BREQ_w3_q24</t>
  </si>
  <si>
    <t>BREQ_amotivation_w3</t>
  </si>
  <si>
    <t>BREQ_external_w3</t>
  </si>
  <si>
    <t>BREQ_introjected_w3</t>
  </si>
  <si>
    <t>BREQ_identified_w3</t>
  </si>
  <si>
    <t>BREQ_integrated_w3</t>
  </si>
  <si>
    <t>BREQ_intrinsic_w3</t>
  </si>
  <si>
    <t>EEQ_total_score_w4</t>
  </si>
  <si>
    <t>BREQ_w5_q1</t>
  </si>
  <si>
    <t>BREQ_w5_q2</t>
  </si>
  <si>
    <t>BREQ_w5_q3</t>
  </si>
  <si>
    <t>BREQ_w5_q4</t>
  </si>
  <si>
    <t>BREQ_w5_q5</t>
  </si>
  <si>
    <t>BREQ_w5_q6</t>
  </si>
  <si>
    <t>BREQ_w5_q7</t>
  </si>
  <si>
    <t>BREQ_w5_q8</t>
  </si>
  <si>
    <t>BREQ_w5_q9</t>
  </si>
  <si>
    <t>BREQ_w5_q10</t>
  </si>
  <si>
    <t>BREQ_w5_q11</t>
  </si>
  <si>
    <t>BREQ_w5_q12</t>
  </si>
  <si>
    <t>BREQ_w5_q13</t>
  </si>
  <si>
    <t>BREQ_w5_q14</t>
  </si>
  <si>
    <t>BREQ_w5_q15</t>
  </si>
  <si>
    <t>BREQ_w5_q16</t>
  </si>
  <si>
    <t>BREQ_w5_q17</t>
  </si>
  <si>
    <t>BREQ_w5_q18</t>
  </si>
  <si>
    <t>BREQ_w5_q19</t>
  </si>
  <si>
    <t>BREQ_w5_q20</t>
  </si>
  <si>
    <t>BREQ_w5_q21</t>
  </si>
  <si>
    <t>BREQ_w5_q22</t>
  </si>
  <si>
    <t>BREQ_w5_q23</t>
  </si>
  <si>
    <t>BREQ_w5_q24</t>
  </si>
  <si>
    <t>BREQ_amotivation_w5</t>
  </si>
  <si>
    <t>BREQ_external_w5</t>
  </si>
  <si>
    <t>BREQ_introjected_w5</t>
  </si>
  <si>
    <t>BREQ_identified_w5</t>
  </si>
  <si>
    <t>BREQ_integrated_w5</t>
  </si>
  <si>
    <t>BREQ_intrinsic_w5</t>
  </si>
  <si>
    <t>EEQ_total_score_w6</t>
  </si>
  <si>
    <t>BREQ_w7_q1</t>
  </si>
  <si>
    <t>BREQ_w7_q2</t>
  </si>
  <si>
    <t>BREQ_w7_q3</t>
  </si>
  <si>
    <t>BREQ_w7_q4</t>
  </si>
  <si>
    <t>BREQ_w7_q5</t>
  </si>
  <si>
    <t>BREQ_w7_q6</t>
  </si>
  <si>
    <t>BREQ_w7_q7</t>
  </si>
  <si>
    <t>BREQ_w7_q8</t>
  </si>
  <si>
    <t>BREQ_w7_q9</t>
  </si>
  <si>
    <t>BREQ_w7_q10</t>
  </si>
  <si>
    <t>BREQ_w7_q11</t>
  </si>
  <si>
    <t>BREQ_w7_q12</t>
  </si>
  <si>
    <t>BREQ_w7_q13</t>
  </si>
  <si>
    <t>BREQ_w7_q14</t>
  </si>
  <si>
    <t>BREQ_w7_q15</t>
  </si>
  <si>
    <t>BREQ_w7_q16</t>
  </si>
  <si>
    <t>BREQ_w7_q17</t>
  </si>
  <si>
    <t>BREQ_w7_q18</t>
  </si>
  <si>
    <t>BREQ_w7_q19</t>
  </si>
  <si>
    <t>BREQ_w7_q20</t>
  </si>
  <si>
    <t>BREQ_w7_q21</t>
  </si>
  <si>
    <t>BREQ_w7_q22</t>
  </si>
  <si>
    <t>BREQ_w7_q23</t>
  </si>
  <si>
    <t>BREQ_w7_q24</t>
  </si>
  <si>
    <t>BREQ_amotivation_w7</t>
  </si>
  <si>
    <t>BREQ_external_w7</t>
  </si>
  <si>
    <t>BREQ_introjected_w7</t>
  </si>
  <si>
    <t>BREQ_identified_w7</t>
  </si>
  <si>
    <t>BREQ_integrated_w7</t>
  </si>
  <si>
    <t>BREQ_intrinsic_w7</t>
  </si>
  <si>
    <t>EEQ_total_score_w8</t>
  </si>
  <si>
    <t>BREQ_w9_q1</t>
  </si>
  <si>
    <t>BREQ_w9_q2</t>
  </si>
  <si>
    <t>BREQ_w9_q3</t>
  </si>
  <si>
    <t>BREQ_w9_q4</t>
  </si>
  <si>
    <t>BREQ_w9_q5</t>
  </si>
  <si>
    <t>BREQ_w9_q6</t>
  </si>
  <si>
    <t>BREQ_w9_q7</t>
  </si>
  <si>
    <t>BREQ_w9_q8</t>
  </si>
  <si>
    <t>BREQ_w9_q9</t>
  </si>
  <si>
    <t>BREQ_w9_q10</t>
  </si>
  <si>
    <t>BREQ_w9_q11</t>
  </si>
  <si>
    <t>BREQ_w9_q12</t>
  </si>
  <si>
    <t>BREQ_w9_q13</t>
  </si>
  <si>
    <t>BREQ_w9_q14</t>
  </si>
  <si>
    <t>BREQ_w9_q15</t>
  </si>
  <si>
    <t>BREQ_w9_q16</t>
  </si>
  <si>
    <t>BREQ_w9_q17</t>
  </si>
  <si>
    <t>BREQ_w9_q18</t>
  </si>
  <si>
    <t>BREQ_w9_q19</t>
  </si>
  <si>
    <t>BREQ_w9_q20</t>
  </si>
  <si>
    <t>BREQ_w9_q21</t>
  </si>
  <si>
    <t>BREQ_w9_q22</t>
  </si>
  <si>
    <t>BREQ_w9_q23</t>
  </si>
  <si>
    <t>BREQ_w9_q24</t>
  </si>
  <si>
    <t>BREQ_amotivation_w9</t>
  </si>
  <si>
    <t>BREQ_external_w9</t>
  </si>
  <si>
    <t>BREQ_introjected_w9</t>
  </si>
  <si>
    <t>BREQ_identified_w9</t>
  </si>
  <si>
    <t>BREQ_integrated_w9</t>
  </si>
  <si>
    <t>BREQ_intrinsic_w9</t>
  </si>
  <si>
    <t>EEQ_total_score_w10</t>
  </si>
  <si>
    <t>BREQ_w11_q1</t>
  </si>
  <si>
    <t>BREQ_w11_q2</t>
  </si>
  <si>
    <t>BREQ_w11_q3</t>
  </si>
  <si>
    <t>BREQ_w11_q4</t>
  </si>
  <si>
    <t>BREQ_w11_q5</t>
  </si>
  <si>
    <t>BREQ_w11_q6</t>
  </si>
  <si>
    <t>BREQ_w11_q7</t>
  </si>
  <si>
    <t>BREQ_w11_q8</t>
  </si>
  <si>
    <t>BREQ_w11_q9</t>
  </si>
  <si>
    <t>BREQ_w11_q10</t>
  </si>
  <si>
    <t>BREQ_w11_q11</t>
  </si>
  <si>
    <t>BREQ_w11_q12</t>
  </si>
  <si>
    <t>BREQ_w11_q13</t>
  </si>
  <si>
    <t>BREQ_w11_q14</t>
  </si>
  <si>
    <t>BREQ_w11_q15</t>
  </si>
  <si>
    <t>BREQ_w11_q16</t>
  </si>
  <si>
    <t>BREQ_w11_q17</t>
  </si>
  <si>
    <t>BREQ_w11_q18</t>
  </si>
  <si>
    <t>BREQ_w11_q19</t>
  </si>
  <si>
    <t>BREQ_w11_q20</t>
  </si>
  <si>
    <t>BREQ_w11_q21</t>
  </si>
  <si>
    <t>BREQ_w11_q22</t>
  </si>
  <si>
    <t>BREQ_w11_q23</t>
  </si>
  <si>
    <t>BREQ_w11_q24</t>
  </si>
  <si>
    <t>BREQ_amotivation_w11</t>
  </si>
  <si>
    <t>BREQ_external_w11</t>
  </si>
  <si>
    <t>BREQ_introjected_w11</t>
  </si>
  <si>
    <t>BREQ_identified_w11</t>
  </si>
  <si>
    <t>BREQ_integrated_w11</t>
  </si>
  <si>
    <t>BREQ_intrinsic_w11</t>
  </si>
  <si>
    <t>EEQ_total_score_w12</t>
  </si>
  <si>
    <t>Screening
Number:</t>
  </si>
  <si>
    <t>Training Weeks:</t>
  </si>
  <si>
    <t>Participant 
Number:</t>
  </si>
  <si>
    <t>Behavioral Regulation in Exercise Questionnaire (BREQ) - Week 1</t>
  </si>
  <si>
    <t>item scores</t>
  </si>
  <si>
    <t>total score</t>
  </si>
  <si>
    <t>German Version of the Exergame Enjoyment Questionnaire (EEQ-G) - Week 4</t>
  </si>
  <si>
    <t>German Version of the Exergame Enjoyment Questionnaire (EEQ-G) - Week 2</t>
  </si>
  <si>
    <t>German Version of the Exergame Enjoyment Questionnaire (EEQ-G) - Week 6</t>
  </si>
  <si>
    <t>German Version of the Exergame Enjoyment Questionnaire (EEQ-G) - Week 8</t>
  </si>
  <si>
    <t>German Version of the Exergame Enjoyment Questionnaire (EEQ-G) - Week 10</t>
  </si>
  <si>
    <t>German Version of the Exergame Enjoyment Questionnaire (EEQ-G) - Week 12</t>
  </si>
  <si>
    <t>calculated composite scores for each motivational subscale and the Self Determination Index (SDI)</t>
  </si>
  <si>
    <t>Behavioral Regulation in Exercise Questionnaire (BREQ) - Week 3</t>
  </si>
  <si>
    <t>Behavioral Regulation in Exercise Questionnaire (BREQ) - Week 5</t>
  </si>
  <si>
    <t>Behavioral Regulation in Exercise Questionnaire (BREQ) - Week 7</t>
  </si>
  <si>
    <t>Behavioral Regulation in Exercise Questionnaire (BREQ) - Week 9</t>
  </si>
  <si>
    <t>Behavioral Regulation in Exercise Questionnaire (BREQ) - Week 11</t>
  </si>
  <si>
    <t>[]</t>
  </si>
  <si>
    <t>Codes for missing data:</t>
  </si>
  <si>
    <t>week 10 of intervention</t>
  </si>
  <si>
    <t>week 3 of intervention</t>
  </si>
  <si>
    <t>P-53458467</t>
  </si>
  <si>
    <t>P-53458467:</t>
  </si>
  <si>
    <t>P-40651033</t>
  </si>
  <si>
    <t>P-20524540</t>
  </si>
  <si>
    <t>P-68113192</t>
  </si>
  <si>
    <t>P-68113192:</t>
  </si>
  <si>
    <t>P-84932328</t>
  </si>
  <si>
    <t>P-84932328:</t>
  </si>
  <si>
    <t>P-55344556</t>
  </si>
  <si>
    <t>P-84937724</t>
  </si>
  <si>
    <t>P-84937724:</t>
  </si>
  <si>
    <t>P-51521905</t>
  </si>
  <si>
    <t>P-51521905:</t>
  </si>
  <si>
    <t>P-77422816</t>
  </si>
  <si>
    <t>P-77422816:</t>
  </si>
  <si>
    <t>P-32233762</t>
  </si>
  <si>
    <t>P-32233762:</t>
  </si>
  <si>
    <t>P-64999709</t>
  </si>
  <si>
    <t>P-05558066</t>
  </si>
  <si>
    <t>P-05558066:</t>
  </si>
  <si>
    <t>P-37740093</t>
  </si>
  <si>
    <t>P-37740093:</t>
  </si>
  <si>
    <t>P-96694939</t>
  </si>
  <si>
    <t>P-96694939:</t>
  </si>
  <si>
    <t>P-87012644</t>
  </si>
  <si>
    <t>P-18945257</t>
  </si>
  <si>
    <t>P-73502192</t>
  </si>
  <si>
    <t>P-36329288</t>
  </si>
  <si>
    <t>DROPOUT</t>
  </si>
  <si>
    <t>first contacted on 
[YYYY-MM-DD]:</t>
  </si>
  <si>
    <t>included on 
[YYYY-MM-DD]:</t>
  </si>
  <si>
    <t>Study Participation 
[yes, no; with reasons]:</t>
  </si>
  <si>
    <t>Timepoint of dropout:</t>
  </si>
  <si>
    <t>EEQ_q1_w2</t>
  </si>
  <si>
    <t>EEQ_q2_w2</t>
  </si>
  <si>
    <t>EEQ_q3_w2</t>
  </si>
  <si>
    <t>EEQ_q4_w2</t>
  </si>
  <si>
    <t>EEQ_q5_w2</t>
  </si>
  <si>
    <t>EEQ_q6_w2</t>
  </si>
  <si>
    <t>EEQ_q7_w2</t>
  </si>
  <si>
    <t>EEQ_q8_w2</t>
  </si>
  <si>
    <t>EEQ_q9_w2</t>
  </si>
  <si>
    <t>EEQ_q10_w2</t>
  </si>
  <si>
    <t>EEQ_q11_w2</t>
  </si>
  <si>
    <t>EEQ_q12_w2</t>
  </si>
  <si>
    <t>EEQ_q13_w2</t>
  </si>
  <si>
    <t>EEQ_q14_w2</t>
  </si>
  <si>
    <t>EEQ_q15_w2</t>
  </si>
  <si>
    <t>EEQ_q16_w2</t>
  </si>
  <si>
    <t>EEQ_q17_w2</t>
  </si>
  <si>
    <t>EEQ_q18_w2</t>
  </si>
  <si>
    <t>EEQ_q19_w2</t>
  </si>
  <si>
    <t>EEQ_q20_w2</t>
  </si>
  <si>
    <t>EEQ_q1_w4</t>
  </si>
  <si>
    <t>EEQ_q2_w4</t>
  </si>
  <si>
    <t>EEQ_q3_w4</t>
  </si>
  <si>
    <t>EEQ_q4_w4</t>
  </si>
  <si>
    <t>EEQ_q5_w4</t>
  </si>
  <si>
    <t>EEQ_q6_w4</t>
  </si>
  <si>
    <t>EEQ_q7_w4</t>
  </si>
  <si>
    <t>EEQ_q8_w4</t>
  </si>
  <si>
    <t>EEQ_q9_w4</t>
  </si>
  <si>
    <t>EEQ_q10_w4</t>
  </si>
  <si>
    <t>EEQ_q11_w4</t>
  </si>
  <si>
    <t>EEQ_q12_w4</t>
  </si>
  <si>
    <t>EEQ_q13_w4</t>
  </si>
  <si>
    <t>EEQ_q14_w4</t>
  </si>
  <si>
    <t>EEQ_q15_w4</t>
  </si>
  <si>
    <t>EEQ_q16_w4</t>
  </si>
  <si>
    <t>EEQ_q17_w4</t>
  </si>
  <si>
    <t>EEQ_q18_w4</t>
  </si>
  <si>
    <t>EEQ_q19_w4</t>
  </si>
  <si>
    <t>EEQ_q20_w4</t>
  </si>
  <si>
    <t>EEQ_q1_w6</t>
  </si>
  <si>
    <t>EEQ_q2_w6</t>
  </si>
  <si>
    <t>EEQ_q3_w6</t>
  </si>
  <si>
    <t>EEQ_q4_w6</t>
  </si>
  <si>
    <t>EEQ_q5_w6</t>
  </si>
  <si>
    <t>EEQ_q6_w6</t>
  </si>
  <si>
    <t>EEQ_q7_w6</t>
  </si>
  <si>
    <t>EEQ_q8_w6</t>
  </si>
  <si>
    <t>EEQ_q9_w6</t>
  </si>
  <si>
    <t>EEQ_q10_w6</t>
  </si>
  <si>
    <t>EEQ_q11_w6</t>
  </si>
  <si>
    <t>EEQ_q12_w6</t>
  </si>
  <si>
    <t>EEQ_q13_w6</t>
  </si>
  <si>
    <t>EEQ_q14_w6</t>
  </si>
  <si>
    <t>EEQ_q15_w6</t>
  </si>
  <si>
    <t>EEQ_q16_w6</t>
  </si>
  <si>
    <t>EEQ_q17_w6</t>
  </si>
  <si>
    <t>EEQ_q18_w6</t>
  </si>
  <si>
    <t>EEQ_q19_w6</t>
  </si>
  <si>
    <t>EEQ_q20_w6</t>
  </si>
  <si>
    <t>EEQ_q1_w8</t>
  </si>
  <si>
    <t>EEQ_q2_w8</t>
  </si>
  <si>
    <t>EEQ_q3_w8</t>
  </si>
  <si>
    <t>EEQ_q4_w8</t>
  </si>
  <si>
    <t>EEQ_q5_w8</t>
  </si>
  <si>
    <t>EEQ_q6_w8</t>
  </si>
  <si>
    <t>EEQ_q7_w8</t>
  </si>
  <si>
    <t>EEQ_q8_w8</t>
  </si>
  <si>
    <t>EEQ_q9_w8</t>
  </si>
  <si>
    <t>EEQ_q10_w8</t>
  </si>
  <si>
    <t>EEQ_q11_w8</t>
  </si>
  <si>
    <t>EEQ_q12_w8</t>
  </si>
  <si>
    <t>EEQ_q13_w8</t>
  </si>
  <si>
    <t>EEQ_q14_w8</t>
  </si>
  <si>
    <t>EEQ_q15_w8</t>
  </si>
  <si>
    <t>EEQ_q16_w8</t>
  </si>
  <si>
    <t>EEQ_q17_w8</t>
  </si>
  <si>
    <t>EEQ_q18_w8</t>
  </si>
  <si>
    <t>EEQ_q19_w8</t>
  </si>
  <si>
    <t>EEQ_q20_w8</t>
  </si>
  <si>
    <t>EEQ_q1_w10</t>
  </si>
  <si>
    <t>EEQ_q2_w10</t>
  </si>
  <si>
    <t>EEQ_q3_w10</t>
  </si>
  <si>
    <t>EEQ_q4_w10</t>
  </si>
  <si>
    <t>EEQ_q5_w10</t>
  </si>
  <si>
    <t>EEQ_q6_w10</t>
  </si>
  <si>
    <t>EEQ_q7_w10</t>
  </si>
  <si>
    <t>EEQ_q8_w10</t>
  </si>
  <si>
    <t>EEQ_q9_w10</t>
  </si>
  <si>
    <t>EEQ_q10_w10</t>
  </si>
  <si>
    <t>EEQ_q11_w10</t>
  </si>
  <si>
    <t>EEQ_q12_w10</t>
  </si>
  <si>
    <t>EEQ_q13_w10</t>
  </si>
  <si>
    <t>EEQ_q14_w10</t>
  </si>
  <si>
    <t>EEQ_q15_w10</t>
  </si>
  <si>
    <t>EEQ_q16_w10</t>
  </si>
  <si>
    <t>EEQ_q17_w10</t>
  </si>
  <si>
    <t>EEQ_q18_w10</t>
  </si>
  <si>
    <t>EEQ_q19_w10</t>
  </si>
  <si>
    <t>EEQ_q20_w10</t>
  </si>
  <si>
    <t>EEQ_q1_w12</t>
  </si>
  <si>
    <t>EEQ_q2_w12</t>
  </si>
  <si>
    <t>EEQ_q3_w12</t>
  </si>
  <si>
    <t>EEQ_q4_w12</t>
  </si>
  <si>
    <t>EEQ_q5_w12</t>
  </si>
  <si>
    <t>EEQ_q6_w12</t>
  </si>
  <si>
    <t>EEQ_q7_w12</t>
  </si>
  <si>
    <t>EEQ_q8_w12</t>
  </si>
  <si>
    <t>EEQ_q9_w12</t>
  </si>
  <si>
    <t>EEQ_q10_w12</t>
  </si>
  <si>
    <t>EEQ_q11_w12</t>
  </si>
  <si>
    <t>EEQ_q12_w12</t>
  </si>
  <si>
    <t>EEQ_q13_w12</t>
  </si>
  <si>
    <t>EEQ_q14_w12</t>
  </si>
  <si>
    <t>EEQ_q15_w12</t>
  </si>
  <si>
    <t>EEQ_q16_w12</t>
  </si>
  <si>
    <t>EEQ_q17_w12</t>
  </si>
  <si>
    <t>EEQ_q18_w12</t>
  </si>
  <si>
    <t>EEQ_q19_w12</t>
  </si>
  <si>
    <t>EEQ_q20_w12</t>
  </si>
  <si>
    <t>BREQ_SDI_w1</t>
  </si>
  <si>
    <t>BREQ_SDI_w3</t>
  </si>
  <si>
    <t>BREQ_SDI_w5</t>
  </si>
  <si>
    <t>BREQ_SDI_w7</t>
  </si>
  <si>
    <t>BREQ_SDI_w9</t>
  </si>
  <si>
    <t>BREQ_SDI_w11</t>
  </si>
  <si>
    <t>NO (not meeting eligibility criteria; not meeting criteria for sMCI =&gt; Qmci* = 76)</t>
  </si>
  <si>
    <t>NO (not meeting eligibility criteria; not meeting criteria for sMCI =&gt; Qmci* = 65.5)</t>
  </si>
  <si>
    <t>NO (not meeting eligibility criteria; not meeting criteria for sMCI =&gt; Qmci* = 72)</t>
  </si>
  <si>
    <t>NO (not meeting eligibility criteria; not meeting criteria for sMCI =&gt; Qmci* = 81.5)</t>
  </si>
  <si>
    <t>NO (not meeting eligibility criteria; not meeting criteria for sMCI =&gt; Qmci* = 68.5)</t>
  </si>
  <si>
    <t>NO (not meeting eligibility criteria; not meeting criteria for sMCI =&gt; Qmci* = 65)</t>
  </si>
  <si>
    <t>* Qmci = Quick Mild Cognitive Impairment Screen (part of the 'screened for Mild Cognitive Impairment' inclusion criteria: total score in the Qmci between (b1) a recommended cut-off score for cognitive impairment (MCI or dementia) of &lt; 62/100, while (b2) not falling below the cut-off score for dementia (i.e., &lt; 45/100)</t>
  </si>
  <si>
    <t xml:space="preserve">   -95 = measurement failed</t>
  </si>
  <si>
    <t xml:space="preserve">   -96 = not applicable</t>
  </si>
  <si>
    <t xml:space="preserve">   -97 = not asked/evaluated</t>
  </si>
  <si>
    <t xml:space="preserve">   -98 = asked but unknown</t>
  </si>
  <si>
    <t xml:space="preserve">   -99 = measurement not done (e.g. in case of droputs after withdrawal from study)</t>
  </si>
  <si>
    <t>NO (not meeting eligibility criteria; presence of mobility impairments (i.e. gait, balance) that prevent experiment participation)</t>
  </si>
  <si>
    <t>NO (not meeting eligibility criteria; not German speaking)</t>
  </si>
  <si>
    <t>NO (other reasons; contacting failed (not reachable))</t>
  </si>
  <si>
    <t>NO (other reasons; lives too far from the study center)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</si>
</sst>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yyyy\-mm\-dd;@"/>
    <numFmt numFmtId="166" formatCode="0.0%"/>
  </numFmts>
  <fonts count="41" x14ac:knownFonts="1">
    <font>
      <sz val="12"/>
      <color rgb="FF000000"/>
      <name val="Calibri"/>
      <family val="2"/>
      <charset val="1"/>
    </font>
    <font>
      <sz val="12"/>
      <color rgb="FF000000"/>
      <name val="Calibri"/>
      <family val="2"/>
      <charset val="1"/>
    </font>
    <font>
      <sz val="12"/>
      <color rgb="FF000000"/>
      <name val="Times New Roman"/>
      <family val="1"/>
    </font>
    <font>
      <b/>
      <sz val="14"/>
      <color rgb="FF000000"/>
      <name val="Times New Roman"/>
      <family val="1"/>
    </font>
    <font>
      <sz val="10"/>
      <color rgb="FF000000"/>
      <name val="Times New Roman"/>
      <family val="1"/>
    </font>
    <font>
      <sz val="12"/>
      <color rgb="FF006100"/>
      <name val="Calibri"/>
      <family val="2"/>
      <scheme val="minor"/>
    </font>
    <font>
      <sz val="12"/>
      <color rgb="FF9C0006"/>
      <name val="Calibri"/>
      <family val="2"/>
      <scheme val="minor"/>
    </font>
    <font>
      <b/>
      <sz val="12"/>
      <color theme="1"/>
      <name val="Calibri"/>
      <family val="2"/>
      <scheme val="minor"/>
    </font>
    <font>
      <b/>
      <sz val="16"/>
      <color theme="1"/>
      <name val="Calibri"/>
      <family val="2"/>
      <scheme val="minor"/>
    </font>
    <font>
      <b/>
      <sz val="12"/>
      <color rgb="FF000000"/>
      <name val="Times New Roman"/>
      <family val="1"/>
    </font>
    <font>
      <b/>
      <sz val="14"/>
      <color rgb="FF000000"/>
      <name val="Calibri"/>
      <family val="2"/>
      <scheme val="minor"/>
    </font>
    <font>
      <sz val="12"/>
      <color rgb="FF000000"/>
      <name val="Calibri"/>
      <family val="2"/>
      <scheme val="minor"/>
    </font>
    <font>
      <b/>
      <vertAlign val="superscript"/>
      <sz val="14"/>
      <color rgb="FF000000"/>
      <name val="Calibri (Textkörper)"/>
    </font>
    <font>
      <b/>
      <sz val="14"/>
      <color rgb="FF000000"/>
      <name val="Calibri (Textkörper)"/>
    </font>
    <font>
      <b/>
      <sz val="11"/>
      <color theme="1"/>
      <name val="Calibri"/>
      <family val="2"/>
      <scheme val="minor"/>
    </font>
    <font>
      <b/>
      <sz val="11"/>
      <color rgb="FF000000"/>
      <name val="Calibri"/>
      <family val="2"/>
      <scheme val="minor"/>
    </font>
    <font>
      <sz val="11"/>
      <color rgb="FF000000"/>
      <name val="Calibri"/>
      <family val="2"/>
      <scheme val="minor"/>
    </font>
    <font>
      <sz val="11"/>
      <color rgb="FFFF0000"/>
      <name val="Calibri"/>
      <family val="2"/>
      <scheme val="minor"/>
    </font>
    <font>
      <vertAlign val="superscript"/>
      <sz val="11"/>
      <color theme="1"/>
      <name val="Calibri (Textkörper)"/>
    </font>
    <font>
      <sz val="12"/>
      <color rgb="FF000000"/>
      <name val="Calibri"/>
      <family val="2"/>
    </font>
    <font>
      <b/>
      <sz val="14"/>
      <color rgb="FF000000"/>
      <name val="Calibri"/>
      <family val="2"/>
    </font>
    <font>
      <b/>
      <sz val="10"/>
      <color rgb="FF000000"/>
      <name val="Calibri"/>
      <family val="2"/>
    </font>
    <font>
      <sz val="10"/>
      <color rgb="FF000000"/>
      <name val="Calibri"/>
      <family val="2"/>
    </font>
    <font>
      <b/>
      <sz val="12"/>
      <color rgb="FF000000"/>
      <name val="Calibri"/>
      <family val="2"/>
      <scheme val="minor"/>
    </font>
    <font>
      <b/>
      <sz val="12"/>
      <color rgb="FF000000"/>
      <name val="Calibri (Textkörper)"/>
    </font>
    <font>
      <b/>
      <sz val="12"/>
      <color theme="1"/>
      <name val="Calibri (Textkörper)"/>
    </font>
    <font>
      <sz val="12"/>
      <color rgb="FF000000"/>
      <name val="Calibri (Textkörper)"/>
    </font>
    <font>
      <sz val="10"/>
      <color rgb="FF000000"/>
      <name val="Calibri"/>
      <family val="2"/>
      <charset val="1"/>
    </font>
    <font>
      <sz val="10"/>
      <color rgb="FFFF0000"/>
      <name val="Calibri"/>
      <family val="2"/>
      <scheme val="minor"/>
    </font>
    <font>
      <sz val="10"/>
      <color rgb="FF000000"/>
      <name val="Calibri"/>
      <family val="2"/>
      <scheme val="minor"/>
    </font>
    <font>
      <sz val="11"/>
      <color rgb="FF000000"/>
      <name val="Calibri"/>
      <family val="2"/>
      <charset val="1"/>
    </font>
    <font>
      <sz val="11"/>
      <color rgb="FF000000"/>
      <name val="Calibri (Textkörper)"/>
    </font>
    <font>
      <b/>
      <sz val="11"/>
      <color theme="1"/>
      <name val="Calibri (Textkörper)"/>
    </font>
    <font>
      <sz val="11"/>
      <color theme="1"/>
      <name val="Calibri (Textkörper)"/>
    </font>
    <font>
      <sz val="8"/>
      <name val="Calibri"/>
      <family val="2"/>
      <charset val="1"/>
    </font>
    <font>
      <b/>
      <sz val="12"/>
      <color rgb="FF000000"/>
      <name val="Calibri"/>
      <family val="2"/>
    </font>
    <font>
      <b/>
      <u/>
      <sz val="12"/>
      <color theme="1"/>
      <name val="Calibri"/>
      <family val="2"/>
      <scheme val="minor"/>
    </font>
    <font>
      <b/>
      <u/>
      <sz val="14"/>
      <color rgb="FF000000"/>
      <name val="Calibri"/>
      <family val="2"/>
    </font>
    <font>
      <sz val="12"/>
      <color rgb="FF333333"/>
      <name val="Arial"/>
      <family val="2"/>
    </font>
    <font>
      <sz val="11"/>
      <color theme="1"/>
      <name val="Calibri"/>
      <family val="2"/>
      <scheme val="minor"/>
    </font>
    <font>
      <sz val="10"/>
      <color theme="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C6EFCE"/>
        <bgColor rgb="FF000000"/>
      </patternFill>
    </fill>
    <fill>
      <patternFill patternType="solid">
        <fgColor rgb="FFFFC7CE"/>
        <bgColor rgb="FF000000"/>
      </patternFill>
    </fill>
    <fill>
      <patternFill patternType="solid">
        <fgColor theme="2" tint="-9.9978637043366805E-2"/>
        <bgColor indexed="64"/>
      </patternFill>
    </fill>
    <fill>
      <patternFill patternType="solid">
        <fgColor theme="8" tint="0.79998168889431442"/>
        <bgColor indexed="64"/>
      </patternFill>
    </fill>
    <fill>
      <patternFill patternType="solid">
        <fgColor theme="2"/>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rgb="FFE7E6E6"/>
        <bgColor rgb="FF000000"/>
      </patternFill>
    </fill>
    <fill>
      <patternFill patternType="solid">
        <fgColor rgb="FFEFB3AF"/>
        <bgColor indexed="64"/>
      </patternFill>
    </fill>
    <fill>
      <patternFill patternType="solid">
        <fgColor rgb="FFFFFFB3"/>
        <bgColor indexed="64"/>
      </patternFill>
    </fill>
    <fill>
      <patternFill patternType="solid">
        <fgColor rgb="FFFFEDB3"/>
        <bgColor indexed="64"/>
      </patternFill>
    </fill>
    <fill>
      <patternFill patternType="solid">
        <fgColor rgb="FFFFFFCC"/>
        <bgColor indexed="64"/>
      </patternFill>
    </fill>
    <fill>
      <patternFill patternType="solid">
        <fgColor rgb="FFFFF3CC"/>
        <bgColor indexed="64"/>
      </patternFill>
    </fill>
    <fill>
      <patternFill patternType="solid">
        <fgColor rgb="FFFFB3B4"/>
        <bgColor indexed="64"/>
      </patternFill>
    </fill>
    <fill>
      <patternFill patternType="solid">
        <fgColor rgb="FFFFCCCD"/>
        <bgColor indexed="64"/>
      </patternFill>
    </fill>
    <fill>
      <patternFill patternType="solid">
        <fgColor rgb="FFA8DDF0"/>
        <bgColor indexed="64"/>
      </patternFill>
    </fill>
    <fill>
      <patternFill patternType="solid">
        <fgColor rgb="FFC0E4F0"/>
        <bgColor indexed="64"/>
      </patternFill>
    </fill>
    <fill>
      <patternFill patternType="solid">
        <fgColor rgb="FF86A8C0"/>
        <bgColor indexed="64"/>
      </patternFill>
    </fill>
    <fill>
      <patternFill patternType="solid">
        <fgColor rgb="FF9AB0C0"/>
        <bgColor indexed="64"/>
      </patternFill>
    </fill>
    <fill>
      <patternFill patternType="solid">
        <fgColor rgb="FF8B70A0"/>
        <bgColor indexed="64"/>
      </patternFill>
    </fill>
    <fill>
      <patternFill patternType="solid">
        <fgColor rgb="FF9280A0"/>
        <bgColor indexed="64"/>
      </patternFill>
    </fill>
    <fill>
      <patternFill patternType="solid">
        <fgColor rgb="FFA8DDF0"/>
        <bgColor rgb="FF000000"/>
      </patternFill>
    </fill>
    <fill>
      <patternFill patternType="solid">
        <fgColor rgb="FFC0E4F0"/>
        <bgColor rgb="FF000000"/>
      </patternFill>
    </fill>
    <fill>
      <patternFill patternType="solid">
        <fgColor rgb="FF86A8C0"/>
        <bgColor rgb="FF000000"/>
      </patternFill>
    </fill>
    <fill>
      <patternFill patternType="solid">
        <fgColor rgb="FF9AB0C0"/>
        <bgColor rgb="FF000000"/>
      </patternFill>
    </fill>
    <fill>
      <patternFill patternType="solid">
        <fgColor rgb="FF8B70A0"/>
        <bgColor rgb="FF000000"/>
      </patternFill>
    </fill>
    <fill>
      <patternFill patternType="solid">
        <fgColor rgb="FF9280A0"/>
        <bgColor rgb="FF000000"/>
      </patternFill>
    </fill>
    <fill>
      <patternFill patternType="solid">
        <fgColor theme="0" tint="-0.14999847407452621"/>
        <bgColor rgb="FF000000"/>
      </patternFill>
    </fill>
    <fill>
      <patternFill patternType="solid">
        <fgColor theme="0" tint="-4.9989318521683403E-2"/>
        <bgColor rgb="FF000000"/>
      </patternFill>
    </fill>
  </fills>
  <borders count="13">
    <border>
      <left/>
      <right/>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top/>
      <bottom/>
      <diagonal/>
    </border>
    <border>
      <left/>
      <right style="thin">
        <color theme="1"/>
      </right>
      <top/>
      <bottom/>
      <diagonal/>
    </border>
    <border>
      <left/>
      <right style="thin">
        <color theme="1"/>
      </right>
      <top/>
      <bottom style="thin">
        <color indexed="64"/>
      </bottom>
      <diagonal/>
    </border>
    <border>
      <left style="thin">
        <color theme="1"/>
      </left>
      <right/>
      <top/>
      <bottom/>
      <diagonal/>
    </border>
    <border>
      <left/>
      <right style="thin">
        <color theme="1" tint="0.499984740745262"/>
      </right>
      <top/>
      <bottom/>
      <diagonal/>
    </border>
    <border>
      <left/>
      <right style="thin">
        <color theme="1" tint="0.499984740745262"/>
      </right>
      <top/>
      <bottom style="thin">
        <color indexed="64"/>
      </bottom>
      <diagonal/>
    </border>
  </borders>
  <cellStyleXfs count="4">
    <xf numFmtId="0" fontId="0" fillId="0" borderId="0"/>
    <xf numFmtId="9" fontId="1" fillId="0" borderId="0" applyFont="0" applyFill="0" applyBorder="0" applyAlignment="0" applyProtection="0"/>
    <xf numFmtId="0" fontId="5" fillId="2" borderId="0" applyNumberFormat="0" applyBorder="0" applyAlignment="0" applyProtection="0"/>
    <xf numFmtId="0" fontId="6" fillId="3" borderId="0" applyNumberFormat="0" applyBorder="0" applyAlignment="0" applyProtection="0"/>
  </cellStyleXfs>
  <cellXfs count="239">
    <xf numFmtId="0" fontId="0" fillId="0" borderId="0" xfId="0"/>
    <xf numFmtId="0" fontId="2" fillId="0" borderId="0" xfId="0" applyFont="1" applyAlignment="1">
      <alignment horizontal="center" vertical="center" wrapText="1"/>
    </xf>
    <xf numFmtId="164" fontId="2" fillId="0" borderId="0" xfId="0" applyNumberFormat="1" applyFont="1" applyAlignment="1">
      <alignment horizontal="center" vertical="center" wrapText="1"/>
    </xf>
    <xf numFmtId="9" fontId="2" fillId="0" borderId="0" xfId="1" applyFont="1" applyAlignment="1">
      <alignment horizontal="center" vertical="center" wrapText="1"/>
    </xf>
    <xf numFmtId="9" fontId="3" fillId="0" borderId="0" xfId="1" applyFont="1" applyAlignment="1">
      <alignment horizontal="center" vertical="center" wrapText="1"/>
    </xf>
    <xf numFmtId="164" fontId="2" fillId="5" borderId="0" xfId="0" applyNumberFormat="1" applyFont="1" applyFill="1" applyAlignment="1">
      <alignment horizontal="center" vertical="center" wrapText="1"/>
    </xf>
    <xf numFmtId="0" fontId="0" fillId="0" borderId="0" xfId="0" applyAlignment="1">
      <alignment horizontal="center" vertical="center"/>
    </xf>
    <xf numFmtId="0" fontId="0" fillId="0" borderId="2" xfId="0" applyBorder="1" applyAlignment="1">
      <alignment horizontal="center" vertical="center"/>
    </xf>
    <xf numFmtId="164" fontId="0" fillId="9" borderId="0" xfId="0" applyNumberFormat="1" applyFill="1" applyAlignment="1">
      <alignment horizontal="center" vertical="center"/>
    </xf>
    <xf numFmtId="164" fontId="14" fillId="9" borderId="0" xfId="1" applyNumberFormat="1" applyFont="1" applyFill="1" applyAlignment="1">
      <alignment horizontal="center" vertical="center"/>
    </xf>
    <xf numFmtId="164" fontId="0" fillId="9" borderId="1" xfId="0" applyNumberFormat="1" applyFill="1" applyBorder="1" applyAlignment="1">
      <alignment horizontal="center" vertical="center"/>
    </xf>
    <xf numFmtId="164" fontId="0" fillId="9" borderId="4" xfId="0" applyNumberFormat="1" applyFill="1" applyBorder="1" applyAlignment="1">
      <alignment horizontal="center" vertical="center"/>
    </xf>
    <xf numFmtId="164" fontId="2" fillId="0" borderId="1" xfId="0" applyNumberFormat="1" applyFont="1" applyBorder="1" applyAlignment="1">
      <alignment horizontal="center" vertical="center" wrapText="1"/>
    </xf>
    <xf numFmtId="0" fontId="20" fillId="0" borderId="0" xfId="0" applyFont="1" applyAlignment="1">
      <alignment horizontal="center" vertical="center" wrapText="1"/>
    </xf>
    <xf numFmtId="0" fontId="21" fillId="0" borderId="0" xfId="0" applyFont="1" applyAlignment="1">
      <alignment horizontal="center" vertical="center" wrapText="1"/>
    </xf>
    <xf numFmtId="0" fontId="22" fillId="0" borderId="1" xfId="0" applyFont="1" applyBorder="1" applyAlignment="1">
      <alignment horizontal="center" vertical="center" wrapText="1"/>
    </xf>
    <xf numFmtId="0" fontId="22" fillId="0" borderId="0" xfId="0" applyFont="1" applyAlignment="1">
      <alignment horizontal="center" vertical="center" wrapText="1"/>
    </xf>
    <xf numFmtId="0" fontId="19" fillId="0" borderId="0" xfId="0" applyFont="1" applyAlignment="1">
      <alignment horizontal="center" vertical="center" wrapText="1"/>
    </xf>
    <xf numFmtId="0" fontId="23" fillId="4" borderId="1" xfId="0" applyFont="1" applyFill="1" applyBorder="1" applyAlignment="1">
      <alignment horizontal="left" vertical="center" wrapText="1"/>
    </xf>
    <xf numFmtId="0" fontId="7" fillId="8" borderId="0" xfId="0" applyFont="1" applyFill="1" applyAlignment="1">
      <alignment horizontal="center" vertical="center"/>
    </xf>
    <xf numFmtId="0" fontId="24" fillId="4" borderId="1" xfId="0" applyFont="1" applyFill="1" applyBorder="1" applyAlignment="1">
      <alignment horizontal="left" vertical="center" wrapText="1"/>
    </xf>
    <xf numFmtId="0" fontId="25" fillId="8" borderId="1" xfId="0" applyFont="1" applyFill="1" applyBorder="1" applyAlignment="1">
      <alignment horizontal="center" vertical="center"/>
    </xf>
    <xf numFmtId="0" fontId="25" fillId="8" borderId="3" xfId="0" applyFont="1" applyFill="1" applyBorder="1" applyAlignment="1">
      <alignment horizontal="center" vertical="center"/>
    </xf>
    <xf numFmtId="0" fontId="14" fillId="9" borderId="6" xfId="0" applyFont="1" applyFill="1" applyBorder="1" applyAlignment="1">
      <alignment horizontal="center" vertical="center"/>
    </xf>
    <xf numFmtId="0" fontId="14" fillId="9" borderId="1" xfId="0" applyFont="1" applyFill="1" applyBorder="1" applyAlignment="1">
      <alignment horizontal="center" vertical="center"/>
    </xf>
    <xf numFmtId="0" fontId="25" fillId="9" borderId="6" xfId="0" applyFont="1" applyFill="1" applyBorder="1" applyAlignment="1">
      <alignment horizontal="center" vertical="center"/>
    </xf>
    <xf numFmtId="0" fontId="25" fillId="9" borderId="1" xfId="0" applyFont="1" applyFill="1" applyBorder="1" applyAlignment="1">
      <alignment horizontal="center" vertical="center"/>
    </xf>
    <xf numFmtId="0" fontId="25" fillId="9" borderId="1" xfId="0" applyFont="1" applyFill="1" applyBorder="1" applyAlignment="1">
      <alignment horizontal="center" vertical="center" wrapText="1"/>
    </xf>
    <xf numFmtId="164" fontId="11" fillId="9" borderId="0" xfId="1" applyNumberFormat="1" applyFont="1" applyFill="1" applyAlignment="1">
      <alignment horizontal="center" vertical="center"/>
    </xf>
    <xf numFmtId="164" fontId="11" fillId="9" borderId="2" xfId="1" applyNumberFormat="1" applyFont="1" applyFill="1" applyBorder="1" applyAlignment="1">
      <alignment horizontal="center" vertical="center"/>
    </xf>
    <xf numFmtId="164" fontId="7" fillId="9" borderId="0" xfId="1" applyNumberFormat="1" applyFont="1" applyFill="1" applyAlignment="1">
      <alignment horizontal="center" vertical="center"/>
    </xf>
    <xf numFmtId="164" fontId="11" fillId="0" borderId="0" xfId="1" applyNumberFormat="1" applyFont="1" applyFill="1" applyAlignment="1">
      <alignment horizontal="center" vertical="center"/>
    </xf>
    <xf numFmtId="164" fontId="11" fillId="0" borderId="2" xfId="1" applyNumberFormat="1" applyFont="1" applyFill="1" applyBorder="1" applyAlignment="1">
      <alignment horizontal="center" vertical="center"/>
    </xf>
    <xf numFmtId="0" fontId="27" fillId="0" borderId="0" xfId="0" applyFont="1" applyAlignment="1">
      <alignment horizontal="center" vertical="center"/>
    </xf>
    <xf numFmtId="0" fontId="27" fillId="0" borderId="2" xfId="0" applyFont="1" applyBorder="1" applyAlignment="1">
      <alignment horizontal="center" vertical="center"/>
    </xf>
    <xf numFmtId="0" fontId="27" fillId="11" borderId="0" xfId="1" applyNumberFormat="1" applyFont="1" applyFill="1" applyAlignment="1">
      <alignment horizontal="center" vertical="center"/>
    </xf>
    <xf numFmtId="0" fontId="27" fillId="12" borderId="0" xfId="1" applyNumberFormat="1" applyFont="1" applyFill="1" applyAlignment="1">
      <alignment horizontal="center" vertical="center"/>
    </xf>
    <xf numFmtId="164" fontId="27" fillId="11" borderId="0" xfId="1" applyNumberFormat="1" applyFont="1" applyFill="1" applyAlignment="1">
      <alignment horizontal="center" vertical="center"/>
    </xf>
    <xf numFmtId="0" fontId="27" fillId="12" borderId="2" xfId="1" applyNumberFormat="1" applyFont="1" applyFill="1" applyBorder="1" applyAlignment="1">
      <alignment horizontal="center" vertical="center"/>
    </xf>
    <xf numFmtId="0" fontId="27" fillId="0" borderId="1" xfId="0" applyFont="1" applyBorder="1" applyAlignment="1">
      <alignment horizontal="left" vertical="center"/>
    </xf>
    <xf numFmtId="0" fontId="27" fillId="0" borderId="3" xfId="0" applyFont="1" applyBorder="1" applyAlignment="1">
      <alignment horizontal="left" vertical="center"/>
    </xf>
    <xf numFmtId="0" fontId="27" fillId="14" borderId="0" xfId="1" applyNumberFormat="1" applyFont="1" applyFill="1" applyAlignment="1">
      <alignment horizontal="center" vertical="center"/>
    </xf>
    <xf numFmtId="0" fontId="27" fillId="11" borderId="2" xfId="1" applyNumberFormat="1" applyFont="1" applyFill="1" applyBorder="1" applyAlignment="1">
      <alignment horizontal="center" vertical="center"/>
    </xf>
    <xf numFmtId="164" fontId="27" fillId="12" borderId="0" xfId="1" applyNumberFormat="1" applyFont="1" applyFill="1" applyAlignment="1">
      <alignment horizontal="center" vertical="center"/>
    </xf>
    <xf numFmtId="0" fontId="29" fillId="0" borderId="1" xfId="0" applyFont="1" applyBorder="1" applyAlignment="1">
      <alignment horizontal="left" vertical="center"/>
    </xf>
    <xf numFmtId="164" fontId="31" fillId="9" borderId="0" xfId="0" applyNumberFormat="1" applyFont="1" applyFill="1" applyAlignment="1">
      <alignment horizontal="center" vertical="center"/>
    </xf>
    <xf numFmtId="1" fontId="31" fillId="9" borderId="0" xfId="0" applyNumberFormat="1" applyFont="1" applyFill="1" applyAlignment="1">
      <alignment horizontal="center" vertical="center"/>
    </xf>
    <xf numFmtId="164" fontId="32" fillId="9" borderId="0" xfId="1" applyNumberFormat="1" applyFont="1" applyFill="1" applyAlignment="1">
      <alignment horizontal="center" vertical="center"/>
    </xf>
    <xf numFmtId="1" fontId="32" fillId="9" borderId="0" xfId="1" applyNumberFormat="1" applyFont="1" applyFill="1" applyAlignment="1">
      <alignment horizontal="center" vertical="center"/>
    </xf>
    <xf numFmtId="10" fontId="33" fillId="9" borderId="0" xfId="1" applyNumberFormat="1" applyFont="1" applyFill="1" applyAlignment="1">
      <alignment horizontal="center" vertical="center"/>
    </xf>
    <xf numFmtId="164" fontId="31" fillId="9" borderId="1" xfId="0" applyNumberFormat="1" applyFont="1" applyFill="1" applyBorder="1" applyAlignment="1">
      <alignment horizontal="center" vertical="center"/>
    </xf>
    <xf numFmtId="1" fontId="31" fillId="9" borderId="4" xfId="0" applyNumberFormat="1" applyFont="1" applyFill="1" applyBorder="1" applyAlignment="1">
      <alignment horizontal="center" vertical="center"/>
    </xf>
    <xf numFmtId="1" fontId="31" fillId="9" borderId="1" xfId="0" applyNumberFormat="1" applyFont="1" applyFill="1" applyBorder="1" applyAlignment="1">
      <alignment horizontal="center" vertical="center"/>
    </xf>
    <xf numFmtId="0" fontId="20" fillId="15" borderId="2" xfId="0" applyFont="1" applyFill="1" applyBorder="1" applyAlignment="1">
      <alignment horizontal="center" vertical="center" wrapText="1"/>
    </xf>
    <xf numFmtId="0" fontId="19" fillId="0" borderId="2" xfId="0" applyFont="1" applyBorder="1" applyAlignment="1">
      <alignment horizontal="center" vertical="center" wrapText="1"/>
    </xf>
    <xf numFmtId="0" fontId="21" fillId="0" borderId="2" xfId="0" applyFont="1" applyBorder="1" applyAlignment="1">
      <alignment horizontal="center" vertical="center" wrapText="1"/>
    </xf>
    <xf numFmtId="0" fontId="22" fillId="0" borderId="3" xfId="0" applyFont="1" applyBorder="1" applyAlignment="1">
      <alignment horizontal="center" vertical="center" wrapText="1"/>
    </xf>
    <xf numFmtId="0" fontId="20" fillId="15" borderId="8" xfId="0" applyFont="1" applyFill="1" applyBorder="1" applyAlignment="1">
      <alignment horizontal="center" vertical="center" wrapText="1"/>
    </xf>
    <xf numFmtId="0" fontId="22" fillId="0" borderId="8" xfId="0" applyFont="1" applyBorder="1" applyAlignment="1">
      <alignment horizontal="center" vertical="center" wrapText="1"/>
    </xf>
    <xf numFmtId="0" fontId="19" fillId="0" borderId="8" xfId="0" applyFont="1" applyBorder="1" applyAlignment="1">
      <alignment horizontal="center" vertical="center" wrapText="1"/>
    </xf>
    <xf numFmtId="0" fontId="21" fillId="0" borderId="8" xfId="0" applyFont="1" applyBorder="1" applyAlignment="1">
      <alignment horizontal="center" vertical="center" wrapText="1"/>
    </xf>
    <xf numFmtId="0" fontId="22" fillId="0" borderId="9" xfId="0" applyFont="1" applyBorder="1" applyAlignment="1">
      <alignment horizontal="center" vertical="center" wrapText="1"/>
    </xf>
    <xf numFmtId="0" fontId="22" fillId="5" borderId="8" xfId="0" applyFont="1" applyFill="1" applyBorder="1" applyAlignment="1">
      <alignment horizontal="center" vertical="center" wrapText="1"/>
    </xf>
    <xf numFmtId="0" fontId="22" fillId="5" borderId="0" xfId="0" applyFont="1" applyFill="1" applyAlignment="1">
      <alignment horizontal="center" vertical="center" wrapText="1"/>
    </xf>
    <xf numFmtId="0" fontId="22" fillId="5" borderId="2" xfId="0" applyFont="1" applyFill="1" applyBorder="1" applyAlignment="1">
      <alignment horizontal="center" vertical="center" wrapText="1"/>
    </xf>
    <xf numFmtId="0" fontId="21" fillId="0" borderId="11" xfId="0" applyFont="1" applyBorder="1" applyAlignment="1">
      <alignment horizontal="center" vertical="center" wrapText="1"/>
    </xf>
    <xf numFmtId="0" fontId="22" fillId="0" borderId="12" xfId="0" applyFont="1" applyBorder="1" applyAlignment="1">
      <alignment horizontal="center" vertical="center" wrapText="1"/>
    </xf>
    <xf numFmtId="0" fontId="22" fillId="0" borderId="11" xfId="0" applyFont="1" applyBorder="1" applyAlignment="1">
      <alignment horizontal="center" vertical="center" wrapText="1"/>
    </xf>
    <xf numFmtId="0" fontId="19" fillId="0" borderId="11" xfId="0" applyFont="1" applyBorder="1" applyAlignment="1">
      <alignment horizontal="center" vertical="center" wrapText="1"/>
    </xf>
    <xf numFmtId="0" fontId="22" fillId="0" borderId="2" xfId="0" applyFont="1" applyBorder="1" applyAlignment="1">
      <alignment horizontal="center" vertical="center" wrapText="1"/>
    </xf>
    <xf numFmtId="0" fontId="9" fillId="0" borderId="1" xfId="0" applyFont="1" applyBorder="1" applyAlignment="1">
      <alignment horizontal="left" vertical="center" wrapText="1"/>
    </xf>
    <xf numFmtId="164" fontId="3" fillId="0" borderId="0" xfId="0" applyNumberFormat="1" applyFont="1" applyAlignment="1">
      <alignment horizontal="center" vertical="center" wrapText="1"/>
    </xf>
    <xf numFmtId="164" fontId="3" fillId="0" borderId="1" xfId="0" applyNumberFormat="1" applyFont="1" applyBorder="1" applyAlignment="1">
      <alignment horizontal="center" vertical="center" wrapText="1"/>
    </xf>
    <xf numFmtId="2" fontId="22" fillId="0" borderId="0" xfId="0" applyNumberFormat="1" applyFont="1" applyAlignment="1">
      <alignment horizontal="center" vertical="center" wrapText="1"/>
    </xf>
    <xf numFmtId="2" fontId="22" fillId="0" borderId="8" xfId="0" applyNumberFormat="1" applyFont="1" applyBorder="1" applyAlignment="1">
      <alignment horizontal="center" vertical="center" wrapText="1"/>
    </xf>
    <xf numFmtId="2" fontId="22" fillId="5" borderId="0" xfId="0" applyNumberFormat="1" applyFont="1" applyFill="1" applyAlignment="1">
      <alignment horizontal="center" vertical="center" wrapText="1"/>
    </xf>
    <xf numFmtId="2" fontId="22" fillId="5" borderId="8" xfId="0" applyNumberFormat="1" applyFont="1" applyFill="1" applyBorder="1" applyAlignment="1">
      <alignment horizontal="center" vertical="center" wrapText="1"/>
    </xf>
    <xf numFmtId="1" fontId="22" fillId="0" borderId="0" xfId="0" applyNumberFormat="1" applyFont="1" applyAlignment="1">
      <alignment horizontal="center" vertical="center" wrapText="1"/>
    </xf>
    <xf numFmtId="1" fontId="22" fillId="0" borderId="8" xfId="0" applyNumberFormat="1" applyFont="1" applyBorder="1" applyAlignment="1">
      <alignment horizontal="center" vertical="center" wrapText="1"/>
    </xf>
    <xf numFmtId="1" fontId="22" fillId="5" borderId="0" xfId="0" applyNumberFormat="1" applyFont="1" applyFill="1" applyAlignment="1">
      <alignment horizontal="center" vertical="center" wrapText="1"/>
    </xf>
    <xf numFmtId="1" fontId="22" fillId="5" borderId="8" xfId="0" applyNumberFormat="1" applyFont="1" applyFill="1" applyBorder="1" applyAlignment="1">
      <alignment horizontal="center" vertical="center" wrapText="1"/>
    </xf>
    <xf numFmtId="2" fontId="22" fillId="0" borderId="11" xfId="0" applyNumberFormat="1" applyFont="1" applyBorder="1" applyAlignment="1">
      <alignment horizontal="center" vertical="center" wrapText="1"/>
    </xf>
    <xf numFmtId="2" fontId="22" fillId="0" borderId="2" xfId="0" applyNumberFormat="1" applyFont="1" applyBorder="1" applyAlignment="1">
      <alignment horizontal="center" vertical="center" wrapText="1"/>
    </xf>
    <xf numFmtId="2" fontId="22" fillId="5" borderId="11" xfId="0" applyNumberFormat="1" applyFont="1" applyFill="1" applyBorder="1" applyAlignment="1">
      <alignment horizontal="center" vertical="center" wrapText="1"/>
    </xf>
    <xf numFmtId="2" fontId="22" fillId="5" borderId="2" xfId="0" applyNumberFormat="1" applyFont="1" applyFill="1" applyBorder="1" applyAlignment="1">
      <alignment horizontal="center" vertical="center" wrapText="1"/>
    </xf>
    <xf numFmtId="1" fontId="22" fillId="0" borderId="11" xfId="0" applyNumberFormat="1" applyFont="1" applyBorder="1" applyAlignment="1">
      <alignment horizontal="center" vertical="center" wrapText="1"/>
    </xf>
    <xf numFmtId="1" fontId="22" fillId="5" borderId="11" xfId="0" applyNumberFormat="1" applyFont="1" applyFill="1" applyBorder="1" applyAlignment="1">
      <alignment horizontal="center" vertical="center" wrapText="1"/>
    </xf>
    <xf numFmtId="1" fontId="2" fillId="0" borderId="0" xfId="0" applyNumberFormat="1" applyFont="1" applyAlignment="1">
      <alignment horizontal="center" vertical="center" wrapText="1"/>
    </xf>
    <xf numFmtId="1" fontId="2" fillId="5" borderId="0" xfId="0" applyNumberFormat="1" applyFont="1" applyFill="1" applyAlignment="1">
      <alignment horizontal="center" vertical="center" wrapText="1"/>
    </xf>
    <xf numFmtId="0" fontId="35" fillId="17" borderId="2" xfId="0" applyFont="1" applyFill="1" applyBorder="1" applyAlignment="1">
      <alignment horizontal="center" vertical="center" wrapText="1"/>
    </xf>
    <xf numFmtId="0" fontId="35" fillId="0" borderId="0" xfId="0" applyFont="1" applyAlignment="1">
      <alignment horizontal="center" vertical="center" wrapText="1"/>
    </xf>
    <xf numFmtId="0" fontId="35" fillId="17" borderId="8" xfId="0" applyFont="1" applyFill="1" applyBorder="1" applyAlignment="1">
      <alignment horizontal="center" vertical="center" wrapText="1"/>
    </xf>
    <xf numFmtId="0" fontId="35" fillId="18" borderId="8" xfId="0" applyFont="1" applyFill="1" applyBorder="1" applyAlignment="1">
      <alignment horizontal="center" vertical="center" wrapText="1"/>
    </xf>
    <xf numFmtId="0" fontId="35" fillId="20" borderId="8" xfId="0" applyFont="1" applyFill="1" applyBorder="1" applyAlignment="1">
      <alignment horizontal="center" vertical="center" wrapText="1"/>
    </xf>
    <xf numFmtId="0" fontId="35" fillId="22" borderId="8" xfId="0" applyFont="1" applyFill="1" applyBorder="1" applyAlignment="1">
      <alignment horizontal="center" vertical="center" wrapText="1"/>
    </xf>
    <xf numFmtId="0" fontId="35" fillId="24" borderId="8" xfId="0" applyFont="1" applyFill="1" applyBorder="1" applyAlignment="1">
      <alignment horizontal="center" vertical="center" wrapText="1"/>
    </xf>
    <xf numFmtId="0" fontId="35" fillId="26" borderId="8" xfId="0" applyFont="1" applyFill="1" applyBorder="1" applyAlignment="1">
      <alignment horizontal="center" vertical="center" wrapText="1"/>
    </xf>
    <xf numFmtId="0" fontId="35" fillId="5" borderId="8" xfId="0" applyFont="1" applyFill="1" applyBorder="1" applyAlignment="1">
      <alignment horizontal="center" vertical="center" wrapText="1"/>
    </xf>
    <xf numFmtId="49" fontId="10" fillId="4" borderId="1" xfId="0" applyNumberFormat="1" applyFont="1" applyFill="1" applyBorder="1" applyAlignment="1">
      <alignment horizontal="left" vertical="center" wrapText="1"/>
    </xf>
    <xf numFmtId="49" fontId="5" fillId="6" borderId="0" xfId="0" applyNumberFormat="1" applyFont="1" applyFill="1" applyAlignment="1">
      <alignment horizontal="left" vertical="center" wrapText="1"/>
    </xf>
    <xf numFmtId="49" fontId="6" fillId="7" borderId="0" xfId="0" applyNumberFormat="1" applyFont="1" applyFill="1" applyAlignment="1">
      <alignment horizontal="left" vertical="center" wrapText="1"/>
    </xf>
    <xf numFmtId="1" fontId="11" fillId="0" borderId="0" xfId="0" applyNumberFormat="1" applyFont="1" applyAlignment="1">
      <alignment horizontal="center" vertical="center" wrapText="1"/>
    </xf>
    <xf numFmtId="1" fontId="11" fillId="5" borderId="0" xfId="0" applyNumberFormat="1" applyFont="1" applyFill="1" applyAlignment="1">
      <alignment horizontal="center" vertical="center" wrapText="1"/>
    </xf>
    <xf numFmtId="49" fontId="10" fillId="4" borderId="1" xfId="0" applyNumberFormat="1" applyFont="1" applyFill="1" applyBorder="1" applyAlignment="1">
      <alignment horizontal="center" vertical="center" wrapText="1"/>
    </xf>
    <xf numFmtId="49" fontId="11" fillId="0" borderId="0" xfId="0" applyNumberFormat="1" applyFont="1" applyAlignment="1">
      <alignment horizontal="center" vertical="center" wrapText="1"/>
    </xf>
    <xf numFmtId="165" fontId="11" fillId="0" borderId="0" xfId="0" applyNumberFormat="1" applyFont="1" applyAlignment="1">
      <alignment horizontal="center" vertical="center" wrapText="1"/>
    </xf>
    <xf numFmtId="49" fontId="11" fillId="5" borderId="0" xfId="0" applyNumberFormat="1" applyFont="1" applyFill="1" applyAlignment="1">
      <alignment horizontal="center" vertical="center" wrapText="1"/>
    </xf>
    <xf numFmtId="165" fontId="11" fillId="5" borderId="0" xfId="0" applyNumberFormat="1" applyFont="1" applyFill="1" applyAlignment="1">
      <alignment horizontal="center" vertical="center" wrapText="1"/>
    </xf>
    <xf numFmtId="0" fontId="11" fillId="0" borderId="0" xfId="0" applyFont="1" applyAlignment="1">
      <alignment horizontal="center" vertical="center" wrapText="1"/>
    </xf>
    <xf numFmtId="0" fontId="11" fillId="5" borderId="0" xfId="0" applyFont="1" applyFill="1" applyAlignment="1">
      <alignment horizontal="center" vertical="center" wrapText="1"/>
    </xf>
    <xf numFmtId="49" fontId="37" fillId="0" borderId="0" xfId="0" applyNumberFormat="1" applyFont="1" applyAlignment="1">
      <alignment horizontal="left" vertical="center"/>
    </xf>
    <xf numFmtId="1" fontId="0" fillId="0" borderId="0" xfId="0" applyNumberFormat="1" applyAlignment="1">
      <alignment horizontal="left" vertical="center"/>
    </xf>
    <xf numFmtId="0" fontId="7" fillId="8" borderId="1" xfId="0" applyFont="1" applyFill="1" applyBorder="1" applyAlignment="1">
      <alignment horizontal="center" vertical="center"/>
    </xf>
    <xf numFmtId="0" fontId="7" fillId="8" borderId="1" xfId="0" applyFont="1" applyFill="1" applyBorder="1" applyAlignment="1">
      <alignment horizontal="left" vertical="center"/>
    </xf>
    <xf numFmtId="1" fontId="0" fillId="5" borderId="0" xfId="0" applyNumberFormat="1" applyFill="1" applyAlignment="1">
      <alignment horizontal="left" vertical="center"/>
    </xf>
    <xf numFmtId="1" fontId="22" fillId="5" borderId="2" xfId="0" applyNumberFormat="1" applyFont="1" applyFill="1" applyBorder="1" applyAlignment="1">
      <alignment horizontal="center" vertical="center" wrapText="1"/>
    </xf>
    <xf numFmtId="0" fontId="0" fillId="0" borderId="0" xfId="0" applyAlignment="1">
      <alignment horizontal="left" vertical="center" wrapText="1"/>
    </xf>
    <xf numFmtId="0" fontId="40" fillId="0" borderId="1" xfId="0" applyFont="1" applyBorder="1" applyAlignment="1">
      <alignment horizontal="left" vertical="center"/>
    </xf>
    <xf numFmtId="164" fontId="27" fillId="14" borderId="0" xfId="1" applyNumberFormat="1" applyFont="1" applyFill="1" applyAlignment="1">
      <alignment horizontal="center" vertical="center"/>
    </xf>
    <xf numFmtId="49" fontId="38" fillId="0" borderId="0" xfId="0" applyNumberFormat="1" applyFont="1" applyAlignment="1">
      <alignment horizontal="left" vertical="center"/>
    </xf>
    <xf numFmtId="0" fontId="2" fillId="0" borderId="0" xfId="0" applyFont="1" applyAlignment="1">
      <alignment vertical="center"/>
    </xf>
    <xf numFmtId="0" fontId="0" fillId="0" borderId="0" xfId="0" applyAlignment="1">
      <alignment vertical="center"/>
    </xf>
    <xf numFmtId="0" fontId="0" fillId="5" borderId="0" xfId="0" applyFill="1" applyAlignment="1">
      <alignment vertical="center"/>
    </xf>
    <xf numFmtId="0" fontId="9" fillId="0" borderId="0" xfId="0" applyFont="1" applyAlignment="1">
      <alignment vertical="center" wrapText="1"/>
    </xf>
    <xf numFmtId="0" fontId="2" fillId="0" borderId="0" xfId="0" applyFont="1" applyAlignment="1">
      <alignment vertical="center" wrapText="1"/>
    </xf>
    <xf numFmtId="0" fontId="8" fillId="0" borderId="0" xfId="0" applyFont="1" applyAlignment="1">
      <alignment vertical="center"/>
    </xf>
    <xf numFmtId="0" fontId="14" fillId="0" borderId="0" xfId="0" applyFont="1" applyAlignment="1">
      <alignment vertical="center"/>
    </xf>
    <xf numFmtId="0" fontId="0" fillId="10" borderId="0" xfId="0" applyFill="1" applyAlignment="1">
      <alignment vertical="center"/>
    </xf>
    <xf numFmtId="0" fontId="5" fillId="2" borderId="0" xfId="2" applyAlignment="1">
      <alignment vertical="center"/>
    </xf>
    <xf numFmtId="0" fontId="14" fillId="5" borderId="0" xfId="0" applyFont="1" applyFill="1" applyAlignment="1">
      <alignment vertical="center"/>
    </xf>
    <xf numFmtId="0" fontId="6" fillId="3" borderId="0" xfId="3" applyAlignment="1">
      <alignment vertical="center"/>
    </xf>
    <xf numFmtId="166" fontId="20" fillId="0" borderId="0" xfId="0" applyNumberFormat="1" applyFont="1" applyAlignment="1">
      <alignment vertical="center"/>
    </xf>
    <xf numFmtId="0" fontId="0" fillId="9" borderId="0" xfId="0" applyFill="1" applyAlignment="1">
      <alignment vertical="center"/>
    </xf>
    <xf numFmtId="0" fontId="7" fillId="10" borderId="0" xfId="0" applyFont="1" applyFill="1" applyAlignment="1">
      <alignment vertical="center"/>
    </xf>
    <xf numFmtId="0" fontId="30" fillId="0" borderId="0" xfId="0" applyFont="1" applyAlignment="1">
      <alignment vertical="center"/>
    </xf>
    <xf numFmtId="0" fontId="14" fillId="10" borderId="0" xfId="0" applyFont="1" applyFill="1" applyAlignment="1">
      <alignment vertical="center"/>
    </xf>
    <xf numFmtId="0" fontId="15" fillId="13" borderId="0" xfId="0" applyFont="1" applyFill="1" applyAlignment="1">
      <alignment vertical="center"/>
    </xf>
    <xf numFmtId="0" fontId="7" fillId="10" borderId="1" xfId="0" applyFont="1" applyFill="1" applyBorder="1" applyAlignment="1">
      <alignment vertical="center"/>
    </xf>
    <xf numFmtId="0" fontId="30" fillId="0" borderId="1" xfId="0" applyFont="1" applyBorder="1" applyAlignment="1">
      <alignment vertical="center"/>
    </xf>
    <xf numFmtId="0" fontId="17" fillId="0" borderId="0" xfId="0" applyFont="1" applyAlignment="1">
      <alignment vertical="center"/>
    </xf>
    <xf numFmtId="1" fontId="0" fillId="0" borderId="0" xfId="0" applyNumberFormat="1" applyAlignment="1">
      <alignment vertical="center"/>
    </xf>
    <xf numFmtId="0" fontId="26" fillId="0" borderId="0" xfId="0" applyFont="1" applyAlignment="1">
      <alignment vertical="center"/>
    </xf>
    <xf numFmtId="0" fontId="26" fillId="10" borderId="0" xfId="0" applyFont="1" applyFill="1" applyAlignment="1">
      <alignment vertical="center"/>
    </xf>
    <xf numFmtId="0" fontId="26" fillId="9" borderId="0" xfId="0" applyFont="1" applyFill="1" applyAlignment="1">
      <alignment vertical="center"/>
    </xf>
    <xf numFmtId="0" fontId="16" fillId="0" borderId="0" xfId="0" applyFont="1" applyAlignment="1">
      <alignment vertical="center"/>
    </xf>
    <xf numFmtId="0" fontId="39" fillId="0" borderId="0" xfId="0" applyFont="1" applyAlignment="1">
      <alignment vertical="center"/>
    </xf>
    <xf numFmtId="49" fontId="0" fillId="0" borderId="0" xfId="0" applyNumberFormat="1" applyAlignment="1">
      <alignment vertical="center"/>
    </xf>
    <xf numFmtId="49" fontId="0" fillId="0" borderId="0" xfId="0" applyNumberFormat="1" applyAlignment="1">
      <alignment horizontal="center" vertical="center"/>
    </xf>
    <xf numFmtId="0" fontId="0" fillId="0" borderId="0" xfId="0" applyAlignment="1">
      <alignment horizontal="left" vertical="center"/>
    </xf>
    <xf numFmtId="0" fontId="0" fillId="0" borderId="0" xfId="0" applyAlignment="1">
      <alignment horizontal="left" vertical="center" wrapText="1"/>
    </xf>
    <xf numFmtId="0" fontId="36" fillId="0" borderId="0" xfId="0" applyFont="1" applyAlignment="1">
      <alignment horizontal="center" vertical="center"/>
    </xf>
    <xf numFmtId="0" fontId="35" fillId="4" borderId="0" xfId="0" applyFont="1" applyFill="1" applyAlignment="1">
      <alignment horizontal="left" vertical="center" wrapText="1"/>
    </xf>
    <xf numFmtId="0" fontId="28" fillId="0" borderId="4" xfId="0" applyFont="1" applyBorder="1" applyAlignment="1">
      <alignment horizontal="center" vertical="center"/>
    </xf>
    <xf numFmtId="0" fontId="28" fillId="0" borderId="5" xfId="0" applyFont="1" applyBorder="1" applyAlignment="1">
      <alignment horizontal="center" vertical="center"/>
    </xf>
    <xf numFmtId="0" fontId="28" fillId="0" borderId="0" xfId="0" applyFont="1" applyAlignment="1">
      <alignment horizontal="center" vertical="center"/>
    </xf>
    <xf numFmtId="0" fontId="28" fillId="0" borderId="2" xfId="0" applyFont="1" applyBorder="1" applyAlignment="1">
      <alignment horizontal="center" vertical="center"/>
    </xf>
    <xf numFmtId="0" fontId="8" fillId="10" borderId="0" xfId="0" applyFont="1" applyFill="1" applyAlignment="1">
      <alignment horizontal="center" vertical="center"/>
    </xf>
    <xf numFmtId="0" fontId="9" fillId="4" borderId="0" xfId="0" applyFont="1" applyFill="1" applyAlignment="1">
      <alignment horizontal="center" vertical="center" wrapText="1"/>
    </xf>
    <xf numFmtId="0" fontId="9" fillId="4" borderId="1" xfId="0" applyFont="1" applyFill="1" applyBorder="1" applyAlignment="1">
      <alignment horizontal="center" vertical="center"/>
    </xf>
    <xf numFmtId="0" fontId="9" fillId="0" borderId="8" xfId="0" applyFont="1" applyBorder="1" applyAlignment="1">
      <alignment horizontal="center" vertical="center" wrapText="1"/>
    </xf>
    <xf numFmtId="0" fontId="9" fillId="0" borderId="9" xfId="0" applyFont="1" applyBorder="1" applyAlignment="1">
      <alignment horizontal="center" vertical="center"/>
    </xf>
    <xf numFmtId="0" fontId="20" fillId="16" borderId="10" xfId="0" applyFont="1" applyFill="1" applyBorder="1" applyAlignment="1">
      <alignment horizontal="center" vertical="center" wrapText="1"/>
    </xf>
    <xf numFmtId="0" fontId="20" fillId="16" borderId="0" xfId="0" applyFont="1" applyFill="1" applyAlignment="1">
      <alignment horizontal="center" vertical="center" wrapText="1"/>
    </xf>
    <xf numFmtId="0" fontId="20" fillId="16" borderId="8" xfId="0" applyFont="1" applyFill="1" applyBorder="1" applyAlignment="1">
      <alignment horizontal="center" vertical="center" wrapText="1"/>
    </xf>
    <xf numFmtId="0" fontId="20" fillId="19" borderId="10" xfId="0" applyFont="1" applyFill="1" applyBorder="1" applyAlignment="1">
      <alignment horizontal="center" vertical="center" wrapText="1"/>
    </xf>
    <xf numFmtId="0" fontId="20" fillId="19" borderId="0" xfId="0" applyFont="1" applyFill="1" applyAlignment="1">
      <alignment horizontal="center" vertical="center" wrapText="1"/>
    </xf>
    <xf numFmtId="0" fontId="20" fillId="19" borderId="8" xfId="0" applyFont="1" applyFill="1" applyBorder="1" applyAlignment="1">
      <alignment horizontal="center" vertical="center" wrapText="1"/>
    </xf>
    <xf numFmtId="0" fontId="35" fillId="18" borderId="10" xfId="0" applyFont="1" applyFill="1" applyBorder="1" applyAlignment="1">
      <alignment horizontal="center" vertical="center" wrapText="1"/>
    </xf>
    <xf numFmtId="0" fontId="35" fillId="18" borderId="0" xfId="0" applyFont="1" applyFill="1" applyAlignment="1">
      <alignment horizontal="center" vertical="center" wrapText="1"/>
    </xf>
    <xf numFmtId="0" fontId="35" fillId="18" borderId="11" xfId="0" applyFont="1" applyFill="1" applyBorder="1" applyAlignment="1">
      <alignment horizontal="center" vertical="center" wrapText="1"/>
    </xf>
    <xf numFmtId="0" fontId="35" fillId="20" borderId="10" xfId="0" applyFont="1" applyFill="1" applyBorder="1" applyAlignment="1">
      <alignment horizontal="center" vertical="center" wrapText="1"/>
    </xf>
    <xf numFmtId="0" fontId="35" fillId="20" borderId="0" xfId="0" applyFont="1" applyFill="1" applyAlignment="1">
      <alignment horizontal="center" vertical="center" wrapText="1"/>
    </xf>
    <xf numFmtId="0" fontId="35" fillId="20" borderId="11" xfId="0" applyFont="1" applyFill="1" applyBorder="1" applyAlignment="1">
      <alignment horizontal="center" vertical="center" wrapText="1"/>
    </xf>
    <xf numFmtId="0" fontId="20" fillId="25" borderId="10" xfId="0" applyFont="1" applyFill="1" applyBorder="1" applyAlignment="1">
      <alignment horizontal="center" vertical="center" wrapText="1"/>
    </xf>
    <xf numFmtId="0" fontId="20" fillId="25" borderId="0" xfId="0" applyFont="1" applyFill="1" applyAlignment="1">
      <alignment horizontal="center" vertical="center" wrapText="1"/>
    </xf>
    <xf numFmtId="0" fontId="20" fillId="25" borderId="8" xfId="0" applyFont="1" applyFill="1" applyBorder="1" applyAlignment="1">
      <alignment horizontal="center" vertical="center" wrapText="1"/>
    </xf>
    <xf numFmtId="0" fontId="35" fillId="26" borderId="10" xfId="0" applyFont="1" applyFill="1" applyBorder="1" applyAlignment="1">
      <alignment horizontal="center" vertical="center" wrapText="1"/>
    </xf>
    <xf numFmtId="0" fontId="35" fillId="26" borderId="0" xfId="0" applyFont="1" applyFill="1" applyAlignment="1">
      <alignment horizontal="center" vertical="center" wrapText="1"/>
    </xf>
    <xf numFmtId="0" fontId="35" fillId="26" borderId="11" xfId="0" applyFont="1" applyFill="1" applyBorder="1" applyAlignment="1">
      <alignment horizontal="center" vertical="center" wrapText="1"/>
    </xf>
    <xf numFmtId="0" fontId="20" fillId="4" borderId="10" xfId="0" applyFont="1" applyFill="1" applyBorder="1" applyAlignment="1">
      <alignment horizontal="center" vertical="center" wrapText="1"/>
    </xf>
    <xf numFmtId="0" fontId="20" fillId="4" borderId="0" xfId="0" applyFont="1" applyFill="1" applyAlignment="1">
      <alignment horizontal="center" vertical="center" wrapText="1"/>
    </xf>
    <xf numFmtId="0" fontId="20" fillId="4" borderId="8" xfId="0" applyFont="1" applyFill="1" applyBorder="1" applyAlignment="1">
      <alignment horizontal="center" vertical="center" wrapText="1"/>
    </xf>
    <xf numFmtId="0" fontId="35" fillId="5" borderId="10" xfId="0" applyFont="1" applyFill="1" applyBorder="1" applyAlignment="1">
      <alignment horizontal="center" vertical="center" wrapText="1"/>
    </xf>
    <xf numFmtId="0" fontId="35" fillId="5" borderId="0" xfId="0" applyFont="1" applyFill="1" applyAlignment="1">
      <alignment horizontal="center" vertical="center" wrapText="1"/>
    </xf>
    <xf numFmtId="0" fontId="35" fillId="5" borderId="11" xfId="0" applyFont="1" applyFill="1" applyBorder="1" applyAlignment="1">
      <alignment horizontal="center" vertical="center" wrapText="1"/>
    </xf>
    <xf numFmtId="0" fontId="35" fillId="22" borderId="10" xfId="0" applyFont="1" applyFill="1" applyBorder="1" applyAlignment="1">
      <alignment horizontal="center" vertical="center" wrapText="1"/>
    </xf>
    <xf numFmtId="0" fontId="35" fillId="22" borderId="0" xfId="0" applyFont="1" applyFill="1" applyAlignment="1">
      <alignment horizontal="center" vertical="center" wrapText="1"/>
    </xf>
    <xf numFmtId="0" fontId="35" fillId="22" borderId="11" xfId="0" applyFont="1" applyFill="1" applyBorder="1" applyAlignment="1">
      <alignment horizontal="center" vertical="center" wrapText="1"/>
    </xf>
    <xf numFmtId="0" fontId="20" fillId="23" borderId="10" xfId="0" applyFont="1" applyFill="1" applyBorder="1" applyAlignment="1">
      <alignment horizontal="center" vertical="center" wrapText="1"/>
    </xf>
    <xf numFmtId="0" fontId="20" fillId="23" borderId="0" xfId="0" applyFont="1" applyFill="1" applyAlignment="1">
      <alignment horizontal="center" vertical="center" wrapText="1"/>
    </xf>
    <xf numFmtId="0" fontId="20" fillId="23" borderId="8" xfId="0" applyFont="1" applyFill="1" applyBorder="1" applyAlignment="1">
      <alignment horizontal="center" vertical="center" wrapText="1"/>
    </xf>
    <xf numFmtId="0" fontId="35" fillId="24" borderId="10" xfId="0" applyFont="1" applyFill="1" applyBorder="1" applyAlignment="1">
      <alignment horizontal="center" vertical="center" wrapText="1"/>
    </xf>
    <xf numFmtId="0" fontId="35" fillId="24" borderId="0" xfId="0" applyFont="1" applyFill="1" applyAlignment="1">
      <alignment horizontal="center" vertical="center" wrapText="1"/>
    </xf>
    <xf numFmtId="0" fontId="35" fillId="24" borderId="11" xfId="0" applyFont="1" applyFill="1" applyBorder="1" applyAlignment="1">
      <alignment horizontal="center" vertical="center" wrapText="1"/>
    </xf>
    <xf numFmtId="0" fontId="20" fillId="21" borderId="10" xfId="0" applyFont="1" applyFill="1" applyBorder="1" applyAlignment="1">
      <alignment horizontal="center" vertical="center" wrapText="1"/>
    </xf>
    <xf numFmtId="0" fontId="20" fillId="21" borderId="0" xfId="0" applyFont="1" applyFill="1" applyAlignment="1">
      <alignment horizontal="center" vertical="center" wrapText="1"/>
    </xf>
    <xf numFmtId="0" fontId="20" fillId="21" borderId="8" xfId="0" applyFont="1" applyFill="1" applyBorder="1" applyAlignment="1">
      <alignment horizontal="center" vertical="center" wrapText="1"/>
    </xf>
    <xf numFmtId="0" fontId="20" fillId="27" borderId="7" xfId="0" applyFont="1" applyFill="1" applyBorder="1" applyAlignment="1">
      <alignment horizontal="center" vertical="center" wrapText="1"/>
    </xf>
    <xf numFmtId="0" fontId="20" fillId="27" borderId="0" xfId="0" applyFont="1" applyFill="1" applyAlignment="1">
      <alignment horizontal="center" vertical="center" wrapText="1"/>
    </xf>
    <xf numFmtId="0" fontId="20" fillId="27" borderId="2" xfId="0" applyFont="1" applyFill="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xf>
    <xf numFmtId="0" fontId="20" fillId="16" borderId="7" xfId="0" applyFont="1" applyFill="1" applyBorder="1" applyAlignment="1">
      <alignment horizontal="center" vertical="center" wrapText="1"/>
    </xf>
    <xf numFmtId="0" fontId="20" fillId="16" borderId="2" xfId="0" applyFont="1" applyFill="1" applyBorder="1" applyAlignment="1">
      <alignment horizontal="center" vertical="center" wrapText="1"/>
    </xf>
    <xf numFmtId="0" fontId="20" fillId="31" borderId="7" xfId="0" applyFont="1" applyFill="1" applyBorder="1" applyAlignment="1">
      <alignment horizontal="center" vertical="center" wrapText="1"/>
    </xf>
    <xf numFmtId="0" fontId="20" fillId="31" borderId="0" xfId="0" applyFont="1" applyFill="1" applyAlignment="1">
      <alignment horizontal="center" vertical="center" wrapText="1"/>
    </xf>
    <xf numFmtId="0" fontId="20" fillId="31" borderId="2" xfId="0" applyFont="1" applyFill="1" applyBorder="1" applyAlignment="1">
      <alignment horizontal="center" vertical="center" wrapText="1"/>
    </xf>
    <xf numFmtId="0" fontId="35" fillId="32" borderId="7" xfId="0" applyFont="1" applyFill="1" applyBorder="1" applyAlignment="1">
      <alignment horizontal="center" vertical="center" wrapText="1"/>
    </xf>
    <xf numFmtId="0" fontId="35" fillId="32" borderId="0" xfId="0" applyFont="1" applyFill="1" applyAlignment="1">
      <alignment horizontal="center" vertical="center" wrapText="1"/>
    </xf>
    <xf numFmtId="0" fontId="35" fillId="32" borderId="11" xfId="0" applyFont="1" applyFill="1" applyBorder="1" applyAlignment="1">
      <alignment horizontal="center" vertical="center" wrapText="1"/>
    </xf>
    <xf numFmtId="0" fontId="35" fillId="32" borderId="2" xfId="0" applyFont="1" applyFill="1" applyBorder="1" applyAlignment="1">
      <alignment horizontal="center" vertical="center" wrapText="1"/>
    </xf>
    <xf numFmtId="0" fontId="35" fillId="18" borderId="7" xfId="0" applyFont="1" applyFill="1" applyBorder="1" applyAlignment="1">
      <alignment horizontal="center" vertical="center" wrapText="1"/>
    </xf>
    <xf numFmtId="0" fontId="35" fillId="18" borderId="2" xfId="0" applyFont="1" applyFill="1" applyBorder="1" applyAlignment="1">
      <alignment horizontal="center" vertical="center" wrapText="1"/>
    </xf>
    <xf numFmtId="0" fontId="20" fillId="19" borderId="7" xfId="0" applyFont="1" applyFill="1" applyBorder="1" applyAlignment="1">
      <alignment horizontal="center" vertical="center" wrapText="1"/>
    </xf>
    <xf numFmtId="0" fontId="20" fillId="19" borderId="2" xfId="0" applyFont="1" applyFill="1" applyBorder="1" applyAlignment="1">
      <alignment horizontal="center" vertical="center" wrapText="1"/>
    </xf>
    <xf numFmtId="0" fontId="35" fillId="20" borderId="7" xfId="0" applyFont="1" applyFill="1" applyBorder="1" applyAlignment="1">
      <alignment horizontal="center" vertical="center" wrapText="1"/>
    </xf>
    <xf numFmtId="0" fontId="35" fillId="20" borderId="2" xfId="0" applyFont="1" applyFill="1" applyBorder="1" applyAlignment="1">
      <alignment horizontal="center" vertical="center" wrapText="1"/>
    </xf>
    <xf numFmtId="0" fontId="35" fillId="28" borderId="7" xfId="0" applyFont="1" applyFill="1" applyBorder="1" applyAlignment="1">
      <alignment horizontal="center" vertical="center" wrapText="1"/>
    </xf>
    <xf numFmtId="0" fontId="35" fillId="28" borderId="0" xfId="0" applyFont="1" applyFill="1" applyAlignment="1">
      <alignment horizontal="center" vertical="center" wrapText="1"/>
    </xf>
    <xf numFmtId="0" fontId="35" fillId="28" borderId="11" xfId="0" applyFont="1" applyFill="1" applyBorder="1" applyAlignment="1">
      <alignment horizontal="center" vertical="center" wrapText="1"/>
    </xf>
    <xf numFmtId="0" fontId="35" fillId="28" borderId="2" xfId="0" applyFont="1" applyFill="1" applyBorder="1" applyAlignment="1">
      <alignment horizontal="center" vertical="center" wrapText="1"/>
    </xf>
    <xf numFmtId="0" fontId="20" fillId="29" borderId="7" xfId="0" applyFont="1" applyFill="1" applyBorder="1" applyAlignment="1">
      <alignment horizontal="center" vertical="center" wrapText="1"/>
    </xf>
    <xf numFmtId="0" fontId="20" fillId="29" borderId="0" xfId="0" applyFont="1" applyFill="1" applyAlignment="1">
      <alignment horizontal="center" vertical="center" wrapText="1"/>
    </xf>
    <xf numFmtId="0" fontId="20" fillId="29" borderId="2" xfId="0" applyFont="1" applyFill="1" applyBorder="1" applyAlignment="1">
      <alignment horizontal="center" vertical="center" wrapText="1"/>
    </xf>
    <xf numFmtId="0" fontId="35" fillId="30" borderId="7" xfId="0" applyFont="1" applyFill="1" applyBorder="1" applyAlignment="1">
      <alignment horizontal="center" vertical="center" wrapText="1"/>
    </xf>
    <xf numFmtId="0" fontId="35" fillId="30" borderId="0" xfId="0" applyFont="1" applyFill="1" applyAlignment="1">
      <alignment horizontal="center" vertical="center" wrapText="1"/>
    </xf>
    <xf numFmtId="0" fontId="35" fillId="30" borderId="11" xfId="0" applyFont="1" applyFill="1" applyBorder="1" applyAlignment="1">
      <alignment horizontal="center" vertical="center" wrapText="1"/>
    </xf>
    <xf numFmtId="0" fontId="35" fillId="30" borderId="2" xfId="0" applyFont="1" applyFill="1" applyBorder="1" applyAlignment="1">
      <alignment horizontal="center" vertical="center" wrapText="1"/>
    </xf>
    <xf numFmtId="0" fontId="20" fillId="33" borderId="7" xfId="0" applyFont="1" applyFill="1" applyBorder="1" applyAlignment="1">
      <alignment horizontal="center" vertical="center" wrapText="1"/>
    </xf>
    <xf numFmtId="0" fontId="20" fillId="33" borderId="0" xfId="0" applyFont="1" applyFill="1" applyAlignment="1">
      <alignment horizontal="center" vertical="center" wrapText="1"/>
    </xf>
    <xf numFmtId="0" fontId="20" fillId="33" borderId="2" xfId="0" applyFont="1" applyFill="1" applyBorder="1" applyAlignment="1">
      <alignment horizontal="center" vertical="center" wrapText="1"/>
    </xf>
    <xf numFmtId="0" fontId="35" fillId="34" borderId="7" xfId="0" applyFont="1" applyFill="1" applyBorder="1" applyAlignment="1">
      <alignment horizontal="center" vertical="center" wrapText="1"/>
    </xf>
    <xf numFmtId="0" fontId="35" fillId="34" borderId="0" xfId="0" applyFont="1" applyFill="1" applyAlignment="1">
      <alignment horizontal="center" vertical="center" wrapText="1"/>
    </xf>
    <xf numFmtId="0" fontId="35" fillId="34" borderId="11" xfId="0" applyFont="1" applyFill="1" applyBorder="1" applyAlignment="1">
      <alignment horizontal="center" vertical="center" wrapText="1"/>
    </xf>
    <xf numFmtId="0" fontId="35" fillId="34" borderId="2" xfId="0" applyFont="1" applyFill="1" applyBorder="1" applyAlignment="1">
      <alignment horizontal="center" vertical="center" wrapText="1"/>
    </xf>
    <xf numFmtId="0" fontId="35" fillId="4" borderId="0" xfId="0" applyFont="1" applyFill="1" applyAlignment="1">
      <alignment horizontal="center" vertical="center" wrapText="1"/>
    </xf>
    <xf numFmtId="0" fontId="4" fillId="5" borderId="1" xfId="0" applyFont="1" applyFill="1" applyBorder="1" applyAlignment="1">
      <alignment horizontal="center" vertical="top" wrapText="1"/>
    </xf>
    <xf numFmtId="0" fontId="9" fillId="5" borderId="1" xfId="0" applyFont="1" applyFill="1" applyBorder="1" applyAlignment="1">
      <alignment horizontal="center" vertical="center" wrapText="1"/>
    </xf>
    <xf numFmtId="1" fontId="19" fillId="0" borderId="8" xfId="0" applyNumberFormat="1" applyFont="1" applyBorder="1" applyAlignment="1">
      <alignment horizontal="center" vertical="center" wrapText="1"/>
    </xf>
  </cellXfs>
  <cellStyles count="4">
    <cellStyle name="Gut" xfId="2" builtinId="26"/>
    <cellStyle name="Prozent" xfId="1" builtinId="5"/>
    <cellStyle name="Schlecht" xfId="3" builtinId="27"/>
    <cellStyle name="Standard" xfId="0" builtinId="0"/>
  </cellStyles>
  <dxfs count="597">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s>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CC1DA"/>
      <rgbColor rgb="FF808080"/>
      <rgbColor rgb="FF9999FF"/>
      <rgbColor rgb="FF993366"/>
      <rgbColor rgb="FFFFFFCC"/>
      <rgbColor rgb="FFCCFFFF"/>
      <rgbColor rgb="FF660066"/>
      <rgbColor rgb="FFD99694"/>
      <rgbColor rgb="FF0066CC"/>
      <rgbColor rgb="FFD9D9D9"/>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2DCDB"/>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mruColors>
      <color rgb="FFA8DDF0"/>
      <color rgb="FFFFB3B4"/>
      <color rgb="FFFFEDB3"/>
      <color rgb="FFFFFFB3"/>
      <color rgb="FF7BB093"/>
      <color rgb="FFB2D092"/>
      <color rgb="FF8B70A0"/>
      <color rgb="FF86A8C0"/>
      <color rgb="FF9280A0"/>
      <color rgb="FF9AB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de-DE" sz="1800" b="0">
                <a:latin typeface="Times New Roman" panose="02020603050405020304" pitchFamily="18" charset="0"/>
                <a:cs typeface="Times New Roman" panose="02020603050405020304" pitchFamily="18" charset="0"/>
              </a:rPr>
              <a:t>System Usability Scale - Item</a:t>
            </a:r>
            <a:r>
              <a:rPr lang="de-DE" sz="1800" b="0" baseline="0">
                <a:latin typeface="Times New Roman" panose="02020603050405020304" pitchFamily="18" charset="0"/>
                <a:cs typeface="Times New Roman" panose="02020603050405020304" pitchFamily="18" charset="0"/>
              </a:rPr>
              <a:t> Scoring</a:t>
            </a:r>
            <a:endParaRPr lang="de-DE" sz="1800" b="0">
              <a:latin typeface="Times New Roman" panose="02020603050405020304" pitchFamily="18" charset="0"/>
              <a:cs typeface="Times New Roman" panose="02020603050405020304" pitchFamily="18" charset="0"/>
            </a:endParaRPr>
          </a:p>
        </c:rich>
      </c:tx>
      <c:layout>
        <c:manualLayout>
          <c:xMode val="edge"/>
          <c:yMode val="edge"/>
          <c:x val="0.58158858310361139"/>
          <c:y val="1.8699909641643961E-2"/>
        </c:manualLayout>
      </c:layout>
      <c:overlay val="0"/>
      <c:spPr>
        <a:noFill/>
        <a:ln>
          <a:noFill/>
        </a:ln>
        <a:effectLst/>
      </c:spPr>
      <c:txPr>
        <a:bodyPr rot="0" spcFirstLastPara="1" vertOverflow="ellipsis" vert="horz" wrap="square" anchor="ctr" anchorCtr="1"/>
        <a:lstStyle/>
        <a:p>
          <a:pPr>
            <a:defRPr sz="1800" b="0" i="0" u="none" strike="noStrike" kern="1200" spc="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de-DE"/>
        </a:p>
      </c:txPr>
    </c:title>
    <c:autoTitleDeleted val="0"/>
    <c:plotArea>
      <c:layout/>
      <c:barChart>
        <c:barDir val="bar"/>
        <c:grouping val="stacked"/>
        <c:varyColors val="0"/>
        <c:ser>
          <c:idx val="0"/>
          <c:order val="0"/>
          <c:tx>
            <c:strRef>
              <c:f>'Usability - SUS'!$A$16</c:f>
              <c:strCache>
                <c:ptCount val="1"/>
                <c:pt idx="0">
                  <c:v>Score = "0"</c:v>
                </c:pt>
              </c:strCache>
            </c:strRef>
          </c:tx>
          <c:spPr>
            <a:solidFill>
              <a:srgbClr val="FF0000">
                <a:alpha val="40000"/>
              </a:srgbClr>
            </a:solidFill>
            <a:ln>
              <a:noFill/>
            </a:ln>
            <a:effectLst/>
          </c:spPr>
          <c:invertIfNegative val="0"/>
          <c:dLbls>
            <c:dLbl>
              <c:idx val="0"/>
              <c:delete val="1"/>
              <c:extLst>
                <c:ext xmlns:c15="http://schemas.microsoft.com/office/drawing/2012/chart" uri="{CE6537A1-D6FC-4f65-9D91-7224C49458BB}"/>
                <c:ext xmlns:c16="http://schemas.microsoft.com/office/drawing/2014/chart" uri="{C3380CC4-5D6E-409C-BE32-E72D297353CC}">
                  <c16:uniqueId val="{00000007-7F92-A145-9DF7-E3186F83A996}"/>
                </c:ext>
              </c:extLst>
            </c:dLbl>
            <c:dLbl>
              <c:idx val="1"/>
              <c:delete val="1"/>
              <c:extLst>
                <c:ext xmlns:c15="http://schemas.microsoft.com/office/drawing/2012/chart" uri="{CE6537A1-D6FC-4f65-9D91-7224C49458BB}"/>
                <c:ext xmlns:c16="http://schemas.microsoft.com/office/drawing/2014/chart" uri="{C3380CC4-5D6E-409C-BE32-E72D297353CC}">
                  <c16:uniqueId val="{00000009-7F92-A145-9DF7-E3186F83A996}"/>
                </c:ext>
              </c:extLst>
            </c:dLbl>
            <c:dLbl>
              <c:idx val="2"/>
              <c:delete val="1"/>
              <c:extLst>
                <c:ext xmlns:c15="http://schemas.microsoft.com/office/drawing/2012/chart" uri="{CE6537A1-D6FC-4f65-9D91-7224C49458BB}"/>
                <c:ext xmlns:c16="http://schemas.microsoft.com/office/drawing/2014/chart" uri="{C3380CC4-5D6E-409C-BE32-E72D297353CC}">
                  <c16:uniqueId val="{0000000B-7F92-A145-9DF7-E3186F83A996}"/>
                </c:ext>
              </c:extLst>
            </c:dLbl>
            <c:dLbl>
              <c:idx val="4"/>
              <c:delete val="1"/>
              <c:extLst>
                <c:ext xmlns:c15="http://schemas.microsoft.com/office/drawing/2012/chart" uri="{CE6537A1-D6FC-4f65-9D91-7224C49458BB}"/>
                <c:ext xmlns:c16="http://schemas.microsoft.com/office/drawing/2014/chart" uri="{C3380CC4-5D6E-409C-BE32-E72D297353CC}">
                  <c16:uniqueId val="{0000000D-7F92-A145-9DF7-E3186F83A996}"/>
                </c:ext>
              </c:extLst>
            </c:dLbl>
            <c:dLbl>
              <c:idx val="5"/>
              <c:delete val="1"/>
              <c:extLst>
                <c:ext xmlns:c15="http://schemas.microsoft.com/office/drawing/2012/chart" uri="{CE6537A1-D6FC-4f65-9D91-7224C49458BB}"/>
                <c:ext xmlns:c16="http://schemas.microsoft.com/office/drawing/2014/chart" uri="{C3380CC4-5D6E-409C-BE32-E72D297353CC}">
                  <c16:uniqueId val="{0000000E-7F92-A145-9DF7-E3186F83A996}"/>
                </c:ext>
              </c:extLst>
            </c:dLbl>
            <c:dLbl>
              <c:idx val="6"/>
              <c:delete val="1"/>
              <c:extLst>
                <c:ext xmlns:c15="http://schemas.microsoft.com/office/drawing/2012/chart" uri="{CE6537A1-D6FC-4f65-9D91-7224C49458BB}"/>
                <c:ext xmlns:c16="http://schemas.microsoft.com/office/drawing/2014/chart" uri="{C3380CC4-5D6E-409C-BE32-E72D297353CC}">
                  <c16:uniqueId val="{0000000F-7F92-A145-9DF7-E3186F83A996}"/>
                </c:ext>
              </c:extLst>
            </c:dLbl>
            <c:dLbl>
              <c:idx val="8"/>
              <c:delete val="1"/>
              <c:extLst>
                <c:ext xmlns:c15="http://schemas.microsoft.com/office/drawing/2012/chart" uri="{CE6537A1-D6FC-4f65-9D91-7224C49458BB}"/>
                <c:ext xmlns:c16="http://schemas.microsoft.com/office/drawing/2014/chart" uri="{C3380CC4-5D6E-409C-BE32-E72D297353CC}">
                  <c16:uniqueId val="{00000011-7F92-A145-9DF7-E3186F83A996}"/>
                </c:ext>
              </c:extLst>
            </c:dLbl>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Times New Roman" panose="02020603050405020304" pitchFamily="18" charset="0"/>
                    <a:ea typeface="+mn-ea"/>
                    <a:cs typeface="Times New Roman" panose="02020603050405020304" pitchFamily="18" charset="0"/>
                  </a:defRPr>
                </a:pPr>
                <a:endParaRPr lang="de-DE"/>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'Usability - SUS'!$B$2:$L$2</c:f>
              <c:strCache>
                <c:ptCount val="11"/>
                <c:pt idx="0">
                  <c:v>Question 1 - I think that I would like to use this system frequently.</c:v>
                </c:pt>
                <c:pt idx="1">
                  <c:v>Question 2 - I found the system unnecessarily complex.</c:v>
                </c:pt>
                <c:pt idx="2">
                  <c:v>Question 3 - I thought the system was easy to use.</c:v>
                </c:pt>
                <c:pt idx="3">
                  <c:v>Question 4 - I think that I would need the support of a technical person to be able to use this system.</c:v>
                </c:pt>
                <c:pt idx="4">
                  <c:v>Question 5 - I found the various functions in this system were well integrated.</c:v>
                </c:pt>
                <c:pt idx="5">
                  <c:v>Question 6 - I thought there was too much inconsistency in this system.</c:v>
                </c:pt>
                <c:pt idx="6">
                  <c:v>Question 7 - I would imagine that most people would learn to use this system very quickly.</c:v>
                </c:pt>
                <c:pt idx="7">
                  <c:v>Question 8 - I found the system very cumbersome to use.</c:v>
                </c:pt>
                <c:pt idx="8">
                  <c:v>Question 9 - I felt very confident using the system.</c:v>
                </c:pt>
                <c:pt idx="9">
                  <c:v>Question 10 - I needed to learn a lot of things before I could get going with this system.</c:v>
                </c:pt>
                <c:pt idx="10">
                  <c:v>Average Score of all Items:</c:v>
                </c:pt>
              </c:strCache>
            </c:strRef>
          </c:cat>
          <c:val>
            <c:numRef>
              <c:f>'Usability - SUS'!$B$16:$L$16</c:f>
              <c:numCache>
                <c:formatCode>0%</c:formatCode>
                <c:ptCount val="11"/>
                <c:pt idx="0">
                  <c:v>0</c:v>
                </c:pt>
                <c:pt idx="1">
                  <c:v>0</c:v>
                </c:pt>
                <c:pt idx="2">
                  <c:v>0</c:v>
                </c:pt>
                <c:pt idx="3">
                  <c:v>0.22222222222222221</c:v>
                </c:pt>
                <c:pt idx="4">
                  <c:v>0</c:v>
                </c:pt>
                <c:pt idx="5">
                  <c:v>0</c:v>
                </c:pt>
                <c:pt idx="6">
                  <c:v>0</c:v>
                </c:pt>
                <c:pt idx="7">
                  <c:v>0.1111111111111111</c:v>
                </c:pt>
                <c:pt idx="8">
                  <c:v>0</c:v>
                </c:pt>
                <c:pt idx="9">
                  <c:v>0.1111111111111111</c:v>
                </c:pt>
                <c:pt idx="10">
                  <c:v>4.4444444444444439E-2</c:v>
                </c:pt>
              </c:numCache>
            </c:numRef>
          </c:val>
          <c:extLst>
            <c:ext xmlns:c16="http://schemas.microsoft.com/office/drawing/2014/chart" uri="{C3380CC4-5D6E-409C-BE32-E72D297353CC}">
              <c16:uniqueId val="{00000000-7F92-A145-9DF7-E3186F83A996}"/>
            </c:ext>
          </c:extLst>
        </c:ser>
        <c:ser>
          <c:idx val="1"/>
          <c:order val="1"/>
          <c:tx>
            <c:strRef>
              <c:f>'Usability - SUS'!$A$17</c:f>
              <c:strCache>
                <c:ptCount val="1"/>
                <c:pt idx="0">
                  <c:v>Score = "1"</c:v>
                </c:pt>
              </c:strCache>
            </c:strRef>
          </c:tx>
          <c:spPr>
            <a:solidFill>
              <a:srgbClr val="FFC000">
                <a:alpha val="40000"/>
              </a:srgbClr>
            </a:solidFill>
            <a:ln>
              <a:noFill/>
            </a:ln>
            <a:effectLst/>
          </c:spPr>
          <c:invertIfNegative val="0"/>
          <c:dLbls>
            <c:dLbl>
              <c:idx val="0"/>
              <c:delete val="1"/>
              <c:extLst>
                <c:ext xmlns:c15="http://schemas.microsoft.com/office/drawing/2012/chart" uri="{CE6537A1-D6FC-4f65-9D91-7224C49458BB}"/>
                <c:ext xmlns:c16="http://schemas.microsoft.com/office/drawing/2014/chart" uri="{C3380CC4-5D6E-409C-BE32-E72D297353CC}">
                  <c16:uniqueId val="{00000008-7F92-A145-9DF7-E3186F83A996}"/>
                </c:ext>
              </c:extLst>
            </c:dLbl>
            <c:dLbl>
              <c:idx val="1"/>
              <c:delete val="1"/>
              <c:extLst>
                <c:ext xmlns:c15="http://schemas.microsoft.com/office/drawing/2012/chart" uri="{CE6537A1-D6FC-4f65-9D91-7224C49458BB}"/>
                <c:ext xmlns:c16="http://schemas.microsoft.com/office/drawing/2014/chart" uri="{C3380CC4-5D6E-409C-BE32-E72D297353CC}">
                  <c16:uniqueId val="{0000000A-7F92-A145-9DF7-E3186F83A996}"/>
                </c:ext>
              </c:extLst>
            </c:dLbl>
            <c:dLbl>
              <c:idx val="2"/>
              <c:delete val="1"/>
              <c:extLst>
                <c:ext xmlns:c15="http://schemas.microsoft.com/office/drawing/2012/chart" uri="{CE6537A1-D6FC-4f65-9D91-7224C49458BB}"/>
                <c:ext xmlns:c16="http://schemas.microsoft.com/office/drawing/2014/chart" uri="{C3380CC4-5D6E-409C-BE32-E72D297353CC}">
                  <c16:uniqueId val="{0000000C-7F92-A145-9DF7-E3186F83A996}"/>
                </c:ext>
              </c:extLst>
            </c:dLbl>
            <c:dLbl>
              <c:idx val="6"/>
              <c:delete val="1"/>
              <c:extLst>
                <c:ext xmlns:c15="http://schemas.microsoft.com/office/drawing/2012/chart" uri="{CE6537A1-D6FC-4f65-9D91-7224C49458BB}"/>
                <c:ext xmlns:c16="http://schemas.microsoft.com/office/drawing/2014/chart" uri="{C3380CC4-5D6E-409C-BE32-E72D297353CC}">
                  <c16:uniqueId val="{00000010-7F92-A145-9DF7-E3186F83A996}"/>
                </c:ext>
              </c:extLst>
            </c:dLbl>
            <c:dLbl>
              <c:idx val="8"/>
              <c:delete val="1"/>
              <c:extLst>
                <c:ext xmlns:c15="http://schemas.microsoft.com/office/drawing/2012/chart" uri="{CE6537A1-D6FC-4f65-9D91-7224C49458BB}"/>
                <c:ext xmlns:c16="http://schemas.microsoft.com/office/drawing/2014/chart" uri="{C3380CC4-5D6E-409C-BE32-E72D297353CC}">
                  <c16:uniqueId val="{00000012-7F92-A145-9DF7-E3186F83A996}"/>
                </c:ext>
              </c:extLst>
            </c:dLbl>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Times New Roman" panose="02020603050405020304" pitchFamily="18" charset="0"/>
                    <a:ea typeface="+mn-ea"/>
                    <a:cs typeface="Times New Roman" panose="02020603050405020304" pitchFamily="18" charset="0"/>
                  </a:defRPr>
                </a:pPr>
                <a:endParaRPr lang="de-DE"/>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'Usability - SUS'!$B$2:$L$2</c:f>
              <c:strCache>
                <c:ptCount val="11"/>
                <c:pt idx="0">
                  <c:v>Question 1 - I think that I would like to use this system frequently.</c:v>
                </c:pt>
                <c:pt idx="1">
                  <c:v>Question 2 - I found the system unnecessarily complex.</c:v>
                </c:pt>
                <c:pt idx="2">
                  <c:v>Question 3 - I thought the system was easy to use.</c:v>
                </c:pt>
                <c:pt idx="3">
                  <c:v>Question 4 - I think that I would need the support of a technical person to be able to use this system.</c:v>
                </c:pt>
                <c:pt idx="4">
                  <c:v>Question 5 - I found the various functions in this system were well integrated.</c:v>
                </c:pt>
                <c:pt idx="5">
                  <c:v>Question 6 - I thought there was too much inconsistency in this system.</c:v>
                </c:pt>
                <c:pt idx="6">
                  <c:v>Question 7 - I would imagine that most people would learn to use this system very quickly.</c:v>
                </c:pt>
                <c:pt idx="7">
                  <c:v>Question 8 - I found the system very cumbersome to use.</c:v>
                </c:pt>
                <c:pt idx="8">
                  <c:v>Question 9 - I felt very confident using the system.</c:v>
                </c:pt>
                <c:pt idx="9">
                  <c:v>Question 10 - I needed to learn a lot of things before I could get going with this system.</c:v>
                </c:pt>
                <c:pt idx="10">
                  <c:v>Average Score of all Items:</c:v>
                </c:pt>
              </c:strCache>
            </c:strRef>
          </c:cat>
          <c:val>
            <c:numRef>
              <c:f>'Usability - SUS'!$B$17:$L$17</c:f>
              <c:numCache>
                <c:formatCode>0%</c:formatCode>
                <c:ptCount val="11"/>
                <c:pt idx="0">
                  <c:v>0</c:v>
                </c:pt>
                <c:pt idx="1">
                  <c:v>0</c:v>
                </c:pt>
                <c:pt idx="2">
                  <c:v>0</c:v>
                </c:pt>
                <c:pt idx="3">
                  <c:v>0.22222222222222221</c:v>
                </c:pt>
                <c:pt idx="4">
                  <c:v>0.1111111111111111</c:v>
                </c:pt>
                <c:pt idx="5">
                  <c:v>0.1111111111111111</c:v>
                </c:pt>
                <c:pt idx="6">
                  <c:v>0</c:v>
                </c:pt>
                <c:pt idx="7">
                  <c:v>0.1111111111111111</c:v>
                </c:pt>
                <c:pt idx="8">
                  <c:v>0</c:v>
                </c:pt>
                <c:pt idx="9">
                  <c:v>0.1111111111111111</c:v>
                </c:pt>
                <c:pt idx="10">
                  <c:v>6.666666666666668E-2</c:v>
                </c:pt>
              </c:numCache>
            </c:numRef>
          </c:val>
          <c:extLst>
            <c:ext xmlns:c16="http://schemas.microsoft.com/office/drawing/2014/chart" uri="{C3380CC4-5D6E-409C-BE32-E72D297353CC}">
              <c16:uniqueId val="{00000001-7F92-A145-9DF7-E3186F83A996}"/>
            </c:ext>
          </c:extLst>
        </c:ser>
        <c:ser>
          <c:idx val="2"/>
          <c:order val="2"/>
          <c:tx>
            <c:strRef>
              <c:f>'Usability - SUS'!$A$18</c:f>
              <c:strCache>
                <c:ptCount val="1"/>
                <c:pt idx="0">
                  <c:v>Score = "2"</c:v>
                </c:pt>
              </c:strCache>
            </c:strRef>
          </c:tx>
          <c:spPr>
            <a:solidFill>
              <a:schemeClr val="bg1">
                <a:lumMod val="50000"/>
                <a:alpha val="40000"/>
              </a:schemeClr>
            </a:solidFill>
            <a:ln>
              <a:noFill/>
            </a:ln>
            <a:effectLst/>
          </c:spPr>
          <c:invertIfNegative val="0"/>
          <c:dLbls>
            <c:dLbl>
              <c:idx val="7"/>
              <c:delete val="1"/>
              <c:extLst>
                <c:ext xmlns:c15="http://schemas.microsoft.com/office/drawing/2012/chart" uri="{CE6537A1-D6FC-4f65-9D91-7224C49458BB}"/>
                <c:ext xmlns:c16="http://schemas.microsoft.com/office/drawing/2014/chart" uri="{C3380CC4-5D6E-409C-BE32-E72D297353CC}">
                  <c16:uniqueId val="{00000013-7F92-A145-9DF7-E3186F83A996}"/>
                </c:ext>
              </c:extLst>
            </c:dLbl>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Times New Roman" panose="02020603050405020304" pitchFamily="18" charset="0"/>
                    <a:ea typeface="+mn-ea"/>
                    <a:cs typeface="Times New Roman" panose="02020603050405020304" pitchFamily="18" charset="0"/>
                  </a:defRPr>
                </a:pPr>
                <a:endParaRPr lang="de-DE"/>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'Usability - SUS'!$B$2:$L$2</c:f>
              <c:strCache>
                <c:ptCount val="11"/>
                <c:pt idx="0">
                  <c:v>Question 1 - I think that I would like to use this system frequently.</c:v>
                </c:pt>
                <c:pt idx="1">
                  <c:v>Question 2 - I found the system unnecessarily complex.</c:v>
                </c:pt>
                <c:pt idx="2">
                  <c:v>Question 3 - I thought the system was easy to use.</c:v>
                </c:pt>
                <c:pt idx="3">
                  <c:v>Question 4 - I think that I would need the support of a technical person to be able to use this system.</c:v>
                </c:pt>
                <c:pt idx="4">
                  <c:v>Question 5 - I found the various functions in this system were well integrated.</c:v>
                </c:pt>
                <c:pt idx="5">
                  <c:v>Question 6 - I thought there was too much inconsistency in this system.</c:v>
                </c:pt>
                <c:pt idx="6">
                  <c:v>Question 7 - I would imagine that most people would learn to use this system very quickly.</c:v>
                </c:pt>
                <c:pt idx="7">
                  <c:v>Question 8 - I found the system very cumbersome to use.</c:v>
                </c:pt>
                <c:pt idx="8">
                  <c:v>Question 9 - I felt very confident using the system.</c:v>
                </c:pt>
                <c:pt idx="9">
                  <c:v>Question 10 - I needed to learn a lot of things before I could get going with this system.</c:v>
                </c:pt>
                <c:pt idx="10">
                  <c:v>Average Score of all Items:</c:v>
                </c:pt>
              </c:strCache>
            </c:strRef>
          </c:cat>
          <c:val>
            <c:numRef>
              <c:f>'Usability - SUS'!$B$18:$L$18</c:f>
              <c:numCache>
                <c:formatCode>0%</c:formatCode>
                <c:ptCount val="11"/>
                <c:pt idx="0">
                  <c:v>0.22222222222222221</c:v>
                </c:pt>
                <c:pt idx="1">
                  <c:v>0.22222222222222221</c:v>
                </c:pt>
                <c:pt idx="2">
                  <c:v>0.33333333333333331</c:v>
                </c:pt>
                <c:pt idx="3">
                  <c:v>0.33333333333333331</c:v>
                </c:pt>
                <c:pt idx="4">
                  <c:v>0.22222222222222221</c:v>
                </c:pt>
                <c:pt idx="5">
                  <c:v>0.44444444444444442</c:v>
                </c:pt>
                <c:pt idx="6">
                  <c:v>0.33333333333333331</c:v>
                </c:pt>
                <c:pt idx="7">
                  <c:v>0</c:v>
                </c:pt>
                <c:pt idx="8">
                  <c:v>0.22222222222222221</c:v>
                </c:pt>
                <c:pt idx="9">
                  <c:v>0.22222222222222221</c:v>
                </c:pt>
                <c:pt idx="10">
                  <c:v>0.25555555555555554</c:v>
                </c:pt>
              </c:numCache>
            </c:numRef>
          </c:val>
          <c:extLst>
            <c:ext xmlns:c16="http://schemas.microsoft.com/office/drawing/2014/chart" uri="{C3380CC4-5D6E-409C-BE32-E72D297353CC}">
              <c16:uniqueId val="{00000002-7F92-A145-9DF7-E3186F83A996}"/>
            </c:ext>
          </c:extLst>
        </c:ser>
        <c:ser>
          <c:idx val="3"/>
          <c:order val="3"/>
          <c:tx>
            <c:strRef>
              <c:f>'Usability - SUS'!$A$19</c:f>
              <c:strCache>
                <c:ptCount val="1"/>
                <c:pt idx="0">
                  <c:v>Score = "3"</c:v>
                </c:pt>
              </c:strCache>
            </c:strRef>
          </c:tx>
          <c:spPr>
            <a:solidFill>
              <a:srgbClr val="92D050">
                <a:alpha val="40000"/>
              </a:srgbClr>
            </a:solidFill>
            <a:ln>
              <a:noFill/>
            </a:ln>
            <a:effectLst/>
          </c:spPr>
          <c:invertIfNegative val="0"/>
          <c:dLbls>
            <c:dLbl>
              <c:idx val="3"/>
              <c:delete val="1"/>
              <c:extLst>
                <c:ext xmlns:c15="http://schemas.microsoft.com/office/drawing/2012/chart" uri="{CE6537A1-D6FC-4f65-9D91-7224C49458BB}"/>
                <c:ext xmlns:c16="http://schemas.microsoft.com/office/drawing/2014/chart" uri="{C3380CC4-5D6E-409C-BE32-E72D297353CC}">
                  <c16:uniqueId val="{00000014-7F92-A145-9DF7-E3186F83A996}"/>
                </c:ext>
              </c:extLst>
            </c:dLbl>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Times New Roman" panose="02020603050405020304" pitchFamily="18" charset="0"/>
                    <a:ea typeface="+mn-ea"/>
                    <a:cs typeface="Times New Roman" panose="02020603050405020304" pitchFamily="18" charset="0"/>
                  </a:defRPr>
                </a:pPr>
                <a:endParaRPr lang="de-DE"/>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'Usability - SUS'!$B$2:$L$2</c:f>
              <c:strCache>
                <c:ptCount val="11"/>
                <c:pt idx="0">
                  <c:v>Question 1 - I think that I would like to use this system frequently.</c:v>
                </c:pt>
                <c:pt idx="1">
                  <c:v>Question 2 - I found the system unnecessarily complex.</c:v>
                </c:pt>
                <c:pt idx="2">
                  <c:v>Question 3 - I thought the system was easy to use.</c:v>
                </c:pt>
                <c:pt idx="3">
                  <c:v>Question 4 - I think that I would need the support of a technical person to be able to use this system.</c:v>
                </c:pt>
                <c:pt idx="4">
                  <c:v>Question 5 - I found the various functions in this system were well integrated.</c:v>
                </c:pt>
                <c:pt idx="5">
                  <c:v>Question 6 - I thought there was too much inconsistency in this system.</c:v>
                </c:pt>
                <c:pt idx="6">
                  <c:v>Question 7 - I would imagine that most people would learn to use this system very quickly.</c:v>
                </c:pt>
                <c:pt idx="7">
                  <c:v>Question 8 - I found the system very cumbersome to use.</c:v>
                </c:pt>
                <c:pt idx="8">
                  <c:v>Question 9 - I felt very confident using the system.</c:v>
                </c:pt>
                <c:pt idx="9">
                  <c:v>Question 10 - I needed to learn a lot of things before I could get going with this system.</c:v>
                </c:pt>
                <c:pt idx="10">
                  <c:v>Average Score of all Items:</c:v>
                </c:pt>
              </c:strCache>
            </c:strRef>
          </c:cat>
          <c:val>
            <c:numRef>
              <c:f>'Usability - SUS'!$B$19:$L$19</c:f>
              <c:numCache>
                <c:formatCode>0%</c:formatCode>
                <c:ptCount val="11"/>
                <c:pt idx="0">
                  <c:v>0.33333333333333331</c:v>
                </c:pt>
                <c:pt idx="1">
                  <c:v>0.33333333333333331</c:v>
                </c:pt>
                <c:pt idx="2">
                  <c:v>0.33333333333333331</c:v>
                </c:pt>
                <c:pt idx="3">
                  <c:v>0</c:v>
                </c:pt>
                <c:pt idx="4">
                  <c:v>0.33333333333333331</c:v>
                </c:pt>
                <c:pt idx="5">
                  <c:v>0.1111111111111111</c:v>
                </c:pt>
                <c:pt idx="6">
                  <c:v>0.44444444444444442</c:v>
                </c:pt>
                <c:pt idx="7">
                  <c:v>0.22222222222222221</c:v>
                </c:pt>
                <c:pt idx="8">
                  <c:v>0.22222222222222221</c:v>
                </c:pt>
                <c:pt idx="9">
                  <c:v>0.1111111111111111</c:v>
                </c:pt>
                <c:pt idx="10">
                  <c:v>0.24444444444444446</c:v>
                </c:pt>
              </c:numCache>
            </c:numRef>
          </c:val>
          <c:extLst>
            <c:ext xmlns:c16="http://schemas.microsoft.com/office/drawing/2014/chart" uri="{C3380CC4-5D6E-409C-BE32-E72D297353CC}">
              <c16:uniqueId val="{00000003-7F92-A145-9DF7-E3186F83A996}"/>
            </c:ext>
          </c:extLst>
        </c:ser>
        <c:ser>
          <c:idx val="4"/>
          <c:order val="4"/>
          <c:tx>
            <c:strRef>
              <c:f>'Usability - SUS'!$A$20</c:f>
              <c:strCache>
                <c:ptCount val="1"/>
                <c:pt idx="0">
                  <c:v>Score = "4"</c:v>
                </c:pt>
              </c:strCache>
            </c:strRef>
          </c:tx>
          <c:spPr>
            <a:solidFill>
              <a:srgbClr val="00B050">
                <a:alpha val="40000"/>
              </a:srgb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Times New Roman" panose="02020603050405020304" pitchFamily="18" charset="0"/>
                    <a:ea typeface="+mn-ea"/>
                    <a:cs typeface="Times New Roman" panose="02020603050405020304" pitchFamily="18" charset="0"/>
                  </a:defRPr>
                </a:pPr>
                <a:endParaRPr lang="de-DE"/>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'Usability - SUS'!$B$2:$L$2</c:f>
              <c:strCache>
                <c:ptCount val="11"/>
                <c:pt idx="0">
                  <c:v>Question 1 - I think that I would like to use this system frequently.</c:v>
                </c:pt>
                <c:pt idx="1">
                  <c:v>Question 2 - I found the system unnecessarily complex.</c:v>
                </c:pt>
                <c:pt idx="2">
                  <c:v>Question 3 - I thought the system was easy to use.</c:v>
                </c:pt>
                <c:pt idx="3">
                  <c:v>Question 4 - I think that I would need the support of a technical person to be able to use this system.</c:v>
                </c:pt>
                <c:pt idx="4">
                  <c:v>Question 5 - I found the various functions in this system were well integrated.</c:v>
                </c:pt>
                <c:pt idx="5">
                  <c:v>Question 6 - I thought there was too much inconsistency in this system.</c:v>
                </c:pt>
                <c:pt idx="6">
                  <c:v>Question 7 - I would imagine that most people would learn to use this system very quickly.</c:v>
                </c:pt>
                <c:pt idx="7">
                  <c:v>Question 8 - I found the system very cumbersome to use.</c:v>
                </c:pt>
                <c:pt idx="8">
                  <c:v>Question 9 - I felt very confident using the system.</c:v>
                </c:pt>
                <c:pt idx="9">
                  <c:v>Question 10 - I needed to learn a lot of things before I could get going with this system.</c:v>
                </c:pt>
                <c:pt idx="10">
                  <c:v>Average Score of all Items:</c:v>
                </c:pt>
              </c:strCache>
            </c:strRef>
          </c:cat>
          <c:val>
            <c:numRef>
              <c:f>'Usability - SUS'!$B$20:$L$20</c:f>
              <c:numCache>
                <c:formatCode>0%</c:formatCode>
                <c:ptCount val="11"/>
                <c:pt idx="0">
                  <c:v>0.44444444444444442</c:v>
                </c:pt>
                <c:pt idx="1">
                  <c:v>0.44444444444444442</c:v>
                </c:pt>
                <c:pt idx="2">
                  <c:v>0.33333333333333331</c:v>
                </c:pt>
                <c:pt idx="3">
                  <c:v>0.22222222222222221</c:v>
                </c:pt>
                <c:pt idx="4">
                  <c:v>0.33333333333333331</c:v>
                </c:pt>
                <c:pt idx="5">
                  <c:v>0.33333333333333331</c:v>
                </c:pt>
                <c:pt idx="6">
                  <c:v>0.22222222222222221</c:v>
                </c:pt>
                <c:pt idx="7">
                  <c:v>0.55555555555555558</c:v>
                </c:pt>
                <c:pt idx="8">
                  <c:v>0.55555555555555558</c:v>
                </c:pt>
                <c:pt idx="9">
                  <c:v>0.44444444444444442</c:v>
                </c:pt>
                <c:pt idx="10">
                  <c:v>0.38888888888888884</c:v>
                </c:pt>
              </c:numCache>
            </c:numRef>
          </c:val>
          <c:extLst>
            <c:ext xmlns:c16="http://schemas.microsoft.com/office/drawing/2014/chart" uri="{C3380CC4-5D6E-409C-BE32-E72D297353CC}">
              <c16:uniqueId val="{00000004-7F92-A145-9DF7-E3186F83A996}"/>
            </c:ext>
          </c:extLst>
        </c:ser>
        <c:dLbls>
          <c:showLegendKey val="0"/>
          <c:showVal val="0"/>
          <c:showCatName val="0"/>
          <c:showSerName val="0"/>
          <c:showPercent val="0"/>
          <c:showBubbleSize val="0"/>
        </c:dLbls>
        <c:gapWidth val="150"/>
        <c:overlap val="100"/>
        <c:axId val="1166406063"/>
        <c:axId val="1196168927"/>
      </c:barChart>
      <c:catAx>
        <c:axId val="1166406063"/>
        <c:scaling>
          <c:orientation val="maxMin"/>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12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de-DE"/>
          </a:p>
        </c:txPr>
        <c:crossAx val="1196168927"/>
        <c:crosses val="autoZero"/>
        <c:auto val="1"/>
        <c:lblAlgn val="ctr"/>
        <c:lblOffset val="500"/>
        <c:noMultiLvlLbl val="0"/>
      </c:catAx>
      <c:valAx>
        <c:axId val="1196168927"/>
        <c:scaling>
          <c:orientation val="minMax"/>
          <c:max val="1"/>
        </c:scaling>
        <c:delete val="1"/>
        <c:axPos val="t"/>
        <c:majorGridlines>
          <c:spPr>
            <a:ln w="9525" cap="flat" cmpd="sng" algn="ctr">
              <a:solidFill>
                <a:schemeClr val="tx1">
                  <a:lumMod val="15000"/>
                  <a:lumOff val="85000"/>
                </a:schemeClr>
              </a:solidFill>
              <a:round/>
            </a:ln>
            <a:effectLst/>
          </c:spPr>
        </c:majorGridlines>
        <c:numFmt formatCode="0%" sourceLinked="1"/>
        <c:majorTickMark val="out"/>
        <c:minorTickMark val="none"/>
        <c:tickLblPos val="nextTo"/>
        <c:crossAx val="1166406063"/>
        <c:crosses val="autoZero"/>
        <c:crossBetween val="between"/>
        <c:majorUnit val="0.1"/>
      </c:valAx>
      <c:spPr>
        <a:noFill/>
        <a:ln>
          <a:noFill/>
        </a:ln>
        <a:effectLst/>
      </c:spPr>
    </c:plotArea>
    <c:legend>
      <c:legendPos val="b"/>
      <c:layout>
        <c:manualLayout>
          <c:xMode val="edge"/>
          <c:yMode val="edge"/>
          <c:x val="0.45439992970737159"/>
          <c:y val="0.92872144153235203"/>
          <c:w val="0.52986239915002475"/>
          <c:h val="5.2578648826003965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de-DE"/>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417078</xdr:colOff>
      <xdr:row>22</xdr:row>
      <xdr:rowOff>198614</xdr:rowOff>
    </xdr:from>
    <xdr:to>
      <xdr:col>12</xdr:col>
      <xdr:colOff>415893</xdr:colOff>
      <xdr:row>42</xdr:row>
      <xdr:rowOff>187947</xdr:rowOff>
    </xdr:to>
    <xdr:graphicFrame macro="">
      <xdr:nvGraphicFramePr>
        <xdr:cNvPr id="2" name="Diagramm 1">
          <a:extLst>
            <a:ext uri="{FF2B5EF4-FFF2-40B4-BE49-F238E27FC236}">
              <a16:creationId xmlns:a16="http://schemas.microsoft.com/office/drawing/2014/main" id="{6DF51DC3-4344-4B4D-AF21-E7AA43CB91D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240063</xdr:colOff>
      <xdr:row>41</xdr:row>
      <xdr:rowOff>6613</xdr:rowOff>
    </xdr:from>
    <xdr:to>
      <xdr:col>6</xdr:col>
      <xdr:colOff>1124849</xdr:colOff>
      <xdr:row>42</xdr:row>
      <xdr:rowOff>32931</xdr:rowOff>
    </xdr:to>
    <xdr:sp macro="" textlink="">
      <xdr:nvSpPr>
        <xdr:cNvPr id="7" name="Textfeld 6">
          <a:extLst>
            <a:ext uri="{FF2B5EF4-FFF2-40B4-BE49-F238E27FC236}">
              <a16:creationId xmlns:a16="http://schemas.microsoft.com/office/drawing/2014/main" id="{041FDAB1-F62C-9047-9B40-C8C291955C32}"/>
            </a:ext>
          </a:extLst>
        </xdr:cNvPr>
        <xdr:cNvSpPr txBox="1"/>
      </xdr:nvSpPr>
      <xdr:spPr>
        <a:xfrm>
          <a:off x="5187983" y="8886453"/>
          <a:ext cx="3302866" cy="2295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r>
            <a:rPr lang="de-DE" sz="1400" b="1">
              <a:latin typeface="Times New Roman" panose="02020603050405020304" pitchFamily="18" charset="0"/>
              <a:cs typeface="Times New Roman" panose="02020603050405020304" pitchFamily="18" charset="0"/>
            </a:rPr>
            <a:t>Average Score of all Items.</a:t>
          </a:r>
        </a:p>
        <a:p>
          <a:pPr algn="r"/>
          <a:endParaRPr lang="de-DE" sz="1400" b="1">
            <a:latin typeface="Times New Roman" panose="02020603050405020304" pitchFamily="18" charset="0"/>
            <a:cs typeface="Times New Roman" panose="02020603050405020304" pitchFamily="18" charset="0"/>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21EF1-D6B4-B24F-BBBA-EB11A05B70BC}">
  <dimension ref="A1:G63"/>
  <sheetViews>
    <sheetView zoomScale="116" workbookViewId="0">
      <pane ySplit="1" topLeftCell="A2" activePane="bottomLeft" state="frozen"/>
      <selection pane="bottomLeft" activeCell="H38" sqref="H38"/>
    </sheetView>
  </sheetViews>
  <sheetFormatPr baseColWidth="10" defaultRowHeight="16" x14ac:dyDescent="0.2"/>
  <cols>
    <col min="1" max="1" width="12.83203125" style="147" customWidth="1"/>
    <col min="2" max="2" width="20.5" style="6" customWidth="1"/>
    <col min="3" max="3" width="69.33203125" style="121" customWidth="1"/>
    <col min="4" max="4" width="20.5" style="6" customWidth="1"/>
    <col min="5" max="5" width="12.83203125" style="6" customWidth="1"/>
    <col min="6" max="6" width="13" style="6" customWidth="1"/>
    <col min="7" max="7" width="31" style="6" customWidth="1"/>
    <col min="8" max="16384" width="10.83203125" style="121"/>
  </cols>
  <sheetData>
    <row r="1" spans="1:7" s="146" customFormat="1" ht="60" customHeight="1" x14ac:dyDescent="0.2">
      <c r="A1" s="103" t="s">
        <v>350</v>
      </c>
      <c r="B1" s="103" t="s">
        <v>401</v>
      </c>
      <c r="C1" s="98" t="s">
        <v>403</v>
      </c>
      <c r="D1" s="103" t="s">
        <v>402</v>
      </c>
      <c r="E1" s="103" t="s">
        <v>5</v>
      </c>
      <c r="F1" s="103" t="s">
        <v>77</v>
      </c>
      <c r="G1" s="103" t="s">
        <v>78</v>
      </c>
    </row>
    <row r="2" spans="1:7" ht="34" customHeight="1" x14ac:dyDescent="0.2">
      <c r="A2" s="104" t="s">
        <v>17</v>
      </c>
      <c r="B2" s="105">
        <v>44379</v>
      </c>
      <c r="C2" s="99" t="s">
        <v>18</v>
      </c>
      <c r="D2" s="105">
        <v>44389</v>
      </c>
      <c r="E2" s="105" t="s">
        <v>372</v>
      </c>
      <c r="F2" s="108" t="s">
        <v>19</v>
      </c>
      <c r="G2" s="108" t="s">
        <v>20</v>
      </c>
    </row>
    <row r="3" spans="1:7" ht="34" customHeight="1" x14ac:dyDescent="0.2">
      <c r="A3" s="106" t="s">
        <v>21</v>
      </c>
      <c r="B3" s="107">
        <v>44390</v>
      </c>
      <c r="C3" s="99" t="s">
        <v>18</v>
      </c>
      <c r="D3" s="107">
        <v>44400</v>
      </c>
      <c r="E3" s="107" t="s">
        <v>374</v>
      </c>
      <c r="F3" s="109" t="s">
        <v>22</v>
      </c>
      <c r="G3" s="109" t="s">
        <v>20</v>
      </c>
    </row>
    <row r="4" spans="1:7" ht="34" customHeight="1" x14ac:dyDescent="0.2">
      <c r="A4" s="104" t="s">
        <v>23</v>
      </c>
      <c r="B4" s="105">
        <v>44421</v>
      </c>
      <c r="C4" s="100" t="s">
        <v>24</v>
      </c>
      <c r="D4" s="101">
        <v>-96</v>
      </c>
      <c r="E4" s="101">
        <v>-96</v>
      </c>
      <c r="F4" s="108" t="s">
        <v>22</v>
      </c>
      <c r="G4" s="101">
        <v>-97</v>
      </c>
    </row>
    <row r="5" spans="1:7" ht="34" customHeight="1" x14ac:dyDescent="0.2">
      <c r="A5" s="106" t="s">
        <v>25</v>
      </c>
      <c r="B5" s="107">
        <v>44406</v>
      </c>
      <c r="C5" s="100" t="s">
        <v>24</v>
      </c>
      <c r="D5" s="102">
        <v>-96</v>
      </c>
      <c r="E5" s="102">
        <v>-96</v>
      </c>
      <c r="F5" s="109" t="s">
        <v>22</v>
      </c>
      <c r="G5" s="102">
        <v>-97</v>
      </c>
    </row>
    <row r="6" spans="1:7" ht="34" customHeight="1" x14ac:dyDescent="0.2">
      <c r="A6" s="104" t="s">
        <v>26</v>
      </c>
      <c r="B6" s="105">
        <v>44406</v>
      </c>
      <c r="C6" s="100" t="s">
        <v>24</v>
      </c>
      <c r="D6" s="101">
        <v>-96</v>
      </c>
      <c r="E6" s="101">
        <v>-96</v>
      </c>
      <c r="F6" s="108" t="s">
        <v>22</v>
      </c>
      <c r="G6" s="101">
        <v>-97</v>
      </c>
    </row>
    <row r="7" spans="1:7" ht="34" customHeight="1" x14ac:dyDescent="0.2">
      <c r="A7" s="106" t="s">
        <v>27</v>
      </c>
      <c r="B7" s="107">
        <v>44406</v>
      </c>
      <c r="C7" s="100" t="s">
        <v>24</v>
      </c>
      <c r="D7" s="102">
        <v>-96</v>
      </c>
      <c r="E7" s="102">
        <v>-96</v>
      </c>
      <c r="F7" s="109" t="s">
        <v>22</v>
      </c>
      <c r="G7" s="102">
        <v>-97</v>
      </c>
    </row>
    <row r="8" spans="1:7" ht="34" customHeight="1" x14ac:dyDescent="0.2">
      <c r="A8" s="104" t="s">
        <v>28</v>
      </c>
      <c r="B8" s="105">
        <v>44406</v>
      </c>
      <c r="C8" s="100" t="s">
        <v>24</v>
      </c>
      <c r="D8" s="101">
        <v>-96</v>
      </c>
      <c r="E8" s="101">
        <v>-96</v>
      </c>
      <c r="F8" s="108" t="s">
        <v>22</v>
      </c>
      <c r="G8" s="101">
        <v>-97</v>
      </c>
    </row>
    <row r="9" spans="1:7" ht="34" customHeight="1" x14ac:dyDescent="0.2">
      <c r="A9" s="106" t="s">
        <v>29</v>
      </c>
      <c r="B9" s="107">
        <v>44406</v>
      </c>
      <c r="C9" s="100" t="s">
        <v>24</v>
      </c>
      <c r="D9" s="102">
        <v>-96</v>
      </c>
      <c r="E9" s="102">
        <v>-96</v>
      </c>
      <c r="F9" s="109" t="s">
        <v>22</v>
      </c>
      <c r="G9" s="102">
        <v>-97</v>
      </c>
    </row>
    <row r="10" spans="1:7" ht="34" customHeight="1" x14ac:dyDescent="0.2">
      <c r="A10" s="104" t="s">
        <v>30</v>
      </c>
      <c r="B10" s="105">
        <v>44421</v>
      </c>
      <c r="C10" s="99" t="s">
        <v>18</v>
      </c>
      <c r="D10" s="105">
        <v>44440</v>
      </c>
      <c r="E10" s="105" t="s">
        <v>375</v>
      </c>
      <c r="F10" s="108" t="s">
        <v>22</v>
      </c>
      <c r="G10" s="108" t="s">
        <v>20</v>
      </c>
    </row>
    <row r="11" spans="1:7" ht="34" customHeight="1" x14ac:dyDescent="0.2">
      <c r="A11" s="106" t="s">
        <v>31</v>
      </c>
      <c r="B11" s="107">
        <v>44424</v>
      </c>
      <c r="C11" s="99" t="s">
        <v>18</v>
      </c>
      <c r="D11" s="107">
        <v>44438</v>
      </c>
      <c r="E11" s="107" t="s">
        <v>376</v>
      </c>
      <c r="F11" s="109" t="s">
        <v>19</v>
      </c>
      <c r="G11" s="109" t="s">
        <v>32</v>
      </c>
    </row>
    <row r="12" spans="1:7" ht="34" customHeight="1" x14ac:dyDescent="0.2">
      <c r="A12" s="104" t="s">
        <v>33</v>
      </c>
      <c r="B12" s="105">
        <v>44424</v>
      </c>
      <c r="C12" s="100" t="s">
        <v>34</v>
      </c>
      <c r="D12" s="101">
        <v>-96</v>
      </c>
      <c r="E12" s="101">
        <v>-96</v>
      </c>
      <c r="F12" s="108" t="s">
        <v>22</v>
      </c>
      <c r="G12" s="101">
        <v>-97</v>
      </c>
    </row>
    <row r="13" spans="1:7" ht="34" customHeight="1" x14ac:dyDescent="0.2">
      <c r="A13" s="106" t="s">
        <v>35</v>
      </c>
      <c r="B13" s="107">
        <v>44424</v>
      </c>
      <c r="C13" s="100" t="s">
        <v>24</v>
      </c>
      <c r="D13" s="102">
        <v>-96</v>
      </c>
      <c r="E13" s="102">
        <v>-96</v>
      </c>
      <c r="F13" s="109" t="s">
        <v>22</v>
      </c>
      <c r="G13" s="102">
        <v>-97</v>
      </c>
    </row>
    <row r="14" spans="1:7" ht="34" customHeight="1" x14ac:dyDescent="0.2">
      <c r="A14" s="104" t="s">
        <v>36</v>
      </c>
      <c r="B14" s="105">
        <v>44431</v>
      </c>
      <c r="C14" s="100" t="s">
        <v>531</v>
      </c>
      <c r="D14" s="101">
        <v>-96</v>
      </c>
      <c r="E14" s="101">
        <v>-96</v>
      </c>
      <c r="F14" s="108" t="s">
        <v>22</v>
      </c>
      <c r="G14" s="101">
        <v>-97</v>
      </c>
    </row>
    <row r="15" spans="1:7" ht="34" customHeight="1" x14ac:dyDescent="0.2">
      <c r="A15" s="106" t="s">
        <v>37</v>
      </c>
      <c r="B15" s="107">
        <v>44440</v>
      </c>
      <c r="C15" s="100" t="s">
        <v>24</v>
      </c>
      <c r="D15" s="102">
        <v>-96</v>
      </c>
      <c r="E15" s="102">
        <v>-96</v>
      </c>
      <c r="F15" s="109" t="s">
        <v>22</v>
      </c>
      <c r="G15" s="102">
        <v>-97</v>
      </c>
    </row>
    <row r="16" spans="1:7" ht="34" customHeight="1" x14ac:dyDescent="0.2">
      <c r="A16" s="104" t="s">
        <v>38</v>
      </c>
      <c r="B16" s="105">
        <v>44441</v>
      </c>
      <c r="C16" s="100" t="s">
        <v>532</v>
      </c>
      <c r="D16" s="101">
        <v>-96</v>
      </c>
      <c r="E16" s="101">
        <v>-96</v>
      </c>
      <c r="F16" s="108" t="s">
        <v>22</v>
      </c>
      <c r="G16" s="101">
        <v>-97</v>
      </c>
    </row>
    <row r="17" spans="1:7" ht="34" customHeight="1" x14ac:dyDescent="0.2">
      <c r="A17" s="106" t="s">
        <v>39</v>
      </c>
      <c r="B17" s="107">
        <v>44441</v>
      </c>
      <c r="C17" s="99" t="s">
        <v>18</v>
      </c>
      <c r="D17" s="107">
        <v>44462</v>
      </c>
      <c r="E17" s="107" t="s">
        <v>378</v>
      </c>
      <c r="F17" s="109" t="s">
        <v>22</v>
      </c>
      <c r="G17" s="109" t="s">
        <v>20</v>
      </c>
    </row>
    <row r="18" spans="1:7" ht="34" customHeight="1" x14ac:dyDescent="0.2">
      <c r="A18" s="104" t="s">
        <v>40</v>
      </c>
      <c r="B18" s="105">
        <v>44453</v>
      </c>
      <c r="C18" s="100" t="s">
        <v>533</v>
      </c>
      <c r="D18" s="101">
        <v>-96</v>
      </c>
      <c r="E18" s="101">
        <v>-96</v>
      </c>
      <c r="F18" s="108" t="s">
        <v>22</v>
      </c>
      <c r="G18" s="101">
        <v>-97</v>
      </c>
    </row>
    <row r="19" spans="1:7" ht="34" customHeight="1" x14ac:dyDescent="0.2">
      <c r="A19" s="106" t="s">
        <v>41</v>
      </c>
      <c r="B19" s="107">
        <v>44447</v>
      </c>
      <c r="C19" s="100" t="s">
        <v>24</v>
      </c>
      <c r="D19" s="102">
        <v>-96</v>
      </c>
      <c r="E19" s="102">
        <v>-96</v>
      </c>
      <c r="F19" s="109" t="s">
        <v>19</v>
      </c>
      <c r="G19" s="102">
        <v>-97</v>
      </c>
    </row>
    <row r="20" spans="1:7" ht="34" customHeight="1" x14ac:dyDescent="0.2">
      <c r="A20" s="104" t="s">
        <v>42</v>
      </c>
      <c r="B20" s="105">
        <v>44447</v>
      </c>
      <c r="C20" s="100" t="s">
        <v>543</v>
      </c>
      <c r="D20" s="101">
        <v>-96</v>
      </c>
      <c r="E20" s="101">
        <v>-96</v>
      </c>
      <c r="F20" s="108" t="s">
        <v>19</v>
      </c>
      <c r="G20" s="101">
        <v>-97</v>
      </c>
    </row>
    <row r="21" spans="1:7" ht="34" customHeight="1" x14ac:dyDescent="0.2">
      <c r="A21" s="106" t="s">
        <v>43</v>
      </c>
      <c r="B21" s="107">
        <v>44447</v>
      </c>
      <c r="C21" s="100" t="s">
        <v>24</v>
      </c>
      <c r="D21" s="102">
        <v>-96</v>
      </c>
      <c r="E21" s="102">
        <v>-96</v>
      </c>
      <c r="F21" s="109" t="s">
        <v>19</v>
      </c>
      <c r="G21" s="102">
        <v>-97</v>
      </c>
    </row>
    <row r="22" spans="1:7" ht="34" customHeight="1" x14ac:dyDescent="0.2">
      <c r="A22" s="104" t="s">
        <v>44</v>
      </c>
      <c r="B22" s="105">
        <v>44447</v>
      </c>
      <c r="C22" s="100" t="s">
        <v>545</v>
      </c>
      <c r="D22" s="101">
        <v>-96</v>
      </c>
      <c r="E22" s="101">
        <v>-96</v>
      </c>
      <c r="F22" s="108" t="s">
        <v>19</v>
      </c>
      <c r="G22" s="101">
        <v>-97</v>
      </c>
    </row>
    <row r="23" spans="1:7" ht="34" customHeight="1" x14ac:dyDescent="0.2">
      <c r="A23" s="106" t="s">
        <v>45</v>
      </c>
      <c r="B23" s="107">
        <v>44448</v>
      </c>
      <c r="C23" s="100" t="s">
        <v>543</v>
      </c>
      <c r="D23" s="102">
        <v>-96</v>
      </c>
      <c r="E23" s="102">
        <v>-96</v>
      </c>
      <c r="F23" s="109" t="s">
        <v>19</v>
      </c>
      <c r="G23" s="102">
        <v>-97</v>
      </c>
    </row>
    <row r="24" spans="1:7" ht="34" customHeight="1" x14ac:dyDescent="0.2">
      <c r="A24" s="104" t="s">
        <v>46</v>
      </c>
      <c r="B24" s="105">
        <v>44460</v>
      </c>
      <c r="C24" s="100" t="s">
        <v>24</v>
      </c>
      <c r="D24" s="101">
        <v>-96</v>
      </c>
      <c r="E24" s="101">
        <v>-96</v>
      </c>
      <c r="F24" s="108" t="s">
        <v>22</v>
      </c>
      <c r="G24" s="101">
        <v>-97</v>
      </c>
    </row>
    <row r="25" spans="1:7" ht="34" customHeight="1" x14ac:dyDescent="0.2">
      <c r="A25" s="106" t="s">
        <v>47</v>
      </c>
      <c r="B25" s="107">
        <v>44460</v>
      </c>
      <c r="C25" s="99" t="s">
        <v>18</v>
      </c>
      <c r="D25" s="107">
        <v>44461</v>
      </c>
      <c r="E25" s="107" t="s">
        <v>380</v>
      </c>
      <c r="F25" s="109" t="s">
        <v>22</v>
      </c>
      <c r="G25" s="109" t="s">
        <v>20</v>
      </c>
    </row>
    <row r="26" spans="1:7" ht="34" customHeight="1" x14ac:dyDescent="0.2">
      <c r="A26" s="104" t="s">
        <v>48</v>
      </c>
      <c r="B26" s="105">
        <v>44460</v>
      </c>
      <c r="C26" s="100" t="s">
        <v>534</v>
      </c>
      <c r="D26" s="101">
        <v>-96</v>
      </c>
      <c r="E26" s="101">
        <v>-96</v>
      </c>
      <c r="F26" s="108" t="s">
        <v>22</v>
      </c>
      <c r="G26" s="101">
        <v>-97</v>
      </c>
    </row>
    <row r="27" spans="1:7" ht="34" customHeight="1" x14ac:dyDescent="0.2">
      <c r="A27" s="106" t="s">
        <v>49</v>
      </c>
      <c r="B27" s="107">
        <v>44460</v>
      </c>
      <c r="C27" s="100" t="s">
        <v>535</v>
      </c>
      <c r="D27" s="102">
        <v>-96</v>
      </c>
      <c r="E27" s="102">
        <v>-96</v>
      </c>
      <c r="F27" s="109" t="s">
        <v>22</v>
      </c>
      <c r="G27" s="102">
        <v>-97</v>
      </c>
    </row>
    <row r="28" spans="1:7" ht="34" customHeight="1" x14ac:dyDescent="0.2">
      <c r="A28" s="104" t="s">
        <v>50</v>
      </c>
      <c r="B28" s="105">
        <v>44460</v>
      </c>
      <c r="C28" s="100" t="s">
        <v>24</v>
      </c>
      <c r="D28" s="101">
        <v>-96</v>
      </c>
      <c r="E28" s="101">
        <v>-96</v>
      </c>
      <c r="F28" s="108" t="s">
        <v>22</v>
      </c>
      <c r="G28" s="101">
        <v>-97</v>
      </c>
    </row>
    <row r="29" spans="1:7" ht="34" customHeight="1" x14ac:dyDescent="0.2">
      <c r="A29" s="106" t="s">
        <v>51</v>
      </c>
      <c r="B29" s="107">
        <v>44460</v>
      </c>
      <c r="C29" s="99" t="s">
        <v>18</v>
      </c>
      <c r="D29" s="107">
        <v>44476</v>
      </c>
      <c r="E29" s="107" t="s">
        <v>381</v>
      </c>
      <c r="F29" s="109" t="s">
        <v>19</v>
      </c>
      <c r="G29" s="109" t="s">
        <v>20</v>
      </c>
    </row>
    <row r="30" spans="1:7" ht="34" customHeight="1" x14ac:dyDescent="0.2">
      <c r="A30" s="104" t="s">
        <v>52</v>
      </c>
      <c r="B30" s="105">
        <v>44460</v>
      </c>
      <c r="C30" s="99" t="s">
        <v>18</v>
      </c>
      <c r="D30" s="105">
        <v>44501</v>
      </c>
      <c r="E30" s="105" t="s">
        <v>383</v>
      </c>
      <c r="F30" s="108" t="s">
        <v>19</v>
      </c>
      <c r="G30" s="108" t="s">
        <v>20</v>
      </c>
    </row>
    <row r="31" spans="1:7" ht="34" customHeight="1" x14ac:dyDescent="0.2">
      <c r="A31" s="106" t="s">
        <v>53</v>
      </c>
      <c r="B31" s="107">
        <v>44462</v>
      </c>
      <c r="C31" s="99" t="s">
        <v>18</v>
      </c>
      <c r="D31" s="107">
        <v>44477</v>
      </c>
      <c r="E31" s="107" t="s">
        <v>385</v>
      </c>
      <c r="F31" s="109" t="s">
        <v>19</v>
      </c>
      <c r="G31" s="109" t="s">
        <v>20</v>
      </c>
    </row>
    <row r="32" spans="1:7" ht="34" customHeight="1" x14ac:dyDescent="0.2">
      <c r="A32" s="104" t="s">
        <v>54</v>
      </c>
      <c r="B32" s="105">
        <v>44461</v>
      </c>
      <c r="C32" s="100" t="s">
        <v>544</v>
      </c>
      <c r="D32" s="101">
        <v>-96</v>
      </c>
      <c r="E32" s="101">
        <v>-96</v>
      </c>
      <c r="F32" s="108" t="s">
        <v>19</v>
      </c>
      <c r="G32" s="101">
        <v>-97</v>
      </c>
    </row>
    <row r="33" spans="1:7" ht="34" customHeight="1" x14ac:dyDescent="0.2">
      <c r="A33" s="106" t="s">
        <v>55</v>
      </c>
      <c r="B33" s="107">
        <v>44463</v>
      </c>
      <c r="C33" s="100" t="s">
        <v>24</v>
      </c>
      <c r="D33" s="102">
        <v>-96</v>
      </c>
      <c r="E33" s="102">
        <v>-96</v>
      </c>
      <c r="F33" s="109" t="s">
        <v>19</v>
      </c>
      <c r="G33" s="102">
        <v>-97</v>
      </c>
    </row>
    <row r="34" spans="1:7" ht="34" customHeight="1" x14ac:dyDescent="0.2">
      <c r="A34" s="104" t="s">
        <v>56</v>
      </c>
      <c r="B34" s="105">
        <v>44462</v>
      </c>
      <c r="C34" s="99" t="s">
        <v>18</v>
      </c>
      <c r="D34" s="105">
        <v>44504</v>
      </c>
      <c r="E34" s="105" t="s">
        <v>387</v>
      </c>
      <c r="F34" s="108" t="s">
        <v>19</v>
      </c>
      <c r="G34" s="108" t="s">
        <v>32</v>
      </c>
    </row>
    <row r="35" spans="1:7" ht="34" customHeight="1" x14ac:dyDescent="0.2">
      <c r="A35" s="106" t="s">
        <v>57</v>
      </c>
      <c r="B35" s="107">
        <v>44462</v>
      </c>
      <c r="C35" s="100" t="s">
        <v>24</v>
      </c>
      <c r="D35" s="102">
        <v>-96</v>
      </c>
      <c r="E35" s="102">
        <v>-96</v>
      </c>
      <c r="F35" s="109" t="s">
        <v>19</v>
      </c>
      <c r="G35" s="102">
        <v>-97</v>
      </c>
    </row>
    <row r="36" spans="1:7" ht="34" customHeight="1" x14ac:dyDescent="0.2">
      <c r="A36" s="104" t="s">
        <v>58</v>
      </c>
      <c r="B36" s="105">
        <v>44462</v>
      </c>
      <c r="C36" s="100" t="s">
        <v>24</v>
      </c>
      <c r="D36" s="101">
        <v>-96</v>
      </c>
      <c r="E36" s="101">
        <v>-96</v>
      </c>
      <c r="F36" s="108" t="s">
        <v>19</v>
      </c>
      <c r="G36" s="101">
        <v>-97</v>
      </c>
    </row>
    <row r="37" spans="1:7" ht="34" customHeight="1" x14ac:dyDescent="0.2">
      <c r="A37" s="106" t="s">
        <v>59</v>
      </c>
      <c r="B37" s="107">
        <v>44463</v>
      </c>
      <c r="C37" s="99" t="s">
        <v>18</v>
      </c>
      <c r="D37" s="107">
        <v>44483</v>
      </c>
      <c r="E37" s="107" t="s">
        <v>389</v>
      </c>
      <c r="F37" s="109" t="s">
        <v>19</v>
      </c>
      <c r="G37" s="109" t="s">
        <v>60</v>
      </c>
    </row>
    <row r="38" spans="1:7" ht="34" customHeight="1" x14ac:dyDescent="0.2">
      <c r="A38" s="104" t="s">
        <v>61</v>
      </c>
      <c r="B38" s="105">
        <v>44463</v>
      </c>
      <c r="C38" s="99" t="s">
        <v>18</v>
      </c>
      <c r="D38" s="105">
        <v>44481</v>
      </c>
      <c r="E38" s="105" t="s">
        <v>390</v>
      </c>
      <c r="F38" s="108" t="s">
        <v>19</v>
      </c>
      <c r="G38" s="108" t="s">
        <v>20</v>
      </c>
    </row>
    <row r="39" spans="1:7" ht="34" customHeight="1" x14ac:dyDescent="0.2">
      <c r="A39" s="106" t="s">
        <v>62</v>
      </c>
      <c r="B39" s="107">
        <v>44462</v>
      </c>
      <c r="C39" s="100" t="s">
        <v>24</v>
      </c>
      <c r="D39" s="102">
        <v>-96</v>
      </c>
      <c r="E39" s="102">
        <v>-96</v>
      </c>
      <c r="F39" s="109" t="s">
        <v>22</v>
      </c>
      <c r="G39" s="102">
        <v>-97</v>
      </c>
    </row>
    <row r="40" spans="1:7" ht="34" customHeight="1" x14ac:dyDescent="0.2">
      <c r="A40" s="104" t="s">
        <v>63</v>
      </c>
      <c r="B40" s="105">
        <v>44463</v>
      </c>
      <c r="C40" s="100" t="s">
        <v>24</v>
      </c>
      <c r="D40" s="101">
        <v>-96</v>
      </c>
      <c r="E40" s="101">
        <v>-96</v>
      </c>
      <c r="F40" s="108" t="s">
        <v>19</v>
      </c>
      <c r="G40" s="101">
        <v>-97</v>
      </c>
    </row>
    <row r="41" spans="1:7" ht="34" customHeight="1" x14ac:dyDescent="0.2">
      <c r="A41" s="106" t="s">
        <v>64</v>
      </c>
      <c r="B41" s="107">
        <v>44463</v>
      </c>
      <c r="C41" s="100" t="s">
        <v>546</v>
      </c>
      <c r="D41" s="102">
        <v>-96</v>
      </c>
      <c r="E41" s="102">
        <v>-96</v>
      </c>
      <c r="F41" s="109" t="s">
        <v>19</v>
      </c>
      <c r="G41" s="102">
        <v>-97</v>
      </c>
    </row>
    <row r="42" spans="1:7" ht="34" customHeight="1" x14ac:dyDescent="0.2">
      <c r="A42" s="104" t="s">
        <v>65</v>
      </c>
      <c r="B42" s="105">
        <v>44466</v>
      </c>
      <c r="C42" s="99" t="s">
        <v>18</v>
      </c>
      <c r="D42" s="105">
        <v>44509</v>
      </c>
      <c r="E42" s="105" t="s">
        <v>392</v>
      </c>
      <c r="F42" s="108" t="s">
        <v>19</v>
      </c>
      <c r="G42" s="108" t="s">
        <v>60</v>
      </c>
    </row>
    <row r="43" spans="1:7" ht="34" customHeight="1" x14ac:dyDescent="0.2">
      <c r="A43" s="106" t="s">
        <v>66</v>
      </c>
      <c r="B43" s="107">
        <v>44466</v>
      </c>
      <c r="C43" s="99" t="s">
        <v>18</v>
      </c>
      <c r="D43" s="107">
        <v>44483</v>
      </c>
      <c r="E43" s="107" t="s">
        <v>394</v>
      </c>
      <c r="F43" s="109" t="s">
        <v>19</v>
      </c>
      <c r="G43" s="109" t="s">
        <v>20</v>
      </c>
    </row>
    <row r="44" spans="1:7" ht="34" customHeight="1" x14ac:dyDescent="0.2">
      <c r="A44" s="104" t="s">
        <v>67</v>
      </c>
      <c r="B44" s="105">
        <v>44480</v>
      </c>
      <c r="C44" s="100" t="s">
        <v>536</v>
      </c>
      <c r="D44" s="101">
        <v>-96</v>
      </c>
      <c r="E44" s="101">
        <v>-96</v>
      </c>
      <c r="F44" s="108" t="s">
        <v>22</v>
      </c>
      <c r="G44" s="101">
        <v>-97</v>
      </c>
    </row>
    <row r="45" spans="1:7" ht="34" customHeight="1" x14ac:dyDescent="0.2">
      <c r="A45" s="106" t="s">
        <v>68</v>
      </c>
      <c r="B45" s="107">
        <v>44497</v>
      </c>
      <c r="C45" s="100" t="s">
        <v>24</v>
      </c>
      <c r="D45" s="102">
        <v>-96</v>
      </c>
      <c r="E45" s="102">
        <v>-96</v>
      </c>
      <c r="F45" s="109" t="s">
        <v>19</v>
      </c>
      <c r="G45" s="102">
        <v>-97</v>
      </c>
    </row>
    <row r="46" spans="1:7" ht="34" customHeight="1" x14ac:dyDescent="0.2">
      <c r="A46" s="104" t="s">
        <v>69</v>
      </c>
      <c r="B46" s="105">
        <v>44530</v>
      </c>
      <c r="C46" s="99" t="s">
        <v>18</v>
      </c>
      <c r="D46" s="105">
        <v>44602</v>
      </c>
      <c r="E46" s="105" t="s">
        <v>396</v>
      </c>
      <c r="F46" s="108" t="s">
        <v>19</v>
      </c>
      <c r="G46" s="108" t="s">
        <v>20</v>
      </c>
    </row>
    <row r="47" spans="1:7" ht="34" customHeight="1" x14ac:dyDescent="0.2">
      <c r="A47" s="106" t="s">
        <v>70</v>
      </c>
      <c r="B47" s="107">
        <v>44533</v>
      </c>
      <c r="C47" s="100" t="s">
        <v>24</v>
      </c>
      <c r="D47" s="102">
        <v>-96</v>
      </c>
      <c r="E47" s="102">
        <v>-96</v>
      </c>
      <c r="F47" s="109" t="s">
        <v>19</v>
      </c>
      <c r="G47" s="102">
        <v>-97</v>
      </c>
    </row>
    <row r="48" spans="1:7" ht="34" customHeight="1" x14ac:dyDescent="0.2">
      <c r="A48" s="104" t="s">
        <v>71</v>
      </c>
      <c r="B48" s="105">
        <v>44544</v>
      </c>
      <c r="C48" s="99" t="s">
        <v>18</v>
      </c>
      <c r="D48" s="105">
        <v>44546</v>
      </c>
      <c r="E48" s="105" t="s">
        <v>397</v>
      </c>
      <c r="F48" s="108" t="s">
        <v>19</v>
      </c>
      <c r="G48" s="108" t="s">
        <v>32</v>
      </c>
    </row>
    <row r="49" spans="1:7" ht="34" customHeight="1" x14ac:dyDescent="0.2">
      <c r="A49" s="106" t="s">
        <v>72</v>
      </c>
      <c r="B49" s="107">
        <v>44544</v>
      </c>
      <c r="C49" s="100" t="s">
        <v>34</v>
      </c>
      <c r="D49" s="102">
        <v>-96</v>
      </c>
      <c r="E49" s="102">
        <v>-96</v>
      </c>
      <c r="F49" s="109" t="s">
        <v>22</v>
      </c>
      <c r="G49" s="102">
        <v>-97</v>
      </c>
    </row>
    <row r="50" spans="1:7" ht="34" customHeight="1" x14ac:dyDescent="0.2">
      <c r="A50" s="104" t="s">
        <v>73</v>
      </c>
      <c r="B50" s="105">
        <v>44629</v>
      </c>
      <c r="C50" s="99" t="s">
        <v>18</v>
      </c>
      <c r="D50" s="105">
        <v>44638</v>
      </c>
      <c r="E50" s="105" t="s">
        <v>398</v>
      </c>
      <c r="F50" s="108" t="s">
        <v>22</v>
      </c>
      <c r="G50" s="108" t="s">
        <v>32</v>
      </c>
    </row>
    <row r="51" spans="1:7" ht="34" customHeight="1" x14ac:dyDescent="0.2">
      <c r="A51" s="106" t="s">
        <v>74</v>
      </c>
      <c r="B51" s="107">
        <v>44629</v>
      </c>
      <c r="C51" s="100" t="s">
        <v>34</v>
      </c>
      <c r="D51" s="102">
        <v>-96</v>
      </c>
      <c r="E51" s="102">
        <v>-96</v>
      </c>
      <c r="F51" s="109" t="s">
        <v>22</v>
      </c>
      <c r="G51" s="102">
        <v>-97</v>
      </c>
    </row>
    <row r="52" spans="1:7" ht="34" customHeight="1" x14ac:dyDescent="0.2">
      <c r="A52" s="104" t="s">
        <v>75</v>
      </c>
      <c r="B52" s="105">
        <v>44629</v>
      </c>
      <c r="C52" s="99" t="s">
        <v>18</v>
      </c>
      <c r="D52" s="105">
        <v>44631</v>
      </c>
      <c r="E52" s="105" t="s">
        <v>399</v>
      </c>
      <c r="F52" s="108" t="s">
        <v>19</v>
      </c>
      <c r="G52" s="108" t="s">
        <v>20</v>
      </c>
    </row>
    <row r="54" spans="1:7" ht="15" customHeight="1" x14ac:dyDescent="0.2">
      <c r="A54" s="149" t="s">
        <v>76</v>
      </c>
      <c r="B54" s="149"/>
      <c r="C54" s="149"/>
    </row>
    <row r="55" spans="1:7" ht="15" customHeight="1" x14ac:dyDescent="0.2">
      <c r="A55" s="148" t="s">
        <v>537</v>
      </c>
      <c r="B55" s="116"/>
      <c r="C55" s="116"/>
    </row>
    <row r="56" spans="1:7" ht="15" customHeight="1" x14ac:dyDescent="0.2">
      <c r="A56" s="148"/>
      <c r="B56" s="116"/>
      <c r="C56" s="116"/>
    </row>
    <row r="57" spans="1:7" ht="15" customHeight="1" x14ac:dyDescent="0.2"/>
    <row r="58" spans="1:7" ht="25" customHeight="1" x14ac:dyDescent="0.2">
      <c r="A58" s="110" t="s">
        <v>369</v>
      </c>
    </row>
    <row r="59" spans="1:7" ht="15" customHeight="1" x14ac:dyDescent="0.2">
      <c r="A59" s="119" t="s">
        <v>538</v>
      </c>
    </row>
    <row r="60" spans="1:7" x14ac:dyDescent="0.2">
      <c r="A60" s="119" t="s">
        <v>539</v>
      </c>
    </row>
    <row r="61" spans="1:7" x14ac:dyDescent="0.2">
      <c r="A61" s="119" t="s">
        <v>540</v>
      </c>
    </row>
    <row r="62" spans="1:7" x14ac:dyDescent="0.2">
      <c r="A62" s="119" t="s">
        <v>541</v>
      </c>
    </row>
    <row r="63" spans="1:7" x14ac:dyDescent="0.2">
      <c r="A63" s="119" t="s">
        <v>542</v>
      </c>
    </row>
  </sheetData>
  <mergeCells count="1">
    <mergeCell ref="A54:C54"/>
  </mergeCells>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5C8881-3573-3048-9CB5-3949DA0032E2}">
  <dimension ref="A1:BI420"/>
  <sheetViews>
    <sheetView workbookViewId="0">
      <selection activeCell="A40" sqref="A40:A45"/>
    </sheetView>
  </sheetViews>
  <sheetFormatPr baseColWidth="10" defaultRowHeight="16" x14ac:dyDescent="0.2"/>
  <cols>
    <col min="1" max="1" width="15.83203125" style="121" customWidth="1"/>
    <col min="2" max="2" width="21.6640625" style="121" customWidth="1"/>
    <col min="3" max="14" width="10.83203125" style="121"/>
    <col min="15" max="17" width="15.83203125" style="132" customWidth="1"/>
    <col min="18" max="29" width="15.83203125" style="121" customWidth="1"/>
    <col min="30" max="30" width="40.83203125" style="121" customWidth="1"/>
    <col min="31" max="31" width="15.83203125" style="121" customWidth="1"/>
    <col min="32" max="16384" width="10.83203125" style="121"/>
  </cols>
  <sheetData>
    <row r="1" spans="1:61" ht="29" customHeight="1" x14ac:dyDescent="0.2">
      <c r="O1" s="150" t="s">
        <v>79</v>
      </c>
      <c r="P1" s="150"/>
      <c r="Q1" s="150"/>
    </row>
    <row r="2" spans="1:61" s="142" customFormat="1" ht="40" customHeight="1" x14ac:dyDescent="0.2">
      <c r="A2" s="20" t="s">
        <v>5</v>
      </c>
      <c r="B2" s="21" t="s">
        <v>351</v>
      </c>
      <c r="C2" s="21" t="s">
        <v>137</v>
      </c>
      <c r="D2" s="21" t="s">
        <v>138</v>
      </c>
      <c r="E2" s="21" t="s">
        <v>139</v>
      </c>
      <c r="F2" s="21" t="s">
        <v>140</v>
      </c>
      <c r="G2" s="21" t="s">
        <v>141</v>
      </c>
      <c r="H2" s="21" t="s">
        <v>142</v>
      </c>
      <c r="I2" s="21" t="s">
        <v>143</v>
      </c>
      <c r="J2" s="21" t="s">
        <v>144</v>
      </c>
      <c r="K2" s="21" t="s">
        <v>145</v>
      </c>
      <c r="L2" s="21" t="s">
        <v>146</v>
      </c>
      <c r="M2" s="21" t="s">
        <v>147</v>
      </c>
      <c r="N2" s="22" t="s">
        <v>148</v>
      </c>
      <c r="O2" s="25" t="s">
        <v>80</v>
      </c>
      <c r="P2" s="26" t="s">
        <v>81</v>
      </c>
      <c r="Q2" s="27" t="s">
        <v>82</v>
      </c>
      <c r="R2" s="141"/>
      <c r="S2" s="151" t="s">
        <v>83</v>
      </c>
      <c r="T2" s="151"/>
      <c r="U2" s="151"/>
      <c r="V2" s="151"/>
      <c r="W2" s="151"/>
      <c r="X2" s="151"/>
      <c r="Y2" s="151"/>
      <c r="Z2" s="151"/>
      <c r="AA2" s="151"/>
      <c r="AB2" s="151"/>
      <c r="AC2" s="141"/>
      <c r="AE2" s="143" t="s">
        <v>84</v>
      </c>
      <c r="AF2" s="141"/>
      <c r="AG2" s="141"/>
      <c r="AH2" s="141"/>
      <c r="AI2" s="141"/>
      <c r="AJ2" s="141"/>
      <c r="AK2" s="141"/>
      <c r="AL2" s="141"/>
      <c r="AM2" s="141"/>
      <c r="AN2" s="141"/>
      <c r="AO2" s="141"/>
      <c r="AP2" s="141"/>
      <c r="AQ2" s="141"/>
      <c r="AR2" s="141"/>
      <c r="AS2" s="141"/>
      <c r="AT2" s="141"/>
      <c r="AU2" s="141"/>
      <c r="AV2" s="141"/>
      <c r="AW2" s="141"/>
      <c r="AX2" s="141"/>
      <c r="AY2" s="141"/>
      <c r="AZ2" s="141"/>
      <c r="BA2" s="141"/>
      <c r="BB2" s="141"/>
      <c r="BC2" s="141"/>
      <c r="BD2" s="141"/>
      <c r="BE2" s="141"/>
      <c r="BF2" s="141"/>
      <c r="BG2" s="141"/>
      <c r="BH2" s="141"/>
      <c r="BI2" s="141"/>
    </row>
    <row r="3" spans="1:61" s="127" customFormat="1" x14ac:dyDescent="0.2">
      <c r="A3" s="133" t="s">
        <v>373</v>
      </c>
      <c r="B3" s="134" t="s">
        <v>85</v>
      </c>
      <c r="C3" s="33">
        <v>5</v>
      </c>
      <c r="D3" s="33">
        <v>3</v>
      </c>
      <c r="E3" s="33">
        <v>4</v>
      </c>
      <c r="F3" s="33">
        <v>4</v>
      </c>
      <c r="G3" s="33">
        <v>4</v>
      </c>
      <c r="H3" s="33">
        <v>4</v>
      </c>
      <c r="I3" s="33">
        <v>5</v>
      </c>
      <c r="J3" s="33">
        <v>4</v>
      </c>
      <c r="K3" s="33">
        <v>5</v>
      </c>
      <c r="L3" s="33">
        <v>4</v>
      </c>
      <c r="M3" s="33">
        <v>3</v>
      </c>
      <c r="N3" s="34">
        <v>3</v>
      </c>
      <c r="O3" s="45">
        <f>AVERAGE(C3:N3)</f>
        <v>4</v>
      </c>
      <c r="P3" s="46">
        <f>SUM(C3:N3)</f>
        <v>48</v>
      </c>
      <c r="Q3" s="46">
        <v>22</v>
      </c>
      <c r="R3" s="121"/>
      <c r="S3" s="151"/>
      <c r="T3" s="151"/>
      <c r="U3" s="151"/>
      <c r="V3" s="151"/>
      <c r="W3" s="151"/>
      <c r="X3" s="151"/>
      <c r="Y3" s="151"/>
      <c r="Z3" s="151"/>
      <c r="AA3" s="151"/>
      <c r="AB3" s="151"/>
      <c r="AC3" s="121"/>
      <c r="AE3" s="132"/>
      <c r="AF3" s="121"/>
      <c r="AG3" s="121"/>
      <c r="AH3" s="121"/>
      <c r="AI3" s="121"/>
      <c r="AJ3" s="121"/>
      <c r="AK3" s="121"/>
      <c r="AL3" s="121"/>
      <c r="AM3" s="121"/>
      <c r="AN3" s="121"/>
      <c r="AO3" s="121"/>
      <c r="AP3" s="121"/>
      <c r="AQ3" s="121"/>
      <c r="AR3" s="121"/>
      <c r="AS3" s="121"/>
      <c r="AT3" s="121"/>
      <c r="AU3" s="121"/>
      <c r="AV3" s="121"/>
      <c r="AW3" s="121"/>
      <c r="AX3" s="121"/>
      <c r="AY3" s="121"/>
      <c r="AZ3" s="121"/>
      <c r="BA3" s="121"/>
      <c r="BB3" s="121"/>
      <c r="BC3" s="121"/>
      <c r="BD3" s="121"/>
      <c r="BE3" s="121"/>
      <c r="BF3" s="121"/>
      <c r="BG3" s="121"/>
      <c r="BH3" s="121"/>
      <c r="BI3" s="121"/>
    </row>
    <row r="4" spans="1:61" x14ac:dyDescent="0.2">
      <c r="A4" s="133"/>
      <c r="B4" s="134" t="s">
        <v>86</v>
      </c>
      <c r="C4" s="35">
        <v>100</v>
      </c>
      <c r="D4" s="36">
        <v>60</v>
      </c>
      <c r="E4" s="35">
        <v>80</v>
      </c>
      <c r="F4" s="35">
        <v>80</v>
      </c>
      <c r="G4" s="35">
        <v>80</v>
      </c>
      <c r="H4" s="35">
        <v>80</v>
      </c>
      <c r="I4" s="35">
        <v>100</v>
      </c>
      <c r="J4" s="35">
        <v>80</v>
      </c>
      <c r="K4" s="35">
        <v>100</v>
      </c>
      <c r="L4" s="35">
        <v>80</v>
      </c>
      <c r="M4" s="36">
        <v>60</v>
      </c>
      <c r="N4" s="38">
        <v>60</v>
      </c>
      <c r="O4" s="47">
        <f>AVERAGE(C4:N4)</f>
        <v>80</v>
      </c>
      <c r="P4" s="48"/>
      <c r="Q4" s="49">
        <f>Q3/P3</f>
        <v>0.45833333333333331</v>
      </c>
      <c r="S4" s="135" t="s">
        <v>373</v>
      </c>
      <c r="T4" s="135" t="s">
        <v>377</v>
      </c>
      <c r="U4" s="135" t="s">
        <v>379</v>
      </c>
      <c r="V4" s="136" t="s">
        <v>382</v>
      </c>
      <c r="W4" s="135" t="s">
        <v>386</v>
      </c>
      <c r="X4" s="135" t="s">
        <v>391</v>
      </c>
      <c r="Y4" s="135" t="s">
        <v>395</v>
      </c>
      <c r="Z4" s="135" t="s">
        <v>384</v>
      </c>
      <c r="AA4" s="135" t="s">
        <v>388</v>
      </c>
      <c r="AB4" s="135" t="s">
        <v>393</v>
      </c>
      <c r="AD4" s="121" t="s">
        <v>87</v>
      </c>
      <c r="AE4" s="132">
        <f>COUNTIFS(S5:AB33,"(1) for time reasons")</f>
        <v>33</v>
      </c>
    </row>
    <row r="5" spans="1:61" x14ac:dyDescent="0.2">
      <c r="A5" s="137"/>
      <c r="B5" s="138" t="s">
        <v>88</v>
      </c>
      <c r="C5" s="39" t="s">
        <v>89</v>
      </c>
      <c r="D5" s="39" t="s">
        <v>90</v>
      </c>
      <c r="E5" s="39" t="s">
        <v>91</v>
      </c>
      <c r="F5" s="39" t="s">
        <v>91</v>
      </c>
      <c r="G5" s="39" t="s">
        <v>91</v>
      </c>
      <c r="H5" s="39" t="s">
        <v>91</v>
      </c>
      <c r="I5" s="39" t="s">
        <v>89</v>
      </c>
      <c r="J5" s="39" t="s">
        <v>91</v>
      </c>
      <c r="K5" s="39" t="s">
        <v>89</v>
      </c>
      <c r="L5" s="39" t="s">
        <v>91</v>
      </c>
      <c r="M5" s="39" t="s">
        <v>92</v>
      </c>
      <c r="N5" s="40" t="s">
        <v>93</v>
      </c>
      <c r="O5" s="50" t="s">
        <v>89</v>
      </c>
      <c r="P5" s="46"/>
      <c r="Q5" s="46"/>
      <c r="S5" s="121" t="s">
        <v>87</v>
      </c>
      <c r="T5" s="121" t="s">
        <v>94</v>
      </c>
      <c r="U5" s="121" t="s">
        <v>95</v>
      </c>
      <c r="V5" s="144" t="s">
        <v>96</v>
      </c>
      <c r="W5" s="145" t="s">
        <v>97</v>
      </c>
      <c r="X5" s="145" t="s">
        <v>97</v>
      </c>
      <c r="Y5" s="121" t="s">
        <v>87</v>
      </c>
      <c r="Z5" s="121" t="s">
        <v>98</v>
      </c>
      <c r="AA5" s="144" t="s">
        <v>99</v>
      </c>
      <c r="AB5" s="121" t="s">
        <v>87</v>
      </c>
      <c r="AC5" s="121" t="s">
        <v>89</v>
      </c>
      <c r="AD5" s="121" t="s">
        <v>99</v>
      </c>
      <c r="AE5" s="132">
        <f>COUNTIFS(S5:AB33,"(2) due to technical problems")</f>
        <v>18</v>
      </c>
    </row>
    <row r="6" spans="1:61" x14ac:dyDescent="0.2">
      <c r="A6" s="133" t="s">
        <v>377</v>
      </c>
      <c r="B6" s="134" t="s">
        <v>85</v>
      </c>
      <c r="C6" s="33">
        <v>5</v>
      </c>
      <c r="D6" s="33">
        <v>5</v>
      </c>
      <c r="E6" s="33">
        <v>5</v>
      </c>
      <c r="F6" s="33">
        <v>5</v>
      </c>
      <c r="G6" s="33">
        <v>3</v>
      </c>
      <c r="H6" s="33">
        <v>2</v>
      </c>
      <c r="I6" s="33">
        <v>5</v>
      </c>
      <c r="J6" s="33">
        <v>6</v>
      </c>
      <c r="K6" s="33">
        <v>5</v>
      </c>
      <c r="L6" s="33">
        <v>3</v>
      </c>
      <c r="M6" s="33">
        <v>6</v>
      </c>
      <c r="N6" s="34">
        <v>5</v>
      </c>
      <c r="O6" s="45">
        <f>AVERAGE(C6:N6)</f>
        <v>4.583333333333333</v>
      </c>
      <c r="P6" s="51">
        <f>SUM(C6:N6)</f>
        <v>55</v>
      </c>
      <c r="Q6" s="51">
        <v>23</v>
      </c>
      <c r="S6" s="121" t="s">
        <v>87</v>
      </c>
      <c r="T6" s="121" t="s">
        <v>94</v>
      </c>
      <c r="U6" s="121" t="s">
        <v>87</v>
      </c>
      <c r="V6" s="144" t="s">
        <v>96</v>
      </c>
      <c r="W6" s="121" t="s">
        <v>89</v>
      </c>
      <c r="X6" s="121" t="s">
        <v>100</v>
      </c>
      <c r="Y6" s="121" t="s">
        <v>87</v>
      </c>
      <c r="Z6" s="121" t="s">
        <v>98</v>
      </c>
      <c r="AA6" s="144" t="s">
        <v>99</v>
      </c>
      <c r="AB6" s="121" t="s">
        <v>87</v>
      </c>
      <c r="AC6" s="121" t="s">
        <v>89</v>
      </c>
      <c r="AD6" s="121" t="s">
        <v>95</v>
      </c>
      <c r="AE6" s="132">
        <f>COUNTIFS(S5:AB33,"(3) forgot to train")</f>
        <v>8</v>
      </c>
    </row>
    <row r="7" spans="1:61" x14ac:dyDescent="0.2">
      <c r="A7" s="133"/>
      <c r="B7" s="134" t="s">
        <v>86</v>
      </c>
      <c r="C7" s="35">
        <v>100</v>
      </c>
      <c r="D7" s="35">
        <v>100</v>
      </c>
      <c r="E7" s="35">
        <v>100</v>
      </c>
      <c r="F7" s="35">
        <v>100</v>
      </c>
      <c r="G7" s="36">
        <v>60</v>
      </c>
      <c r="H7" s="41">
        <v>40</v>
      </c>
      <c r="I7" s="35">
        <v>100</v>
      </c>
      <c r="J7" s="35">
        <v>100</v>
      </c>
      <c r="K7" s="35">
        <v>100</v>
      </c>
      <c r="L7" s="36">
        <v>60</v>
      </c>
      <c r="M7" s="35">
        <v>100</v>
      </c>
      <c r="N7" s="42">
        <v>100</v>
      </c>
      <c r="O7" s="47">
        <f>AVERAGE(C7:N7)</f>
        <v>88.333333333333329</v>
      </c>
      <c r="P7" s="48"/>
      <c r="Q7" s="49">
        <f>Q6/P6</f>
        <v>0.41818181818181815</v>
      </c>
      <c r="S7" s="121" t="s">
        <v>87</v>
      </c>
      <c r="T7" s="121" t="s">
        <v>94</v>
      </c>
      <c r="U7" s="121" t="s">
        <v>99</v>
      </c>
      <c r="V7" s="121" t="s">
        <v>87</v>
      </c>
      <c r="W7" s="121" t="s">
        <v>89</v>
      </c>
      <c r="X7" s="121" t="s">
        <v>100</v>
      </c>
      <c r="Y7" s="121" t="s">
        <v>95</v>
      </c>
      <c r="Z7" s="121" t="s">
        <v>98</v>
      </c>
      <c r="AA7" s="121" t="s">
        <v>100</v>
      </c>
      <c r="AB7" s="121" t="s">
        <v>87</v>
      </c>
      <c r="AC7" s="121" t="s">
        <v>89</v>
      </c>
      <c r="AD7" s="121" t="s">
        <v>96</v>
      </c>
      <c r="AE7" s="132">
        <f>COUNTIFS(S4:AB32,"(4) due to comprehension problems")</f>
        <v>5</v>
      </c>
    </row>
    <row r="8" spans="1:61" x14ac:dyDescent="0.2">
      <c r="A8" s="137"/>
      <c r="B8" s="138" t="s">
        <v>88</v>
      </c>
      <c r="C8" s="39" t="s">
        <v>89</v>
      </c>
      <c r="D8" s="39" t="s">
        <v>89</v>
      </c>
      <c r="E8" s="39" t="s">
        <v>89</v>
      </c>
      <c r="F8" s="39" t="s">
        <v>89</v>
      </c>
      <c r="G8" s="39" t="s">
        <v>101</v>
      </c>
      <c r="H8" s="39" t="s">
        <v>102</v>
      </c>
      <c r="I8" s="39" t="s">
        <v>89</v>
      </c>
      <c r="J8" s="39" t="s">
        <v>89</v>
      </c>
      <c r="K8" s="39" t="s">
        <v>89</v>
      </c>
      <c r="L8" s="39" t="s">
        <v>93</v>
      </c>
      <c r="M8" s="39" t="s">
        <v>89</v>
      </c>
      <c r="N8" s="40" t="s">
        <v>89</v>
      </c>
      <c r="O8" s="50"/>
      <c r="P8" s="46"/>
      <c r="Q8" s="46"/>
      <c r="S8" s="121" t="s">
        <v>87</v>
      </c>
      <c r="T8" s="121" t="s">
        <v>94</v>
      </c>
      <c r="U8" s="121" t="s">
        <v>89</v>
      </c>
      <c r="V8" s="144" t="s">
        <v>96</v>
      </c>
      <c r="W8" s="121" t="s">
        <v>89</v>
      </c>
      <c r="X8" s="121" t="s">
        <v>100</v>
      </c>
      <c r="Y8" s="121" t="s">
        <v>95</v>
      </c>
      <c r="Z8" s="121" t="s">
        <v>98</v>
      </c>
      <c r="AA8" s="144" t="s">
        <v>99</v>
      </c>
      <c r="AB8" s="121" t="s">
        <v>87</v>
      </c>
      <c r="AC8" s="121" t="s">
        <v>89</v>
      </c>
      <c r="AD8" s="121" t="s">
        <v>98</v>
      </c>
      <c r="AE8" s="132">
        <f>COUNTIFS(S5:AB33,"(5) lack of motivation")</f>
        <v>4</v>
      </c>
    </row>
    <row r="9" spans="1:61" x14ac:dyDescent="0.2">
      <c r="A9" s="133" t="s">
        <v>379</v>
      </c>
      <c r="B9" s="134" t="s">
        <v>85</v>
      </c>
      <c r="C9" s="33">
        <v>2</v>
      </c>
      <c r="D9" s="33">
        <v>3</v>
      </c>
      <c r="E9" s="33">
        <v>2</v>
      </c>
      <c r="F9" s="33">
        <v>3</v>
      </c>
      <c r="G9" s="33">
        <v>3</v>
      </c>
      <c r="H9" s="33">
        <v>3</v>
      </c>
      <c r="I9" s="33">
        <v>3</v>
      </c>
      <c r="J9" s="33">
        <v>2</v>
      </c>
      <c r="K9" s="33">
        <v>3</v>
      </c>
      <c r="L9" s="33">
        <v>3</v>
      </c>
      <c r="M9" s="33">
        <v>3</v>
      </c>
      <c r="N9" s="34">
        <v>3</v>
      </c>
      <c r="O9" s="45">
        <f>AVERAGE(C9:N9)</f>
        <v>2.75</v>
      </c>
      <c r="P9" s="51">
        <f>SUM(C9:N9)</f>
        <v>33</v>
      </c>
      <c r="Q9" s="51">
        <v>19</v>
      </c>
      <c r="S9" s="121" t="s">
        <v>87</v>
      </c>
      <c r="T9" s="121" t="s">
        <v>99</v>
      </c>
      <c r="U9" s="121" t="s">
        <v>89</v>
      </c>
      <c r="V9" s="144" t="s">
        <v>96</v>
      </c>
      <c r="W9" s="121" t="s">
        <v>89</v>
      </c>
      <c r="X9" s="121" t="s">
        <v>87</v>
      </c>
      <c r="Y9" s="121" t="s">
        <v>95</v>
      </c>
      <c r="AA9" s="144" t="s">
        <v>99</v>
      </c>
      <c r="AB9" s="121" t="s">
        <v>87</v>
      </c>
      <c r="AC9" s="121" t="s">
        <v>89</v>
      </c>
      <c r="AD9" s="121" t="s">
        <v>94</v>
      </c>
      <c r="AE9" s="132">
        <f>COUNTIFS(S5:AB33,"(6) interruption of training due to adverse events")</f>
        <v>4</v>
      </c>
    </row>
    <row r="10" spans="1:61" ht="17" x14ac:dyDescent="0.2">
      <c r="A10" s="133"/>
      <c r="B10" s="134" t="s">
        <v>103</v>
      </c>
      <c r="C10" s="43">
        <v>66.666666666660007</v>
      </c>
      <c r="D10" s="35">
        <v>100</v>
      </c>
      <c r="E10" s="43">
        <v>66.666666666660007</v>
      </c>
      <c r="F10" s="35">
        <v>100</v>
      </c>
      <c r="G10" s="35">
        <v>100</v>
      </c>
      <c r="H10" s="35">
        <v>100</v>
      </c>
      <c r="I10" s="35">
        <v>100</v>
      </c>
      <c r="J10" s="43">
        <v>66.666666666660007</v>
      </c>
      <c r="K10" s="35">
        <v>100</v>
      </c>
      <c r="L10" s="35">
        <v>100</v>
      </c>
      <c r="M10" s="35">
        <v>100</v>
      </c>
      <c r="N10" s="42">
        <v>100</v>
      </c>
      <c r="O10" s="47">
        <f t="shared" ref="O10" si="0">AVERAGE(C10:N10)</f>
        <v>91.666666666664995</v>
      </c>
      <c r="P10" s="48"/>
      <c r="Q10" s="49">
        <f>Q9/P9</f>
        <v>0.5757575757575758</v>
      </c>
      <c r="S10" s="121" t="s">
        <v>87</v>
      </c>
      <c r="T10" s="121" t="s">
        <v>99</v>
      </c>
      <c r="U10" s="121" t="s">
        <v>89</v>
      </c>
      <c r="V10" s="144" t="s">
        <v>96</v>
      </c>
      <c r="W10" s="121" t="s">
        <v>89</v>
      </c>
      <c r="X10" s="121" t="s">
        <v>87</v>
      </c>
      <c r="Y10" s="121" t="s">
        <v>95</v>
      </c>
      <c r="AB10" s="121" t="s">
        <v>87</v>
      </c>
      <c r="AC10" s="121" t="s">
        <v>89</v>
      </c>
      <c r="AD10" s="121" t="s">
        <v>100</v>
      </c>
      <c r="AE10" s="132">
        <f>COUNTIFS(S5:AB33,"(7) other reasons")</f>
        <v>4</v>
      </c>
    </row>
    <row r="11" spans="1:61" x14ac:dyDescent="0.2">
      <c r="A11" s="137"/>
      <c r="B11" s="138" t="s">
        <v>88</v>
      </c>
      <c r="C11" s="39" t="s">
        <v>104</v>
      </c>
      <c r="D11" s="39" t="s">
        <v>89</v>
      </c>
      <c r="E11" s="39" t="s">
        <v>91</v>
      </c>
      <c r="F11" s="39" t="s">
        <v>89</v>
      </c>
      <c r="G11" s="39" t="s">
        <v>89</v>
      </c>
      <c r="H11" s="39" t="s">
        <v>89</v>
      </c>
      <c r="I11" s="39" t="s">
        <v>89</v>
      </c>
      <c r="J11" s="39" t="s">
        <v>105</v>
      </c>
      <c r="K11" s="39" t="s">
        <v>89</v>
      </c>
      <c r="L11" s="39" t="s">
        <v>89</v>
      </c>
      <c r="M11" s="39" t="s">
        <v>89</v>
      </c>
      <c r="N11" s="40" t="s">
        <v>89</v>
      </c>
      <c r="O11" s="50"/>
      <c r="P11" s="46"/>
      <c r="Q11" s="46"/>
      <c r="S11" s="121" t="s">
        <v>87</v>
      </c>
      <c r="T11" s="121" t="s">
        <v>99</v>
      </c>
      <c r="U11" s="121" t="s">
        <v>89</v>
      </c>
      <c r="V11" s="144" t="s">
        <v>99</v>
      </c>
      <c r="W11" s="121" t="s">
        <v>89</v>
      </c>
      <c r="X11" s="121" t="s">
        <v>87</v>
      </c>
      <c r="Y11" s="121" t="s">
        <v>95</v>
      </c>
      <c r="AB11" s="121" t="s">
        <v>87</v>
      </c>
      <c r="AC11" s="121" t="s">
        <v>89</v>
      </c>
      <c r="AD11" s="121" t="s">
        <v>97</v>
      </c>
      <c r="AE11" s="132">
        <f>COUNTIFS(S5:AB33,"(8) unknown")</f>
        <v>2</v>
      </c>
    </row>
    <row r="12" spans="1:61" x14ac:dyDescent="0.2">
      <c r="A12" s="133" t="s">
        <v>382</v>
      </c>
      <c r="B12" s="134" t="s">
        <v>85</v>
      </c>
      <c r="C12" s="33">
        <v>4</v>
      </c>
      <c r="D12" s="33">
        <v>3</v>
      </c>
      <c r="E12" s="33">
        <v>5</v>
      </c>
      <c r="F12" s="33">
        <v>2</v>
      </c>
      <c r="G12" s="33">
        <v>3</v>
      </c>
      <c r="H12" s="33">
        <v>0</v>
      </c>
      <c r="I12" s="33">
        <v>5</v>
      </c>
      <c r="J12" s="33">
        <v>5</v>
      </c>
      <c r="K12" s="33">
        <v>7</v>
      </c>
      <c r="L12" s="152" t="s">
        <v>400</v>
      </c>
      <c r="M12" s="152"/>
      <c r="N12" s="153"/>
      <c r="O12" s="45">
        <f t="shared" ref="O12:O13" si="1">AVERAGE(C12:N12)</f>
        <v>3.7777777777777777</v>
      </c>
      <c r="P12" s="51">
        <f>SUM(C12:N12)</f>
        <v>34</v>
      </c>
      <c r="Q12" s="51">
        <v>21</v>
      </c>
      <c r="S12" s="121" t="s">
        <v>87</v>
      </c>
      <c r="T12" s="121" t="s">
        <v>89</v>
      </c>
      <c r="U12" s="121" t="s">
        <v>89</v>
      </c>
      <c r="V12" s="144" t="s">
        <v>99</v>
      </c>
      <c r="W12" s="121" t="s">
        <v>89</v>
      </c>
      <c r="X12" s="121" t="s">
        <v>87</v>
      </c>
      <c r="Y12" s="121" t="s">
        <v>95</v>
      </c>
    </row>
    <row r="13" spans="1:61" x14ac:dyDescent="0.2">
      <c r="A13" s="133"/>
      <c r="B13" s="134" t="s">
        <v>86</v>
      </c>
      <c r="C13" s="35">
        <v>80</v>
      </c>
      <c r="D13" s="36">
        <v>60</v>
      </c>
      <c r="E13" s="35">
        <v>100</v>
      </c>
      <c r="F13" s="41">
        <v>40</v>
      </c>
      <c r="G13" s="36">
        <v>60</v>
      </c>
      <c r="H13" s="41">
        <v>0</v>
      </c>
      <c r="I13" s="35">
        <v>100</v>
      </c>
      <c r="J13" s="35">
        <v>100</v>
      </c>
      <c r="K13" s="35">
        <v>100</v>
      </c>
      <c r="L13" s="154"/>
      <c r="M13" s="154"/>
      <c r="N13" s="155"/>
      <c r="O13" s="47">
        <f t="shared" si="1"/>
        <v>71.111111111111114</v>
      </c>
      <c r="P13" s="48"/>
      <c r="Q13" s="49">
        <f>Q12/P12</f>
        <v>0.61764705882352944</v>
      </c>
      <c r="S13" s="121" t="s">
        <v>99</v>
      </c>
      <c r="T13" s="121" t="s">
        <v>89</v>
      </c>
      <c r="U13" s="121" t="s">
        <v>89</v>
      </c>
      <c r="V13" s="144" t="s">
        <v>99</v>
      </c>
      <c r="W13" s="121" t="s">
        <v>89</v>
      </c>
      <c r="X13" s="121" t="s">
        <v>87</v>
      </c>
      <c r="Y13" s="121" t="s">
        <v>95</v>
      </c>
    </row>
    <row r="14" spans="1:61" x14ac:dyDescent="0.2">
      <c r="A14" s="137"/>
      <c r="B14" s="138" t="s">
        <v>88</v>
      </c>
      <c r="C14" s="39" t="s">
        <v>106</v>
      </c>
      <c r="D14" s="39" t="s">
        <v>107</v>
      </c>
      <c r="E14" s="39" t="s">
        <v>89</v>
      </c>
      <c r="F14" s="39" t="s">
        <v>108</v>
      </c>
      <c r="G14" s="39" t="s">
        <v>93</v>
      </c>
      <c r="H14" s="39" t="s">
        <v>109</v>
      </c>
      <c r="I14" s="39" t="s">
        <v>89</v>
      </c>
      <c r="J14" s="39" t="s">
        <v>89</v>
      </c>
      <c r="K14" s="39" t="s">
        <v>89</v>
      </c>
      <c r="L14" s="39" t="s">
        <v>89</v>
      </c>
      <c r="M14" s="39" t="s">
        <v>89</v>
      </c>
      <c r="N14" s="40" t="s">
        <v>89</v>
      </c>
      <c r="O14" s="50"/>
      <c r="P14" s="46"/>
      <c r="Q14" s="46"/>
      <c r="S14" s="121" t="s">
        <v>87</v>
      </c>
      <c r="T14" s="121" t="s">
        <v>89</v>
      </c>
      <c r="U14" s="121" t="s">
        <v>89</v>
      </c>
      <c r="V14" s="144" t="s">
        <v>99</v>
      </c>
      <c r="W14" s="121" t="s">
        <v>89</v>
      </c>
      <c r="X14" s="121" t="s">
        <v>87</v>
      </c>
    </row>
    <row r="15" spans="1:61" x14ac:dyDescent="0.2">
      <c r="A15" s="133" t="s">
        <v>386</v>
      </c>
      <c r="B15" s="134" t="s">
        <v>85</v>
      </c>
      <c r="C15" s="33">
        <v>5</v>
      </c>
      <c r="D15" s="33">
        <v>11</v>
      </c>
      <c r="E15" s="33">
        <v>7</v>
      </c>
      <c r="F15" s="33">
        <v>6</v>
      </c>
      <c r="G15" s="33">
        <v>7</v>
      </c>
      <c r="H15" s="33">
        <v>7</v>
      </c>
      <c r="I15" s="33">
        <v>6</v>
      </c>
      <c r="J15" s="33">
        <v>8</v>
      </c>
      <c r="K15" s="33">
        <v>4</v>
      </c>
      <c r="L15" s="33">
        <v>6</v>
      </c>
      <c r="M15" s="33">
        <v>7</v>
      </c>
      <c r="N15" s="34">
        <v>6</v>
      </c>
      <c r="O15" s="45">
        <f>AVERAGE(C15:N15)</f>
        <v>6.666666666666667</v>
      </c>
      <c r="P15" s="51">
        <f>SUM(C15:N15)</f>
        <v>80</v>
      </c>
      <c r="Q15" s="51">
        <v>21</v>
      </c>
      <c r="S15" s="121" t="s">
        <v>99</v>
      </c>
      <c r="T15" s="121" t="s">
        <v>89</v>
      </c>
      <c r="U15" s="121" t="s">
        <v>89</v>
      </c>
      <c r="V15" s="144" t="s">
        <v>99</v>
      </c>
      <c r="W15" s="121" t="s">
        <v>89</v>
      </c>
      <c r="X15" s="121" t="s">
        <v>87</v>
      </c>
    </row>
    <row r="16" spans="1:61" x14ac:dyDescent="0.2">
      <c r="A16" s="133"/>
      <c r="B16" s="134" t="s">
        <v>86</v>
      </c>
      <c r="C16" s="35">
        <v>100</v>
      </c>
      <c r="D16" s="35">
        <v>100</v>
      </c>
      <c r="E16" s="35">
        <v>100</v>
      </c>
      <c r="F16" s="35">
        <v>100</v>
      </c>
      <c r="G16" s="35">
        <v>100</v>
      </c>
      <c r="H16" s="35">
        <v>100</v>
      </c>
      <c r="I16" s="35">
        <v>100</v>
      </c>
      <c r="J16" s="35">
        <v>100</v>
      </c>
      <c r="K16" s="35">
        <v>80</v>
      </c>
      <c r="L16" s="35">
        <v>100</v>
      </c>
      <c r="M16" s="35">
        <v>100</v>
      </c>
      <c r="N16" s="42">
        <v>100</v>
      </c>
      <c r="O16" s="47">
        <f t="shared" ref="O16" si="2">AVERAGE(C16:N16)</f>
        <v>98.333333333333329</v>
      </c>
      <c r="P16" s="48"/>
      <c r="Q16" s="49">
        <f>Q15/P15</f>
        <v>0.26250000000000001</v>
      </c>
      <c r="S16" s="121" t="s">
        <v>99</v>
      </c>
      <c r="T16" s="121" t="s">
        <v>89</v>
      </c>
      <c r="U16" s="121" t="s">
        <v>89</v>
      </c>
      <c r="V16" s="144" t="s">
        <v>99</v>
      </c>
      <c r="W16" s="121" t="s">
        <v>89</v>
      </c>
      <c r="X16" s="121" t="s">
        <v>87</v>
      </c>
    </row>
    <row r="17" spans="1:24" x14ac:dyDescent="0.2">
      <c r="A17" s="137"/>
      <c r="B17" s="138" t="s">
        <v>88</v>
      </c>
      <c r="C17" s="39" t="s">
        <v>89</v>
      </c>
      <c r="D17" s="39" t="s">
        <v>89</v>
      </c>
      <c r="E17" s="39" t="s">
        <v>89</v>
      </c>
      <c r="F17" s="39" t="s">
        <v>89</v>
      </c>
      <c r="G17" s="39" t="s">
        <v>89</v>
      </c>
      <c r="H17" s="39" t="s">
        <v>89</v>
      </c>
      <c r="I17" s="39" t="s">
        <v>89</v>
      </c>
      <c r="J17" s="39" t="s">
        <v>89</v>
      </c>
      <c r="K17" s="117" t="s">
        <v>110</v>
      </c>
      <c r="L17" s="39" t="s">
        <v>89</v>
      </c>
      <c r="M17" s="39" t="s">
        <v>89</v>
      </c>
      <c r="N17" s="40" t="s">
        <v>89</v>
      </c>
      <c r="O17" s="50"/>
      <c r="P17" s="46"/>
      <c r="Q17" s="46"/>
      <c r="T17" s="121" t="s">
        <v>89</v>
      </c>
      <c r="U17" s="121" t="s">
        <v>89</v>
      </c>
      <c r="V17" s="144" t="s">
        <v>99</v>
      </c>
      <c r="W17" s="121" t="s">
        <v>89</v>
      </c>
      <c r="X17" s="121" t="s">
        <v>87</v>
      </c>
    </row>
    <row r="18" spans="1:24" x14ac:dyDescent="0.2">
      <c r="A18" s="133" t="s">
        <v>391</v>
      </c>
      <c r="B18" s="134" t="s">
        <v>85</v>
      </c>
      <c r="C18" s="33">
        <v>5</v>
      </c>
      <c r="D18" s="33">
        <v>5</v>
      </c>
      <c r="E18" s="33">
        <v>5</v>
      </c>
      <c r="F18" s="33">
        <v>4</v>
      </c>
      <c r="G18" s="33">
        <v>2</v>
      </c>
      <c r="H18" s="33">
        <v>5</v>
      </c>
      <c r="I18" s="33">
        <v>4</v>
      </c>
      <c r="J18" s="33">
        <v>4</v>
      </c>
      <c r="K18" s="33">
        <v>2</v>
      </c>
      <c r="L18" s="33">
        <v>2</v>
      </c>
      <c r="M18" s="33">
        <v>2</v>
      </c>
      <c r="N18" s="34">
        <v>3</v>
      </c>
      <c r="O18" s="45">
        <f t="shared" ref="O18:O19" si="3">AVERAGE(C18:N18)</f>
        <v>3.5833333333333335</v>
      </c>
      <c r="P18" s="51">
        <f>SUM(C18:N18)</f>
        <v>43</v>
      </c>
      <c r="Q18" s="51">
        <v>21</v>
      </c>
      <c r="T18" s="121" t="s">
        <v>89</v>
      </c>
      <c r="U18" s="121" t="s">
        <v>89</v>
      </c>
      <c r="W18" s="121" t="s">
        <v>89</v>
      </c>
      <c r="X18" s="121" t="s">
        <v>87</v>
      </c>
    </row>
    <row r="19" spans="1:24" x14ac:dyDescent="0.2">
      <c r="A19" s="133"/>
      <c r="B19" s="134" t="s">
        <v>86</v>
      </c>
      <c r="C19" s="35">
        <v>100</v>
      </c>
      <c r="D19" s="35">
        <v>100</v>
      </c>
      <c r="E19" s="35">
        <v>100</v>
      </c>
      <c r="F19" s="35">
        <v>80</v>
      </c>
      <c r="G19" s="41">
        <v>40</v>
      </c>
      <c r="H19" s="35">
        <v>100</v>
      </c>
      <c r="I19" s="35">
        <v>80</v>
      </c>
      <c r="J19" s="35">
        <v>80</v>
      </c>
      <c r="K19" s="41">
        <v>40</v>
      </c>
      <c r="L19" s="41">
        <v>40</v>
      </c>
      <c r="M19" s="41">
        <v>40</v>
      </c>
      <c r="N19" s="38">
        <v>60</v>
      </c>
      <c r="O19" s="47">
        <f t="shared" si="3"/>
        <v>71.666666666666671</v>
      </c>
      <c r="P19" s="48"/>
      <c r="Q19" s="49">
        <f>Q18/P18</f>
        <v>0.48837209302325579</v>
      </c>
      <c r="T19" s="121" t="s">
        <v>89</v>
      </c>
      <c r="U19" s="121" t="s">
        <v>89</v>
      </c>
      <c r="W19" s="121" t="s">
        <v>89</v>
      </c>
      <c r="X19" s="121" t="s">
        <v>87</v>
      </c>
    </row>
    <row r="20" spans="1:24" x14ac:dyDescent="0.2">
      <c r="A20" s="137"/>
      <c r="B20" s="138" t="s">
        <v>88</v>
      </c>
      <c r="C20" s="39" t="s">
        <v>89</v>
      </c>
      <c r="D20" s="39" t="s">
        <v>89</v>
      </c>
      <c r="E20" s="39" t="s">
        <v>89</v>
      </c>
      <c r="F20" s="117" t="s">
        <v>110</v>
      </c>
      <c r="G20" s="39" t="s">
        <v>111</v>
      </c>
      <c r="H20" s="39" t="s">
        <v>89</v>
      </c>
      <c r="I20" s="39" t="s">
        <v>91</v>
      </c>
      <c r="J20" s="39" t="s">
        <v>91</v>
      </c>
      <c r="K20" s="39" t="s">
        <v>112</v>
      </c>
      <c r="L20" s="39" t="s">
        <v>112</v>
      </c>
      <c r="M20" s="39" t="s">
        <v>112</v>
      </c>
      <c r="N20" s="39" t="s">
        <v>90</v>
      </c>
      <c r="O20" s="50" t="s">
        <v>89</v>
      </c>
      <c r="P20" s="46"/>
      <c r="Q20" s="52"/>
      <c r="T20" s="121" t="s">
        <v>89</v>
      </c>
      <c r="U20" s="121" t="s">
        <v>89</v>
      </c>
      <c r="W20" s="121" t="s">
        <v>89</v>
      </c>
      <c r="X20" s="121" t="s">
        <v>87</v>
      </c>
    </row>
    <row r="21" spans="1:24" x14ac:dyDescent="0.2">
      <c r="A21" s="133" t="s">
        <v>395</v>
      </c>
      <c r="B21" s="134" t="s">
        <v>85</v>
      </c>
      <c r="C21" s="33">
        <v>7</v>
      </c>
      <c r="D21" s="33">
        <v>5</v>
      </c>
      <c r="E21" s="33">
        <v>9</v>
      </c>
      <c r="F21" s="33">
        <v>4</v>
      </c>
      <c r="G21" s="33">
        <v>5</v>
      </c>
      <c r="H21" s="33">
        <v>4</v>
      </c>
      <c r="I21" s="33">
        <v>5</v>
      </c>
      <c r="J21" s="33">
        <v>7</v>
      </c>
      <c r="K21" s="33">
        <v>3</v>
      </c>
      <c r="L21" s="33">
        <v>2</v>
      </c>
      <c r="M21" s="33">
        <v>3</v>
      </c>
      <c r="N21" s="34">
        <v>5</v>
      </c>
      <c r="O21" s="45">
        <f t="shared" ref="O21:O22" si="4">AVERAGE(C21:N21)</f>
        <v>4.916666666666667</v>
      </c>
      <c r="P21" s="51">
        <f>SUM(C21:N21)</f>
        <v>59</v>
      </c>
      <c r="Q21" s="51">
        <v>22</v>
      </c>
      <c r="T21" s="121" t="s">
        <v>89</v>
      </c>
      <c r="U21" s="121" t="s">
        <v>89</v>
      </c>
      <c r="W21" s="121" t="s">
        <v>89</v>
      </c>
      <c r="X21" s="121" t="s">
        <v>87</v>
      </c>
    </row>
    <row r="22" spans="1:24" x14ac:dyDescent="0.2">
      <c r="A22" s="133"/>
      <c r="B22" s="134" t="s">
        <v>86</v>
      </c>
      <c r="C22" s="35">
        <v>100</v>
      </c>
      <c r="D22" s="35">
        <v>100</v>
      </c>
      <c r="E22" s="35">
        <v>100</v>
      </c>
      <c r="F22" s="35">
        <v>80</v>
      </c>
      <c r="G22" s="35">
        <v>100</v>
      </c>
      <c r="H22" s="35">
        <v>80</v>
      </c>
      <c r="I22" s="35">
        <v>100</v>
      </c>
      <c r="J22" s="35">
        <v>100</v>
      </c>
      <c r="K22" s="36">
        <v>60</v>
      </c>
      <c r="L22" s="41">
        <v>40</v>
      </c>
      <c r="M22" s="36">
        <v>60</v>
      </c>
      <c r="N22" s="42">
        <v>100</v>
      </c>
      <c r="O22" s="47">
        <f t="shared" si="4"/>
        <v>85</v>
      </c>
      <c r="P22" s="48"/>
      <c r="Q22" s="49">
        <f>Q21/P21</f>
        <v>0.3728813559322034</v>
      </c>
      <c r="T22" s="121" t="s">
        <v>89</v>
      </c>
      <c r="U22" s="121" t="s">
        <v>89</v>
      </c>
      <c r="W22" s="121" t="s">
        <v>89</v>
      </c>
    </row>
    <row r="23" spans="1:24" x14ac:dyDescent="0.2">
      <c r="A23" s="137"/>
      <c r="B23" s="138" t="s">
        <v>88</v>
      </c>
      <c r="C23" s="39" t="s">
        <v>89</v>
      </c>
      <c r="D23" s="39" t="s">
        <v>89</v>
      </c>
      <c r="E23" s="39" t="s">
        <v>89</v>
      </c>
      <c r="F23" s="44" t="s">
        <v>91</v>
      </c>
      <c r="G23" s="39" t="s">
        <v>89</v>
      </c>
      <c r="H23" s="44" t="s">
        <v>91</v>
      </c>
      <c r="I23" s="39" t="s">
        <v>89</v>
      </c>
      <c r="J23" s="39" t="s">
        <v>89</v>
      </c>
      <c r="K23" s="39" t="s">
        <v>113</v>
      </c>
      <c r="L23" s="39" t="s">
        <v>114</v>
      </c>
      <c r="M23" s="39" t="s">
        <v>113</v>
      </c>
      <c r="N23" s="40" t="s">
        <v>89</v>
      </c>
      <c r="O23" s="50"/>
      <c r="P23" s="46"/>
      <c r="Q23" s="46"/>
      <c r="T23" s="121" t="s">
        <v>89</v>
      </c>
      <c r="U23" s="121" t="s">
        <v>89</v>
      </c>
      <c r="W23" s="121" t="s">
        <v>89</v>
      </c>
    </row>
    <row r="24" spans="1:24" x14ac:dyDescent="0.2">
      <c r="A24" s="133" t="s">
        <v>384</v>
      </c>
      <c r="B24" s="134" t="s">
        <v>85</v>
      </c>
      <c r="C24" s="33">
        <v>3</v>
      </c>
      <c r="D24" s="33">
        <v>3</v>
      </c>
      <c r="E24" s="152" t="s">
        <v>400</v>
      </c>
      <c r="F24" s="152"/>
      <c r="G24" s="152"/>
      <c r="H24" s="152"/>
      <c r="I24" s="152"/>
      <c r="J24" s="152"/>
      <c r="K24" s="152"/>
      <c r="L24" s="152"/>
      <c r="M24" s="152"/>
      <c r="N24" s="153"/>
      <c r="O24" s="45">
        <f t="shared" ref="O24:O25" si="5">AVERAGE(C24:N24)</f>
        <v>3</v>
      </c>
      <c r="P24" s="51">
        <f>SUM(C24:N24)</f>
        <v>6</v>
      </c>
      <c r="Q24" s="51">
        <v>6</v>
      </c>
      <c r="T24" s="121" t="s">
        <v>89</v>
      </c>
      <c r="U24" s="121" t="s">
        <v>89</v>
      </c>
      <c r="W24" s="121" t="s">
        <v>89</v>
      </c>
    </row>
    <row r="25" spans="1:24" x14ac:dyDescent="0.2">
      <c r="A25" s="133"/>
      <c r="B25" s="134" t="s">
        <v>86</v>
      </c>
      <c r="C25" s="36">
        <v>60</v>
      </c>
      <c r="D25" s="36">
        <v>60</v>
      </c>
      <c r="E25" s="154"/>
      <c r="F25" s="154"/>
      <c r="G25" s="154"/>
      <c r="H25" s="154"/>
      <c r="I25" s="154"/>
      <c r="J25" s="154"/>
      <c r="K25" s="154"/>
      <c r="L25" s="154"/>
      <c r="M25" s="154"/>
      <c r="N25" s="155"/>
      <c r="O25" s="47">
        <f t="shared" si="5"/>
        <v>60</v>
      </c>
      <c r="P25" s="48"/>
      <c r="Q25" s="49">
        <f>Q24/P24</f>
        <v>1</v>
      </c>
      <c r="T25" s="121" t="s">
        <v>89</v>
      </c>
      <c r="U25" s="121" t="s">
        <v>89</v>
      </c>
      <c r="W25" s="121" t="s">
        <v>89</v>
      </c>
    </row>
    <row r="26" spans="1:24" x14ac:dyDescent="0.2">
      <c r="A26" s="137"/>
      <c r="B26" s="138" t="s">
        <v>88</v>
      </c>
      <c r="C26" s="39" t="s">
        <v>115</v>
      </c>
      <c r="D26" s="39" t="s">
        <v>115</v>
      </c>
      <c r="E26" s="39" t="s">
        <v>89</v>
      </c>
      <c r="F26" s="39" t="s">
        <v>89</v>
      </c>
      <c r="G26" s="39" t="s">
        <v>89</v>
      </c>
      <c r="H26" s="39" t="s">
        <v>89</v>
      </c>
      <c r="I26" s="39" t="s">
        <v>89</v>
      </c>
      <c r="J26" s="39" t="s">
        <v>89</v>
      </c>
      <c r="K26" s="39" t="s">
        <v>89</v>
      </c>
      <c r="L26" s="39" t="s">
        <v>89</v>
      </c>
      <c r="M26" s="39" t="s">
        <v>89</v>
      </c>
      <c r="N26" s="40" t="s">
        <v>89</v>
      </c>
      <c r="O26" s="50"/>
      <c r="P26" s="52"/>
      <c r="Q26" s="52"/>
      <c r="T26" s="121" t="s">
        <v>89</v>
      </c>
      <c r="U26" s="121" t="s">
        <v>89</v>
      </c>
      <c r="W26" s="121" t="s">
        <v>89</v>
      </c>
    </row>
    <row r="27" spans="1:24" x14ac:dyDescent="0.2">
      <c r="A27" s="133" t="s">
        <v>388</v>
      </c>
      <c r="B27" s="134" t="s">
        <v>85</v>
      </c>
      <c r="C27" s="33">
        <v>4</v>
      </c>
      <c r="D27" s="33">
        <v>5</v>
      </c>
      <c r="E27" s="33">
        <v>5</v>
      </c>
      <c r="F27" s="33">
        <v>5</v>
      </c>
      <c r="G27" s="33">
        <v>5</v>
      </c>
      <c r="H27" s="33">
        <v>3</v>
      </c>
      <c r="I27" s="33">
        <v>5</v>
      </c>
      <c r="J27" s="33">
        <v>4</v>
      </c>
      <c r="K27" s="33">
        <v>6</v>
      </c>
      <c r="L27" s="33">
        <v>4</v>
      </c>
      <c r="M27" s="33">
        <v>6</v>
      </c>
      <c r="N27" s="34">
        <v>5</v>
      </c>
      <c r="O27" s="45">
        <f t="shared" ref="O27:O31" si="6">AVERAGE(C27:N27)</f>
        <v>4.75</v>
      </c>
      <c r="P27" s="51">
        <f>SUM(C27:N27)</f>
        <v>57</v>
      </c>
      <c r="Q27" s="51">
        <v>21</v>
      </c>
      <c r="T27" s="121" t="s">
        <v>89</v>
      </c>
      <c r="U27" s="121" t="s">
        <v>89</v>
      </c>
      <c r="W27" s="121" t="s">
        <v>89</v>
      </c>
    </row>
    <row r="28" spans="1:24" x14ac:dyDescent="0.2">
      <c r="A28" s="133"/>
      <c r="B28" s="134" t="s">
        <v>86</v>
      </c>
      <c r="C28" s="35">
        <v>80</v>
      </c>
      <c r="D28" s="35">
        <v>100</v>
      </c>
      <c r="E28" s="35">
        <v>100</v>
      </c>
      <c r="F28" s="35">
        <v>100</v>
      </c>
      <c r="G28" s="35">
        <v>100</v>
      </c>
      <c r="H28" s="36">
        <v>60</v>
      </c>
      <c r="I28" s="35">
        <v>100</v>
      </c>
      <c r="J28" s="35">
        <v>80</v>
      </c>
      <c r="K28" s="35">
        <v>100</v>
      </c>
      <c r="L28" s="35">
        <v>80</v>
      </c>
      <c r="M28" s="35">
        <v>100</v>
      </c>
      <c r="N28" s="42">
        <v>100</v>
      </c>
      <c r="O28" s="47">
        <f t="shared" si="6"/>
        <v>91.666666666666671</v>
      </c>
      <c r="P28" s="48"/>
      <c r="Q28" s="49">
        <f>Q27/P27</f>
        <v>0.36842105263157893</v>
      </c>
      <c r="T28" s="121" t="s">
        <v>89</v>
      </c>
      <c r="U28" s="121" t="s">
        <v>89</v>
      </c>
      <c r="W28" s="121" t="s">
        <v>89</v>
      </c>
    </row>
    <row r="29" spans="1:24" x14ac:dyDescent="0.2">
      <c r="A29" s="137"/>
      <c r="B29" s="138" t="s">
        <v>88</v>
      </c>
      <c r="C29" s="39" t="s">
        <v>105</v>
      </c>
      <c r="D29" s="39" t="s">
        <v>89</v>
      </c>
      <c r="E29" s="39" t="s">
        <v>89</v>
      </c>
      <c r="F29" s="39" t="s">
        <v>89</v>
      </c>
      <c r="G29" s="39" t="s">
        <v>89</v>
      </c>
      <c r="H29" s="39" t="s">
        <v>116</v>
      </c>
      <c r="I29" s="39" t="s">
        <v>89</v>
      </c>
      <c r="J29" s="39" t="s">
        <v>105</v>
      </c>
      <c r="K29" s="39" t="s">
        <v>89</v>
      </c>
      <c r="L29" s="39" t="s">
        <v>105</v>
      </c>
      <c r="M29" s="44" t="s">
        <v>89</v>
      </c>
      <c r="N29" s="40" t="s">
        <v>89</v>
      </c>
      <c r="O29" s="50"/>
      <c r="P29" s="46"/>
      <c r="Q29" s="46"/>
      <c r="T29" s="121" t="s">
        <v>89</v>
      </c>
      <c r="U29" s="121" t="s">
        <v>89</v>
      </c>
      <c r="W29" s="121" t="s">
        <v>89</v>
      </c>
    </row>
    <row r="30" spans="1:24" x14ac:dyDescent="0.2">
      <c r="A30" s="133" t="s">
        <v>393</v>
      </c>
      <c r="B30" s="134" t="s">
        <v>85</v>
      </c>
      <c r="C30" s="33">
        <v>7</v>
      </c>
      <c r="D30" s="33">
        <v>5</v>
      </c>
      <c r="E30" s="33">
        <v>3</v>
      </c>
      <c r="F30" s="33">
        <v>3</v>
      </c>
      <c r="G30" s="33">
        <v>2</v>
      </c>
      <c r="H30" s="33">
        <v>7</v>
      </c>
      <c r="I30" s="33">
        <v>6</v>
      </c>
      <c r="J30" s="33">
        <v>5</v>
      </c>
      <c r="K30" s="33">
        <v>5</v>
      </c>
      <c r="L30" s="33">
        <v>5</v>
      </c>
      <c r="M30" s="33">
        <v>6</v>
      </c>
      <c r="N30" s="34">
        <v>6</v>
      </c>
      <c r="O30" s="45">
        <f t="shared" si="6"/>
        <v>5</v>
      </c>
      <c r="P30" s="51">
        <f>SUM(C30:N30)</f>
        <v>60</v>
      </c>
      <c r="Q30" s="51">
        <v>22</v>
      </c>
      <c r="T30" s="121" t="s">
        <v>89</v>
      </c>
      <c r="U30" s="121" t="s">
        <v>89</v>
      </c>
      <c r="W30" s="121" t="s">
        <v>89</v>
      </c>
    </row>
    <row r="31" spans="1:24" x14ac:dyDescent="0.2">
      <c r="A31" s="133"/>
      <c r="B31" s="134" t="s">
        <v>86</v>
      </c>
      <c r="C31" s="35">
        <v>100</v>
      </c>
      <c r="D31" s="35">
        <v>100</v>
      </c>
      <c r="E31" s="36">
        <v>60</v>
      </c>
      <c r="F31" s="36">
        <v>60</v>
      </c>
      <c r="G31" s="41">
        <v>40</v>
      </c>
      <c r="H31" s="35">
        <v>100</v>
      </c>
      <c r="I31" s="35">
        <v>100</v>
      </c>
      <c r="J31" s="35">
        <v>100</v>
      </c>
      <c r="K31" s="35">
        <v>100</v>
      </c>
      <c r="L31" s="35">
        <v>100</v>
      </c>
      <c r="M31" s="35">
        <v>100</v>
      </c>
      <c r="N31" s="42">
        <v>100</v>
      </c>
      <c r="O31" s="47">
        <f t="shared" si="6"/>
        <v>88.333333333333329</v>
      </c>
      <c r="P31" s="48"/>
      <c r="Q31" s="49">
        <f>Q30/P30</f>
        <v>0.36666666666666664</v>
      </c>
      <c r="T31" s="121" t="s">
        <v>89</v>
      </c>
      <c r="U31" s="121" t="s">
        <v>89</v>
      </c>
      <c r="W31" s="121" t="s">
        <v>89</v>
      </c>
    </row>
    <row r="32" spans="1:24" x14ac:dyDescent="0.2">
      <c r="A32" s="137"/>
      <c r="B32" s="138" t="s">
        <v>88</v>
      </c>
      <c r="C32" s="39" t="s">
        <v>89</v>
      </c>
      <c r="D32" s="39" t="s">
        <v>89</v>
      </c>
      <c r="E32" s="39" t="s">
        <v>90</v>
      </c>
      <c r="F32" s="39" t="s">
        <v>90</v>
      </c>
      <c r="G32" s="39" t="s">
        <v>112</v>
      </c>
      <c r="H32" s="39" t="s">
        <v>89</v>
      </c>
      <c r="I32" s="39" t="s">
        <v>89</v>
      </c>
      <c r="J32" s="39" t="s">
        <v>89</v>
      </c>
      <c r="K32" s="39" t="s">
        <v>89</v>
      </c>
      <c r="L32" s="39" t="s">
        <v>89</v>
      </c>
      <c r="M32" s="39" t="s">
        <v>89</v>
      </c>
      <c r="N32" s="40" t="s">
        <v>89</v>
      </c>
      <c r="O32" s="50"/>
      <c r="P32" s="52"/>
      <c r="Q32" s="52"/>
      <c r="T32" s="121" t="s">
        <v>89</v>
      </c>
      <c r="U32" s="121" t="s">
        <v>89</v>
      </c>
    </row>
    <row r="33" spans="1:61" x14ac:dyDescent="0.2">
      <c r="A33" s="135"/>
      <c r="C33" s="6"/>
      <c r="D33" s="6"/>
      <c r="E33" s="6"/>
      <c r="F33" s="6"/>
      <c r="G33" s="6"/>
      <c r="H33" s="6"/>
      <c r="I33" s="6"/>
      <c r="J33" s="6"/>
      <c r="K33" s="6"/>
      <c r="L33" s="6"/>
      <c r="M33" s="6"/>
      <c r="N33" s="7"/>
      <c r="O33" s="8"/>
      <c r="P33" s="9"/>
      <c r="Q33" s="9"/>
      <c r="U33" s="121" t="s">
        <v>89</v>
      </c>
    </row>
    <row r="34" spans="1:61" s="132" customFormat="1" x14ac:dyDescent="0.2">
      <c r="A34" s="156" t="s">
        <v>117</v>
      </c>
      <c r="B34" s="133" t="s">
        <v>118</v>
      </c>
      <c r="C34" s="28">
        <f t="shared" ref="C34:E34" si="7">AVERAGE(C4,C7,C10,C13,C16,C19,C22,C25,C28,C31)</f>
        <v>88.666666666666003</v>
      </c>
      <c r="D34" s="28">
        <f t="shared" si="7"/>
        <v>88</v>
      </c>
      <c r="E34" s="28">
        <f t="shared" si="7"/>
        <v>89.629629629628894</v>
      </c>
      <c r="F34" s="28">
        <f>AVERAGE(F4,F7,F10,F13,F16,F19,F22,F25,F28,F31)</f>
        <v>82.222222222222229</v>
      </c>
      <c r="G34" s="28">
        <f t="shared" ref="G34:N34" si="8">AVERAGE(G4,G7,G10,G13,G16,G19,G22,G25,G28,G31)</f>
        <v>75.555555555555557</v>
      </c>
      <c r="H34" s="28">
        <f t="shared" si="8"/>
        <v>73.333333333333329</v>
      </c>
      <c r="I34" s="28">
        <f t="shared" si="8"/>
        <v>97.777777777777771</v>
      </c>
      <c r="J34" s="28">
        <f t="shared" si="8"/>
        <v>89.629629629628894</v>
      </c>
      <c r="K34" s="28">
        <f t="shared" si="8"/>
        <v>86.666666666666671</v>
      </c>
      <c r="L34" s="28">
        <f t="shared" si="8"/>
        <v>75</v>
      </c>
      <c r="M34" s="28">
        <f t="shared" si="8"/>
        <v>82.5</v>
      </c>
      <c r="N34" s="29">
        <f t="shared" si="8"/>
        <v>90</v>
      </c>
      <c r="O34" s="30">
        <f>AVERAGE(C4:N4,C7:N7,C10:N10,C13:K13,C16:N16,C19:N19,C22:N22,C25:D25,C28:N28,C31:N31)</f>
        <v>85.046728971962423</v>
      </c>
      <c r="P34" s="30">
        <f>AVERAGE(P3,P6,P9,P15,P18,P21,P27,P30)</f>
        <v>54.375</v>
      </c>
      <c r="Q34" s="30">
        <f>AVERAGE(Q3,Q6,Q9,Q15,Q18,Q21,Q27,Q30)</f>
        <v>21.375</v>
      </c>
      <c r="R34" s="121"/>
      <c r="S34" s="121"/>
      <c r="T34" s="121"/>
      <c r="U34" s="121" t="s">
        <v>89</v>
      </c>
      <c r="V34" s="121"/>
      <c r="W34" s="121"/>
      <c r="X34" s="121"/>
      <c r="Y34" s="121"/>
      <c r="Z34" s="121"/>
      <c r="AA34" s="121"/>
      <c r="AB34" s="121"/>
      <c r="AC34" s="121"/>
      <c r="AD34" s="121"/>
      <c r="AE34" s="121"/>
      <c r="AF34" s="121"/>
      <c r="AG34" s="121"/>
      <c r="AH34" s="121"/>
      <c r="AI34" s="121"/>
      <c r="AJ34" s="121"/>
      <c r="AK34" s="121"/>
      <c r="AL34" s="121"/>
      <c r="AM34" s="121"/>
      <c r="AN34" s="121"/>
      <c r="AO34" s="121"/>
      <c r="AP34" s="121"/>
      <c r="AQ34" s="121"/>
      <c r="AR34" s="121"/>
      <c r="AS34" s="121"/>
      <c r="AT34" s="121"/>
      <c r="AU34" s="121"/>
      <c r="AV34" s="121"/>
      <c r="AW34" s="121"/>
      <c r="AX34" s="121"/>
      <c r="AY34" s="121"/>
      <c r="AZ34" s="121"/>
      <c r="BA34" s="121"/>
      <c r="BB34" s="121"/>
      <c r="BC34" s="121"/>
      <c r="BD34" s="121"/>
      <c r="BE34" s="121"/>
      <c r="BF34" s="121"/>
      <c r="BG34" s="121"/>
      <c r="BH34" s="121"/>
      <c r="BI34" s="121"/>
    </row>
    <row r="35" spans="1:61" x14ac:dyDescent="0.2">
      <c r="A35" s="156"/>
      <c r="B35" s="133" t="s">
        <v>119</v>
      </c>
      <c r="C35" s="31">
        <f t="shared" ref="C35:N35" si="9">_xlfn.STDEV.S(C4,C7,C10,C13,C16,C19,C22,C25,C28,C31)</f>
        <v>15.729189661500056</v>
      </c>
      <c r="D35" s="31">
        <f t="shared" si="9"/>
        <v>19.321835661585919</v>
      </c>
      <c r="E35" s="31">
        <f t="shared" si="9"/>
        <v>16.367688736285899</v>
      </c>
      <c r="F35" s="31">
        <f t="shared" si="9"/>
        <v>21.081851067789191</v>
      </c>
      <c r="G35" s="31">
        <f t="shared" si="9"/>
        <v>26.034165586355506</v>
      </c>
      <c r="H35" s="31">
        <f t="shared" si="9"/>
        <v>34.641016151377549</v>
      </c>
      <c r="I35" s="31">
        <f t="shared" si="9"/>
        <v>6.6666666666666661</v>
      </c>
      <c r="J35" s="31">
        <f t="shared" si="9"/>
        <v>12.957670877435508</v>
      </c>
      <c r="K35" s="31">
        <f t="shared" si="9"/>
        <v>22.360679774997898</v>
      </c>
      <c r="L35" s="31">
        <f t="shared" si="9"/>
        <v>25.634797778466229</v>
      </c>
      <c r="M35" s="31">
        <f t="shared" si="9"/>
        <v>24.928469095164498</v>
      </c>
      <c r="N35" s="32">
        <f t="shared" si="9"/>
        <v>18.51640199545103</v>
      </c>
      <c r="O35" s="31">
        <f>_xlfn.STDEV.S(C4:N4,C7:N7,C10:N10,C13:K13,C16:N16,C19:N19,C22:N22,C25:D25,C28:N28,C31:N31)</f>
        <v>21.414177037494412</v>
      </c>
      <c r="P35" s="31">
        <f>_xlfn.STDEV.S(P3,P6,P9,P15,P18,P21,P27,P30)</f>
        <v>13.855762081428177</v>
      </c>
      <c r="Q35" s="31">
        <f>_xlfn.STDEV.S(Q3,Q6,Q9,Q15,Q18,Q21,Q27,Q30)</f>
        <v>1.1877349391654208</v>
      </c>
      <c r="U35" s="121" t="s">
        <v>89</v>
      </c>
    </row>
    <row r="36" spans="1:61" x14ac:dyDescent="0.2">
      <c r="O36" s="121"/>
      <c r="P36" s="121"/>
      <c r="Q36" s="121"/>
      <c r="U36" s="121" t="s">
        <v>89</v>
      </c>
    </row>
    <row r="37" spans="1:61" x14ac:dyDescent="0.2">
      <c r="B37" s="121" t="s">
        <v>120</v>
      </c>
      <c r="O37" s="121"/>
      <c r="P37" s="121"/>
      <c r="Q37" s="121"/>
    </row>
    <row r="38" spans="1:61" x14ac:dyDescent="0.2">
      <c r="O38" s="121"/>
      <c r="P38" s="121"/>
      <c r="Q38" s="121"/>
    </row>
    <row r="39" spans="1:61" x14ac:dyDescent="0.2">
      <c r="O39" s="121"/>
      <c r="P39" s="121"/>
      <c r="Q39" s="121"/>
    </row>
    <row r="40" spans="1:61" ht="19" x14ac:dyDescent="0.2">
      <c r="A40" s="110" t="s">
        <v>369</v>
      </c>
      <c r="O40" s="121"/>
      <c r="P40" s="140"/>
      <c r="Q40" s="121"/>
    </row>
    <row r="41" spans="1:61" x14ac:dyDescent="0.2">
      <c r="A41" s="119" t="s">
        <v>538</v>
      </c>
      <c r="O41" s="121"/>
      <c r="P41" s="121"/>
      <c r="Q41" s="121"/>
    </row>
    <row r="42" spans="1:61" x14ac:dyDescent="0.2">
      <c r="A42" s="119" t="s">
        <v>539</v>
      </c>
      <c r="O42" s="121"/>
      <c r="P42" s="121"/>
      <c r="Q42" s="121"/>
    </row>
    <row r="43" spans="1:61" x14ac:dyDescent="0.2">
      <c r="A43" s="119" t="s">
        <v>540</v>
      </c>
      <c r="O43" s="121"/>
      <c r="P43" s="121"/>
      <c r="Q43" s="121"/>
    </row>
    <row r="44" spans="1:61" x14ac:dyDescent="0.2">
      <c r="A44" s="119" t="s">
        <v>541</v>
      </c>
      <c r="O44" s="121"/>
      <c r="P44" s="121"/>
      <c r="Q44" s="121"/>
    </row>
    <row r="45" spans="1:61" x14ac:dyDescent="0.2">
      <c r="A45" s="119" t="s">
        <v>542</v>
      </c>
      <c r="O45" s="121"/>
      <c r="P45" s="121"/>
      <c r="Q45" s="121"/>
    </row>
    <row r="46" spans="1:61" x14ac:dyDescent="0.2">
      <c r="O46" s="121"/>
      <c r="P46" s="121"/>
      <c r="Q46" s="121"/>
    </row>
    <row r="47" spans="1:61" x14ac:dyDescent="0.2">
      <c r="O47" s="121"/>
      <c r="P47" s="121"/>
      <c r="Q47" s="121"/>
    </row>
    <row r="48" spans="1:61" x14ac:dyDescent="0.2">
      <c r="O48" s="121"/>
      <c r="P48" s="121"/>
      <c r="Q48" s="121"/>
    </row>
    <row r="49" s="121" customFormat="1" x14ac:dyDescent="0.2"/>
    <row r="50" s="121" customFormat="1" x14ac:dyDescent="0.2"/>
    <row r="51" s="121" customFormat="1" x14ac:dyDescent="0.2"/>
    <row r="52" s="121" customFormat="1" x14ac:dyDescent="0.2"/>
    <row r="53" s="121" customFormat="1" x14ac:dyDescent="0.2"/>
    <row r="54" s="121" customFormat="1" x14ac:dyDescent="0.2"/>
    <row r="55" s="121" customFormat="1" x14ac:dyDescent="0.2"/>
    <row r="56" s="121" customFormat="1" x14ac:dyDescent="0.2"/>
    <row r="57" s="121" customFormat="1" x14ac:dyDescent="0.2"/>
    <row r="58" s="121" customFormat="1" x14ac:dyDescent="0.2"/>
    <row r="59" s="121" customFormat="1" x14ac:dyDescent="0.2"/>
    <row r="60" s="121" customFormat="1" x14ac:dyDescent="0.2"/>
    <row r="61" s="121" customFormat="1" x14ac:dyDescent="0.2"/>
    <row r="62" s="121" customFormat="1" x14ac:dyDescent="0.2"/>
    <row r="63" s="121" customFormat="1" x14ac:dyDescent="0.2"/>
    <row r="64" s="121" customFormat="1" x14ac:dyDescent="0.2"/>
    <row r="65" s="121" customFormat="1" x14ac:dyDescent="0.2"/>
    <row r="66" s="121" customFormat="1" x14ac:dyDescent="0.2"/>
    <row r="67" s="121" customFormat="1" x14ac:dyDescent="0.2"/>
    <row r="68" s="121" customFormat="1" x14ac:dyDescent="0.2"/>
    <row r="69" s="121" customFormat="1" x14ac:dyDescent="0.2"/>
    <row r="70" s="121" customFormat="1" x14ac:dyDescent="0.2"/>
    <row r="71" s="121" customFormat="1" x14ac:dyDescent="0.2"/>
    <row r="72" s="121" customFormat="1" x14ac:dyDescent="0.2"/>
    <row r="73" s="121" customFormat="1" x14ac:dyDescent="0.2"/>
    <row r="74" s="121" customFormat="1" x14ac:dyDescent="0.2"/>
    <row r="75" s="121" customFormat="1" x14ac:dyDescent="0.2"/>
    <row r="76" s="121" customFormat="1" x14ac:dyDescent="0.2"/>
    <row r="77" s="121" customFormat="1" x14ac:dyDescent="0.2"/>
    <row r="78" s="121" customFormat="1" x14ac:dyDescent="0.2"/>
    <row r="79" s="121" customFormat="1" x14ac:dyDescent="0.2"/>
    <row r="80" s="121" customFormat="1" x14ac:dyDescent="0.2"/>
    <row r="81" s="121" customFormat="1" x14ac:dyDescent="0.2"/>
    <row r="82" s="121" customFormat="1" x14ac:dyDescent="0.2"/>
    <row r="83" s="121" customFormat="1" x14ac:dyDescent="0.2"/>
    <row r="84" s="121" customFormat="1" x14ac:dyDescent="0.2"/>
    <row r="85" s="121" customFormat="1" x14ac:dyDescent="0.2"/>
    <row r="86" s="121" customFormat="1" x14ac:dyDescent="0.2"/>
    <row r="87" s="121" customFormat="1" x14ac:dyDescent="0.2"/>
    <row r="88" s="121" customFormat="1" x14ac:dyDescent="0.2"/>
    <row r="89" s="121" customFormat="1" x14ac:dyDescent="0.2"/>
    <row r="90" s="121" customFormat="1" x14ac:dyDescent="0.2"/>
    <row r="91" s="121" customFormat="1" x14ac:dyDescent="0.2"/>
    <row r="92" s="121" customFormat="1" x14ac:dyDescent="0.2"/>
    <row r="93" s="121" customFormat="1" x14ac:dyDescent="0.2"/>
    <row r="94" s="121" customFormat="1" x14ac:dyDescent="0.2"/>
    <row r="95" s="121" customFormat="1" x14ac:dyDescent="0.2"/>
    <row r="96" s="121" customFormat="1" x14ac:dyDescent="0.2"/>
    <row r="97" s="121" customFormat="1" x14ac:dyDescent="0.2"/>
    <row r="98" s="121" customFormat="1" x14ac:dyDescent="0.2"/>
    <row r="99" s="121" customFormat="1" x14ac:dyDescent="0.2"/>
    <row r="100" s="121" customFormat="1" x14ac:dyDescent="0.2"/>
    <row r="101" s="121" customFormat="1" x14ac:dyDescent="0.2"/>
    <row r="102" s="121" customFormat="1" x14ac:dyDescent="0.2"/>
    <row r="103" s="121" customFormat="1" x14ac:dyDescent="0.2"/>
    <row r="104" s="121" customFormat="1" x14ac:dyDescent="0.2"/>
    <row r="105" s="121" customFormat="1" x14ac:dyDescent="0.2"/>
    <row r="106" s="121" customFormat="1" x14ac:dyDescent="0.2"/>
    <row r="107" s="121" customFormat="1" x14ac:dyDescent="0.2"/>
    <row r="108" s="121" customFormat="1" x14ac:dyDescent="0.2"/>
    <row r="109" s="121" customFormat="1" x14ac:dyDescent="0.2"/>
    <row r="110" s="121" customFormat="1" x14ac:dyDescent="0.2"/>
    <row r="111" s="121" customFormat="1" x14ac:dyDescent="0.2"/>
    <row r="112" s="121" customFormat="1" x14ac:dyDescent="0.2"/>
    <row r="113" s="121" customFormat="1" x14ac:dyDescent="0.2"/>
    <row r="114" s="121" customFormat="1" x14ac:dyDescent="0.2"/>
    <row r="115" s="121" customFormat="1" x14ac:dyDescent="0.2"/>
    <row r="116" s="121" customFormat="1" x14ac:dyDescent="0.2"/>
    <row r="117" s="121" customFormat="1" x14ac:dyDescent="0.2"/>
    <row r="118" s="121" customFormat="1" x14ac:dyDescent="0.2"/>
    <row r="119" s="121" customFormat="1" x14ac:dyDescent="0.2"/>
    <row r="120" s="121" customFormat="1" x14ac:dyDescent="0.2"/>
    <row r="121" s="121" customFormat="1" x14ac:dyDescent="0.2"/>
    <row r="122" s="121" customFormat="1" x14ac:dyDescent="0.2"/>
    <row r="123" s="121" customFormat="1" x14ac:dyDescent="0.2"/>
    <row r="124" s="121" customFormat="1" x14ac:dyDescent="0.2"/>
    <row r="125" s="121" customFormat="1" x14ac:dyDescent="0.2"/>
    <row r="126" s="121" customFormat="1" x14ac:dyDescent="0.2"/>
    <row r="127" s="121" customFormat="1" x14ac:dyDescent="0.2"/>
    <row r="128" s="121" customFormat="1" x14ac:dyDescent="0.2"/>
    <row r="129" s="121" customFormat="1" x14ac:dyDescent="0.2"/>
    <row r="130" s="121" customFormat="1" x14ac:dyDescent="0.2"/>
    <row r="131" s="121" customFormat="1" x14ac:dyDescent="0.2"/>
    <row r="132" s="121" customFormat="1" x14ac:dyDescent="0.2"/>
    <row r="133" s="121" customFormat="1" x14ac:dyDescent="0.2"/>
    <row r="134" s="121" customFormat="1" x14ac:dyDescent="0.2"/>
    <row r="135" s="121" customFormat="1" x14ac:dyDescent="0.2"/>
    <row r="136" s="121" customFormat="1" x14ac:dyDescent="0.2"/>
    <row r="137" s="121" customFormat="1" x14ac:dyDescent="0.2"/>
    <row r="138" s="121" customFormat="1" x14ac:dyDescent="0.2"/>
    <row r="139" s="121" customFormat="1" x14ac:dyDescent="0.2"/>
    <row r="140" s="121" customFormat="1" x14ac:dyDescent="0.2"/>
    <row r="141" s="121" customFormat="1" x14ac:dyDescent="0.2"/>
    <row r="142" s="121" customFormat="1" x14ac:dyDescent="0.2"/>
    <row r="143" s="121" customFormat="1" x14ac:dyDescent="0.2"/>
    <row r="144" s="121" customFormat="1" x14ac:dyDescent="0.2"/>
    <row r="145" s="121" customFormat="1" x14ac:dyDescent="0.2"/>
    <row r="146" s="121" customFormat="1" x14ac:dyDescent="0.2"/>
    <row r="147" s="121" customFormat="1" x14ac:dyDescent="0.2"/>
    <row r="148" s="121" customFormat="1" x14ac:dyDescent="0.2"/>
    <row r="149" s="121" customFormat="1" x14ac:dyDescent="0.2"/>
    <row r="150" s="121" customFormat="1" x14ac:dyDescent="0.2"/>
    <row r="151" s="121" customFormat="1" x14ac:dyDescent="0.2"/>
    <row r="152" s="121" customFormat="1" x14ac:dyDescent="0.2"/>
    <row r="153" s="121" customFormat="1" x14ac:dyDescent="0.2"/>
    <row r="154" s="121" customFormat="1" x14ac:dyDescent="0.2"/>
    <row r="155" s="121" customFormat="1" x14ac:dyDescent="0.2"/>
    <row r="156" s="121" customFormat="1" x14ac:dyDescent="0.2"/>
    <row r="157" s="121" customFormat="1" x14ac:dyDescent="0.2"/>
    <row r="158" s="121" customFormat="1" x14ac:dyDescent="0.2"/>
    <row r="159" s="121" customFormat="1" x14ac:dyDescent="0.2"/>
    <row r="160" s="121" customFormat="1" x14ac:dyDescent="0.2"/>
    <row r="161" s="121" customFormat="1" x14ac:dyDescent="0.2"/>
    <row r="162" s="121" customFormat="1" x14ac:dyDescent="0.2"/>
    <row r="163" s="121" customFormat="1" x14ac:dyDescent="0.2"/>
    <row r="164" s="121" customFormat="1" x14ac:dyDescent="0.2"/>
    <row r="165" s="121" customFormat="1" x14ac:dyDescent="0.2"/>
    <row r="166" s="121" customFormat="1" x14ac:dyDescent="0.2"/>
    <row r="167" s="121" customFormat="1" x14ac:dyDescent="0.2"/>
    <row r="168" s="121" customFormat="1" x14ac:dyDescent="0.2"/>
    <row r="169" s="121" customFormat="1" x14ac:dyDescent="0.2"/>
    <row r="170" s="121" customFormat="1" x14ac:dyDescent="0.2"/>
    <row r="171" s="121" customFormat="1" x14ac:dyDescent="0.2"/>
    <row r="172" s="121" customFormat="1" x14ac:dyDescent="0.2"/>
    <row r="173" s="121" customFormat="1" x14ac:dyDescent="0.2"/>
    <row r="174" s="121" customFormat="1" x14ac:dyDescent="0.2"/>
    <row r="175" s="121" customFormat="1" x14ac:dyDescent="0.2"/>
    <row r="176" s="121" customFormat="1" x14ac:dyDescent="0.2"/>
    <row r="177" s="121" customFormat="1" x14ac:dyDescent="0.2"/>
    <row r="178" s="121" customFormat="1" x14ac:dyDescent="0.2"/>
    <row r="179" s="121" customFormat="1" x14ac:dyDescent="0.2"/>
    <row r="180" s="121" customFormat="1" x14ac:dyDescent="0.2"/>
    <row r="181" s="121" customFormat="1" x14ac:dyDescent="0.2"/>
    <row r="182" s="121" customFormat="1" x14ac:dyDescent="0.2"/>
    <row r="183" s="121" customFormat="1" x14ac:dyDescent="0.2"/>
    <row r="184" s="121" customFormat="1" x14ac:dyDescent="0.2"/>
    <row r="185" s="121" customFormat="1" x14ac:dyDescent="0.2"/>
    <row r="186" s="121" customFormat="1" x14ac:dyDescent="0.2"/>
    <row r="187" s="121" customFormat="1" x14ac:dyDescent="0.2"/>
    <row r="188" s="121" customFormat="1" x14ac:dyDescent="0.2"/>
    <row r="189" s="121" customFormat="1" x14ac:dyDescent="0.2"/>
    <row r="190" s="121" customFormat="1" x14ac:dyDescent="0.2"/>
    <row r="191" s="121" customFormat="1" x14ac:dyDescent="0.2"/>
    <row r="192" s="121" customFormat="1" x14ac:dyDescent="0.2"/>
    <row r="193" s="121" customFormat="1" x14ac:dyDescent="0.2"/>
    <row r="194" s="121" customFormat="1" x14ac:dyDescent="0.2"/>
    <row r="195" s="121" customFormat="1" x14ac:dyDescent="0.2"/>
    <row r="196" s="121" customFormat="1" x14ac:dyDescent="0.2"/>
    <row r="197" s="121" customFormat="1" x14ac:dyDescent="0.2"/>
    <row r="198" s="121" customFormat="1" x14ac:dyDescent="0.2"/>
    <row r="199" s="121" customFormat="1" x14ac:dyDescent="0.2"/>
    <row r="200" s="121" customFormat="1" x14ac:dyDescent="0.2"/>
    <row r="201" s="121" customFormat="1" x14ac:dyDescent="0.2"/>
    <row r="202" s="121" customFormat="1" x14ac:dyDescent="0.2"/>
    <row r="203" s="121" customFormat="1" x14ac:dyDescent="0.2"/>
    <row r="204" s="121" customFormat="1" x14ac:dyDescent="0.2"/>
    <row r="205" s="121" customFormat="1" x14ac:dyDescent="0.2"/>
    <row r="206" s="121" customFormat="1" x14ac:dyDescent="0.2"/>
    <row r="207" s="121" customFormat="1" x14ac:dyDescent="0.2"/>
    <row r="208" s="121" customFormat="1" x14ac:dyDescent="0.2"/>
    <row r="209" s="121" customFormat="1" x14ac:dyDescent="0.2"/>
    <row r="210" s="121" customFormat="1" x14ac:dyDescent="0.2"/>
    <row r="211" s="121" customFormat="1" x14ac:dyDescent="0.2"/>
    <row r="212" s="121" customFormat="1" x14ac:dyDescent="0.2"/>
    <row r="213" s="121" customFormat="1" x14ac:dyDescent="0.2"/>
    <row r="214" s="121" customFormat="1" x14ac:dyDescent="0.2"/>
    <row r="215" s="121" customFormat="1" x14ac:dyDescent="0.2"/>
    <row r="216" s="121" customFormat="1" x14ac:dyDescent="0.2"/>
    <row r="217" s="121" customFormat="1" x14ac:dyDescent="0.2"/>
    <row r="218" s="121" customFormat="1" x14ac:dyDescent="0.2"/>
    <row r="219" s="121" customFormat="1" x14ac:dyDescent="0.2"/>
    <row r="220" s="121" customFormat="1" x14ac:dyDescent="0.2"/>
    <row r="221" s="121" customFormat="1" x14ac:dyDescent="0.2"/>
    <row r="222" s="121" customFormat="1" x14ac:dyDescent="0.2"/>
    <row r="223" s="121" customFormat="1" x14ac:dyDescent="0.2"/>
    <row r="224" s="121" customFormat="1" x14ac:dyDescent="0.2"/>
    <row r="225" s="121" customFormat="1" x14ac:dyDescent="0.2"/>
    <row r="226" s="121" customFormat="1" x14ac:dyDescent="0.2"/>
    <row r="227" s="121" customFormat="1" x14ac:dyDescent="0.2"/>
    <row r="228" s="121" customFormat="1" x14ac:dyDescent="0.2"/>
    <row r="229" s="121" customFormat="1" x14ac:dyDescent="0.2"/>
    <row r="230" s="121" customFormat="1" x14ac:dyDescent="0.2"/>
    <row r="231" s="121" customFormat="1" x14ac:dyDescent="0.2"/>
    <row r="232" s="121" customFormat="1" x14ac:dyDescent="0.2"/>
    <row r="233" s="121" customFormat="1" x14ac:dyDescent="0.2"/>
    <row r="234" s="121" customFormat="1" x14ac:dyDescent="0.2"/>
    <row r="235" s="121" customFormat="1" x14ac:dyDescent="0.2"/>
    <row r="236" s="121" customFormat="1" x14ac:dyDescent="0.2"/>
    <row r="237" s="121" customFormat="1" x14ac:dyDescent="0.2"/>
    <row r="238" s="121" customFormat="1" x14ac:dyDescent="0.2"/>
    <row r="239" s="121" customFormat="1" x14ac:dyDescent="0.2"/>
    <row r="240" s="121" customFormat="1" x14ac:dyDescent="0.2"/>
    <row r="241" s="121" customFormat="1" x14ac:dyDescent="0.2"/>
    <row r="242" s="121" customFormat="1" x14ac:dyDescent="0.2"/>
    <row r="243" s="121" customFormat="1" x14ac:dyDescent="0.2"/>
    <row r="244" s="121" customFormat="1" x14ac:dyDescent="0.2"/>
    <row r="245" s="121" customFormat="1" x14ac:dyDescent="0.2"/>
    <row r="246" s="121" customFormat="1" x14ac:dyDescent="0.2"/>
    <row r="247" s="121" customFormat="1" x14ac:dyDescent="0.2"/>
    <row r="248" s="121" customFormat="1" x14ac:dyDescent="0.2"/>
    <row r="249" s="121" customFormat="1" x14ac:dyDescent="0.2"/>
    <row r="250" s="121" customFormat="1" x14ac:dyDescent="0.2"/>
    <row r="251" s="121" customFormat="1" x14ac:dyDescent="0.2"/>
    <row r="252" s="121" customFormat="1" x14ac:dyDescent="0.2"/>
    <row r="253" s="121" customFormat="1" x14ac:dyDescent="0.2"/>
    <row r="254" s="121" customFormat="1" x14ac:dyDescent="0.2"/>
    <row r="255" s="121" customFormat="1" x14ac:dyDescent="0.2"/>
    <row r="256" s="121" customFormat="1" x14ac:dyDescent="0.2"/>
    <row r="257" s="121" customFormat="1" x14ac:dyDescent="0.2"/>
    <row r="258" s="121" customFormat="1" x14ac:dyDescent="0.2"/>
    <row r="259" s="121" customFormat="1" x14ac:dyDescent="0.2"/>
    <row r="260" s="121" customFormat="1" x14ac:dyDescent="0.2"/>
    <row r="261" s="121" customFormat="1" x14ac:dyDescent="0.2"/>
    <row r="262" s="121" customFormat="1" x14ac:dyDescent="0.2"/>
    <row r="263" s="121" customFormat="1" x14ac:dyDescent="0.2"/>
    <row r="264" s="121" customFormat="1" x14ac:dyDescent="0.2"/>
    <row r="265" s="121" customFormat="1" x14ac:dyDescent="0.2"/>
    <row r="266" s="121" customFormat="1" x14ac:dyDescent="0.2"/>
    <row r="267" s="121" customFormat="1" x14ac:dyDescent="0.2"/>
    <row r="268" s="121" customFormat="1" x14ac:dyDescent="0.2"/>
    <row r="269" s="121" customFormat="1" x14ac:dyDescent="0.2"/>
    <row r="270" s="121" customFormat="1" x14ac:dyDescent="0.2"/>
    <row r="271" s="121" customFormat="1" x14ac:dyDescent="0.2"/>
    <row r="272" s="121" customFormat="1" x14ac:dyDescent="0.2"/>
    <row r="273" s="121" customFormat="1" x14ac:dyDescent="0.2"/>
    <row r="274" s="121" customFormat="1" x14ac:dyDescent="0.2"/>
    <row r="275" s="121" customFormat="1" x14ac:dyDescent="0.2"/>
    <row r="276" s="121" customFormat="1" x14ac:dyDescent="0.2"/>
    <row r="277" s="121" customFormat="1" x14ac:dyDescent="0.2"/>
    <row r="278" s="121" customFormat="1" x14ac:dyDescent="0.2"/>
    <row r="279" s="121" customFormat="1" x14ac:dyDescent="0.2"/>
    <row r="280" s="121" customFormat="1" x14ac:dyDescent="0.2"/>
    <row r="281" s="121" customFormat="1" x14ac:dyDescent="0.2"/>
    <row r="282" s="121" customFormat="1" x14ac:dyDescent="0.2"/>
    <row r="283" s="121" customFormat="1" x14ac:dyDescent="0.2"/>
    <row r="284" s="121" customFormat="1" x14ac:dyDescent="0.2"/>
    <row r="285" s="121" customFormat="1" x14ac:dyDescent="0.2"/>
    <row r="286" s="121" customFormat="1" x14ac:dyDescent="0.2"/>
    <row r="287" s="121" customFormat="1" x14ac:dyDescent="0.2"/>
    <row r="288" s="121" customFormat="1" x14ac:dyDescent="0.2"/>
    <row r="289" s="121" customFormat="1" x14ac:dyDescent="0.2"/>
    <row r="290" s="121" customFormat="1" x14ac:dyDescent="0.2"/>
    <row r="291" s="121" customFormat="1" x14ac:dyDescent="0.2"/>
    <row r="292" s="121" customFormat="1" x14ac:dyDescent="0.2"/>
    <row r="293" s="121" customFormat="1" x14ac:dyDescent="0.2"/>
    <row r="294" s="121" customFormat="1" x14ac:dyDescent="0.2"/>
    <row r="295" s="121" customFormat="1" x14ac:dyDescent="0.2"/>
    <row r="296" s="121" customFormat="1" x14ac:dyDescent="0.2"/>
    <row r="297" s="121" customFormat="1" x14ac:dyDescent="0.2"/>
    <row r="298" s="121" customFormat="1" x14ac:dyDescent="0.2"/>
    <row r="299" s="121" customFormat="1" x14ac:dyDescent="0.2"/>
    <row r="300" s="121" customFormat="1" x14ac:dyDescent="0.2"/>
    <row r="301" s="121" customFormat="1" x14ac:dyDescent="0.2"/>
    <row r="302" s="121" customFormat="1" x14ac:dyDescent="0.2"/>
    <row r="303" s="121" customFormat="1" x14ac:dyDescent="0.2"/>
    <row r="304" s="121" customFormat="1" x14ac:dyDescent="0.2"/>
    <row r="305" s="121" customFormat="1" x14ac:dyDescent="0.2"/>
    <row r="306" s="121" customFormat="1" x14ac:dyDescent="0.2"/>
    <row r="307" s="121" customFormat="1" x14ac:dyDescent="0.2"/>
    <row r="308" s="121" customFormat="1" x14ac:dyDescent="0.2"/>
    <row r="309" s="121" customFormat="1" x14ac:dyDescent="0.2"/>
    <row r="310" s="121" customFormat="1" x14ac:dyDescent="0.2"/>
    <row r="311" s="121" customFormat="1" x14ac:dyDescent="0.2"/>
    <row r="312" s="121" customFormat="1" x14ac:dyDescent="0.2"/>
    <row r="313" s="121" customFormat="1" x14ac:dyDescent="0.2"/>
    <row r="314" s="121" customFormat="1" x14ac:dyDescent="0.2"/>
    <row r="315" s="121" customFormat="1" x14ac:dyDescent="0.2"/>
    <row r="316" s="121" customFormat="1" x14ac:dyDescent="0.2"/>
    <row r="317" s="121" customFormat="1" x14ac:dyDescent="0.2"/>
    <row r="318" s="121" customFormat="1" x14ac:dyDescent="0.2"/>
    <row r="319" s="121" customFormat="1" x14ac:dyDescent="0.2"/>
    <row r="320" s="121" customFormat="1" x14ac:dyDescent="0.2"/>
    <row r="321" s="121" customFormat="1" x14ac:dyDescent="0.2"/>
    <row r="322" s="121" customFormat="1" x14ac:dyDescent="0.2"/>
    <row r="323" s="121" customFormat="1" x14ac:dyDescent="0.2"/>
    <row r="324" s="121" customFormat="1" x14ac:dyDescent="0.2"/>
    <row r="325" s="121" customFormat="1" x14ac:dyDescent="0.2"/>
    <row r="326" s="121" customFormat="1" x14ac:dyDescent="0.2"/>
    <row r="327" s="121" customFormat="1" x14ac:dyDescent="0.2"/>
    <row r="328" s="121" customFormat="1" x14ac:dyDescent="0.2"/>
    <row r="329" s="121" customFormat="1" x14ac:dyDescent="0.2"/>
    <row r="330" s="121" customFormat="1" x14ac:dyDescent="0.2"/>
    <row r="331" s="121" customFormat="1" x14ac:dyDescent="0.2"/>
    <row r="332" s="121" customFormat="1" x14ac:dyDescent="0.2"/>
    <row r="333" s="121" customFormat="1" x14ac:dyDescent="0.2"/>
    <row r="334" s="121" customFormat="1" x14ac:dyDescent="0.2"/>
    <row r="335" s="121" customFormat="1" x14ac:dyDescent="0.2"/>
    <row r="336" s="121" customFormat="1" x14ac:dyDescent="0.2"/>
    <row r="337" s="121" customFormat="1" x14ac:dyDescent="0.2"/>
    <row r="338" s="121" customFormat="1" x14ac:dyDescent="0.2"/>
    <row r="339" s="121" customFormat="1" x14ac:dyDescent="0.2"/>
    <row r="340" s="121" customFormat="1" x14ac:dyDescent="0.2"/>
    <row r="341" s="121" customFormat="1" x14ac:dyDescent="0.2"/>
    <row r="342" s="121" customFormat="1" x14ac:dyDescent="0.2"/>
    <row r="343" s="121" customFormat="1" x14ac:dyDescent="0.2"/>
    <row r="344" s="121" customFormat="1" x14ac:dyDescent="0.2"/>
    <row r="345" s="121" customFormat="1" x14ac:dyDescent="0.2"/>
    <row r="346" s="121" customFormat="1" x14ac:dyDescent="0.2"/>
    <row r="347" s="121" customFormat="1" x14ac:dyDescent="0.2"/>
    <row r="348" s="121" customFormat="1" x14ac:dyDescent="0.2"/>
    <row r="349" s="121" customFormat="1" x14ac:dyDescent="0.2"/>
    <row r="350" s="121" customFormat="1" x14ac:dyDescent="0.2"/>
    <row r="351" s="121" customFormat="1" x14ac:dyDescent="0.2"/>
    <row r="352" s="121" customFormat="1" x14ac:dyDescent="0.2"/>
    <row r="353" s="121" customFormat="1" x14ac:dyDescent="0.2"/>
    <row r="354" s="121" customFormat="1" x14ac:dyDescent="0.2"/>
    <row r="355" s="121" customFormat="1" x14ac:dyDescent="0.2"/>
    <row r="356" s="121" customFormat="1" x14ac:dyDescent="0.2"/>
    <row r="357" s="121" customFormat="1" x14ac:dyDescent="0.2"/>
    <row r="358" s="121" customFormat="1" x14ac:dyDescent="0.2"/>
    <row r="359" s="121" customFormat="1" x14ac:dyDescent="0.2"/>
    <row r="360" s="121" customFormat="1" x14ac:dyDescent="0.2"/>
    <row r="361" s="121" customFormat="1" x14ac:dyDescent="0.2"/>
    <row r="362" s="121" customFormat="1" x14ac:dyDescent="0.2"/>
    <row r="363" s="121" customFormat="1" x14ac:dyDescent="0.2"/>
    <row r="364" s="121" customFormat="1" x14ac:dyDescent="0.2"/>
    <row r="365" s="121" customFormat="1" x14ac:dyDescent="0.2"/>
    <row r="366" s="121" customFormat="1" x14ac:dyDescent="0.2"/>
    <row r="367" s="121" customFormat="1" x14ac:dyDescent="0.2"/>
    <row r="368" s="121" customFormat="1" x14ac:dyDescent="0.2"/>
    <row r="369" s="121" customFormat="1" x14ac:dyDescent="0.2"/>
    <row r="370" s="121" customFormat="1" x14ac:dyDescent="0.2"/>
    <row r="371" s="121" customFormat="1" x14ac:dyDescent="0.2"/>
    <row r="372" s="121" customFormat="1" x14ac:dyDescent="0.2"/>
    <row r="373" s="121" customFormat="1" x14ac:dyDescent="0.2"/>
    <row r="374" s="121" customFormat="1" x14ac:dyDescent="0.2"/>
    <row r="375" s="121" customFormat="1" x14ac:dyDescent="0.2"/>
    <row r="376" s="121" customFormat="1" x14ac:dyDescent="0.2"/>
    <row r="377" s="121" customFormat="1" x14ac:dyDescent="0.2"/>
    <row r="378" s="121" customFormat="1" x14ac:dyDescent="0.2"/>
    <row r="379" s="121" customFormat="1" x14ac:dyDescent="0.2"/>
    <row r="380" s="121" customFormat="1" x14ac:dyDescent="0.2"/>
    <row r="381" s="121" customFormat="1" x14ac:dyDescent="0.2"/>
    <row r="382" s="121" customFormat="1" x14ac:dyDescent="0.2"/>
    <row r="383" s="121" customFormat="1" x14ac:dyDescent="0.2"/>
    <row r="384" s="121" customFormat="1" x14ac:dyDescent="0.2"/>
    <row r="385" s="121" customFormat="1" x14ac:dyDescent="0.2"/>
    <row r="386" s="121" customFormat="1" x14ac:dyDescent="0.2"/>
    <row r="387" s="121" customFormat="1" x14ac:dyDescent="0.2"/>
    <row r="388" s="121" customFormat="1" x14ac:dyDescent="0.2"/>
    <row r="389" s="121" customFormat="1" x14ac:dyDescent="0.2"/>
    <row r="390" s="121" customFormat="1" x14ac:dyDescent="0.2"/>
    <row r="391" s="121" customFormat="1" x14ac:dyDescent="0.2"/>
    <row r="392" s="121" customFormat="1" x14ac:dyDescent="0.2"/>
    <row r="393" s="121" customFormat="1" x14ac:dyDescent="0.2"/>
    <row r="394" s="121" customFormat="1" x14ac:dyDescent="0.2"/>
    <row r="395" s="121" customFormat="1" x14ac:dyDescent="0.2"/>
    <row r="396" s="121" customFormat="1" x14ac:dyDescent="0.2"/>
    <row r="397" s="121" customFormat="1" x14ac:dyDescent="0.2"/>
    <row r="398" s="121" customFormat="1" x14ac:dyDescent="0.2"/>
    <row r="399" s="121" customFormat="1" x14ac:dyDescent="0.2"/>
    <row r="400" s="121" customFormat="1" x14ac:dyDescent="0.2"/>
    <row r="401" s="121" customFormat="1" x14ac:dyDescent="0.2"/>
    <row r="402" s="121" customFormat="1" x14ac:dyDescent="0.2"/>
    <row r="403" s="121" customFormat="1" x14ac:dyDescent="0.2"/>
    <row r="404" s="121" customFormat="1" x14ac:dyDescent="0.2"/>
    <row r="405" s="121" customFormat="1" x14ac:dyDescent="0.2"/>
    <row r="406" s="121" customFormat="1" x14ac:dyDescent="0.2"/>
    <row r="407" s="121" customFormat="1" x14ac:dyDescent="0.2"/>
    <row r="408" s="121" customFormat="1" x14ac:dyDescent="0.2"/>
    <row r="409" s="121" customFormat="1" x14ac:dyDescent="0.2"/>
    <row r="410" s="121" customFormat="1" x14ac:dyDescent="0.2"/>
    <row r="411" s="121" customFormat="1" x14ac:dyDescent="0.2"/>
    <row r="412" s="121" customFormat="1" x14ac:dyDescent="0.2"/>
    <row r="413" s="121" customFormat="1" x14ac:dyDescent="0.2"/>
    <row r="414" s="121" customFormat="1" x14ac:dyDescent="0.2"/>
    <row r="415" s="121" customFormat="1" x14ac:dyDescent="0.2"/>
    <row r="416" s="121" customFormat="1" x14ac:dyDescent="0.2"/>
    <row r="417" s="121" customFormat="1" x14ac:dyDescent="0.2"/>
    <row r="418" s="121" customFormat="1" x14ac:dyDescent="0.2"/>
    <row r="419" s="121" customFormat="1" x14ac:dyDescent="0.2"/>
    <row r="420" s="121" customFormat="1" x14ac:dyDescent="0.2"/>
  </sheetData>
  <mergeCells count="5">
    <mergeCell ref="O1:Q1"/>
    <mergeCell ref="S2:AB3"/>
    <mergeCell ref="L12:N13"/>
    <mergeCell ref="E24:N25"/>
    <mergeCell ref="A34:A35"/>
  </mergeCells>
  <conditionalFormatting sqref="C33:N33 C34:P34 P33 Q33:Q34">
    <cfRule type="cellIs" dxfId="596" priority="304" operator="between">
      <formula>0.00001</formula>
      <formula>0.24449</formula>
    </cfRule>
    <cfRule type="cellIs" dxfId="595" priority="305" operator="between">
      <formula>0.25</formula>
      <formula>0.744449</formula>
    </cfRule>
    <cfRule type="cellIs" dxfId="594" priority="306" operator="between">
      <formula>0.75</formula>
      <formula>1</formula>
    </cfRule>
  </conditionalFormatting>
  <conditionalFormatting sqref="B33">
    <cfRule type="cellIs" dxfId="593" priority="301" operator="between">
      <formula>0.00001</formula>
      <formula>0.24449</formula>
    </cfRule>
    <cfRule type="cellIs" dxfId="592" priority="302" operator="between">
      <formula>0.25</formula>
      <formula>0.744449</formula>
    </cfRule>
    <cfRule type="cellIs" dxfId="591" priority="303" operator="between">
      <formula>0.75</formula>
      <formula>1</formula>
    </cfRule>
  </conditionalFormatting>
  <conditionalFormatting sqref="K11:N11 C4:N8">
    <cfRule type="cellIs" dxfId="590" priority="298" operator="between">
      <formula>0.00001</formula>
      <formula>0.24449</formula>
    </cfRule>
    <cfRule type="cellIs" dxfId="589" priority="299" operator="between">
      <formula>0.25</formula>
      <formula>0.744449</formula>
    </cfRule>
    <cfRule type="cellIs" dxfId="588" priority="300" operator="between">
      <formula>0.75</formula>
      <formula>1</formula>
    </cfRule>
  </conditionalFormatting>
  <conditionalFormatting sqref="B3:B11">
    <cfRule type="cellIs" dxfId="587" priority="295" operator="between">
      <formula>0.00001</formula>
      <formula>0.24449</formula>
    </cfRule>
    <cfRule type="cellIs" dxfId="586" priority="296" operator="between">
      <formula>0.25</formula>
      <formula>0.744449</formula>
    </cfRule>
    <cfRule type="cellIs" dxfId="585" priority="297" operator="between">
      <formula>0.75</formula>
      <formula>1</formula>
    </cfRule>
  </conditionalFormatting>
  <conditionalFormatting sqref="C9:J10 C11:D11 F11:J11">
    <cfRule type="cellIs" dxfId="584" priority="292" operator="between">
      <formula>0.00001</formula>
      <formula>0.24449</formula>
    </cfRule>
    <cfRule type="cellIs" dxfId="583" priority="293" operator="between">
      <formula>0.25</formula>
      <formula>0.744449</formula>
    </cfRule>
    <cfRule type="cellIs" dxfId="582" priority="294" operator="between">
      <formula>0.75</formula>
      <formula>1</formula>
    </cfRule>
  </conditionalFormatting>
  <conditionalFormatting sqref="K9:K10">
    <cfRule type="cellIs" dxfId="581" priority="289" operator="between">
      <formula>0.00001</formula>
      <formula>0.24449</formula>
    </cfRule>
    <cfRule type="cellIs" dxfId="580" priority="290" operator="between">
      <formula>0.25</formula>
      <formula>0.744449</formula>
    </cfRule>
    <cfRule type="cellIs" dxfId="579" priority="291" operator="between">
      <formula>0.75</formula>
      <formula>1</formula>
    </cfRule>
  </conditionalFormatting>
  <conditionalFormatting sqref="L9:L10">
    <cfRule type="cellIs" dxfId="578" priority="286" operator="between">
      <formula>0.00001</formula>
      <formula>0.24449</formula>
    </cfRule>
    <cfRule type="cellIs" dxfId="577" priority="287" operator="between">
      <formula>0.25</formula>
      <formula>0.744449</formula>
    </cfRule>
    <cfRule type="cellIs" dxfId="576" priority="288" operator="between">
      <formula>0.75</formula>
      <formula>1</formula>
    </cfRule>
  </conditionalFormatting>
  <conditionalFormatting sqref="M9:M10">
    <cfRule type="cellIs" dxfId="575" priority="283" operator="between">
      <formula>0.00001</formula>
      <formula>0.24449</formula>
    </cfRule>
    <cfRule type="cellIs" dxfId="574" priority="284" operator="between">
      <formula>0.25</formula>
      <formula>0.744449</formula>
    </cfRule>
    <cfRule type="cellIs" dxfId="573" priority="285" operator="between">
      <formula>0.75</formula>
      <formula>1</formula>
    </cfRule>
  </conditionalFormatting>
  <conditionalFormatting sqref="N9:N10">
    <cfRule type="cellIs" dxfId="572" priority="280" operator="between">
      <formula>0.00001</formula>
      <formula>0.24449</formula>
    </cfRule>
    <cfRule type="cellIs" dxfId="571" priority="281" operator="between">
      <formula>0.25</formula>
      <formula>0.744449</formula>
    </cfRule>
    <cfRule type="cellIs" dxfId="570" priority="282" operator="between">
      <formula>0.75</formula>
      <formula>1</formula>
    </cfRule>
  </conditionalFormatting>
  <conditionalFormatting sqref="J14:N14 L12">
    <cfRule type="cellIs" dxfId="569" priority="277" operator="between">
      <formula>0.00001</formula>
      <formula>0.24449</formula>
    </cfRule>
    <cfRule type="cellIs" dxfId="568" priority="278" operator="between">
      <formula>0.25</formula>
      <formula>0.744449</formula>
    </cfRule>
    <cfRule type="cellIs" dxfId="567" priority="279" operator="between">
      <formula>0.75</formula>
      <formula>1</formula>
    </cfRule>
  </conditionalFormatting>
  <conditionalFormatting sqref="B12:B14">
    <cfRule type="cellIs" dxfId="566" priority="274" operator="between">
      <formula>0.00001</formula>
      <formula>0.24449</formula>
    </cfRule>
    <cfRule type="cellIs" dxfId="565" priority="275" operator="between">
      <formula>0.25</formula>
      <formula>0.744449</formula>
    </cfRule>
    <cfRule type="cellIs" dxfId="564" priority="276" operator="between">
      <formula>0.75</formula>
      <formula>1</formula>
    </cfRule>
  </conditionalFormatting>
  <conditionalFormatting sqref="G14:I14 H12">
    <cfRule type="cellIs" dxfId="563" priority="271" operator="between">
      <formula>0.00001</formula>
      <formula>0.24449</formula>
    </cfRule>
    <cfRule type="cellIs" dxfId="562" priority="272" operator="between">
      <formula>0.25</formula>
      <formula>0.744449</formula>
    </cfRule>
    <cfRule type="cellIs" dxfId="561" priority="273" operator="between">
      <formula>0.75</formula>
      <formula>1</formula>
    </cfRule>
  </conditionalFormatting>
  <conditionalFormatting sqref="C12:F12 D14:F14 C13:E13">
    <cfRule type="cellIs" dxfId="560" priority="268" operator="between">
      <formula>0.00001</formula>
      <formula>0.24449</formula>
    </cfRule>
    <cfRule type="cellIs" dxfId="559" priority="269" operator="between">
      <formula>0.25</formula>
      <formula>0.744449</formula>
    </cfRule>
    <cfRule type="cellIs" dxfId="558" priority="270" operator="between">
      <formula>0.75</formula>
      <formula>1</formula>
    </cfRule>
  </conditionalFormatting>
  <conditionalFormatting sqref="F13">
    <cfRule type="cellIs" dxfId="557" priority="265" operator="between">
      <formula>0.00001</formula>
      <formula>0.24449</formula>
    </cfRule>
    <cfRule type="cellIs" dxfId="556" priority="266" operator="between">
      <formula>0.25</formula>
      <formula>0.744449</formula>
    </cfRule>
    <cfRule type="cellIs" dxfId="555" priority="267" operator="between">
      <formula>0.75</formula>
      <formula>1</formula>
    </cfRule>
  </conditionalFormatting>
  <conditionalFormatting sqref="G12:G13">
    <cfRule type="cellIs" dxfId="554" priority="262" operator="between">
      <formula>0.00001</formula>
      <formula>0.24449</formula>
    </cfRule>
    <cfRule type="cellIs" dxfId="553" priority="263" operator="between">
      <formula>0.25</formula>
      <formula>0.744449</formula>
    </cfRule>
    <cfRule type="cellIs" dxfId="552" priority="264" operator="between">
      <formula>0.75</formula>
      <formula>1</formula>
    </cfRule>
  </conditionalFormatting>
  <conditionalFormatting sqref="H13">
    <cfRule type="cellIs" dxfId="551" priority="259" operator="between">
      <formula>0.00001</formula>
      <formula>0.24449</formula>
    </cfRule>
    <cfRule type="cellIs" dxfId="550" priority="260" operator="between">
      <formula>0.25</formula>
      <formula>0.744449</formula>
    </cfRule>
    <cfRule type="cellIs" dxfId="549" priority="261" operator="between">
      <formula>0.75</formula>
      <formula>1</formula>
    </cfRule>
  </conditionalFormatting>
  <conditionalFormatting sqref="I12:I13">
    <cfRule type="cellIs" dxfId="548" priority="256" operator="between">
      <formula>0.00001</formula>
      <formula>0.24449</formula>
    </cfRule>
    <cfRule type="cellIs" dxfId="547" priority="257" operator="between">
      <formula>0.25</formula>
      <formula>0.744449</formula>
    </cfRule>
    <cfRule type="cellIs" dxfId="546" priority="258" operator="between">
      <formula>0.75</formula>
      <formula>1</formula>
    </cfRule>
  </conditionalFormatting>
  <conditionalFormatting sqref="J12:J13">
    <cfRule type="cellIs" dxfId="545" priority="253" operator="between">
      <formula>0.00001</formula>
      <formula>0.24449</formula>
    </cfRule>
    <cfRule type="cellIs" dxfId="544" priority="254" operator="between">
      <formula>0.25</formula>
      <formula>0.744449</formula>
    </cfRule>
    <cfRule type="cellIs" dxfId="543" priority="255" operator="between">
      <formula>0.75</formula>
      <formula>1</formula>
    </cfRule>
  </conditionalFormatting>
  <conditionalFormatting sqref="K12">
    <cfRule type="cellIs" dxfId="542" priority="250" operator="between">
      <formula>0.00001</formula>
      <formula>0.24449</formula>
    </cfRule>
    <cfRule type="cellIs" dxfId="541" priority="251" operator="between">
      <formula>0.25</formula>
      <formula>0.744449</formula>
    </cfRule>
    <cfRule type="cellIs" dxfId="540" priority="252" operator="between">
      <formula>0.75</formula>
      <formula>1</formula>
    </cfRule>
  </conditionalFormatting>
  <conditionalFormatting sqref="K13">
    <cfRule type="cellIs" dxfId="539" priority="247" operator="between">
      <formula>0.00001</formula>
      <formula>0.24449</formula>
    </cfRule>
    <cfRule type="cellIs" dxfId="538" priority="248" operator="between">
      <formula>0.25</formula>
      <formula>0.744449</formula>
    </cfRule>
    <cfRule type="cellIs" dxfId="537" priority="249" operator="between">
      <formula>0.75</formula>
      <formula>1</formula>
    </cfRule>
  </conditionalFormatting>
  <conditionalFormatting sqref="H15 H17:J17 J15 L17:N17">
    <cfRule type="cellIs" dxfId="536" priority="244" operator="between">
      <formula>0.00001</formula>
      <formula>0.24449</formula>
    </cfRule>
    <cfRule type="cellIs" dxfId="535" priority="245" operator="between">
      <formula>0.25</formula>
      <formula>0.744449</formula>
    </cfRule>
    <cfRule type="cellIs" dxfId="534" priority="246" operator="between">
      <formula>0.75</formula>
      <formula>1</formula>
    </cfRule>
  </conditionalFormatting>
  <conditionalFormatting sqref="B15:B17">
    <cfRule type="cellIs" dxfId="533" priority="241" operator="between">
      <formula>0.00001</formula>
      <formula>0.24449</formula>
    </cfRule>
    <cfRule type="cellIs" dxfId="532" priority="242" operator="between">
      <formula>0.25</formula>
      <formula>0.744449</formula>
    </cfRule>
    <cfRule type="cellIs" dxfId="531" priority="243" operator="between">
      <formula>0.75</formula>
      <formula>1</formula>
    </cfRule>
  </conditionalFormatting>
  <conditionalFormatting sqref="C15:G17">
    <cfRule type="cellIs" dxfId="530" priority="238" operator="between">
      <formula>0.00001</formula>
      <formula>0.24449</formula>
    </cfRule>
    <cfRule type="cellIs" dxfId="529" priority="239" operator="between">
      <formula>0.25</formula>
      <formula>0.744449</formula>
    </cfRule>
    <cfRule type="cellIs" dxfId="528" priority="240" operator="between">
      <formula>0.75</formula>
      <formula>1</formula>
    </cfRule>
  </conditionalFormatting>
  <conditionalFormatting sqref="H16">
    <cfRule type="cellIs" dxfId="527" priority="235" operator="between">
      <formula>0.00001</formula>
      <formula>0.24449</formula>
    </cfRule>
    <cfRule type="cellIs" dxfId="526" priority="236" operator="between">
      <formula>0.25</formula>
      <formula>0.744449</formula>
    </cfRule>
    <cfRule type="cellIs" dxfId="525" priority="237" operator="between">
      <formula>0.75</formula>
      <formula>1</formula>
    </cfRule>
  </conditionalFormatting>
  <conditionalFormatting sqref="I15:I16">
    <cfRule type="cellIs" dxfId="524" priority="232" operator="between">
      <formula>0.00001</formula>
      <formula>0.24449</formula>
    </cfRule>
    <cfRule type="cellIs" dxfId="523" priority="233" operator="between">
      <formula>0.25</formula>
      <formula>0.744449</formula>
    </cfRule>
    <cfRule type="cellIs" dxfId="522" priority="234" operator="between">
      <formula>0.75</formula>
      <formula>1</formula>
    </cfRule>
  </conditionalFormatting>
  <conditionalFormatting sqref="J16">
    <cfRule type="cellIs" dxfId="521" priority="229" operator="between">
      <formula>0.00001</formula>
      <formula>0.24449</formula>
    </cfRule>
    <cfRule type="cellIs" dxfId="520" priority="230" operator="between">
      <formula>0.25</formula>
      <formula>0.744449</formula>
    </cfRule>
    <cfRule type="cellIs" dxfId="519" priority="231" operator="between">
      <formula>0.75</formula>
      <formula>1</formula>
    </cfRule>
  </conditionalFormatting>
  <conditionalFormatting sqref="L15:L16">
    <cfRule type="cellIs" dxfId="518" priority="226" operator="between">
      <formula>0.00001</formula>
      <formula>0.24449</formula>
    </cfRule>
    <cfRule type="cellIs" dxfId="517" priority="227" operator="between">
      <formula>0.25</formula>
      <formula>0.744449</formula>
    </cfRule>
    <cfRule type="cellIs" dxfId="516" priority="228" operator="between">
      <formula>0.75</formula>
      <formula>1</formula>
    </cfRule>
  </conditionalFormatting>
  <conditionalFormatting sqref="K15:K16">
    <cfRule type="cellIs" dxfId="515" priority="223" operator="between">
      <formula>0.00001</formula>
      <formula>0.24449</formula>
    </cfRule>
    <cfRule type="cellIs" dxfId="514" priority="224" operator="between">
      <formula>0.25</formula>
      <formula>0.744449</formula>
    </cfRule>
    <cfRule type="cellIs" dxfId="513" priority="225" operator="between">
      <formula>0.75</formula>
      <formula>1</formula>
    </cfRule>
  </conditionalFormatting>
  <conditionalFormatting sqref="M15">
    <cfRule type="cellIs" dxfId="512" priority="220" operator="between">
      <formula>0.00001</formula>
      <formula>0.24449</formula>
    </cfRule>
    <cfRule type="cellIs" dxfId="511" priority="221" operator="between">
      <formula>0.25</formula>
      <formula>0.744449</formula>
    </cfRule>
    <cfRule type="cellIs" dxfId="510" priority="222" operator="between">
      <formula>0.75</formula>
      <formula>1</formula>
    </cfRule>
  </conditionalFormatting>
  <conditionalFormatting sqref="M16">
    <cfRule type="cellIs" dxfId="509" priority="217" operator="between">
      <formula>0.00001</formula>
      <formula>0.24449</formula>
    </cfRule>
    <cfRule type="cellIs" dxfId="508" priority="218" operator="between">
      <formula>0.25</formula>
      <formula>0.744449</formula>
    </cfRule>
    <cfRule type="cellIs" dxfId="507" priority="219" operator="between">
      <formula>0.75</formula>
      <formula>1</formula>
    </cfRule>
  </conditionalFormatting>
  <conditionalFormatting sqref="K17">
    <cfRule type="cellIs" dxfId="506" priority="214" operator="between">
      <formula>0.00001</formula>
      <formula>0.24449</formula>
    </cfRule>
    <cfRule type="cellIs" dxfId="505" priority="215" operator="between">
      <formula>0.25</formula>
      <formula>0.744449</formula>
    </cfRule>
    <cfRule type="cellIs" dxfId="504" priority="216" operator="between">
      <formula>0.75</formula>
      <formula>1</formula>
    </cfRule>
  </conditionalFormatting>
  <conditionalFormatting sqref="N15:N16">
    <cfRule type="cellIs" dxfId="503" priority="211" operator="between">
      <formula>0.00001</formula>
      <formula>0.24449</formula>
    </cfRule>
    <cfRule type="cellIs" dxfId="502" priority="212" operator="between">
      <formula>0.25</formula>
      <formula>0.744449</formula>
    </cfRule>
    <cfRule type="cellIs" dxfId="501" priority="213" operator="between">
      <formula>0.75</formula>
      <formula>1</formula>
    </cfRule>
  </conditionalFormatting>
  <conditionalFormatting sqref="C18:H19 N18:N19 C20:E20 G20:H20">
    <cfRule type="cellIs" dxfId="500" priority="208" operator="between">
      <formula>0.00001</formula>
      <formula>0.24449</formula>
    </cfRule>
    <cfRule type="cellIs" dxfId="499" priority="209" operator="between">
      <formula>0.25</formula>
      <formula>0.744449</formula>
    </cfRule>
    <cfRule type="cellIs" dxfId="498" priority="210" operator="between">
      <formula>0.75</formula>
      <formula>1</formula>
    </cfRule>
  </conditionalFormatting>
  <conditionalFormatting sqref="B18:B20">
    <cfRule type="cellIs" dxfId="497" priority="205" operator="between">
      <formula>0.00001</formula>
      <formula>0.24449</formula>
    </cfRule>
    <cfRule type="cellIs" dxfId="496" priority="206" operator="between">
      <formula>0.25</formula>
      <formula>0.744449</formula>
    </cfRule>
    <cfRule type="cellIs" dxfId="495" priority="207" operator="between">
      <formula>0.75</formula>
      <formula>1</formula>
    </cfRule>
  </conditionalFormatting>
  <conditionalFormatting sqref="I18:I19">
    <cfRule type="cellIs" dxfId="494" priority="202" operator="between">
      <formula>0.00001</formula>
      <formula>0.24449</formula>
    </cfRule>
    <cfRule type="cellIs" dxfId="493" priority="203" operator="between">
      <formula>0.25</formula>
      <formula>0.744449</formula>
    </cfRule>
    <cfRule type="cellIs" dxfId="492" priority="204" operator="between">
      <formula>0.75</formula>
      <formula>1</formula>
    </cfRule>
  </conditionalFormatting>
  <conditionalFormatting sqref="J18:J19">
    <cfRule type="cellIs" dxfId="491" priority="199" operator="between">
      <formula>0.00001</formula>
      <formula>0.24449</formula>
    </cfRule>
    <cfRule type="cellIs" dxfId="490" priority="200" operator="between">
      <formula>0.25</formula>
      <formula>0.744449</formula>
    </cfRule>
    <cfRule type="cellIs" dxfId="489" priority="201" operator="between">
      <formula>0.75</formula>
      <formula>1</formula>
    </cfRule>
  </conditionalFormatting>
  <conditionalFormatting sqref="K18">
    <cfRule type="cellIs" dxfId="488" priority="196" operator="between">
      <formula>0.00001</formula>
      <formula>0.24449</formula>
    </cfRule>
    <cfRule type="cellIs" dxfId="487" priority="197" operator="between">
      <formula>0.25</formula>
      <formula>0.744449</formula>
    </cfRule>
    <cfRule type="cellIs" dxfId="486" priority="198" operator="between">
      <formula>0.75</formula>
      <formula>1</formula>
    </cfRule>
  </conditionalFormatting>
  <conditionalFormatting sqref="K19">
    <cfRule type="cellIs" dxfId="485" priority="193" operator="between">
      <formula>0.00001</formula>
      <formula>0.24449</formula>
    </cfRule>
    <cfRule type="cellIs" dxfId="484" priority="194" operator="between">
      <formula>0.25</formula>
      <formula>0.744449</formula>
    </cfRule>
    <cfRule type="cellIs" dxfId="483" priority="195" operator="between">
      <formula>0.75</formula>
      <formula>1</formula>
    </cfRule>
  </conditionalFormatting>
  <conditionalFormatting sqref="L18">
    <cfRule type="cellIs" dxfId="482" priority="190" operator="between">
      <formula>0.00001</formula>
      <formula>0.24449</formula>
    </cfRule>
    <cfRule type="cellIs" dxfId="481" priority="191" operator="between">
      <formula>0.25</formula>
      <formula>0.744449</formula>
    </cfRule>
    <cfRule type="cellIs" dxfId="480" priority="192" operator="between">
      <formula>0.75</formula>
      <formula>1</formula>
    </cfRule>
  </conditionalFormatting>
  <conditionalFormatting sqref="L19">
    <cfRule type="cellIs" dxfId="479" priority="187" operator="between">
      <formula>0.00001</formula>
      <formula>0.24449</formula>
    </cfRule>
    <cfRule type="cellIs" dxfId="478" priority="188" operator="between">
      <formula>0.25</formula>
      <formula>0.744449</formula>
    </cfRule>
    <cfRule type="cellIs" dxfId="477" priority="189" operator="between">
      <formula>0.75</formula>
      <formula>1</formula>
    </cfRule>
  </conditionalFormatting>
  <conditionalFormatting sqref="M18">
    <cfRule type="cellIs" dxfId="476" priority="184" operator="between">
      <formula>0.00001</formula>
      <formula>0.24449</formula>
    </cfRule>
    <cfRule type="cellIs" dxfId="475" priority="185" operator="between">
      <formula>0.25</formula>
      <formula>0.744449</formula>
    </cfRule>
    <cfRule type="cellIs" dxfId="474" priority="186" operator="between">
      <formula>0.75</formula>
      <formula>1</formula>
    </cfRule>
  </conditionalFormatting>
  <conditionalFormatting sqref="M19">
    <cfRule type="cellIs" dxfId="473" priority="181" operator="between">
      <formula>0.00001</formula>
      <formula>0.24449</formula>
    </cfRule>
    <cfRule type="cellIs" dxfId="472" priority="182" operator="between">
      <formula>0.25</formula>
      <formula>0.744449</formula>
    </cfRule>
    <cfRule type="cellIs" dxfId="471" priority="183" operator="between">
      <formula>0.75</formula>
      <formula>1</formula>
    </cfRule>
  </conditionalFormatting>
  <conditionalFormatting sqref="I23:J23 N23">
    <cfRule type="cellIs" dxfId="470" priority="178" operator="between">
      <formula>0.00001</formula>
      <formula>0.24449</formula>
    </cfRule>
    <cfRule type="cellIs" dxfId="469" priority="179" operator="between">
      <formula>0.25</formula>
      <formula>0.744449</formula>
    </cfRule>
    <cfRule type="cellIs" dxfId="468" priority="180" operator="between">
      <formula>0.75</formula>
      <formula>1</formula>
    </cfRule>
  </conditionalFormatting>
  <conditionalFormatting sqref="B21:B23">
    <cfRule type="cellIs" dxfId="467" priority="175" operator="between">
      <formula>0.00001</formula>
      <formula>0.24449</formula>
    </cfRule>
    <cfRule type="cellIs" dxfId="466" priority="176" operator="between">
      <formula>0.25</formula>
      <formula>0.744449</formula>
    </cfRule>
    <cfRule type="cellIs" dxfId="465" priority="177" operator="between">
      <formula>0.75</formula>
      <formula>1</formula>
    </cfRule>
  </conditionalFormatting>
  <conditionalFormatting sqref="C21:G22 C23:E23 G23">
    <cfRule type="cellIs" dxfId="464" priority="172" operator="between">
      <formula>0.00001</formula>
      <formula>0.24449</formula>
    </cfRule>
    <cfRule type="cellIs" dxfId="463" priority="173" operator="between">
      <formula>0.25</formula>
      <formula>0.744449</formula>
    </cfRule>
    <cfRule type="cellIs" dxfId="462" priority="174" operator="between">
      <formula>0.75</formula>
      <formula>1</formula>
    </cfRule>
  </conditionalFormatting>
  <conditionalFormatting sqref="H21:H22">
    <cfRule type="cellIs" dxfId="461" priority="169" operator="between">
      <formula>0.00001</formula>
      <formula>0.24449</formula>
    </cfRule>
    <cfRule type="cellIs" dxfId="460" priority="170" operator="between">
      <formula>0.25</formula>
      <formula>0.744449</formula>
    </cfRule>
    <cfRule type="cellIs" dxfId="459" priority="171" operator="between">
      <formula>0.75</formula>
      <formula>1</formula>
    </cfRule>
  </conditionalFormatting>
  <conditionalFormatting sqref="I21:I22">
    <cfRule type="cellIs" dxfId="458" priority="166" operator="between">
      <formula>0.00001</formula>
      <formula>0.24449</formula>
    </cfRule>
    <cfRule type="cellIs" dxfId="457" priority="167" operator="between">
      <formula>0.25</formula>
      <formula>0.744449</formula>
    </cfRule>
    <cfRule type="cellIs" dxfId="456" priority="168" operator="between">
      <formula>0.75</formula>
      <formula>1</formula>
    </cfRule>
  </conditionalFormatting>
  <conditionalFormatting sqref="J21:J22">
    <cfRule type="cellIs" dxfId="455" priority="163" operator="between">
      <formula>0.00001</formula>
      <formula>0.24449</formula>
    </cfRule>
    <cfRule type="cellIs" dxfId="454" priority="164" operator="between">
      <formula>0.25</formula>
      <formula>0.744449</formula>
    </cfRule>
    <cfRule type="cellIs" dxfId="453" priority="165" operator="between">
      <formula>0.75</formula>
      <formula>1</formula>
    </cfRule>
  </conditionalFormatting>
  <conditionalFormatting sqref="K21:K22">
    <cfRule type="cellIs" dxfId="452" priority="160" operator="between">
      <formula>0.00001</formula>
      <formula>0.24449</formula>
    </cfRule>
    <cfRule type="cellIs" dxfId="451" priority="161" operator="between">
      <formula>0.25</formula>
      <formula>0.744449</formula>
    </cfRule>
    <cfRule type="cellIs" dxfId="450" priority="162" operator="between">
      <formula>0.75</formula>
      <formula>1</formula>
    </cfRule>
  </conditionalFormatting>
  <conditionalFormatting sqref="L21">
    <cfRule type="cellIs" dxfId="449" priority="157" operator="between">
      <formula>0.00001</formula>
      <formula>0.24449</formula>
    </cfRule>
    <cfRule type="cellIs" dxfId="448" priority="158" operator="between">
      <formula>0.25</formula>
      <formula>0.744449</formula>
    </cfRule>
    <cfRule type="cellIs" dxfId="447" priority="159" operator="between">
      <formula>0.75</formula>
      <formula>1</formula>
    </cfRule>
  </conditionalFormatting>
  <conditionalFormatting sqref="L22">
    <cfRule type="cellIs" dxfId="446" priority="154" operator="between">
      <formula>0.00001</formula>
      <formula>0.24449</formula>
    </cfRule>
    <cfRule type="cellIs" dxfId="445" priority="155" operator="between">
      <formula>0.25</formula>
      <formula>0.744449</formula>
    </cfRule>
    <cfRule type="cellIs" dxfId="444" priority="156" operator="between">
      <formula>0.75</formula>
      <formula>1</formula>
    </cfRule>
  </conditionalFormatting>
  <conditionalFormatting sqref="M21:M22">
    <cfRule type="cellIs" dxfId="443" priority="151" operator="between">
      <formula>0.00001</formula>
      <formula>0.24449</formula>
    </cfRule>
    <cfRule type="cellIs" dxfId="442" priority="152" operator="between">
      <formula>0.25</formula>
      <formula>0.744449</formula>
    </cfRule>
    <cfRule type="cellIs" dxfId="441" priority="153" operator="between">
      <formula>0.75</formula>
      <formula>1</formula>
    </cfRule>
  </conditionalFormatting>
  <conditionalFormatting sqref="N21:N22">
    <cfRule type="cellIs" dxfId="440" priority="148" operator="between">
      <formula>0.00001</formula>
      <formula>0.24449</formula>
    </cfRule>
    <cfRule type="cellIs" dxfId="439" priority="149" operator="between">
      <formula>0.25</formula>
      <formula>0.744449</formula>
    </cfRule>
    <cfRule type="cellIs" dxfId="438" priority="150" operator="between">
      <formula>0.75</formula>
      <formula>1</formula>
    </cfRule>
  </conditionalFormatting>
  <conditionalFormatting sqref="B24:B26">
    <cfRule type="cellIs" dxfId="437" priority="145" operator="between">
      <formula>0.00001</formula>
      <formula>0.24449</formula>
    </cfRule>
    <cfRule type="cellIs" dxfId="436" priority="146" operator="between">
      <formula>0.25</formula>
      <formula>0.744449</formula>
    </cfRule>
    <cfRule type="cellIs" dxfId="435" priority="147" operator="between">
      <formula>0.75</formula>
      <formula>1</formula>
    </cfRule>
  </conditionalFormatting>
  <conditionalFormatting sqref="C26:N26">
    <cfRule type="cellIs" dxfId="434" priority="142" operator="between">
      <formula>0.00001</formula>
      <formula>0.24449</formula>
    </cfRule>
    <cfRule type="cellIs" dxfId="433" priority="143" operator="between">
      <formula>0.25</formula>
      <formula>0.744449</formula>
    </cfRule>
    <cfRule type="cellIs" dxfId="432" priority="144" operator="between">
      <formula>0.75</formula>
      <formula>1</formula>
    </cfRule>
  </conditionalFormatting>
  <conditionalFormatting sqref="C24:C25">
    <cfRule type="cellIs" dxfId="431" priority="139" operator="between">
      <formula>0.00001</formula>
      <formula>0.24449</formula>
    </cfRule>
    <cfRule type="cellIs" dxfId="430" priority="140" operator="between">
      <formula>0.25</formula>
      <formula>0.744449</formula>
    </cfRule>
    <cfRule type="cellIs" dxfId="429" priority="141" operator="between">
      <formula>0.75</formula>
      <formula>1</formula>
    </cfRule>
  </conditionalFormatting>
  <conditionalFormatting sqref="D24:D25">
    <cfRule type="cellIs" dxfId="428" priority="136" operator="between">
      <formula>0.00001</formula>
      <formula>0.24449</formula>
    </cfRule>
    <cfRule type="cellIs" dxfId="427" priority="137" operator="between">
      <formula>0.25</formula>
      <formula>0.744449</formula>
    </cfRule>
    <cfRule type="cellIs" dxfId="426" priority="138" operator="between">
      <formula>0.75</formula>
      <formula>1</formula>
    </cfRule>
  </conditionalFormatting>
  <conditionalFormatting sqref="E24">
    <cfRule type="cellIs" dxfId="425" priority="133" operator="between">
      <formula>0.00001</formula>
      <formula>0.24449</formula>
    </cfRule>
    <cfRule type="cellIs" dxfId="424" priority="134" operator="between">
      <formula>0.25</formula>
      <formula>0.744449</formula>
    </cfRule>
    <cfRule type="cellIs" dxfId="423" priority="135" operator="between">
      <formula>0.75</formula>
      <formula>1</formula>
    </cfRule>
  </conditionalFormatting>
  <conditionalFormatting sqref="B27:B32">
    <cfRule type="cellIs" dxfId="422" priority="130" operator="between">
      <formula>0.00001</formula>
      <formula>0.24449</formula>
    </cfRule>
    <cfRule type="cellIs" dxfId="421" priority="131" operator="between">
      <formula>0.25</formula>
      <formula>0.744449</formula>
    </cfRule>
    <cfRule type="cellIs" dxfId="420" priority="132" operator="between">
      <formula>0.75</formula>
      <formula>1</formula>
    </cfRule>
  </conditionalFormatting>
  <conditionalFormatting sqref="D29:G29 I29 N29 K29">
    <cfRule type="cellIs" dxfId="419" priority="127" operator="between">
      <formula>0.00001</formula>
      <formula>0.24449</formula>
    </cfRule>
    <cfRule type="cellIs" dxfId="418" priority="128" operator="between">
      <formula>0.25</formula>
      <formula>0.744449</formula>
    </cfRule>
    <cfRule type="cellIs" dxfId="417" priority="129" operator="between">
      <formula>0.75</formula>
      <formula>1</formula>
    </cfRule>
  </conditionalFormatting>
  <conditionalFormatting sqref="C30 C32:D32 H32:N32">
    <cfRule type="cellIs" dxfId="416" priority="124" operator="between">
      <formula>0.00001</formula>
      <formula>0.24449</formula>
    </cfRule>
    <cfRule type="cellIs" dxfId="415" priority="125" operator="between">
      <formula>0.25</formula>
      <formula>0.744449</formula>
    </cfRule>
    <cfRule type="cellIs" dxfId="414" priority="126" operator="between">
      <formula>0.75</formula>
      <formula>1</formula>
    </cfRule>
  </conditionalFormatting>
  <conditionalFormatting sqref="C27:C28">
    <cfRule type="cellIs" dxfId="413" priority="121" operator="between">
      <formula>0.00001</formula>
      <formula>0.24449</formula>
    </cfRule>
    <cfRule type="cellIs" dxfId="412" priority="122" operator="between">
      <formula>0.25</formula>
      <formula>0.744449</formula>
    </cfRule>
    <cfRule type="cellIs" dxfId="411" priority="123" operator="between">
      <formula>0.75</formula>
      <formula>1</formula>
    </cfRule>
  </conditionalFormatting>
  <conditionalFormatting sqref="C31">
    <cfRule type="cellIs" dxfId="410" priority="118" operator="between">
      <formula>0.00001</formula>
      <formula>0.24449</formula>
    </cfRule>
    <cfRule type="cellIs" dxfId="409" priority="119" operator="between">
      <formula>0.25</formula>
      <formula>0.744449</formula>
    </cfRule>
    <cfRule type="cellIs" dxfId="408" priority="120" operator="between">
      <formula>0.75</formula>
      <formula>1</formula>
    </cfRule>
  </conditionalFormatting>
  <conditionalFormatting sqref="D27:D28">
    <cfRule type="cellIs" dxfId="407" priority="115" operator="between">
      <formula>0.00001</formula>
      <formula>0.24449</formula>
    </cfRule>
    <cfRule type="cellIs" dxfId="406" priority="116" operator="between">
      <formula>0.25</formula>
      <formula>0.744449</formula>
    </cfRule>
    <cfRule type="cellIs" dxfId="405" priority="117" operator="between">
      <formula>0.75</formula>
      <formula>1</formula>
    </cfRule>
  </conditionalFormatting>
  <conditionalFormatting sqref="D30:D31">
    <cfRule type="cellIs" dxfId="404" priority="112" operator="between">
      <formula>0.00001</formula>
      <formula>0.24449</formula>
    </cfRule>
    <cfRule type="cellIs" dxfId="403" priority="113" operator="between">
      <formula>0.25</formula>
      <formula>0.744449</formula>
    </cfRule>
    <cfRule type="cellIs" dxfId="402" priority="114" operator="between">
      <formula>0.75</formula>
      <formula>1</formula>
    </cfRule>
  </conditionalFormatting>
  <conditionalFormatting sqref="E27:E28">
    <cfRule type="cellIs" dxfId="401" priority="109" operator="between">
      <formula>0.00001</formula>
      <formula>0.24449</formula>
    </cfRule>
    <cfRule type="cellIs" dxfId="400" priority="110" operator="between">
      <formula>0.25</formula>
      <formula>0.744449</formula>
    </cfRule>
    <cfRule type="cellIs" dxfId="399" priority="111" operator="between">
      <formula>0.75</formula>
      <formula>1</formula>
    </cfRule>
  </conditionalFormatting>
  <conditionalFormatting sqref="E30:E31">
    <cfRule type="cellIs" dxfId="398" priority="106" operator="between">
      <formula>0.00001</formula>
      <formula>0.24449</formula>
    </cfRule>
    <cfRule type="cellIs" dxfId="397" priority="107" operator="between">
      <formula>0.25</formula>
      <formula>0.744449</formula>
    </cfRule>
    <cfRule type="cellIs" dxfId="396" priority="108" operator="between">
      <formula>0.75</formula>
      <formula>1</formula>
    </cfRule>
  </conditionalFormatting>
  <conditionalFormatting sqref="F27:F28">
    <cfRule type="cellIs" dxfId="395" priority="103" operator="between">
      <formula>0.00001</formula>
      <formula>0.24449</formula>
    </cfRule>
    <cfRule type="cellIs" dxfId="394" priority="104" operator="between">
      <formula>0.25</formula>
      <formula>0.744449</formula>
    </cfRule>
    <cfRule type="cellIs" dxfId="393" priority="105" operator="between">
      <formula>0.75</formula>
      <formula>1</formula>
    </cfRule>
  </conditionalFormatting>
  <conditionalFormatting sqref="F30:F31">
    <cfRule type="cellIs" dxfId="392" priority="100" operator="between">
      <formula>0.00001</formula>
      <formula>0.24449</formula>
    </cfRule>
    <cfRule type="cellIs" dxfId="391" priority="101" operator="between">
      <formula>0.25</formula>
      <formula>0.744449</formula>
    </cfRule>
    <cfRule type="cellIs" dxfId="390" priority="102" operator="between">
      <formula>0.75</formula>
      <formula>1</formula>
    </cfRule>
  </conditionalFormatting>
  <conditionalFormatting sqref="G27:G28">
    <cfRule type="cellIs" dxfId="389" priority="97" operator="between">
      <formula>0.00001</formula>
      <formula>0.24449</formula>
    </cfRule>
    <cfRule type="cellIs" dxfId="388" priority="98" operator="between">
      <formula>0.25</formula>
      <formula>0.744449</formula>
    </cfRule>
    <cfRule type="cellIs" dxfId="387" priority="99" operator="between">
      <formula>0.75</formula>
      <formula>1</formula>
    </cfRule>
  </conditionalFormatting>
  <conditionalFormatting sqref="H29">
    <cfRule type="cellIs" dxfId="386" priority="94" operator="between">
      <formula>0.00001</formula>
      <formula>0.24449</formula>
    </cfRule>
    <cfRule type="cellIs" dxfId="385" priority="95" operator="between">
      <formula>0.25</formula>
      <formula>0.744449</formula>
    </cfRule>
    <cfRule type="cellIs" dxfId="384" priority="96" operator="between">
      <formula>0.75</formula>
      <formula>1</formula>
    </cfRule>
  </conditionalFormatting>
  <conditionalFormatting sqref="H27:H28">
    <cfRule type="cellIs" dxfId="383" priority="91" operator="between">
      <formula>0.00001</formula>
      <formula>0.24449</formula>
    </cfRule>
    <cfRule type="cellIs" dxfId="382" priority="92" operator="between">
      <formula>0.25</formula>
      <formula>0.744449</formula>
    </cfRule>
    <cfRule type="cellIs" dxfId="381" priority="93" operator="between">
      <formula>0.75</formula>
      <formula>1</formula>
    </cfRule>
  </conditionalFormatting>
  <conditionalFormatting sqref="G30">
    <cfRule type="cellIs" dxfId="380" priority="88" operator="between">
      <formula>0.00001</formula>
      <formula>0.24449</formula>
    </cfRule>
    <cfRule type="cellIs" dxfId="379" priority="89" operator="between">
      <formula>0.25</formula>
      <formula>0.744449</formula>
    </cfRule>
    <cfRule type="cellIs" dxfId="378" priority="90" operator="between">
      <formula>0.75</formula>
      <formula>1</formula>
    </cfRule>
  </conditionalFormatting>
  <conditionalFormatting sqref="G31">
    <cfRule type="cellIs" dxfId="377" priority="85" operator="between">
      <formula>0.00001</formula>
      <formula>0.24449</formula>
    </cfRule>
    <cfRule type="cellIs" dxfId="376" priority="86" operator="between">
      <formula>0.25</formula>
      <formula>0.744449</formula>
    </cfRule>
    <cfRule type="cellIs" dxfId="375" priority="87" operator="between">
      <formula>0.75</formula>
      <formula>1</formula>
    </cfRule>
  </conditionalFormatting>
  <conditionalFormatting sqref="H30">
    <cfRule type="cellIs" dxfId="374" priority="82" operator="between">
      <formula>0.00001</formula>
      <formula>0.24449</formula>
    </cfRule>
    <cfRule type="cellIs" dxfId="373" priority="83" operator="between">
      <formula>0.25</formula>
      <formula>0.744449</formula>
    </cfRule>
    <cfRule type="cellIs" dxfId="372" priority="84" operator="between">
      <formula>0.75</formula>
      <formula>1</formula>
    </cfRule>
  </conditionalFormatting>
  <conditionalFormatting sqref="H31">
    <cfRule type="cellIs" dxfId="371" priority="79" operator="between">
      <formula>0.00001</formula>
      <formula>0.24449</formula>
    </cfRule>
    <cfRule type="cellIs" dxfId="370" priority="80" operator="between">
      <formula>0.25</formula>
      <formula>0.744449</formula>
    </cfRule>
    <cfRule type="cellIs" dxfId="369" priority="81" operator="between">
      <formula>0.75</formula>
      <formula>1</formula>
    </cfRule>
  </conditionalFormatting>
  <conditionalFormatting sqref="I27:I28">
    <cfRule type="cellIs" dxfId="368" priority="76" operator="between">
      <formula>0.00001</formula>
      <formula>0.24449</formula>
    </cfRule>
    <cfRule type="cellIs" dxfId="367" priority="77" operator="between">
      <formula>0.25</formula>
      <formula>0.744449</formula>
    </cfRule>
    <cfRule type="cellIs" dxfId="366" priority="78" operator="between">
      <formula>0.75</formula>
      <formula>1</formula>
    </cfRule>
  </conditionalFormatting>
  <conditionalFormatting sqref="I30">
    <cfRule type="cellIs" dxfId="365" priority="73" operator="between">
      <formula>0.00001</formula>
      <formula>0.24449</formula>
    </cfRule>
    <cfRule type="cellIs" dxfId="364" priority="74" operator="between">
      <formula>0.25</formula>
      <formula>0.744449</formula>
    </cfRule>
    <cfRule type="cellIs" dxfId="363" priority="75" operator="between">
      <formula>0.75</formula>
      <formula>1</formula>
    </cfRule>
  </conditionalFormatting>
  <conditionalFormatting sqref="I31">
    <cfRule type="cellIs" dxfId="362" priority="70" operator="between">
      <formula>0.00001</formula>
      <formula>0.24449</formula>
    </cfRule>
    <cfRule type="cellIs" dxfId="361" priority="71" operator="between">
      <formula>0.25</formula>
      <formula>0.744449</formula>
    </cfRule>
    <cfRule type="cellIs" dxfId="360" priority="72" operator="between">
      <formula>0.75</formula>
      <formula>1</formula>
    </cfRule>
  </conditionalFormatting>
  <conditionalFormatting sqref="J27:J28">
    <cfRule type="cellIs" dxfId="359" priority="67" operator="between">
      <formula>0.00001</formula>
      <formula>0.24449</formula>
    </cfRule>
    <cfRule type="cellIs" dxfId="358" priority="68" operator="between">
      <formula>0.25</formula>
      <formula>0.744449</formula>
    </cfRule>
    <cfRule type="cellIs" dxfId="357" priority="69" operator="between">
      <formula>0.75</formula>
      <formula>1</formula>
    </cfRule>
  </conditionalFormatting>
  <conditionalFormatting sqref="J30:J31">
    <cfRule type="cellIs" dxfId="356" priority="64" operator="between">
      <formula>0.00001</formula>
      <formula>0.24449</formula>
    </cfRule>
    <cfRule type="cellIs" dxfId="355" priority="65" operator="between">
      <formula>0.25</formula>
      <formula>0.744449</formula>
    </cfRule>
    <cfRule type="cellIs" dxfId="354" priority="66" operator="between">
      <formula>0.75</formula>
      <formula>1</formula>
    </cfRule>
  </conditionalFormatting>
  <conditionalFormatting sqref="K27:K28">
    <cfRule type="cellIs" dxfId="353" priority="61" operator="between">
      <formula>0.00001</formula>
      <formula>0.24449</formula>
    </cfRule>
    <cfRule type="cellIs" dxfId="352" priority="62" operator="between">
      <formula>0.25</formula>
      <formula>0.744449</formula>
    </cfRule>
    <cfRule type="cellIs" dxfId="351" priority="63" operator="between">
      <formula>0.75</formula>
      <formula>1</formula>
    </cfRule>
  </conditionalFormatting>
  <conditionalFormatting sqref="K30:K31">
    <cfRule type="cellIs" dxfId="350" priority="58" operator="between">
      <formula>0.00001</formula>
      <formula>0.24449</formula>
    </cfRule>
    <cfRule type="cellIs" dxfId="349" priority="59" operator="between">
      <formula>0.25</formula>
      <formula>0.744449</formula>
    </cfRule>
    <cfRule type="cellIs" dxfId="348" priority="60" operator="between">
      <formula>0.75</formula>
      <formula>1</formula>
    </cfRule>
  </conditionalFormatting>
  <conditionalFormatting sqref="L27:L28">
    <cfRule type="cellIs" dxfId="347" priority="55" operator="between">
      <formula>0.00001</formula>
      <formula>0.24449</formula>
    </cfRule>
    <cfRule type="cellIs" dxfId="346" priority="56" operator="between">
      <formula>0.25</formula>
      <formula>0.744449</formula>
    </cfRule>
    <cfRule type="cellIs" dxfId="345" priority="57" operator="between">
      <formula>0.75</formula>
      <formula>1</formula>
    </cfRule>
  </conditionalFormatting>
  <conditionalFormatting sqref="M27:M28">
    <cfRule type="cellIs" dxfId="344" priority="52" operator="between">
      <formula>0.00001</formula>
      <formula>0.24449</formula>
    </cfRule>
    <cfRule type="cellIs" dxfId="343" priority="53" operator="between">
      <formula>0.25</formula>
      <formula>0.744449</formula>
    </cfRule>
    <cfRule type="cellIs" dxfId="342" priority="54" operator="between">
      <formula>0.75</formula>
      <formula>1</formula>
    </cfRule>
  </conditionalFormatting>
  <conditionalFormatting sqref="N27:N28">
    <cfRule type="cellIs" dxfId="341" priority="49" operator="between">
      <formula>0.00001</formula>
      <formula>0.24449</formula>
    </cfRule>
    <cfRule type="cellIs" dxfId="340" priority="50" operator="between">
      <formula>0.25</formula>
      <formula>0.744449</formula>
    </cfRule>
    <cfRule type="cellIs" dxfId="339" priority="51" operator="between">
      <formula>0.75</formula>
      <formula>1</formula>
    </cfRule>
  </conditionalFormatting>
  <conditionalFormatting sqref="M30:M31">
    <cfRule type="cellIs" dxfId="338" priority="46" operator="between">
      <formula>0.00001</formula>
      <formula>0.24449</formula>
    </cfRule>
    <cfRule type="cellIs" dxfId="337" priority="47" operator="between">
      <formula>0.25</formula>
      <formula>0.744449</formula>
    </cfRule>
    <cfRule type="cellIs" dxfId="336" priority="48" operator="between">
      <formula>0.75</formula>
      <formula>1</formula>
    </cfRule>
  </conditionalFormatting>
  <conditionalFormatting sqref="N30:N31">
    <cfRule type="cellIs" dxfId="335" priority="43" operator="between">
      <formula>0.00001</formula>
      <formula>0.24449</formula>
    </cfRule>
    <cfRule type="cellIs" dxfId="334" priority="44" operator="between">
      <formula>0.25</formula>
      <formula>0.744449</formula>
    </cfRule>
    <cfRule type="cellIs" dxfId="333" priority="45" operator="between">
      <formula>0.75</formula>
      <formula>1</formula>
    </cfRule>
  </conditionalFormatting>
  <conditionalFormatting sqref="L30:L31">
    <cfRule type="cellIs" dxfId="332" priority="40" operator="between">
      <formula>0.00001</formula>
      <formula>0.24449</formula>
    </cfRule>
    <cfRule type="cellIs" dxfId="331" priority="41" operator="between">
      <formula>0.25</formula>
      <formula>0.744449</formula>
    </cfRule>
    <cfRule type="cellIs" dxfId="330" priority="42" operator="between">
      <formula>0.75</formula>
      <formula>1</formula>
    </cfRule>
  </conditionalFormatting>
  <conditionalFormatting sqref="E11">
    <cfRule type="cellIs" dxfId="329" priority="37" operator="between">
      <formula>0.00001</formula>
      <formula>0.24449</formula>
    </cfRule>
    <cfRule type="cellIs" dxfId="328" priority="38" operator="between">
      <formula>0.25</formula>
      <formula>0.744449</formula>
    </cfRule>
    <cfRule type="cellIs" dxfId="327" priority="39" operator="between">
      <formula>0.75</formula>
      <formula>1</formula>
    </cfRule>
  </conditionalFormatting>
  <conditionalFormatting sqref="F20">
    <cfRule type="cellIs" dxfId="326" priority="34" operator="between">
      <formula>0.00001</formula>
      <formula>0.24449</formula>
    </cfRule>
    <cfRule type="cellIs" dxfId="325" priority="35" operator="between">
      <formula>0.25</formula>
      <formula>0.744449</formula>
    </cfRule>
    <cfRule type="cellIs" dxfId="324" priority="36" operator="between">
      <formula>0.75</formula>
      <formula>1</formula>
    </cfRule>
  </conditionalFormatting>
  <conditionalFormatting sqref="I20">
    <cfRule type="cellIs" dxfId="323" priority="31" operator="between">
      <formula>0.00001</formula>
      <formula>0.24449</formula>
    </cfRule>
    <cfRule type="cellIs" dxfId="322" priority="32" operator="between">
      <formula>0.25</formula>
      <formula>0.744449</formula>
    </cfRule>
    <cfRule type="cellIs" dxfId="321" priority="33" operator="between">
      <formula>0.75</formula>
      <formula>1</formula>
    </cfRule>
  </conditionalFormatting>
  <conditionalFormatting sqref="J20">
    <cfRule type="cellIs" dxfId="320" priority="28" operator="between">
      <formula>0.00001</formula>
      <formula>0.24449</formula>
    </cfRule>
    <cfRule type="cellIs" dxfId="319" priority="29" operator="between">
      <formula>0.25</formula>
      <formula>0.744449</formula>
    </cfRule>
    <cfRule type="cellIs" dxfId="318" priority="30" operator="between">
      <formula>0.75</formula>
      <formula>1</formula>
    </cfRule>
  </conditionalFormatting>
  <conditionalFormatting sqref="K20:N20">
    <cfRule type="cellIs" dxfId="317" priority="25" operator="between">
      <formula>0.00001</formula>
      <formula>0.24449</formula>
    </cfRule>
    <cfRule type="cellIs" dxfId="316" priority="26" operator="between">
      <formula>0.25</formula>
      <formula>0.744449</formula>
    </cfRule>
    <cfRule type="cellIs" dxfId="315" priority="27" operator="between">
      <formula>0.75</formula>
      <formula>1</formula>
    </cfRule>
  </conditionalFormatting>
  <conditionalFormatting sqref="K23:L23">
    <cfRule type="cellIs" dxfId="314" priority="22" operator="between">
      <formula>0.00001</formula>
      <formula>0.24449</formula>
    </cfRule>
    <cfRule type="cellIs" dxfId="313" priority="23" operator="between">
      <formula>0.25</formula>
      <formula>0.744449</formula>
    </cfRule>
    <cfRule type="cellIs" dxfId="312" priority="24" operator="between">
      <formula>0.75</formula>
      <formula>1</formula>
    </cfRule>
  </conditionalFormatting>
  <conditionalFormatting sqref="M23">
    <cfRule type="cellIs" dxfId="311" priority="19" operator="between">
      <formula>0.00001</formula>
      <formula>0.24449</formula>
    </cfRule>
    <cfRule type="cellIs" dxfId="310" priority="20" operator="between">
      <formula>0.25</formula>
      <formula>0.744449</formula>
    </cfRule>
    <cfRule type="cellIs" dxfId="309" priority="21" operator="between">
      <formula>0.75</formula>
      <formula>1</formula>
    </cfRule>
  </conditionalFormatting>
  <conditionalFormatting sqref="C29">
    <cfRule type="cellIs" dxfId="308" priority="16" operator="between">
      <formula>0.00001</formula>
      <formula>0.24449</formula>
    </cfRule>
    <cfRule type="cellIs" dxfId="307" priority="17" operator="between">
      <formula>0.25</formula>
      <formula>0.744449</formula>
    </cfRule>
    <cfRule type="cellIs" dxfId="306" priority="18" operator="between">
      <formula>0.75</formula>
      <formula>1</formula>
    </cfRule>
  </conditionalFormatting>
  <conditionalFormatting sqref="J29">
    <cfRule type="cellIs" dxfId="305" priority="13" operator="between">
      <formula>0.00001</formula>
      <formula>0.24449</formula>
    </cfRule>
    <cfRule type="cellIs" dxfId="304" priority="14" operator="between">
      <formula>0.25</formula>
      <formula>0.744449</formula>
    </cfRule>
    <cfRule type="cellIs" dxfId="303" priority="15" operator="between">
      <formula>0.75</formula>
      <formula>1</formula>
    </cfRule>
  </conditionalFormatting>
  <conditionalFormatting sqref="L29">
    <cfRule type="cellIs" dxfId="302" priority="10" operator="between">
      <formula>0.00001</formula>
      <formula>0.24449</formula>
    </cfRule>
    <cfRule type="cellIs" dxfId="301" priority="11" operator="between">
      <formula>0.25</formula>
      <formula>0.744449</formula>
    </cfRule>
    <cfRule type="cellIs" dxfId="300" priority="12" operator="between">
      <formula>0.75</formula>
      <formula>1</formula>
    </cfRule>
  </conditionalFormatting>
  <conditionalFormatting sqref="E32">
    <cfRule type="cellIs" dxfId="299" priority="7" operator="between">
      <formula>0.00001</formula>
      <formula>0.24449</formula>
    </cfRule>
    <cfRule type="cellIs" dxfId="298" priority="8" operator="between">
      <formula>0.25</formula>
      <formula>0.744449</formula>
    </cfRule>
    <cfRule type="cellIs" dxfId="297" priority="9" operator="between">
      <formula>0.75</formula>
      <formula>1</formula>
    </cfRule>
  </conditionalFormatting>
  <conditionalFormatting sqref="F32">
    <cfRule type="cellIs" dxfId="296" priority="4" operator="between">
      <formula>0.00001</formula>
      <formula>0.24449</formula>
    </cfRule>
    <cfRule type="cellIs" dxfId="295" priority="5" operator="between">
      <formula>0.25</formula>
      <formula>0.744449</formula>
    </cfRule>
    <cfRule type="cellIs" dxfId="294" priority="6" operator="between">
      <formula>0.75</formula>
      <formula>1</formula>
    </cfRule>
  </conditionalFormatting>
  <conditionalFormatting sqref="G32">
    <cfRule type="cellIs" dxfId="293" priority="1" operator="between">
      <formula>0.00001</formula>
      <formula>0.24449</formula>
    </cfRule>
    <cfRule type="cellIs" dxfId="292" priority="2" operator="between">
      <formula>0.25</formula>
      <formula>0.744449</formula>
    </cfRule>
    <cfRule type="cellIs" dxfId="291" priority="3" operator="between">
      <formula>0.75</formula>
      <formula>1</formula>
    </cfRule>
  </conditionalFormatting>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FB74B-8EC3-5B49-9028-528CB2D838C8}">
  <dimension ref="A1:BH420"/>
  <sheetViews>
    <sheetView workbookViewId="0">
      <selection activeCell="A40" sqref="A40:A45"/>
    </sheetView>
  </sheetViews>
  <sheetFormatPr baseColWidth="10" defaultRowHeight="16" x14ac:dyDescent="0.2"/>
  <cols>
    <col min="1" max="1" width="15.83203125" style="121" customWidth="1"/>
    <col min="2" max="2" width="21.6640625" style="121" customWidth="1"/>
    <col min="3" max="14" width="10.83203125" style="121"/>
    <col min="15" max="16" width="15.83203125" style="132" customWidth="1"/>
    <col min="17" max="28" width="15.83203125" style="121" customWidth="1"/>
    <col min="29" max="29" width="75.83203125" style="121" customWidth="1"/>
    <col min="30" max="30" width="15.83203125" style="121" customWidth="1"/>
    <col min="31" max="16384" width="10.83203125" style="121"/>
  </cols>
  <sheetData>
    <row r="1" spans="1:60" ht="29" customHeight="1" x14ac:dyDescent="0.2">
      <c r="O1" s="150" t="s">
        <v>122</v>
      </c>
      <c r="P1" s="150"/>
    </row>
    <row r="2" spans="1:60" s="127" customFormat="1" ht="40" customHeight="1" x14ac:dyDescent="0.2">
      <c r="A2" s="20" t="s">
        <v>5</v>
      </c>
      <c r="B2" s="21" t="s">
        <v>351</v>
      </c>
      <c r="C2" s="21" t="s">
        <v>137</v>
      </c>
      <c r="D2" s="21" t="s">
        <v>138</v>
      </c>
      <c r="E2" s="21" t="s">
        <v>139</v>
      </c>
      <c r="F2" s="21" t="s">
        <v>140</v>
      </c>
      <c r="G2" s="21" t="s">
        <v>141</v>
      </c>
      <c r="H2" s="21" t="s">
        <v>142</v>
      </c>
      <c r="I2" s="21" t="s">
        <v>143</v>
      </c>
      <c r="J2" s="21" t="s">
        <v>144</v>
      </c>
      <c r="K2" s="21" t="s">
        <v>145</v>
      </c>
      <c r="L2" s="21" t="s">
        <v>146</v>
      </c>
      <c r="M2" s="21" t="s">
        <v>147</v>
      </c>
      <c r="N2" s="22" t="s">
        <v>148</v>
      </c>
      <c r="O2" s="23" t="s">
        <v>123</v>
      </c>
      <c r="P2" s="24" t="s">
        <v>81</v>
      </c>
      <c r="Q2" s="121"/>
      <c r="R2" s="151" t="s">
        <v>124</v>
      </c>
      <c r="S2" s="151"/>
      <c r="T2" s="151"/>
      <c r="U2" s="151"/>
      <c r="V2" s="151"/>
      <c r="W2" s="151"/>
      <c r="X2" s="151"/>
      <c r="Y2" s="151"/>
      <c r="Z2" s="151"/>
      <c r="AA2" s="151"/>
      <c r="AB2" s="121"/>
      <c r="AD2" s="132" t="s">
        <v>84</v>
      </c>
      <c r="AE2" s="121"/>
      <c r="AF2" s="121"/>
      <c r="AG2" s="121"/>
      <c r="AH2" s="121"/>
      <c r="AI2" s="121"/>
      <c r="AJ2" s="121"/>
      <c r="AK2" s="121"/>
      <c r="AL2" s="121"/>
      <c r="AM2" s="121"/>
      <c r="AN2" s="121"/>
      <c r="AO2" s="121"/>
      <c r="AP2" s="121"/>
      <c r="AQ2" s="121"/>
      <c r="AR2" s="121"/>
      <c r="AS2" s="121"/>
      <c r="AT2" s="121"/>
      <c r="AU2" s="121"/>
      <c r="AV2" s="121"/>
      <c r="AW2" s="121"/>
      <c r="AX2" s="121"/>
      <c r="AY2" s="121"/>
      <c r="AZ2" s="121"/>
      <c r="BA2" s="121"/>
      <c r="BB2" s="121"/>
      <c r="BC2" s="121"/>
      <c r="BD2" s="121"/>
      <c r="BE2" s="121"/>
      <c r="BF2" s="121"/>
      <c r="BG2" s="121"/>
      <c r="BH2" s="121"/>
    </row>
    <row r="3" spans="1:60" s="127" customFormat="1" x14ac:dyDescent="0.2">
      <c r="A3" s="133" t="s">
        <v>373</v>
      </c>
      <c r="B3" s="134" t="s">
        <v>85</v>
      </c>
      <c r="C3" s="33">
        <v>105</v>
      </c>
      <c r="D3" s="33">
        <v>63</v>
      </c>
      <c r="E3" s="33">
        <v>84</v>
      </c>
      <c r="F3" s="33">
        <v>84</v>
      </c>
      <c r="G3" s="33">
        <v>84</v>
      </c>
      <c r="H3" s="33">
        <v>84</v>
      </c>
      <c r="I3" s="33">
        <v>96</v>
      </c>
      <c r="J3" s="33">
        <v>84</v>
      </c>
      <c r="K3" s="33">
        <v>103</v>
      </c>
      <c r="L3" s="33">
        <v>84</v>
      </c>
      <c r="M3" s="33">
        <v>63</v>
      </c>
      <c r="N3" s="34">
        <v>63</v>
      </c>
      <c r="O3" s="8">
        <f>AVERAGE(C3:N3)</f>
        <v>83.083333333333329</v>
      </c>
      <c r="P3" s="8">
        <f>SUM(C3:N3)</f>
        <v>997</v>
      </c>
      <c r="Q3" s="121"/>
      <c r="R3" s="151"/>
      <c r="S3" s="151"/>
      <c r="T3" s="151"/>
      <c r="U3" s="151"/>
      <c r="V3" s="151"/>
      <c r="W3" s="151"/>
      <c r="X3" s="151"/>
      <c r="Y3" s="151"/>
      <c r="Z3" s="151"/>
      <c r="AA3" s="151"/>
      <c r="AB3" s="121"/>
      <c r="AD3" s="132"/>
      <c r="AE3" s="121"/>
      <c r="AF3" s="121"/>
      <c r="AG3" s="121"/>
      <c r="AH3" s="121"/>
      <c r="AI3" s="121"/>
      <c r="AJ3" s="121"/>
      <c r="AK3" s="121"/>
      <c r="AL3" s="121"/>
      <c r="AM3" s="121"/>
      <c r="AN3" s="121"/>
      <c r="AO3" s="121"/>
      <c r="AP3" s="121"/>
      <c r="AQ3" s="121"/>
      <c r="AR3" s="121"/>
      <c r="AS3" s="121"/>
      <c r="AT3" s="121"/>
      <c r="AU3" s="121"/>
      <c r="AV3" s="121"/>
      <c r="AW3" s="121"/>
      <c r="AX3" s="121"/>
      <c r="AY3" s="121"/>
      <c r="AZ3" s="121"/>
      <c r="BA3" s="121"/>
      <c r="BB3" s="121"/>
      <c r="BC3" s="121"/>
      <c r="BD3" s="121"/>
      <c r="BE3" s="121"/>
      <c r="BF3" s="121"/>
      <c r="BG3" s="121"/>
      <c r="BH3" s="121"/>
    </row>
    <row r="4" spans="1:60" x14ac:dyDescent="0.2">
      <c r="A4" s="133"/>
      <c r="B4" s="134" t="s">
        <v>86</v>
      </c>
      <c r="C4" s="35">
        <v>100</v>
      </c>
      <c r="D4" s="36">
        <v>60</v>
      </c>
      <c r="E4" s="35">
        <v>80</v>
      </c>
      <c r="F4" s="35">
        <v>80</v>
      </c>
      <c r="G4" s="35">
        <v>80</v>
      </c>
      <c r="H4" s="35">
        <v>80</v>
      </c>
      <c r="I4" s="37">
        <v>91.428571000000005</v>
      </c>
      <c r="J4" s="35">
        <v>80</v>
      </c>
      <c r="K4" s="37">
        <v>98.095237999999995</v>
      </c>
      <c r="L4" s="35">
        <v>80</v>
      </c>
      <c r="M4" s="36">
        <v>60</v>
      </c>
      <c r="N4" s="38">
        <v>60</v>
      </c>
      <c r="O4" s="9">
        <f>AVERAGE(C4:N4)</f>
        <v>79.12698408333334</v>
      </c>
      <c r="P4" s="9"/>
      <c r="R4" s="135" t="s">
        <v>373</v>
      </c>
      <c r="S4" s="135" t="s">
        <v>377</v>
      </c>
      <c r="T4" s="135" t="s">
        <v>379</v>
      </c>
      <c r="U4" s="136" t="s">
        <v>382</v>
      </c>
      <c r="V4" s="135" t="s">
        <v>386</v>
      </c>
      <c r="W4" s="135" t="s">
        <v>391</v>
      </c>
      <c r="X4" s="135" t="s">
        <v>395</v>
      </c>
      <c r="Y4" s="135" t="s">
        <v>384</v>
      </c>
      <c r="Z4" s="135" t="s">
        <v>388</v>
      </c>
      <c r="AA4" s="135" t="s">
        <v>393</v>
      </c>
      <c r="AC4" s="121" t="s">
        <v>125</v>
      </c>
      <c r="AD4" s="132">
        <f>COUNTIFS(R5:AA33,"(1) accidentally stopped the training by staying on the back plate of the exergame device for too long")</f>
        <v>10</v>
      </c>
    </row>
    <row r="5" spans="1:60" x14ac:dyDescent="0.2">
      <c r="A5" s="137"/>
      <c r="B5" s="138" t="s">
        <v>126</v>
      </c>
      <c r="C5" s="39"/>
      <c r="D5" s="39"/>
      <c r="E5" s="39"/>
      <c r="F5" s="39"/>
      <c r="G5" s="39"/>
      <c r="H5" s="39" t="s">
        <v>89</v>
      </c>
      <c r="I5" s="39" t="s">
        <v>127</v>
      </c>
      <c r="J5" s="39" t="s">
        <v>89</v>
      </c>
      <c r="K5" s="39" t="s">
        <v>127</v>
      </c>
      <c r="L5" s="39" t="s">
        <v>89</v>
      </c>
      <c r="M5" s="39"/>
      <c r="N5" s="40"/>
      <c r="O5" s="10"/>
      <c r="P5" s="8"/>
      <c r="R5" s="121" t="s">
        <v>125</v>
      </c>
      <c r="S5" s="121" t="s">
        <v>89</v>
      </c>
      <c r="T5" s="121" t="s">
        <v>89</v>
      </c>
      <c r="U5" s="121" t="s">
        <v>125</v>
      </c>
      <c r="V5" s="121" t="s">
        <v>99</v>
      </c>
      <c r="W5" s="121" t="s">
        <v>99</v>
      </c>
      <c r="X5" s="121" t="s">
        <v>89</v>
      </c>
      <c r="Y5" s="121" t="s">
        <v>125</v>
      </c>
      <c r="Z5" s="139" t="s">
        <v>128</v>
      </c>
      <c r="AA5" s="121" t="s">
        <v>125</v>
      </c>
      <c r="AB5" s="121" t="s">
        <v>89</v>
      </c>
      <c r="AC5" s="121" t="s">
        <v>99</v>
      </c>
      <c r="AD5" s="132">
        <f>COUNTIFS(R5:AA33,"(2) due to technical problems")</f>
        <v>3</v>
      </c>
    </row>
    <row r="6" spans="1:60" x14ac:dyDescent="0.2">
      <c r="A6" s="133" t="s">
        <v>377</v>
      </c>
      <c r="B6" s="134" t="s">
        <v>85</v>
      </c>
      <c r="C6" s="33">
        <v>105</v>
      </c>
      <c r="D6" s="33">
        <v>105</v>
      </c>
      <c r="E6" s="33">
        <v>105</v>
      </c>
      <c r="F6" s="33">
        <v>105</v>
      </c>
      <c r="G6" s="33">
        <v>63</v>
      </c>
      <c r="H6" s="33">
        <v>42</v>
      </c>
      <c r="I6" s="33">
        <v>105</v>
      </c>
      <c r="J6" s="33">
        <v>126</v>
      </c>
      <c r="K6" s="33">
        <v>105</v>
      </c>
      <c r="L6" s="33">
        <v>63</v>
      </c>
      <c r="M6" s="33">
        <v>124</v>
      </c>
      <c r="N6" s="34">
        <v>105</v>
      </c>
      <c r="O6" s="8">
        <f>AVERAGE(C6:N6)</f>
        <v>96.083333333333329</v>
      </c>
      <c r="P6" s="11">
        <f>SUM(C6:N6)</f>
        <v>1153</v>
      </c>
      <c r="R6" s="121" t="s">
        <v>125</v>
      </c>
      <c r="S6" s="121" t="s">
        <v>89</v>
      </c>
      <c r="T6" s="121" t="s">
        <v>89</v>
      </c>
      <c r="U6" s="121" t="s">
        <v>125</v>
      </c>
      <c r="V6" s="121" t="s">
        <v>89</v>
      </c>
      <c r="W6" s="121" t="s">
        <v>89</v>
      </c>
      <c r="X6" s="121" t="s">
        <v>89</v>
      </c>
      <c r="Y6" s="121" t="s">
        <v>89</v>
      </c>
      <c r="Z6" s="121" t="s">
        <v>89</v>
      </c>
      <c r="AA6" s="121" t="s">
        <v>125</v>
      </c>
      <c r="AB6" s="121" t="s">
        <v>89</v>
      </c>
      <c r="AC6" s="121" t="s">
        <v>128</v>
      </c>
      <c r="AD6" s="132">
        <f>COUNTIFS(R5:AA33,"(3) unknown")</f>
        <v>1</v>
      </c>
    </row>
    <row r="7" spans="1:60" x14ac:dyDescent="0.2">
      <c r="A7" s="133"/>
      <c r="B7" s="134" t="s">
        <v>86</v>
      </c>
      <c r="C7" s="35">
        <v>100</v>
      </c>
      <c r="D7" s="35">
        <v>100</v>
      </c>
      <c r="E7" s="35">
        <v>100</v>
      </c>
      <c r="F7" s="35">
        <v>100</v>
      </c>
      <c r="G7" s="36">
        <v>60</v>
      </c>
      <c r="H7" s="41">
        <v>40</v>
      </c>
      <c r="I7" s="35">
        <v>100</v>
      </c>
      <c r="J7" s="35">
        <v>100</v>
      </c>
      <c r="K7" s="35">
        <v>100</v>
      </c>
      <c r="L7" s="36">
        <v>60</v>
      </c>
      <c r="M7" s="35">
        <v>100</v>
      </c>
      <c r="N7" s="42">
        <v>100</v>
      </c>
      <c r="O7" s="9">
        <f>AVERAGE(C7:N7)</f>
        <v>88.333333333333329</v>
      </c>
      <c r="P7" s="9"/>
      <c r="R7" s="121" t="s">
        <v>89</v>
      </c>
      <c r="S7" s="121" t="s">
        <v>89</v>
      </c>
      <c r="T7" s="121" t="s">
        <v>89</v>
      </c>
      <c r="U7" s="121" t="s">
        <v>125</v>
      </c>
      <c r="V7" s="121" t="s">
        <v>89</v>
      </c>
      <c r="W7" s="121" t="s">
        <v>89</v>
      </c>
      <c r="X7" s="121" t="s">
        <v>89</v>
      </c>
      <c r="Y7" s="121" t="s">
        <v>89</v>
      </c>
      <c r="Z7" s="121" t="s">
        <v>89</v>
      </c>
      <c r="AA7" s="121" t="s">
        <v>125</v>
      </c>
      <c r="AB7" s="121" t="s">
        <v>89</v>
      </c>
    </row>
    <row r="8" spans="1:60" x14ac:dyDescent="0.2">
      <c r="A8" s="137"/>
      <c r="B8" s="138" t="s">
        <v>126</v>
      </c>
      <c r="C8" s="39"/>
      <c r="D8" s="39"/>
      <c r="E8" s="39"/>
      <c r="F8" s="39"/>
      <c r="G8" s="39"/>
      <c r="H8" s="39"/>
      <c r="I8" s="39"/>
      <c r="J8" s="39"/>
      <c r="K8" s="39"/>
      <c r="L8" s="39"/>
      <c r="M8" s="39"/>
      <c r="N8" s="40"/>
      <c r="O8" s="10"/>
      <c r="P8" s="8"/>
      <c r="R8" s="121" t="s">
        <v>89</v>
      </c>
      <c r="S8" s="121" t="s">
        <v>89</v>
      </c>
      <c r="T8" s="121" t="s">
        <v>89</v>
      </c>
      <c r="U8" s="121" t="s">
        <v>99</v>
      </c>
      <c r="V8" s="121" t="s">
        <v>89</v>
      </c>
      <c r="W8" s="121" t="s">
        <v>89</v>
      </c>
      <c r="X8" s="121" t="s">
        <v>89</v>
      </c>
      <c r="Y8" s="121" t="s">
        <v>89</v>
      </c>
      <c r="Z8" s="121" t="s">
        <v>89</v>
      </c>
      <c r="AA8" s="121" t="s">
        <v>125</v>
      </c>
      <c r="AB8" s="121" t="s">
        <v>89</v>
      </c>
    </row>
    <row r="9" spans="1:60" x14ac:dyDescent="0.2">
      <c r="A9" s="133" t="s">
        <v>379</v>
      </c>
      <c r="B9" s="134" t="s">
        <v>85</v>
      </c>
      <c r="C9" s="33">
        <v>42</v>
      </c>
      <c r="D9" s="33">
        <v>63</v>
      </c>
      <c r="E9" s="33">
        <v>42</v>
      </c>
      <c r="F9" s="33">
        <v>63</v>
      </c>
      <c r="G9" s="33">
        <v>63</v>
      </c>
      <c r="H9" s="33">
        <v>63</v>
      </c>
      <c r="I9" s="33">
        <v>63</v>
      </c>
      <c r="J9" s="33">
        <v>42</v>
      </c>
      <c r="K9" s="33">
        <v>63</v>
      </c>
      <c r="L9" s="33">
        <v>63</v>
      </c>
      <c r="M9" s="33">
        <v>63</v>
      </c>
      <c r="N9" s="34">
        <v>65</v>
      </c>
      <c r="O9" s="8">
        <f>AVERAGE(C9:N9)</f>
        <v>57.916666666666664</v>
      </c>
      <c r="P9" s="11">
        <f>SUM(C9:N9)</f>
        <v>695</v>
      </c>
      <c r="R9" s="121" t="s">
        <v>89</v>
      </c>
      <c r="S9" s="121" t="s">
        <v>89</v>
      </c>
      <c r="T9" s="121" t="s">
        <v>89</v>
      </c>
      <c r="U9" s="121" t="s">
        <v>89</v>
      </c>
      <c r="V9" s="121" t="s">
        <v>89</v>
      </c>
      <c r="W9" s="121" t="s">
        <v>89</v>
      </c>
      <c r="X9" s="121" t="s">
        <v>89</v>
      </c>
      <c r="Y9" s="121" t="s">
        <v>89</v>
      </c>
      <c r="Z9" s="121" t="s">
        <v>89</v>
      </c>
      <c r="AA9" s="121" t="s">
        <v>89</v>
      </c>
      <c r="AB9" s="121" t="s">
        <v>89</v>
      </c>
    </row>
    <row r="10" spans="1:60" ht="17" x14ac:dyDescent="0.2">
      <c r="A10" s="133"/>
      <c r="B10" s="134" t="s">
        <v>103</v>
      </c>
      <c r="C10" s="43">
        <v>66.666666666660007</v>
      </c>
      <c r="D10" s="35">
        <v>100</v>
      </c>
      <c r="E10" s="43">
        <v>66.666666666660007</v>
      </c>
      <c r="F10" s="35">
        <v>100</v>
      </c>
      <c r="G10" s="35">
        <v>100</v>
      </c>
      <c r="H10" s="35">
        <v>100</v>
      </c>
      <c r="I10" s="35">
        <v>100</v>
      </c>
      <c r="J10" s="43">
        <v>66.666666666660007</v>
      </c>
      <c r="K10" s="35">
        <v>100</v>
      </c>
      <c r="L10" s="35">
        <v>100</v>
      </c>
      <c r="M10" s="35">
        <v>100</v>
      </c>
      <c r="N10" s="42">
        <v>100</v>
      </c>
      <c r="O10" s="9">
        <f>AVERAGE(C10:N10)</f>
        <v>91.666666666664995</v>
      </c>
      <c r="P10" s="9"/>
      <c r="R10" s="121" t="s">
        <v>89</v>
      </c>
      <c r="S10" s="121" t="s">
        <v>89</v>
      </c>
      <c r="T10" s="121" t="s">
        <v>89</v>
      </c>
      <c r="U10" s="121" t="s">
        <v>89</v>
      </c>
      <c r="V10" s="121" t="s">
        <v>89</v>
      </c>
      <c r="W10" s="121" t="s">
        <v>89</v>
      </c>
      <c r="X10" s="121" t="s">
        <v>89</v>
      </c>
      <c r="Y10" s="121" t="s">
        <v>89</v>
      </c>
      <c r="Z10" s="121" t="s">
        <v>89</v>
      </c>
      <c r="AA10" s="121" t="s">
        <v>89</v>
      </c>
      <c r="AB10" s="121" t="s">
        <v>89</v>
      </c>
    </row>
    <row r="11" spans="1:60" x14ac:dyDescent="0.2">
      <c r="A11" s="137"/>
      <c r="B11" s="138" t="s">
        <v>126</v>
      </c>
      <c r="C11" s="39"/>
      <c r="D11" s="39"/>
      <c r="E11" s="39"/>
      <c r="F11" s="39"/>
      <c r="G11" s="39"/>
      <c r="H11" s="39"/>
      <c r="I11" s="39"/>
      <c r="J11" s="39"/>
      <c r="K11" s="39"/>
      <c r="L11" s="39"/>
      <c r="M11" s="39"/>
      <c r="N11" s="40"/>
      <c r="O11" s="10"/>
      <c r="P11" s="8"/>
      <c r="R11" s="121" t="s">
        <v>89</v>
      </c>
      <c r="S11" s="121" t="s">
        <v>89</v>
      </c>
      <c r="T11" s="121" t="s">
        <v>89</v>
      </c>
      <c r="U11" s="121" t="s">
        <v>89</v>
      </c>
      <c r="V11" s="121" t="s">
        <v>89</v>
      </c>
      <c r="W11" s="121" t="s">
        <v>89</v>
      </c>
      <c r="X11" s="121" t="s">
        <v>89</v>
      </c>
      <c r="Y11" s="121" t="s">
        <v>89</v>
      </c>
      <c r="Z11" s="121" t="s">
        <v>89</v>
      </c>
      <c r="AA11" s="121" t="s">
        <v>89</v>
      </c>
      <c r="AB11" s="121" t="s">
        <v>89</v>
      </c>
    </row>
    <row r="12" spans="1:60" x14ac:dyDescent="0.2">
      <c r="A12" s="133" t="s">
        <v>382</v>
      </c>
      <c r="B12" s="134" t="s">
        <v>85</v>
      </c>
      <c r="C12" s="33">
        <v>84</v>
      </c>
      <c r="D12" s="33">
        <v>63</v>
      </c>
      <c r="E12" s="33">
        <v>67</v>
      </c>
      <c r="F12" s="33">
        <v>42</v>
      </c>
      <c r="G12" s="33">
        <v>63</v>
      </c>
      <c r="H12" s="33">
        <v>0</v>
      </c>
      <c r="I12" s="33">
        <v>96</v>
      </c>
      <c r="J12" s="33">
        <v>100</v>
      </c>
      <c r="K12" s="33">
        <v>145</v>
      </c>
      <c r="L12" s="152" t="s">
        <v>400</v>
      </c>
      <c r="M12" s="152"/>
      <c r="N12" s="153"/>
      <c r="O12" s="8">
        <f>AVERAGE(C12:N12)</f>
        <v>73.333333333333329</v>
      </c>
      <c r="P12" s="11">
        <f>SUM(C12:N12)</f>
        <v>660</v>
      </c>
      <c r="R12" s="121" t="s">
        <v>89</v>
      </c>
      <c r="S12" s="121" t="s">
        <v>89</v>
      </c>
      <c r="T12" s="121" t="s">
        <v>89</v>
      </c>
      <c r="U12" s="121" t="s">
        <v>89</v>
      </c>
      <c r="V12" s="121" t="s">
        <v>89</v>
      </c>
      <c r="W12" s="121" t="s">
        <v>89</v>
      </c>
      <c r="X12" s="121" t="s">
        <v>89</v>
      </c>
      <c r="Y12" s="121" t="s">
        <v>89</v>
      </c>
      <c r="Z12" s="121" t="s">
        <v>89</v>
      </c>
      <c r="AA12" s="121" t="s">
        <v>89</v>
      </c>
    </row>
    <row r="13" spans="1:60" x14ac:dyDescent="0.2">
      <c r="A13" s="133"/>
      <c r="B13" s="134" t="s">
        <v>86</v>
      </c>
      <c r="C13" s="35">
        <v>80</v>
      </c>
      <c r="D13" s="36">
        <v>60</v>
      </c>
      <c r="E13" s="43">
        <v>63.809524000000003</v>
      </c>
      <c r="F13" s="41">
        <v>40</v>
      </c>
      <c r="G13" s="36">
        <v>60</v>
      </c>
      <c r="H13" s="41">
        <v>0</v>
      </c>
      <c r="I13" s="35">
        <v>91.428571000000005</v>
      </c>
      <c r="J13" s="35">
        <v>95.238095000000001</v>
      </c>
      <c r="K13" s="35">
        <v>100</v>
      </c>
      <c r="L13" s="154"/>
      <c r="M13" s="154"/>
      <c r="N13" s="155"/>
      <c r="O13" s="9">
        <f>AVERAGE(C13:N13)</f>
        <v>65.608465555555568</v>
      </c>
      <c r="P13" s="9"/>
      <c r="R13" s="121" t="s">
        <v>89</v>
      </c>
      <c r="S13" s="121" t="s">
        <v>89</v>
      </c>
      <c r="T13" s="121" t="s">
        <v>89</v>
      </c>
      <c r="U13" s="121" t="s">
        <v>89</v>
      </c>
      <c r="V13" s="121" t="s">
        <v>89</v>
      </c>
      <c r="W13" s="121" t="s">
        <v>89</v>
      </c>
      <c r="X13" s="121" t="s">
        <v>89</v>
      </c>
      <c r="Y13" s="121" t="s">
        <v>89</v>
      </c>
      <c r="Z13" s="121" t="s">
        <v>89</v>
      </c>
      <c r="AA13" s="121" t="s">
        <v>89</v>
      </c>
    </row>
    <row r="14" spans="1:60" x14ac:dyDescent="0.2">
      <c r="A14" s="137"/>
      <c r="B14" s="138" t="s">
        <v>126</v>
      </c>
      <c r="C14" s="39"/>
      <c r="D14" s="39"/>
      <c r="E14" s="39" t="s">
        <v>129</v>
      </c>
      <c r="F14" s="39" t="s">
        <v>89</v>
      </c>
      <c r="G14" s="39"/>
      <c r="H14" s="39"/>
      <c r="I14" s="44" t="s">
        <v>127</v>
      </c>
      <c r="J14" s="39" t="s">
        <v>105</v>
      </c>
      <c r="K14" s="39" t="s">
        <v>89</v>
      </c>
      <c r="L14" s="39"/>
      <c r="M14" s="39"/>
      <c r="N14" s="40"/>
      <c r="O14" s="10"/>
      <c r="P14" s="8"/>
      <c r="R14" s="121" t="s">
        <v>89</v>
      </c>
      <c r="S14" s="121" t="s">
        <v>89</v>
      </c>
      <c r="T14" s="121" t="s">
        <v>89</v>
      </c>
      <c r="U14" s="121" t="s">
        <v>89</v>
      </c>
      <c r="V14" s="121" t="s">
        <v>89</v>
      </c>
      <c r="W14" s="121" t="s">
        <v>89</v>
      </c>
      <c r="X14" s="121" t="s">
        <v>89</v>
      </c>
      <c r="Y14" s="121" t="s">
        <v>89</v>
      </c>
      <c r="Z14" s="121" t="s">
        <v>89</v>
      </c>
      <c r="AA14" s="121" t="s">
        <v>89</v>
      </c>
    </row>
    <row r="15" spans="1:60" x14ac:dyDescent="0.2">
      <c r="A15" s="133" t="s">
        <v>386</v>
      </c>
      <c r="B15" s="134" t="s">
        <v>85</v>
      </c>
      <c r="C15" s="33">
        <v>100</v>
      </c>
      <c r="D15" s="33">
        <v>224</v>
      </c>
      <c r="E15" s="33">
        <v>147</v>
      </c>
      <c r="F15" s="33">
        <v>126</v>
      </c>
      <c r="G15" s="33">
        <v>147</v>
      </c>
      <c r="H15" s="33">
        <v>147</v>
      </c>
      <c r="I15" s="33">
        <v>126</v>
      </c>
      <c r="J15" s="33">
        <v>168</v>
      </c>
      <c r="K15" s="33">
        <v>84</v>
      </c>
      <c r="L15" s="33">
        <v>126</v>
      </c>
      <c r="M15" s="33">
        <v>147</v>
      </c>
      <c r="N15" s="34">
        <v>126</v>
      </c>
      <c r="O15" s="8">
        <f t="shared" ref="O15:O28" si="0">AVERAGE(C15:N15)</f>
        <v>139</v>
      </c>
      <c r="P15" s="11">
        <f>SUM(C15:N15)</f>
        <v>1668</v>
      </c>
      <c r="R15" s="121" t="s">
        <v>89</v>
      </c>
      <c r="S15" s="121" t="s">
        <v>89</v>
      </c>
      <c r="T15" s="121" t="s">
        <v>89</v>
      </c>
      <c r="U15" s="121" t="s">
        <v>89</v>
      </c>
      <c r="V15" s="121" t="s">
        <v>89</v>
      </c>
      <c r="W15" s="121" t="s">
        <v>89</v>
      </c>
      <c r="X15" s="121" t="s">
        <v>89</v>
      </c>
      <c r="Y15" s="121" t="s">
        <v>89</v>
      </c>
      <c r="Z15" s="121" t="s">
        <v>89</v>
      </c>
      <c r="AA15" s="121" t="s">
        <v>89</v>
      </c>
    </row>
    <row r="16" spans="1:60" x14ac:dyDescent="0.2">
      <c r="A16" s="133"/>
      <c r="B16" s="134" t="s">
        <v>86</v>
      </c>
      <c r="C16" s="37">
        <v>95.238095000000001</v>
      </c>
      <c r="D16" s="35">
        <v>100</v>
      </c>
      <c r="E16" s="35">
        <v>100</v>
      </c>
      <c r="F16" s="35">
        <v>100</v>
      </c>
      <c r="G16" s="35">
        <v>100</v>
      </c>
      <c r="H16" s="35">
        <v>100</v>
      </c>
      <c r="I16" s="35">
        <v>100</v>
      </c>
      <c r="J16" s="35">
        <v>100</v>
      </c>
      <c r="K16" s="35">
        <v>80</v>
      </c>
      <c r="L16" s="35">
        <v>100</v>
      </c>
      <c r="M16" s="35">
        <v>100</v>
      </c>
      <c r="N16" s="42">
        <v>100</v>
      </c>
      <c r="O16" s="9">
        <f t="shared" si="0"/>
        <v>97.936507916666656</v>
      </c>
      <c r="P16" s="9"/>
      <c r="R16" s="121" t="s">
        <v>89</v>
      </c>
      <c r="S16" s="121" t="s">
        <v>89</v>
      </c>
      <c r="T16" s="121" t="s">
        <v>89</v>
      </c>
      <c r="U16" s="121" t="s">
        <v>89</v>
      </c>
      <c r="V16" s="121" t="s">
        <v>89</v>
      </c>
      <c r="W16" s="121" t="s">
        <v>89</v>
      </c>
      <c r="X16" s="121" t="s">
        <v>89</v>
      </c>
      <c r="Y16" s="121" t="s">
        <v>89</v>
      </c>
      <c r="Z16" s="121" t="s">
        <v>89</v>
      </c>
      <c r="AA16" s="121" t="s">
        <v>89</v>
      </c>
    </row>
    <row r="17" spans="1:27" x14ac:dyDescent="0.2">
      <c r="A17" s="137"/>
      <c r="B17" s="138" t="s">
        <v>126</v>
      </c>
      <c r="C17" s="44" t="s">
        <v>105</v>
      </c>
      <c r="D17" s="39" t="s">
        <v>89</v>
      </c>
      <c r="E17" s="39"/>
      <c r="F17" s="39"/>
      <c r="G17" s="39"/>
      <c r="H17" s="39"/>
      <c r="I17" s="39"/>
      <c r="J17" s="39"/>
      <c r="K17" s="39"/>
      <c r="L17" s="39"/>
      <c r="M17" s="39"/>
      <c r="N17" s="40"/>
      <c r="O17" s="10"/>
      <c r="P17" s="8"/>
      <c r="R17" s="121" t="s">
        <v>89</v>
      </c>
      <c r="S17" s="121" t="s">
        <v>89</v>
      </c>
      <c r="T17" s="121" t="s">
        <v>89</v>
      </c>
      <c r="U17" s="121" t="s">
        <v>89</v>
      </c>
      <c r="V17" s="121" t="s">
        <v>89</v>
      </c>
      <c r="W17" s="121" t="s">
        <v>89</v>
      </c>
      <c r="X17" s="121" t="s">
        <v>89</v>
      </c>
      <c r="Y17" s="121" t="s">
        <v>89</v>
      </c>
      <c r="Z17" s="121" t="s">
        <v>89</v>
      </c>
      <c r="AA17" s="121" t="s">
        <v>89</v>
      </c>
    </row>
    <row r="18" spans="1:27" x14ac:dyDescent="0.2">
      <c r="A18" s="133" t="s">
        <v>391</v>
      </c>
      <c r="B18" s="134" t="s">
        <v>85</v>
      </c>
      <c r="C18" s="33">
        <v>104</v>
      </c>
      <c r="D18" s="33">
        <v>105</v>
      </c>
      <c r="E18" s="33">
        <v>105</v>
      </c>
      <c r="F18" s="33">
        <v>84</v>
      </c>
      <c r="G18" s="33">
        <v>42</v>
      </c>
      <c r="H18" s="33">
        <v>105</v>
      </c>
      <c r="I18" s="33">
        <v>84</v>
      </c>
      <c r="J18" s="33">
        <v>84</v>
      </c>
      <c r="K18" s="33">
        <v>42</v>
      </c>
      <c r="L18" s="33">
        <v>42</v>
      </c>
      <c r="M18" s="33">
        <v>42</v>
      </c>
      <c r="N18" s="34">
        <v>63</v>
      </c>
      <c r="O18" s="8">
        <f t="shared" si="0"/>
        <v>75.166666666666671</v>
      </c>
      <c r="P18" s="11">
        <f>SUM(C18:N18)</f>
        <v>902</v>
      </c>
      <c r="R18" s="121" t="s">
        <v>89</v>
      </c>
      <c r="S18" s="121" t="s">
        <v>89</v>
      </c>
      <c r="T18" s="121" t="s">
        <v>89</v>
      </c>
      <c r="U18" s="121" t="s">
        <v>89</v>
      </c>
      <c r="V18" s="121" t="s">
        <v>89</v>
      </c>
      <c r="W18" s="121" t="s">
        <v>89</v>
      </c>
      <c r="X18" s="121" t="s">
        <v>89</v>
      </c>
      <c r="Y18" s="121" t="s">
        <v>89</v>
      </c>
      <c r="Z18" s="121" t="s">
        <v>89</v>
      </c>
      <c r="AA18" s="121" t="s">
        <v>89</v>
      </c>
    </row>
    <row r="19" spans="1:27" x14ac:dyDescent="0.2">
      <c r="A19" s="133"/>
      <c r="B19" s="134" t="s">
        <v>86</v>
      </c>
      <c r="C19" s="35">
        <v>100</v>
      </c>
      <c r="D19" s="35">
        <v>100</v>
      </c>
      <c r="E19" s="35">
        <v>100</v>
      </c>
      <c r="F19" s="35">
        <v>80</v>
      </c>
      <c r="G19" s="41">
        <v>40</v>
      </c>
      <c r="H19" s="35">
        <v>100</v>
      </c>
      <c r="I19" s="35">
        <v>80</v>
      </c>
      <c r="J19" s="35">
        <v>80</v>
      </c>
      <c r="K19" s="41">
        <v>40</v>
      </c>
      <c r="L19" s="41">
        <v>40</v>
      </c>
      <c r="M19" s="41">
        <v>40</v>
      </c>
      <c r="N19" s="38">
        <v>60</v>
      </c>
      <c r="O19" s="9">
        <f t="shared" si="0"/>
        <v>71.666666666666671</v>
      </c>
      <c r="P19" s="9"/>
      <c r="R19" s="121" t="s">
        <v>89</v>
      </c>
      <c r="S19" s="121" t="s">
        <v>89</v>
      </c>
      <c r="T19" s="121" t="s">
        <v>89</v>
      </c>
      <c r="U19" s="121" t="s">
        <v>89</v>
      </c>
      <c r="V19" s="121" t="s">
        <v>89</v>
      </c>
      <c r="W19" s="121" t="s">
        <v>89</v>
      </c>
      <c r="X19" s="121" t="s">
        <v>89</v>
      </c>
      <c r="Y19" s="121" t="s">
        <v>89</v>
      </c>
      <c r="Z19" s="121" t="s">
        <v>89</v>
      </c>
      <c r="AA19" s="121" t="s">
        <v>89</v>
      </c>
    </row>
    <row r="20" spans="1:27" x14ac:dyDescent="0.2">
      <c r="A20" s="137"/>
      <c r="B20" s="138" t="s">
        <v>126</v>
      </c>
      <c r="C20" s="44" t="s">
        <v>105</v>
      </c>
      <c r="D20" s="39" t="s">
        <v>89</v>
      </c>
      <c r="E20" s="39"/>
      <c r="F20" s="39"/>
      <c r="G20" s="39"/>
      <c r="H20" s="39"/>
      <c r="I20" s="39"/>
      <c r="J20" s="39"/>
      <c r="K20" s="39"/>
      <c r="L20" s="39"/>
      <c r="M20" s="39"/>
      <c r="N20" s="40"/>
      <c r="O20" s="10"/>
      <c r="P20" s="8"/>
      <c r="R20" s="121" t="s">
        <v>89</v>
      </c>
      <c r="S20" s="121" t="s">
        <v>89</v>
      </c>
      <c r="T20" s="121" t="s">
        <v>89</v>
      </c>
      <c r="U20" s="121" t="s">
        <v>89</v>
      </c>
      <c r="V20" s="121" t="s">
        <v>89</v>
      </c>
      <c r="W20" s="121" t="s">
        <v>89</v>
      </c>
      <c r="X20" s="121" t="s">
        <v>89</v>
      </c>
      <c r="Y20" s="121" t="s">
        <v>89</v>
      </c>
      <c r="Z20" s="121" t="s">
        <v>89</v>
      </c>
      <c r="AA20" s="121" t="s">
        <v>89</v>
      </c>
    </row>
    <row r="21" spans="1:27" x14ac:dyDescent="0.2">
      <c r="A21" s="133" t="s">
        <v>395</v>
      </c>
      <c r="B21" s="134" t="s">
        <v>85</v>
      </c>
      <c r="C21" s="33">
        <v>147</v>
      </c>
      <c r="D21" s="33">
        <v>105</v>
      </c>
      <c r="E21" s="33">
        <v>177</v>
      </c>
      <c r="F21" s="33">
        <v>84</v>
      </c>
      <c r="G21" s="33">
        <v>105</v>
      </c>
      <c r="H21" s="33">
        <v>84</v>
      </c>
      <c r="I21" s="33">
        <v>105</v>
      </c>
      <c r="J21" s="33">
        <v>147</v>
      </c>
      <c r="K21" s="33">
        <v>63</v>
      </c>
      <c r="L21" s="33">
        <v>42</v>
      </c>
      <c r="M21" s="33">
        <v>63</v>
      </c>
      <c r="N21" s="34">
        <v>105</v>
      </c>
      <c r="O21" s="8">
        <f t="shared" ref="O21:O22" si="1">AVERAGE(C21:N21)</f>
        <v>102.25</v>
      </c>
      <c r="P21" s="11">
        <f>SUM(C21:N21)</f>
        <v>1227</v>
      </c>
      <c r="R21" s="121" t="s">
        <v>89</v>
      </c>
      <c r="S21" s="121" t="s">
        <v>89</v>
      </c>
      <c r="T21" s="121" t="s">
        <v>89</v>
      </c>
      <c r="U21" s="121" t="s">
        <v>89</v>
      </c>
      <c r="V21" s="121" t="s">
        <v>89</v>
      </c>
      <c r="W21" s="121" t="s">
        <v>89</v>
      </c>
      <c r="X21" s="121" t="s">
        <v>89</v>
      </c>
      <c r="Y21" s="121" t="s">
        <v>89</v>
      </c>
      <c r="Z21" s="121" t="s">
        <v>89</v>
      </c>
      <c r="AA21" s="121" t="s">
        <v>89</v>
      </c>
    </row>
    <row r="22" spans="1:27" x14ac:dyDescent="0.2">
      <c r="A22" s="133"/>
      <c r="B22" s="134" t="s">
        <v>86</v>
      </c>
      <c r="C22" s="35">
        <v>100</v>
      </c>
      <c r="D22" s="35">
        <v>100</v>
      </c>
      <c r="E22" s="35">
        <v>100</v>
      </c>
      <c r="F22" s="35">
        <v>80</v>
      </c>
      <c r="G22" s="35">
        <v>100</v>
      </c>
      <c r="H22" s="35">
        <v>80</v>
      </c>
      <c r="I22" s="35">
        <v>100</v>
      </c>
      <c r="J22" s="35">
        <v>100</v>
      </c>
      <c r="K22" s="36">
        <v>60</v>
      </c>
      <c r="L22" s="41">
        <v>40</v>
      </c>
      <c r="M22" s="36">
        <v>60</v>
      </c>
      <c r="N22" s="42">
        <v>100</v>
      </c>
      <c r="O22" s="9">
        <f t="shared" si="1"/>
        <v>85</v>
      </c>
      <c r="P22" s="9"/>
      <c r="R22" s="121" t="s">
        <v>89</v>
      </c>
      <c r="S22" s="121" t="s">
        <v>89</v>
      </c>
      <c r="T22" s="121" t="s">
        <v>89</v>
      </c>
      <c r="U22" s="121" t="s">
        <v>89</v>
      </c>
      <c r="V22" s="121" t="s">
        <v>89</v>
      </c>
      <c r="W22" s="121" t="s">
        <v>89</v>
      </c>
      <c r="X22" s="121" t="s">
        <v>89</v>
      </c>
      <c r="Y22" s="121" t="s">
        <v>89</v>
      </c>
      <c r="Z22" s="121" t="s">
        <v>89</v>
      </c>
      <c r="AA22" s="121" t="s">
        <v>89</v>
      </c>
    </row>
    <row r="23" spans="1:27" x14ac:dyDescent="0.2">
      <c r="A23" s="137"/>
      <c r="B23" s="138" t="s">
        <v>126</v>
      </c>
      <c r="C23" s="39"/>
      <c r="D23" s="39"/>
      <c r="E23" s="39"/>
      <c r="F23" s="39"/>
      <c r="G23" s="39"/>
      <c r="H23" s="39"/>
      <c r="I23" s="39"/>
      <c r="J23" s="39"/>
      <c r="K23" s="39"/>
      <c r="L23" s="39"/>
      <c r="M23" s="39"/>
      <c r="N23" s="40"/>
      <c r="O23" s="10"/>
      <c r="P23" s="8"/>
      <c r="R23" s="121" t="s">
        <v>89</v>
      </c>
      <c r="S23" s="121" t="s">
        <v>89</v>
      </c>
      <c r="T23" s="121" t="s">
        <v>89</v>
      </c>
      <c r="U23" s="121" t="s">
        <v>89</v>
      </c>
      <c r="V23" s="121" t="s">
        <v>89</v>
      </c>
      <c r="W23" s="121" t="s">
        <v>89</v>
      </c>
      <c r="X23" s="121" t="s">
        <v>89</v>
      </c>
      <c r="Y23" s="121" t="s">
        <v>89</v>
      </c>
      <c r="Z23" s="121" t="s">
        <v>89</v>
      </c>
      <c r="AA23" s="121" t="s">
        <v>89</v>
      </c>
    </row>
    <row r="24" spans="1:27" x14ac:dyDescent="0.2">
      <c r="A24" s="133" t="s">
        <v>384</v>
      </c>
      <c r="B24" s="134" t="s">
        <v>85</v>
      </c>
      <c r="C24" s="33">
        <v>63</v>
      </c>
      <c r="D24" s="33">
        <v>62</v>
      </c>
      <c r="E24" s="152" t="s">
        <v>400</v>
      </c>
      <c r="F24" s="152"/>
      <c r="G24" s="152"/>
      <c r="H24" s="152"/>
      <c r="I24" s="152"/>
      <c r="J24" s="152"/>
      <c r="K24" s="152"/>
      <c r="L24" s="152"/>
      <c r="M24" s="152"/>
      <c r="N24" s="153"/>
      <c r="O24" s="8">
        <f t="shared" si="0"/>
        <v>62.5</v>
      </c>
      <c r="P24" s="11">
        <f>SUM(C24:N24)</f>
        <v>125</v>
      </c>
      <c r="R24" s="121" t="s">
        <v>89</v>
      </c>
      <c r="S24" s="121" t="s">
        <v>89</v>
      </c>
      <c r="T24" s="121" t="s">
        <v>89</v>
      </c>
      <c r="U24" s="121" t="s">
        <v>89</v>
      </c>
      <c r="V24" s="121" t="s">
        <v>89</v>
      </c>
      <c r="W24" s="121" t="s">
        <v>89</v>
      </c>
      <c r="X24" s="121" t="s">
        <v>89</v>
      </c>
      <c r="Y24" s="121" t="s">
        <v>89</v>
      </c>
      <c r="Z24" s="121" t="s">
        <v>89</v>
      </c>
      <c r="AA24" s="121" t="s">
        <v>89</v>
      </c>
    </row>
    <row r="25" spans="1:27" x14ac:dyDescent="0.2">
      <c r="A25" s="133"/>
      <c r="B25" s="134" t="s">
        <v>86</v>
      </c>
      <c r="C25" s="36">
        <v>60</v>
      </c>
      <c r="D25" s="43">
        <v>59.047618999999997</v>
      </c>
      <c r="E25" s="154"/>
      <c r="F25" s="154"/>
      <c r="G25" s="154"/>
      <c r="H25" s="154"/>
      <c r="I25" s="154"/>
      <c r="J25" s="154"/>
      <c r="K25" s="154"/>
      <c r="L25" s="154"/>
      <c r="M25" s="154"/>
      <c r="N25" s="155"/>
      <c r="O25" s="9">
        <f t="shared" si="0"/>
        <v>59.523809499999999</v>
      </c>
      <c r="P25" s="9"/>
      <c r="R25" s="121" t="s">
        <v>89</v>
      </c>
      <c r="S25" s="121" t="s">
        <v>89</v>
      </c>
      <c r="T25" s="121" t="s">
        <v>89</v>
      </c>
      <c r="U25" s="121" t="s">
        <v>89</v>
      </c>
      <c r="V25" s="121" t="s">
        <v>89</v>
      </c>
      <c r="W25" s="121" t="s">
        <v>89</v>
      </c>
      <c r="X25" s="121" t="s">
        <v>89</v>
      </c>
      <c r="Y25" s="121" t="s">
        <v>89</v>
      </c>
      <c r="Z25" s="121" t="s">
        <v>89</v>
      </c>
      <c r="AA25" s="121" t="s">
        <v>89</v>
      </c>
    </row>
    <row r="26" spans="1:27" x14ac:dyDescent="0.2">
      <c r="A26" s="137"/>
      <c r="B26" s="138" t="s">
        <v>126</v>
      </c>
      <c r="C26" s="39"/>
      <c r="D26" s="44" t="s">
        <v>127</v>
      </c>
      <c r="E26" s="39" t="s">
        <v>89</v>
      </c>
      <c r="F26" s="39"/>
      <c r="G26" s="39"/>
      <c r="H26" s="39"/>
      <c r="I26" s="39"/>
      <c r="J26" s="39"/>
      <c r="K26" s="39"/>
      <c r="L26" s="39"/>
      <c r="M26" s="39"/>
      <c r="N26" s="40"/>
      <c r="O26" s="10"/>
      <c r="P26" s="8"/>
      <c r="R26" s="121" t="s">
        <v>89</v>
      </c>
      <c r="S26" s="121" t="s">
        <v>89</v>
      </c>
      <c r="T26" s="121" t="s">
        <v>89</v>
      </c>
      <c r="U26" s="121" t="s">
        <v>89</v>
      </c>
      <c r="V26" s="121" t="s">
        <v>89</v>
      </c>
      <c r="W26" s="121" t="s">
        <v>89</v>
      </c>
      <c r="X26" s="121" t="s">
        <v>89</v>
      </c>
      <c r="Y26" s="121" t="s">
        <v>89</v>
      </c>
      <c r="Z26" s="121" t="s">
        <v>89</v>
      </c>
      <c r="AA26" s="121" t="s">
        <v>89</v>
      </c>
    </row>
    <row r="27" spans="1:27" x14ac:dyDescent="0.2">
      <c r="A27" s="133" t="s">
        <v>388</v>
      </c>
      <c r="B27" s="134" t="s">
        <v>85</v>
      </c>
      <c r="C27" s="33">
        <v>84</v>
      </c>
      <c r="D27" s="33">
        <v>105</v>
      </c>
      <c r="E27" s="33">
        <v>105</v>
      </c>
      <c r="F27" s="33">
        <v>105</v>
      </c>
      <c r="G27" s="33">
        <v>105</v>
      </c>
      <c r="H27" s="33">
        <v>63</v>
      </c>
      <c r="I27" s="33">
        <v>100</v>
      </c>
      <c r="J27" s="33">
        <v>84</v>
      </c>
      <c r="K27" s="33">
        <v>126</v>
      </c>
      <c r="L27" s="33">
        <v>84</v>
      </c>
      <c r="M27" s="33">
        <v>126</v>
      </c>
      <c r="N27" s="34">
        <v>105</v>
      </c>
      <c r="O27" s="8">
        <f t="shared" si="0"/>
        <v>99.333333333333329</v>
      </c>
      <c r="P27" s="11">
        <f>SUM(C27:N27)</f>
        <v>1192</v>
      </c>
      <c r="R27" s="121" t="s">
        <v>89</v>
      </c>
      <c r="S27" s="121" t="s">
        <v>89</v>
      </c>
      <c r="T27" s="121" t="s">
        <v>89</v>
      </c>
      <c r="U27" s="121" t="s">
        <v>89</v>
      </c>
      <c r="V27" s="121" t="s">
        <v>89</v>
      </c>
      <c r="W27" s="121" t="s">
        <v>89</v>
      </c>
      <c r="X27" s="121" t="s">
        <v>89</v>
      </c>
      <c r="Y27" s="121" t="s">
        <v>89</v>
      </c>
      <c r="Z27" s="121" t="s">
        <v>89</v>
      </c>
      <c r="AA27" s="121" t="s">
        <v>89</v>
      </c>
    </row>
    <row r="28" spans="1:27" x14ac:dyDescent="0.2">
      <c r="A28" s="133"/>
      <c r="B28" s="134" t="s">
        <v>86</v>
      </c>
      <c r="C28" s="35">
        <v>80</v>
      </c>
      <c r="D28" s="35">
        <v>100</v>
      </c>
      <c r="E28" s="35">
        <v>100</v>
      </c>
      <c r="F28" s="35">
        <v>100</v>
      </c>
      <c r="G28" s="35">
        <v>100</v>
      </c>
      <c r="H28" s="36">
        <v>60</v>
      </c>
      <c r="I28" s="37">
        <v>95.238095000000001</v>
      </c>
      <c r="J28" s="35">
        <v>80</v>
      </c>
      <c r="K28" s="35">
        <v>100</v>
      </c>
      <c r="L28" s="35">
        <v>80</v>
      </c>
      <c r="M28" s="35">
        <v>100</v>
      </c>
      <c r="N28" s="42">
        <v>100</v>
      </c>
      <c r="O28" s="9">
        <f t="shared" si="0"/>
        <v>91.269841250000013</v>
      </c>
      <c r="P28" s="9"/>
      <c r="R28" s="121" t="s">
        <v>89</v>
      </c>
      <c r="S28" s="121" t="s">
        <v>89</v>
      </c>
      <c r="T28" s="121" t="s">
        <v>89</v>
      </c>
      <c r="U28" s="121" t="s">
        <v>89</v>
      </c>
      <c r="V28" s="121" t="s">
        <v>89</v>
      </c>
      <c r="W28" s="121" t="s">
        <v>89</v>
      </c>
      <c r="X28" s="121" t="s">
        <v>89</v>
      </c>
      <c r="Y28" s="121" t="s">
        <v>89</v>
      </c>
      <c r="Z28" s="121" t="s">
        <v>89</v>
      </c>
      <c r="AA28" s="121" t="s">
        <v>89</v>
      </c>
    </row>
    <row r="29" spans="1:27" x14ac:dyDescent="0.2">
      <c r="A29" s="137"/>
      <c r="B29" s="138" t="s">
        <v>126</v>
      </c>
      <c r="C29" s="39"/>
      <c r="D29" s="39"/>
      <c r="E29" s="39"/>
      <c r="F29" s="39"/>
      <c r="G29" s="39"/>
      <c r="H29" s="39"/>
      <c r="I29" s="117" t="s">
        <v>110</v>
      </c>
      <c r="J29" s="39"/>
      <c r="K29" s="39"/>
      <c r="L29" s="39"/>
      <c r="M29" s="39"/>
      <c r="N29" s="40"/>
      <c r="O29" s="10"/>
      <c r="P29" s="8"/>
      <c r="R29" s="121" t="s">
        <v>89</v>
      </c>
      <c r="S29" s="121" t="s">
        <v>89</v>
      </c>
      <c r="T29" s="121" t="s">
        <v>89</v>
      </c>
      <c r="U29" s="121" t="s">
        <v>89</v>
      </c>
      <c r="V29" s="121" t="s">
        <v>89</v>
      </c>
      <c r="W29" s="121" t="s">
        <v>89</v>
      </c>
      <c r="X29" s="121" t="s">
        <v>89</v>
      </c>
      <c r="Y29" s="121" t="s">
        <v>89</v>
      </c>
      <c r="Z29" s="121" t="s">
        <v>89</v>
      </c>
      <c r="AA29" s="121" t="s">
        <v>89</v>
      </c>
    </row>
    <row r="30" spans="1:27" x14ac:dyDescent="0.2">
      <c r="A30" s="133" t="s">
        <v>393</v>
      </c>
      <c r="B30" s="134" t="s">
        <v>85</v>
      </c>
      <c r="C30" s="33">
        <v>131</v>
      </c>
      <c r="D30" s="33">
        <v>105</v>
      </c>
      <c r="E30" s="33">
        <v>63</v>
      </c>
      <c r="F30" s="33">
        <v>63</v>
      </c>
      <c r="G30" s="33">
        <v>25</v>
      </c>
      <c r="H30" s="33">
        <v>133</v>
      </c>
      <c r="I30" s="33">
        <v>121</v>
      </c>
      <c r="J30" s="33">
        <v>101</v>
      </c>
      <c r="K30" s="33">
        <v>105</v>
      </c>
      <c r="L30" s="33">
        <v>93</v>
      </c>
      <c r="M30" s="33">
        <v>126</v>
      </c>
      <c r="N30" s="34">
        <v>126</v>
      </c>
      <c r="O30" s="8">
        <f t="shared" ref="O30:O31" si="2">AVERAGE(C30:N30)</f>
        <v>99.333333333333329</v>
      </c>
      <c r="P30" s="11">
        <f>SUM(C30:N30)</f>
        <v>1192</v>
      </c>
      <c r="R30" s="121" t="s">
        <v>89</v>
      </c>
      <c r="S30" s="121" t="s">
        <v>89</v>
      </c>
      <c r="T30" s="121" t="s">
        <v>89</v>
      </c>
      <c r="U30" s="121" t="s">
        <v>89</v>
      </c>
      <c r="V30" s="121" t="s">
        <v>89</v>
      </c>
      <c r="W30" s="121" t="s">
        <v>89</v>
      </c>
      <c r="X30" s="121" t="s">
        <v>89</v>
      </c>
      <c r="Y30" s="121" t="s">
        <v>89</v>
      </c>
      <c r="Z30" s="121" t="s">
        <v>89</v>
      </c>
      <c r="AA30" s="121" t="s">
        <v>89</v>
      </c>
    </row>
    <row r="31" spans="1:27" x14ac:dyDescent="0.2">
      <c r="A31" s="133"/>
      <c r="B31" s="134" t="s">
        <v>86</v>
      </c>
      <c r="C31" s="35">
        <v>100</v>
      </c>
      <c r="D31" s="35">
        <v>100</v>
      </c>
      <c r="E31" s="36">
        <v>60</v>
      </c>
      <c r="F31" s="36">
        <v>60</v>
      </c>
      <c r="G31" s="118">
        <v>23.809524</v>
      </c>
      <c r="H31" s="35">
        <v>100</v>
      </c>
      <c r="I31" s="35">
        <v>100</v>
      </c>
      <c r="J31" s="37">
        <v>96.190476000000004</v>
      </c>
      <c r="K31" s="35">
        <v>100</v>
      </c>
      <c r="L31" s="37">
        <v>88.571428999999995</v>
      </c>
      <c r="M31" s="35">
        <v>100</v>
      </c>
      <c r="N31" s="42">
        <v>100</v>
      </c>
      <c r="O31" s="9">
        <f t="shared" si="2"/>
        <v>85.714285750000002</v>
      </c>
      <c r="P31" s="9"/>
      <c r="R31" s="121" t="s">
        <v>89</v>
      </c>
      <c r="S31" s="121" t="s">
        <v>89</v>
      </c>
      <c r="T31" s="121" t="s">
        <v>89</v>
      </c>
      <c r="U31" s="121" t="s">
        <v>89</v>
      </c>
      <c r="V31" s="121" t="s">
        <v>89</v>
      </c>
      <c r="W31" s="121" t="s">
        <v>89</v>
      </c>
      <c r="X31" s="121" t="s">
        <v>89</v>
      </c>
      <c r="Y31" s="121" t="s">
        <v>89</v>
      </c>
      <c r="Z31" s="121" t="s">
        <v>89</v>
      </c>
      <c r="AA31" s="121" t="s">
        <v>89</v>
      </c>
    </row>
    <row r="32" spans="1:27" x14ac:dyDescent="0.2">
      <c r="A32" s="137"/>
      <c r="B32" s="138" t="s">
        <v>126</v>
      </c>
      <c r="C32" s="39"/>
      <c r="D32" s="39"/>
      <c r="E32" s="39"/>
      <c r="F32" s="39"/>
      <c r="G32" s="44" t="s">
        <v>127</v>
      </c>
      <c r="H32" s="39" t="s">
        <v>89</v>
      </c>
      <c r="I32" s="39"/>
      <c r="J32" s="44" t="s">
        <v>129</v>
      </c>
      <c r="K32" s="39" t="s">
        <v>89</v>
      </c>
      <c r="L32" s="44" t="s">
        <v>127</v>
      </c>
      <c r="M32" s="39" t="s">
        <v>89</v>
      </c>
      <c r="N32" s="40"/>
      <c r="O32" s="10"/>
      <c r="P32" s="8"/>
      <c r="R32" s="121" t="s">
        <v>89</v>
      </c>
      <c r="S32" s="121" t="s">
        <v>89</v>
      </c>
      <c r="T32" s="121" t="s">
        <v>89</v>
      </c>
      <c r="U32" s="121" t="s">
        <v>89</v>
      </c>
      <c r="V32" s="121" t="s">
        <v>89</v>
      </c>
      <c r="W32" s="121" t="s">
        <v>89</v>
      </c>
      <c r="X32" s="121" t="s">
        <v>89</v>
      </c>
      <c r="Y32" s="121" t="s">
        <v>89</v>
      </c>
      <c r="Z32" s="121" t="s">
        <v>89</v>
      </c>
      <c r="AA32" s="121" t="s">
        <v>89</v>
      </c>
    </row>
    <row r="33" spans="1:60" x14ac:dyDescent="0.2">
      <c r="A33" s="135"/>
      <c r="C33" s="6"/>
      <c r="D33" s="6"/>
      <c r="E33" s="6"/>
      <c r="F33" s="6"/>
      <c r="G33" s="6"/>
      <c r="H33" s="6"/>
      <c r="I33" s="6"/>
      <c r="J33" s="6"/>
      <c r="K33" s="6"/>
      <c r="L33" s="6"/>
      <c r="M33" s="6"/>
      <c r="N33" s="7"/>
      <c r="O33" s="8"/>
      <c r="P33" s="11"/>
      <c r="R33" s="121" t="s">
        <v>89</v>
      </c>
      <c r="S33" s="121" t="s">
        <v>89</v>
      </c>
      <c r="T33" s="121" t="s">
        <v>89</v>
      </c>
      <c r="U33" s="121" t="s">
        <v>89</v>
      </c>
      <c r="V33" s="121" t="s">
        <v>89</v>
      </c>
      <c r="W33" s="121" t="s">
        <v>89</v>
      </c>
      <c r="X33" s="121" t="s">
        <v>89</v>
      </c>
      <c r="Y33" s="121" t="s">
        <v>89</v>
      </c>
      <c r="Z33" s="121" t="s">
        <v>89</v>
      </c>
      <c r="AA33" s="121" t="s">
        <v>89</v>
      </c>
    </row>
    <row r="34" spans="1:60" s="132" customFormat="1" x14ac:dyDescent="0.2">
      <c r="A34" s="156" t="s">
        <v>121</v>
      </c>
      <c r="B34" s="133" t="s">
        <v>118</v>
      </c>
      <c r="C34" s="28">
        <f>AVERAGE(C4,C7,C10,C13,C16,C19,C22,C25,C28,C31)</f>
        <v>88.190476166666002</v>
      </c>
      <c r="D34" s="28">
        <f t="shared" ref="D34:E34" si="3">AVERAGE(D4,D7,D10,D13,D16,D19,D22,D25,D28,D31)</f>
        <v>87.904761899999997</v>
      </c>
      <c r="E34" s="28">
        <f t="shared" si="3"/>
        <v>85.608465629628881</v>
      </c>
      <c r="F34" s="28">
        <f>AVERAGE(F4,F7,F10,F13,F16,F19,F22,F25,F28,F31)</f>
        <v>82.222222222222229</v>
      </c>
      <c r="G34" s="28">
        <f t="shared" ref="G34:N34" si="4">AVERAGE(G4,G7,G10,G13,G16,G19,G22,G25,G28,G31)</f>
        <v>73.756613777777773</v>
      </c>
      <c r="H34" s="28">
        <f t="shared" si="4"/>
        <v>73.333333333333329</v>
      </c>
      <c r="I34" s="28">
        <f t="shared" si="4"/>
        <v>95.343915222222236</v>
      </c>
      <c r="J34" s="28">
        <f t="shared" si="4"/>
        <v>88.677248629628892</v>
      </c>
      <c r="K34" s="28">
        <f t="shared" si="4"/>
        <v>86.455026444444442</v>
      </c>
      <c r="L34" s="28">
        <f t="shared" si="4"/>
        <v>73.571428624999996</v>
      </c>
      <c r="M34" s="28">
        <f t="shared" si="4"/>
        <v>82.5</v>
      </c>
      <c r="N34" s="29">
        <f t="shared" si="4"/>
        <v>90</v>
      </c>
      <c r="O34" s="30">
        <f>AVERAGE(C4:N4,C7:N7,C10:N10,C13:K13,C16:N16,C19:N19,C22:N22,C25:D25,C28:N28,C31:N31)</f>
        <v>84.094348009345609</v>
      </c>
      <c r="P34" s="30">
        <f>AVERAGE(P3,P6,P9,P15,P18,P21,P27,P30)</f>
        <v>1128.25</v>
      </c>
      <c r="Q34" s="121"/>
      <c r="R34" s="121" t="s">
        <v>89</v>
      </c>
      <c r="S34" s="121" t="s">
        <v>89</v>
      </c>
      <c r="T34" s="121" t="s">
        <v>89</v>
      </c>
      <c r="U34" s="121" t="s">
        <v>89</v>
      </c>
      <c r="V34" s="121" t="s">
        <v>89</v>
      </c>
      <c r="W34" s="121" t="s">
        <v>89</v>
      </c>
      <c r="X34" s="121" t="s">
        <v>89</v>
      </c>
      <c r="Y34" s="121" t="s">
        <v>89</v>
      </c>
      <c r="Z34" s="121" t="s">
        <v>89</v>
      </c>
      <c r="AA34" s="121" t="s">
        <v>89</v>
      </c>
      <c r="AB34" s="121"/>
      <c r="AC34" s="121"/>
      <c r="AD34" s="121"/>
      <c r="AE34" s="121"/>
      <c r="AF34" s="121"/>
      <c r="AG34" s="121"/>
      <c r="AH34" s="121"/>
      <c r="AI34" s="121"/>
      <c r="AJ34" s="121"/>
      <c r="AK34" s="121"/>
      <c r="AL34" s="121"/>
      <c r="AM34" s="121"/>
      <c r="AN34" s="121"/>
      <c r="AO34" s="121"/>
      <c r="AP34" s="121"/>
      <c r="AQ34" s="121"/>
      <c r="AR34" s="121"/>
      <c r="AS34" s="121"/>
      <c r="AT34" s="121"/>
      <c r="AU34" s="121"/>
      <c r="AV34" s="121"/>
      <c r="AW34" s="121"/>
      <c r="AX34" s="121"/>
      <c r="AY34" s="121"/>
      <c r="AZ34" s="121"/>
      <c r="BA34" s="121"/>
      <c r="BB34" s="121"/>
      <c r="BC34" s="121"/>
      <c r="BD34" s="121"/>
      <c r="BE34" s="121"/>
      <c r="BF34" s="121"/>
      <c r="BG34" s="121"/>
      <c r="BH34" s="121"/>
    </row>
    <row r="35" spans="1:60" x14ac:dyDescent="0.2">
      <c r="A35" s="156"/>
      <c r="B35" s="133" t="s">
        <v>119</v>
      </c>
      <c r="C35" s="31">
        <f t="shared" ref="C35:N35" si="5">_xlfn.STDEV.S(C4,C7,C10,C13,C16,C19,C22,C25,C28,C31)</f>
        <v>15.416939884569048</v>
      </c>
      <c r="D35" s="31">
        <f t="shared" si="5"/>
        <v>19.476908443397125</v>
      </c>
      <c r="E35" s="31">
        <f t="shared" si="5"/>
        <v>17.877413509845326</v>
      </c>
      <c r="F35" s="31">
        <f t="shared" si="5"/>
        <v>21.081851067789191</v>
      </c>
      <c r="G35" s="31">
        <f t="shared" si="5"/>
        <v>29.168799147008222</v>
      </c>
      <c r="H35" s="31">
        <f t="shared" si="5"/>
        <v>34.641016151377549</v>
      </c>
      <c r="I35" s="31">
        <f t="shared" si="5"/>
        <v>6.8419880180436357</v>
      </c>
      <c r="J35" s="31">
        <f t="shared" si="5"/>
        <v>12.219129654408603</v>
      </c>
      <c r="K35" s="31">
        <f t="shared" si="5"/>
        <v>22.227323671245131</v>
      </c>
      <c r="L35" s="31">
        <f t="shared" si="5"/>
        <v>24.327694846216179</v>
      </c>
      <c r="M35" s="31">
        <f t="shared" si="5"/>
        <v>24.928469095164498</v>
      </c>
      <c r="N35" s="32">
        <f t="shared" si="5"/>
        <v>18.51640199545103</v>
      </c>
      <c r="O35" s="31">
        <f>_xlfn.STDEV.S(C4:N4,C7:N7,C10:N10,C13:K13,C16:N16,C19:N19,C22:N22,C25:D25,C28:N28,C31:N31)</f>
        <v>21.592054789173279</v>
      </c>
      <c r="P35" s="31">
        <f>_xlfn.STDEV.S(P3,P6,P9,P15,P18,P21,P27,P30)</f>
        <v>284.33971131126134</v>
      </c>
      <c r="R35" s="121" t="s">
        <v>89</v>
      </c>
      <c r="S35" s="121" t="s">
        <v>89</v>
      </c>
      <c r="T35" s="121" t="s">
        <v>89</v>
      </c>
      <c r="U35" s="121" t="s">
        <v>89</v>
      </c>
      <c r="V35" s="121" t="s">
        <v>89</v>
      </c>
      <c r="W35" s="121" t="s">
        <v>89</v>
      </c>
      <c r="X35" s="121" t="s">
        <v>89</v>
      </c>
      <c r="Y35" s="121" t="s">
        <v>89</v>
      </c>
      <c r="Z35" s="121" t="s">
        <v>89</v>
      </c>
      <c r="AA35" s="121" t="s">
        <v>89</v>
      </c>
    </row>
    <row r="36" spans="1:60" x14ac:dyDescent="0.2">
      <c r="O36" s="121"/>
      <c r="P36" s="121"/>
      <c r="R36" s="121" t="s">
        <v>89</v>
      </c>
      <c r="S36" s="121" t="s">
        <v>89</v>
      </c>
      <c r="T36" s="121" t="s">
        <v>89</v>
      </c>
      <c r="U36" s="121" t="s">
        <v>89</v>
      </c>
      <c r="V36" s="121" t="s">
        <v>89</v>
      </c>
      <c r="W36" s="121" t="s">
        <v>89</v>
      </c>
      <c r="X36" s="121" t="s">
        <v>89</v>
      </c>
      <c r="Y36" s="121" t="s">
        <v>89</v>
      </c>
      <c r="Z36" s="121" t="s">
        <v>89</v>
      </c>
      <c r="AA36" s="121" t="s">
        <v>89</v>
      </c>
    </row>
    <row r="37" spans="1:60" x14ac:dyDescent="0.2">
      <c r="B37" s="121" t="s">
        <v>120</v>
      </c>
      <c r="O37" s="121"/>
      <c r="P37" s="121"/>
      <c r="U37" s="121" t="s">
        <v>89</v>
      </c>
      <c r="V37" s="121" t="s">
        <v>89</v>
      </c>
      <c r="W37" s="121" t="s">
        <v>89</v>
      </c>
      <c r="X37" s="121" t="s">
        <v>89</v>
      </c>
      <c r="Y37" s="121" t="s">
        <v>89</v>
      </c>
      <c r="Z37" s="121" t="s">
        <v>89</v>
      </c>
      <c r="AA37" s="121" t="s">
        <v>89</v>
      </c>
    </row>
    <row r="38" spans="1:60" x14ac:dyDescent="0.2">
      <c r="O38" s="121"/>
      <c r="P38" s="121"/>
      <c r="R38" s="121" t="s">
        <v>89</v>
      </c>
      <c r="S38" s="121" t="s">
        <v>89</v>
      </c>
      <c r="T38" s="121" t="s">
        <v>89</v>
      </c>
      <c r="U38" s="121" t="s">
        <v>89</v>
      </c>
      <c r="V38" s="121" t="s">
        <v>89</v>
      </c>
      <c r="W38" s="121" t="s">
        <v>89</v>
      </c>
      <c r="X38" s="121" t="s">
        <v>89</v>
      </c>
      <c r="Y38" s="121" t="s">
        <v>89</v>
      </c>
      <c r="Z38" s="121" t="s">
        <v>89</v>
      </c>
      <c r="AA38" s="121" t="s">
        <v>89</v>
      </c>
    </row>
    <row r="39" spans="1:60" x14ac:dyDescent="0.2">
      <c r="O39" s="121"/>
      <c r="P39" s="121"/>
      <c r="R39" s="121" t="s">
        <v>89</v>
      </c>
      <c r="S39" s="121" t="s">
        <v>89</v>
      </c>
      <c r="T39" s="121" t="s">
        <v>89</v>
      </c>
      <c r="U39" s="121" t="s">
        <v>89</v>
      </c>
      <c r="V39" s="121" t="s">
        <v>89</v>
      </c>
      <c r="W39" s="121" t="s">
        <v>89</v>
      </c>
      <c r="X39" s="121" t="s">
        <v>89</v>
      </c>
      <c r="Y39" s="121" t="s">
        <v>89</v>
      </c>
      <c r="Z39" s="121" t="s">
        <v>89</v>
      </c>
      <c r="AA39" s="121" t="s">
        <v>89</v>
      </c>
    </row>
    <row r="40" spans="1:60" ht="19" x14ac:dyDescent="0.2">
      <c r="A40" s="110" t="s">
        <v>369</v>
      </c>
      <c r="O40" s="121"/>
      <c r="P40" s="140"/>
      <c r="R40" s="121" t="s">
        <v>89</v>
      </c>
      <c r="S40" s="121" t="s">
        <v>89</v>
      </c>
      <c r="T40" s="121" t="s">
        <v>89</v>
      </c>
      <c r="U40" s="121" t="s">
        <v>89</v>
      </c>
      <c r="V40" s="121" t="s">
        <v>89</v>
      </c>
      <c r="W40" s="121" t="s">
        <v>89</v>
      </c>
      <c r="X40" s="121" t="s">
        <v>89</v>
      </c>
      <c r="Y40" s="121" t="s">
        <v>89</v>
      </c>
      <c r="Z40" s="121" t="s">
        <v>89</v>
      </c>
      <c r="AA40" s="121" t="s">
        <v>89</v>
      </c>
    </row>
    <row r="41" spans="1:60" x14ac:dyDescent="0.2">
      <c r="A41" s="119" t="s">
        <v>538</v>
      </c>
      <c r="O41" s="121"/>
      <c r="P41" s="121"/>
      <c r="R41" s="121" t="s">
        <v>89</v>
      </c>
      <c r="S41" s="121" t="s">
        <v>89</v>
      </c>
      <c r="T41" s="121" t="s">
        <v>89</v>
      </c>
      <c r="U41" s="121" t="s">
        <v>89</v>
      </c>
      <c r="V41" s="121" t="s">
        <v>89</v>
      </c>
      <c r="W41" s="121" t="s">
        <v>89</v>
      </c>
      <c r="X41" s="121" t="s">
        <v>89</v>
      </c>
      <c r="Y41" s="121" t="s">
        <v>89</v>
      </c>
      <c r="Z41" s="121" t="s">
        <v>89</v>
      </c>
      <c r="AA41" s="121" t="s">
        <v>89</v>
      </c>
    </row>
    <row r="42" spans="1:60" x14ac:dyDescent="0.2">
      <c r="A42" s="119" t="s">
        <v>539</v>
      </c>
      <c r="O42" s="121"/>
      <c r="P42" s="121"/>
      <c r="R42" s="121" t="s">
        <v>89</v>
      </c>
      <c r="S42" s="121" t="s">
        <v>89</v>
      </c>
      <c r="T42" s="121" t="s">
        <v>89</v>
      </c>
      <c r="U42" s="121" t="s">
        <v>89</v>
      </c>
      <c r="V42" s="121" t="s">
        <v>89</v>
      </c>
      <c r="W42" s="121" t="s">
        <v>89</v>
      </c>
      <c r="X42" s="121" t="s">
        <v>89</v>
      </c>
      <c r="Y42" s="121" t="s">
        <v>89</v>
      </c>
      <c r="Z42" s="121" t="s">
        <v>89</v>
      </c>
      <c r="AA42" s="121" t="s">
        <v>89</v>
      </c>
    </row>
    <row r="43" spans="1:60" x14ac:dyDescent="0.2">
      <c r="A43" s="119" t="s">
        <v>540</v>
      </c>
      <c r="O43" s="121"/>
      <c r="P43" s="121"/>
      <c r="R43" s="121" t="s">
        <v>89</v>
      </c>
      <c r="S43" s="121" t="s">
        <v>89</v>
      </c>
      <c r="T43" s="121" t="s">
        <v>89</v>
      </c>
      <c r="U43" s="121" t="s">
        <v>89</v>
      </c>
      <c r="V43" s="121" t="s">
        <v>89</v>
      </c>
      <c r="W43" s="121" t="s">
        <v>89</v>
      </c>
      <c r="X43" s="121" t="s">
        <v>89</v>
      </c>
      <c r="Y43" s="121" t="s">
        <v>89</v>
      </c>
      <c r="Z43" s="121" t="s">
        <v>89</v>
      </c>
      <c r="AA43" s="121" t="s">
        <v>89</v>
      </c>
    </row>
    <row r="44" spans="1:60" x14ac:dyDescent="0.2">
      <c r="A44" s="119" t="s">
        <v>541</v>
      </c>
      <c r="O44" s="121"/>
      <c r="P44" s="121"/>
      <c r="R44" s="121" t="s">
        <v>89</v>
      </c>
      <c r="S44" s="121" t="s">
        <v>89</v>
      </c>
      <c r="T44" s="121" t="s">
        <v>89</v>
      </c>
      <c r="U44" s="121" t="s">
        <v>89</v>
      </c>
      <c r="V44" s="121" t="s">
        <v>89</v>
      </c>
      <c r="W44" s="121" t="s">
        <v>89</v>
      </c>
      <c r="X44" s="121" t="s">
        <v>89</v>
      </c>
      <c r="Y44" s="121" t="s">
        <v>89</v>
      </c>
      <c r="Z44" s="121" t="s">
        <v>89</v>
      </c>
      <c r="AA44" s="121" t="s">
        <v>89</v>
      </c>
    </row>
    <row r="45" spans="1:60" x14ac:dyDescent="0.2">
      <c r="A45" s="119" t="s">
        <v>542</v>
      </c>
      <c r="O45" s="121"/>
      <c r="P45" s="121"/>
      <c r="R45" s="121" t="s">
        <v>89</v>
      </c>
      <c r="S45" s="121" t="s">
        <v>89</v>
      </c>
      <c r="T45" s="121" t="s">
        <v>89</v>
      </c>
      <c r="U45" s="121" t="s">
        <v>89</v>
      </c>
      <c r="V45" s="121" t="s">
        <v>89</v>
      </c>
      <c r="W45" s="121" t="s">
        <v>89</v>
      </c>
      <c r="X45" s="121" t="s">
        <v>89</v>
      </c>
      <c r="Y45" s="121" t="s">
        <v>89</v>
      </c>
      <c r="Z45" s="121" t="s">
        <v>89</v>
      </c>
      <c r="AA45" s="121" t="s">
        <v>89</v>
      </c>
    </row>
    <row r="46" spans="1:60" x14ac:dyDescent="0.2">
      <c r="O46" s="121"/>
      <c r="P46" s="121"/>
      <c r="R46" s="121" t="s">
        <v>89</v>
      </c>
    </row>
    <row r="47" spans="1:60" x14ac:dyDescent="0.2">
      <c r="O47" s="121"/>
      <c r="P47" s="121"/>
      <c r="R47" s="121" t="s">
        <v>89</v>
      </c>
    </row>
    <row r="48" spans="1:60" x14ac:dyDescent="0.2">
      <c r="O48" s="121"/>
      <c r="P48" s="121"/>
    </row>
    <row r="49" s="121" customFormat="1" x14ac:dyDescent="0.2"/>
    <row r="50" s="121" customFormat="1" x14ac:dyDescent="0.2"/>
    <row r="51" s="121" customFormat="1" x14ac:dyDescent="0.2"/>
    <row r="52" s="121" customFormat="1" x14ac:dyDescent="0.2"/>
    <row r="53" s="121" customFormat="1" x14ac:dyDescent="0.2"/>
    <row r="54" s="121" customFormat="1" x14ac:dyDescent="0.2"/>
    <row r="55" s="121" customFormat="1" x14ac:dyDescent="0.2"/>
    <row r="56" s="121" customFormat="1" x14ac:dyDescent="0.2"/>
    <row r="57" s="121" customFormat="1" x14ac:dyDescent="0.2"/>
    <row r="58" s="121" customFormat="1" x14ac:dyDescent="0.2"/>
    <row r="59" s="121" customFormat="1" x14ac:dyDescent="0.2"/>
    <row r="60" s="121" customFormat="1" x14ac:dyDescent="0.2"/>
    <row r="61" s="121" customFormat="1" x14ac:dyDescent="0.2"/>
    <row r="62" s="121" customFormat="1" x14ac:dyDescent="0.2"/>
    <row r="63" s="121" customFormat="1" x14ac:dyDescent="0.2"/>
    <row r="64" s="121" customFormat="1" x14ac:dyDescent="0.2"/>
    <row r="65" s="121" customFormat="1" x14ac:dyDescent="0.2"/>
    <row r="66" s="121" customFormat="1" x14ac:dyDescent="0.2"/>
    <row r="67" s="121" customFormat="1" x14ac:dyDescent="0.2"/>
    <row r="68" s="121" customFormat="1" x14ac:dyDescent="0.2"/>
    <row r="69" s="121" customFormat="1" x14ac:dyDescent="0.2"/>
    <row r="70" s="121" customFormat="1" x14ac:dyDescent="0.2"/>
    <row r="71" s="121" customFormat="1" x14ac:dyDescent="0.2"/>
    <row r="72" s="121" customFormat="1" x14ac:dyDescent="0.2"/>
    <row r="73" s="121" customFormat="1" x14ac:dyDescent="0.2"/>
    <row r="74" s="121" customFormat="1" x14ac:dyDescent="0.2"/>
    <row r="75" s="121" customFormat="1" x14ac:dyDescent="0.2"/>
    <row r="76" s="121" customFormat="1" x14ac:dyDescent="0.2"/>
    <row r="77" s="121" customFormat="1" x14ac:dyDescent="0.2"/>
    <row r="78" s="121" customFormat="1" x14ac:dyDescent="0.2"/>
    <row r="79" s="121" customFormat="1" x14ac:dyDescent="0.2"/>
    <row r="80" s="121" customFormat="1" x14ac:dyDescent="0.2"/>
    <row r="81" s="121" customFormat="1" x14ac:dyDescent="0.2"/>
    <row r="82" s="121" customFormat="1" x14ac:dyDescent="0.2"/>
    <row r="83" s="121" customFormat="1" x14ac:dyDescent="0.2"/>
    <row r="84" s="121" customFormat="1" x14ac:dyDescent="0.2"/>
    <row r="85" s="121" customFormat="1" x14ac:dyDescent="0.2"/>
    <row r="86" s="121" customFormat="1" x14ac:dyDescent="0.2"/>
    <row r="87" s="121" customFormat="1" x14ac:dyDescent="0.2"/>
    <row r="88" s="121" customFormat="1" x14ac:dyDescent="0.2"/>
    <row r="89" s="121" customFormat="1" x14ac:dyDescent="0.2"/>
    <row r="90" s="121" customFormat="1" x14ac:dyDescent="0.2"/>
    <row r="91" s="121" customFormat="1" x14ac:dyDescent="0.2"/>
    <row r="92" s="121" customFormat="1" x14ac:dyDescent="0.2"/>
    <row r="93" s="121" customFormat="1" x14ac:dyDescent="0.2"/>
    <row r="94" s="121" customFormat="1" x14ac:dyDescent="0.2"/>
    <row r="95" s="121" customFormat="1" x14ac:dyDescent="0.2"/>
    <row r="96" s="121" customFormat="1" x14ac:dyDescent="0.2"/>
    <row r="97" s="121" customFormat="1" x14ac:dyDescent="0.2"/>
    <row r="98" s="121" customFormat="1" x14ac:dyDescent="0.2"/>
    <row r="99" s="121" customFormat="1" x14ac:dyDescent="0.2"/>
    <row r="100" s="121" customFormat="1" x14ac:dyDescent="0.2"/>
    <row r="101" s="121" customFormat="1" x14ac:dyDescent="0.2"/>
    <row r="102" s="121" customFormat="1" x14ac:dyDescent="0.2"/>
    <row r="103" s="121" customFormat="1" x14ac:dyDescent="0.2"/>
    <row r="104" s="121" customFormat="1" x14ac:dyDescent="0.2"/>
    <row r="105" s="121" customFormat="1" x14ac:dyDescent="0.2"/>
    <row r="106" s="121" customFormat="1" x14ac:dyDescent="0.2"/>
    <row r="107" s="121" customFormat="1" x14ac:dyDescent="0.2"/>
    <row r="108" s="121" customFormat="1" x14ac:dyDescent="0.2"/>
    <row r="109" s="121" customFormat="1" x14ac:dyDescent="0.2"/>
    <row r="110" s="121" customFormat="1" x14ac:dyDescent="0.2"/>
    <row r="111" s="121" customFormat="1" x14ac:dyDescent="0.2"/>
    <row r="112" s="121" customFormat="1" x14ac:dyDescent="0.2"/>
    <row r="113" s="121" customFormat="1" x14ac:dyDescent="0.2"/>
    <row r="114" s="121" customFormat="1" x14ac:dyDescent="0.2"/>
    <row r="115" s="121" customFormat="1" x14ac:dyDescent="0.2"/>
    <row r="116" s="121" customFormat="1" x14ac:dyDescent="0.2"/>
    <row r="117" s="121" customFormat="1" x14ac:dyDescent="0.2"/>
    <row r="118" s="121" customFormat="1" x14ac:dyDescent="0.2"/>
    <row r="119" s="121" customFormat="1" x14ac:dyDescent="0.2"/>
    <row r="120" s="121" customFormat="1" x14ac:dyDescent="0.2"/>
    <row r="121" s="121" customFormat="1" x14ac:dyDescent="0.2"/>
    <row r="122" s="121" customFormat="1" x14ac:dyDescent="0.2"/>
    <row r="123" s="121" customFormat="1" x14ac:dyDescent="0.2"/>
    <row r="124" s="121" customFormat="1" x14ac:dyDescent="0.2"/>
    <row r="125" s="121" customFormat="1" x14ac:dyDescent="0.2"/>
    <row r="126" s="121" customFormat="1" x14ac:dyDescent="0.2"/>
    <row r="127" s="121" customFormat="1" x14ac:dyDescent="0.2"/>
    <row r="128" s="121" customFormat="1" x14ac:dyDescent="0.2"/>
    <row r="129" s="121" customFormat="1" x14ac:dyDescent="0.2"/>
    <row r="130" s="121" customFormat="1" x14ac:dyDescent="0.2"/>
    <row r="131" s="121" customFormat="1" x14ac:dyDescent="0.2"/>
    <row r="132" s="121" customFormat="1" x14ac:dyDescent="0.2"/>
    <row r="133" s="121" customFormat="1" x14ac:dyDescent="0.2"/>
    <row r="134" s="121" customFormat="1" x14ac:dyDescent="0.2"/>
    <row r="135" s="121" customFormat="1" x14ac:dyDescent="0.2"/>
    <row r="136" s="121" customFormat="1" x14ac:dyDescent="0.2"/>
    <row r="137" s="121" customFormat="1" x14ac:dyDescent="0.2"/>
    <row r="138" s="121" customFormat="1" x14ac:dyDescent="0.2"/>
    <row r="139" s="121" customFormat="1" x14ac:dyDescent="0.2"/>
    <row r="140" s="121" customFormat="1" x14ac:dyDescent="0.2"/>
    <row r="141" s="121" customFormat="1" x14ac:dyDescent="0.2"/>
    <row r="142" s="121" customFormat="1" x14ac:dyDescent="0.2"/>
    <row r="143" s="121" customFormat="1" x14ac:dyDescent="0.2"/>
    <row r="144" s="121" customFormat="1" x14ac:dyDescent="0.2"/>
    <row r="145" s="121" customFormat="1" x14ac:dyDescent="0.2"/>
    <row r="146" s="121" customFormat="1" x14ac:dyDescent="0.2"/>
    <row r="147" s="121" customFormat="1" x14ac:dyDescent="0.2"/>
    <row r="148" s="121" customFormat="1" x14ac:dyDescent="0.2"/>
    <row r="149" s="121" customFormat="1" x14ac:dyDescent="0.2"/>
    <row r="150" s="121" customFormat="1" x14ac:dyDescent="0.2"/>
    <row r="151" s="121" customFormat="1" x14ac:dyDescent="0.2"/>
    <row r="152" s="121" customFormat="1" x14ac:dyDescent="0.2"/>
    <row r="153" s="121" customFormat="1" x14ac:dyDescent="0.2"/>
    <row r="154" s="121" customFormat="1" x14ac:dyDescent="0.2"/>
    <row r="155" s="121" customFormat="1" x14ac:dyDescent="0.2"/>
    <row r="156" s="121" customFormat="1" x14ac:dyDescent="0.2"/>
    <row r="157" s="121" customFormat="1" x14ac:dyDescent="0.2"/>
    <row r="158" s="121" customFormat="1" x14ac:dyDescent="0.2"/>
    <row r="159" s="121" customFormat="1" x14ac:dyDescent="0.2"/>
    <row r="160" s="121" customFormat="1" x14ac:dyDescent="0.2"/>
    <row r="161" s="121" customFormat="1" x14ac:dyDescent="0.2"/>
    <row r="162" s="121" customFormat="1" x14ac:dyDescent="0.2"/>
    <row r="163" s="121" customFormat="1" x14ac:dyDescent="0.2"/>
    <row r="164" s="121" customFormat="1" x14ac:dyDescent="0.2"/>
    <row r="165" s="121" customFormat="1" x14ac:dyDescent="0.2"/>
    <row r="166" s="121" customFormat="1" x14ac:dyDescent="0.2"/>
    <row r="167" s="121" customFormat="1" x14ac:dyDescent="0.2"/>
    <row r="168" s="121" customFormat="1" x14ac:dyDescent="0.2"/>
    <row r="169" s="121" customFormat="1" x14ac:dyDescent="0.2"/>
    <row r="170" s="121" customFormat="1" x14ac:dyDescent="0.2"/>
    <row r="171" s="121" customFormat="1" x14ac:dyDescent="0.2"/>
    <row r="172" s="121" customFormat="1" x14ac:dyDescent="0.2"/>
    <row r="173" s="121" customFormat="1" x14ac:dyDescent="0.2"/>
    <row r="174" s="121" customFormat="1" x14ac:dyDescent="0.2"/>
    <row r="175" s="121" customFormat="1" x14ac:dyDescent="0.2"/>
    <row r="176" s="121" customFormat="1" x14ac:dyDescent="0.2"/>
    <row r="177" s="121" customFormat="1" x14ac:dyDescent="0.2"/>
    <row r="178" s="121" customFormat="1" x14ac:dyDescent="0.2"/>
    <row r="179" s="121" customFormat="1" x14ac:dyDescent="0.2"/>
    <row r="180" s="121" customFormat="1" x14ac:dyDescent="0.2"/>
    <row r="181" s="121" customFormat="1" x14ac:dyDescent="0.2"/>
    <row r="182" s="121" customFormat="1" x14ac:dyDescent="0.2"/>
    <row r="183" s="121" customFormat="1" x14ac:dyDescent="0.2"/>
    <row r="184" s="121" customFormat="1" x14ac:dyDescent="0.2"/>
    <row r="185" s="121" customFormat="1" x14ac:dyDescent="0.2"/>
    <row r="186" s="121" customFormat="1" x14ac:dyDescent="0.2"/>
    <row r="187" s="121" customFormat="1" x14ac:dyDescent="0.2"/>
    <row r="188" s="121" customFormat="1" x14ac:dyDescent="0.2"/>
    <row r="189" s="121" customFormat="1" x14ac:dyDescent="0.2"/>
    <row r="190" s="121" customFormat="1" x14ac:dyDescent="0.2"/>
    <row r="191" s="121" customFormat="1" x14ac:dyDescent="0.2"/>
    <row r="192" s="121" customFormat="1" x14ac:dyDescent="0.2"/>
    <row r="193" s="121" customFormat="1" x14ac:dyDescent="0.2"/>
    <row r="194" s="121" customFormat="1" x14ac:dyDescent="0.2"/>
    <row r="195" s="121" customFormat="1" x14ac:dyDescent="0.2"/>
    <row r="196" s="121" customFormat="1" x14ac:dyDescent="0.2"/>
    <row r="197" s="121" customFormat="1" x14ac:dyDescent="0.2"/>
    <row r="198" s="121" customFormat="1" x14ac:dyDescent="0.2"/>
    <row r="199" s="121" customFormat="1" x14ac:dyDescent="0.2"/>
    <row r="200" s="121" customFormat="1" x14ac:dyDescent="0.2"/>
    <row r="201" s="121" customFormat="1" x14ac:dyDescent="0.2"/>
    <row r="202" s="121" customFormat="1" x14ac:dyDescent="0.2"/>
    <row r="203" s="121" customFormat="1" x14ac:dyDescent="0.2"/>
    <row r="204" s="121" customFormat="1" x14ac:dyDescent="0.2"/>
    <row r="205" s="121" customFormat="1" x14ac:dyDescent="0.2"/>
    <row r="206" s="121" customFormat="1" x14ac:dyDescent="0.2"/>
    <row r="207" s="121" customFormat="1" x14ac:dyDescent="0.2"/>
    <row r="208" s="121" customFormat="1" x14ac:dyDescent="0.2"/>
    <row r="209" s="121" customFormat="1" x14ac:dyDescent="0.2"/>
    <row r="210" s="121" customFormat="1" x14ac:dyDescent="0.2"/>
    <row r="211" s="121" customFormat="1" x14ac:dyDescent="0.2"/>
    <row r="212" s="121" customFormat="1" x14ac:dyDescent="0.2"/>
    <row r="213" s="121" customFormat="1" x14ac:dyDescent="0.2"/>
    <row r="214" s="121" customFormat="1" x14ac:dyDescent="0.2"/>
    <row r="215" s="121" customFormat="1" x14ac:dyDescent="0.2"/>
    <row r="216" s="121" customFormat="1" x14ac:dyDescent="0.2"/>
    <row r="217" s="121" customFormat="1" x14ac:dyDescent="0.2"/>
    <row r="218" s="121" customFormat="1" x14ac:dyDescent="0.2"/>
    <row r="219" s="121" customFormat="1" x14ac:dyDescent="0.2"/>
    <row r="220" s="121" customFormat="1" x14ac:dyDescent="0.2"/>
    <row r="221" s="121" customFormat="1" x14ac:dyDescent="0.2"/>
    <row r="222" s="121" customFormat="1" x14ac:dyDescent="0.2"/>
    <row r="223" s="121" customFormat="1" x14ac:dyDescent="0.2"/>
    <row r="224" s="121" customFormat="1" x14ac:dyDescent="0.2"/>
    <row r="225" s="121" customFormat="1" x14ac:dyDescent="0.2"/>
    <row r="226" s="121" customFormat="1" x14ac:dyDescent="0.2"/>
    <row r="227" s="121" customFormat="1" x14ac:dyDescent="0.2"/>
    <row r="228" s="121" customFormat="1" x14ac:dyDescent="0.2"/>
    <row r="229" s="121" customFormat="1" x14ac:dyDescent="0.2"/>
    <row r="230" s="121" customFormat="1" x14ac:dyDescent="0.2"/>
    <row r="231" s="121" customFormat="1" x14ac:dyDescent="0.2"/>
    <row r="232" s="121" customFormat="1" x14ac:dyDescent="0.2"/>
    <row r="233" s="121" customFormat="1" x14ac:dyDescent="0.2"/>
    <row r="234" s="121" customFormat="1" x14ac:dyDescent="0.2"/>
    <row r="235" s="121" customFormat="1" x14ac:dyDescent="0.2"/>
    <row r="236" s="121" customFormat="1" x14ac:dyDescent="0.2"/>
    <row r="237" s="121" customFormat="1" x14ac:dyDescent="0.2"/>
    <row r="238" s="121" customFormat="1" x14ac:dyDescent="0.2"/>
    <row r="239" s="121" customFormat="1" x14ac:dyDescent="0.2"/>
    <row r="240" s="121" customFormat="1" x14ac:dyDescent="0.2"/>
    <row r="241" s="121" customFormat="1" x14ac:dyDescent="0.2"/>
    <row r="242" s="121" customFormat="1" x14ac:dyDescent="0.2"/>
    <row r="243" s="121" customFormat="1" x14ac:dyDescent="0.2"/>
    <row r="244" s="121" customFormat="1" x14ac:dyDescent="0.2"/>
    <row r="245" s="121" customFormat="1" x14ac:dyDescent="0.2"/>
    <row r="246" s="121" customFormat="1" x14ac:dyDescent="0.2"/>
    <row r="247" s="121" customFormat="1" x14ac:dyDescent="0.2"/>
    <row r="248" s="121" customFormat="1" x14ac:dyDescent="0.2"/>
    <row r="249" s="121" customFormat="1" x14ac:dyDescent="0.2"/>
    <row r="250" s="121" customFormat="1" x14ac:dyDescent="0.2"/>
    <row r="251" s="121" customFormat="1" x14ac:dyDescent="0.2"/>
    <row r="252" s="121" customFormat="1" x14ac:dyDescent="0.2"/>
    <row r="253" s="121" customFormat="1" x14ac:dyDescent="0.2"/>
    <row r="254" s="121" customFormat="1" x14ac:dyDescent="0.2"/>
    <row r="255" s="121" customFormat="1" x14ac:dyDescent="0.2"/>
    <row r="256" s="121" customFormat="1" x14ac:dyDescent="0.2"/>
    <row r="257" s="121" customFormat="1" x14ac:dyDescent="0.2"/>
    <row r="258" s="121" customFormat="1" x14ac:dyDescent="0.2"/>
    <row r="259" s="121" customFormat="1" x14ac:dyDescent="0.2"/>
    <row r="260" s="121" customFormat="1" x14ac:dyDescent="0.2"/>
    <row r="261" s="121" customFormat="1" x14ac:dyDescent="0.2"/>
    <row r="262" s="121" customFormat="1" x14ac:dyDescent="0.2"/>
    <row r="263" s="121" customFormat="1" x14ac:dyDescent="0.2"/>
    <row r="264" s="121" customFormat="1" x14ac:dyDescent="0.2"/>
    <row r="265" s="121" customFormat="1" x14ac:dyDescent="0.2"/>
    <row r="266" s="121" customFormat="1" x14ac:dyDescent="0.2"/>
    <row r="267" s="121" customFormat="1" x14ac:dyDescent="0.2"/>
    <row r="268" s="121" customFormat="1" x14ac:dyDescent="0.2"/>
    <row r="269" s="121" customFormat="1" x14ac:dyDescent="0.2"/>
    <row r="270" s="121" customFormat="1" x14ac:dyDescent="0.2"/>
    <row r="271" s="121" customFormat="1" x14ac:dyDescent="0.2"/>
    <row r="272" s="121" customFormat="1" x14ac:dyDescent="0.2"/>
    <row r="273" s="121" customFormat="1" x14ac:dyDescent="0.2"/>
    <row r="274" s="121" customFormat="1" x14ac:dyDescent="0.2"/>
    <row r="275" s="121" customFormat="1" x14ac:dyDescent="0.2"/>
    <row r="276" s="121" customFormat="1" x14ac:dyDescent="0.2"/>
    <row r="277" s="121" customFormat="1" x14ac:dyDescent="0.2"/>
    <row r="278" s="121" customFormat="1" x14ac:dyDescent="0.2"/>
    <row r="279" s="121" customFormat="1" x14ac:dyDescent="0.2"/>
    <row r="280" s="121" customFormat="1" x14ac:dyDescent="0.2"/>
    <row r="281" s="121" customFormat="1" x14ac:dyDescent="0.2"/>
    <row r="282" s="121" customFormat="1" x14ac:dyDescent="0.2"/>
    <row r="283" s="121" customFormat="1" x14ac:dyDescent="0.2"/>
    <row r="284" s="121" customFormat="1" x14ac:dyDescent="0.2"/>
    <row r="285" s="121" customFormat="1" x14ac:dyDescent="0.2"/>
    <row r="286" s="121" customFormat="1" x14ac:dyDescent="0.2"/>
    <row r="287" s="121" customFormat="1" x14ac:dyDescent="0.2"/>
    <row r="288" s="121" customFormat="1" x14ac:dyDescent="0.2"/>
    <row r="289" s="121" customFormat="1" x14ac:dyDescent="0.2"/>
    <row r="290" s="121" customFormat="1" x14ac:dyDescent="0.2"/>
    <row r="291" s="121" customFormat="1" x14ac:dyDescent="0.2"/>
    <row r="292" s="121" customFormat="1" x14ac:dyDescent="0.2"/>
    <row r="293" s="121" customFormat="1" x14ac:dyDescent="0.2"/>
    <row r="294" s="121" customFormat="1" x14ac:dyDescent="0.2"/>
    <row r="295" s="121" customFormat="1" x14ac:dyDescent="0.2"/>
    <row r="296" s="121" customFormat="1" x14ac:dyDescent="0.2"/>
    <row r="297" s="121" customFormat="1" x14ac:dyDescent="0.2"/>
    <row r="298" s="121" customFormat="1" x14ac:dyDescent="0.2"/>
    <row r="299" s="121" customFormat="1" x14ac:dyDescent="0.2"/>
    <row r="300" s="121" customFormat="1" x14ac:dyDescent="0.2"/>
    <row r="301" s="121" customFormat="1" x14ac:dyDescent="0.2"/>
    <row r="302" s="121" customFormat="1" x14ac:dyDescent="0.2"/>
    <row r="303" s="121" customFormat="1" x14ac:dyDescent="0.2"/>
    <row r="304" s="121" customFormat="1" x14ac:dyDescent="0.2"/>
    <row r="305" s="121" customFormat="1" x14ac:dyDescent="0.2"/>
    <row r="306" s="121" customFormat="1" x14ac:dyDescent="0.2"/>
    <row r="307" s="121" customFormat="1" x14ac:dyDescent="0.2"/>
    <row r="308" s="121" customFormat="1" x14ac:dyDescent="0.2"/>
    <row r="309" s="121" customFormat="1" x14ac:dyDescent="0.2"/>
    <row r="310" s="121" customFormat="1" x14ac:dyDescent="0.2"/>
    <row r="311" s="121" customFormat="1" x14ac:dyDescent="0.2"/>
    <row r="312" s="121" customFormat="1" x14ac:dyDescent="0.2"/>
    <row r="313" s="121" customFormat="1" x14ac:dyDescent="0.2"/>
    <row r="314" s="121" customFormat="1" x14ac:dyDescent="0.2"/>
    <row r="315" s="121" customFormat="1" x14ac:dyDescent="0.2"/>
    <row r="316" s="121" customFormat="1" x14ac:dyDescent="0.2"/>
    <row r="317" s="121" customFormat="1" x14ac:dyDescent="0.2"/>
    <row r="318" s="121" customFormat="1" x14ac:dyDescent="0.2"/>
    <row r="319" s="121" customFormat="1" x14ac:dyDescent="0.2"/>
    <row r="320" s="121" customFormat="1" x14ac:dyDescent="0.2"/>
    <row r="321" s="121" customFormat="1" x14ac:dyDescent="0.2"/>
    <row r="322" s="121" customFormat="1" x14ac:dyDescent="0.2"/>
    <row r="323" s="121" customFormat="1" x14ac:dyDescent="0.2"/>
    <row r="324" s="121" customFormat="1" x14ac:dyDescent="0.2"/>
    <row r="325" s="121" customFormat="1" x14ac:dyDescent="0.2"/>
    <row r="326" s="121" customFormat="1" x14ac:dyDescent="0.2"/>
    <row r="327" s="121" customFormat="1" x14ac:dyDescent="0.2"/>
    <row r="328" s="121" customFormat="1" x14ac:dyDescent="0.2"/>
    <row r="329" s="121" customFormat="1" x14ac:dyDescent="0.2"/>
    <row r="330" s="121" customFormat="1" x14ac:dyDescent="0.2"/>
    <row r="331" s="121" customFormat="1" x14ac:dyDescent="0.2"/>
    <row r="332" s="121" customFormat="1" x14ac:dyDescent="0.2"/>
    <row r="333" s="121" customFormat="1" x14ac:dyDescent="0.2"/>
    <row r="334" s="121" customFormat="1" x14ac:dyDescent="0.2"/>
    <row r="335" s="121" customFormat="1" x14ac:dyDescent="0.2"/>
    <row r="336" s="121" customFormat="1" x14ac:dyDescent="0.2"/>
    <row r="337" s="121" customFormat="1" x14ac:dyDescent="0.2"/>
    <row r="338" s="121" customFormat="1" x14ac:dyDescent="0.2"/>
    <row r="339" s="121" customFormat="1" x14ac:dyDescent="0.2"/>
    <row r="340" s="121" customFormat="1" x14ac:dyDescent="0.2"/>
    <row r="341" s="121" customFormat="1" x14ac:dyDescent="0.2"/>
    <row r="342" s="121" customFormat="1" x14ac:dyDescent="0.2"/>
    <row r="343" s="121" customFormat="1" x14ac:dyDescent="0.2"/>
    <row r="344" s="121" customFormat="1" x14ac:dyDescent="0.2"/>
    <row r="345" s="121" customFormat="1" x14ac:dyDescent="0.2"/>
    <row r="346" s="121" customFormat="1" x14ac:dyDescent="0.2"/>
    <row r="347" s="121" customFormat="1" x14ac:dyDescent="0.2"/>
    <row r="348" s="121" customFormat="1" x14ac:dyDescent="0.2"/>
    <row r="349" s="121" customFormat="1" x14ac:dyDescent="0.2"/>
    <row r="350" s="121" customFormat="1" x14ac:dyDescent="0.2"/>
    <row r="351" s="121" customFormat="1" x14ac:dyDescent="0.2"/>
    <row r="352" s="121" customFormat="1" x14ac:dyDescent="0.2"/>
    <row r="353" s="121" customFormat="1" x14ac:dyDescent="0.2"/>
    <row r="354" s="121" customFormat="1" x14ac:dyDescent="0.2"/>
    <row r="355" s="121" customFormat="1" x14ac:dyDescent="0.2"/>
    <row r="356" s="121" customFormat="1" x14ac:dyDescent="0.2"/>
    <row r="357" s="121" customFormat="1" x14ac:dyDescent="0.2"/>
    <row r="358" s="121" customFormat="1" x14ac:dyDescent="0.2"/>
    <row r="359" s="121" customFormat="1" x14ac:dyDescent="0.2"/>
    <row r="360" s="121" customFormat="1" x14ac:dyDescent="0.2"/>
    <row r="361" s="121" customFormat="1" x14ac:dyDescent="0.2"/>
    <row r="362" s="121" customFormat="1" x14ac:dyDescent="0.2"/>
    <row r="363" s="121" customFormat="1" x14ac:dyDescent="0.2"/>
    <row r="364" s="121" customFormat="1" x14ac:dyDescent="0.2"/>
    <row r="365" s="121" customFormat="1" x14ac:dyDescent="0.2"/>
    <row r="366" s="121" customFormat="1" x14ac:dyDescent="0.2"/>
    <row r="367" s="121" customFormat="1" x14ac:dyDescent="0.2"/>
    <row r="368" s="121" customFormat="1" x14ac:dyDescent="0.2"/>
    <row r="369" s="121" customFormat="1" x14ac:dyDescent="0.2"/>
    <row r="370" s="121" customFormat="1" x14ac:dyDescent="0.2"/>
    <row r="371" s="121" customFormat="1" x14ac:dyDescent="0.2"/>
    <row r="372" s="121" customFormat="1" x14ac:dyDescent="0.2"/>
    <row r="373" s="121" customFormat="1" x14ac:dyDescent="0.2"/>
    <row r="374" s="121" customFormat="1" x14ac:dyDescent="0.2"/>
    <row r="375" s="121" customFormat="1" x14ac:dyDescent="0.2"/>
    <row r="376" s="121" customFormat="1" x14ac:dyDescent="0.2"/>
    <row r="377" s="121" customFormat="1" x14ac:dyDescent="0.2"/>
    <row r="378" s="121" customFormat="1" x14ac:dyDescent="0.2"/>
    <row r="379" s="121" customFormat="1" x14ac:dyDescent="0.2"/>
    <row r="380" s="121" customFormat="1" x14ac:dyDescent="0.2"/>
    <row r="381" s="121" customFormat="1" x14ac:dyDescent="0.2"/>
    <row r="382" s="121" customFormat="1" x14ac:dyDescent="0.2"/>
    <row r="383" s="121" customFormat="1" x14ac:dyDescent="0.2"/>
    <row r="384" s="121" customFormat="1" x14ac:dyDescent="0.2"/>
    <row r="385" s="121" customFormat="1" x14ac:dyDescent="0.2"/>
    <row r="386" s="121" customFormat="1" x14ac:dyDescent="0.2"/>
    <row r="387" s="121" customFormat="1" x14ac:dyDescent="0.2"/>
    <row r="388" s="121" customFormat="1" x14ac:dyDescent="0.2"/>
    <row r="389" s="121" customFormat="1" x14ac:dyDescent="0.2"/>
    <row r="390" s="121" customFormat="1" x14ac:dyDescent="0.2"/>
    <row r="391" s="121" customFormat="1" x14ac:dyDescent="0.2"/>
    <row r="392" s="121" customFormat="1" x14ac:dyDescent="0.2"/>
    <row r="393" s="121" customFormat="1" x14ac:dyDescent="0.2"/>
    <row r="394" s="121" customFormat="1" x14ac:dyDescent="0.2"/>
    <row r="395" s="121" customFormat="1" x14ac:dyDescent="0.2"/>
    <row r="396" s="121" customFormat="1" x14ac:dyDescent="0.2"/>
    <row r="397" s="121" customFormat="1" x14ac:dyDescent="0.2"/>
    <row r="398" s="121" customFormat="1" x14ac:dyDescent="0.2"/>
    <row r="399" s="121" customFormat="1" x14ac:dyDescent="0.2"/>
    <row r="400" s="121" customFormat="1" x14ac:dyDescent="0.2"/>
    <row r="401" s="121" customFormat="1" x14ac:dyDescent="0.2"/>
    <row r="402" s="121" customFormat="1" x14ac:dyDescent="0.2"/>
    <row r="403" s="121" customFormat="1" x14ac:dyDescent="0.2"/>
    <row r="404" s="121" customFormat="1" x14ac:dyDescent="0.2"/>
    <row r="405" s="121" customFormat="1" x14ac:dyDescent="0.2"/>
    <row r="406" s="121" customFormat="1" x14ac:dyDescent="0.2"/>
    <row r="407" s="121" customFormat="1" x14ac:dyDescent="0.2"/>
    <row r="408" s="121" customFormat="1" x14ac:dyDescent="0.2"/>
    <row r="409" s="121" customFormat="1" x14ac:dyDescent="0.2"/>
    <row r="410" s="121" customFormat="1" x14ac:dyDescent="0.2"/>
    <row r="411" s="121" customFormat="1" x14ac:dyDescent="0.2"/>
    <row r="412" s="121" customFormat="1" x14ac:dyDescent="0.2"/>
    <row r="413" s="121" customFormat="1" x14ac:dyDescent="0.2"/>
    <row r="414" s="121" customFormat="1" x14ac:dyDescent="0.2"/>
    <row r="415" s="121" customFormat="1" x14ac:dyDescent="0.2"/>
    <row r="416" s="121" customFormat="1" x14ac:dyDescent="0.2"/>
    <row r="417" s="121" customFormat="1" x14ac:dyDescent="0.2"/>
    <row r="418" s="121" customFormat="1" x14ac:dyDescent="0.2"/>
    <row r="419" s="121" customFormat="1" x14ac:dyDescent="0.2"/>
    <row r="420" s="121" customFormat="1" x14ac:dyDescent="0.2"/>
  </sheetData>
  <mergeCells count="5">
    <mergeCell ref="O1:P1"/>
    <mergeCell ref="R2:AA3"/>
    <mergeCell ref="L12:N13"/>
    <mergeCell ref="E24:N25"/>
    <mergeCell ref="A34:A35"/>
  </mergeCells>
  <conditionalFormatting sqref="C33:N34">
    <cfRule type="cellIs" dxfId="290" priority="277" operator="between">
      <formula>0.00001</formula>
      <formula>0.24449</formula>
    </cfRule>
    <cfRule type="cellIs" dxfId="289" priority="278" operator="between">
      <formula>0.25</formula>
      <formula>0.744449</formula>
    </cfRule>
    <cfRule type="cellIs" dxfId="288" priority="279" operator="between">
      <formula>0.75</formula>
      <formula>1</formula>
    </cfRule>
  </conditionalFormatting>
  <conditionalFormatting sqref="B33">
    <cfRule type="cellIs" dxfId="287" priority="274" operator="between">
      <formula>0.00001</formula>
      <formula>0.24449</formula>
    </cfRule>
    <cfRule type="cellIs" dxfId="286" priority="275" operator="between">
      <formula>0.25</formula>
      <formula>0.744449</formula>
    </cfRule>
    <cfRule type="cellIs" dxfId="285" priority="276" operator="between">
      <formula>0.75</formula>
      <formula>1</formula>
    </cfRule>
  </conditionalFormatting>
  <conditionalFormatting sqref="B3:B11">
    <cfRule type="cellIs" dxfId="284" priority="271" operator="between">
      <formula>0.00001</formula>
      <formula>0.24449</formula>
    </cfRule>
    <cfRule type="cellIs" dxfId="283" priority="272" operator="between">
      <formula>0.25</formula>
      <formula>0.744449</formula>
    </cfRule>
    <cfRule type="cellIs" dxfId="282" priority="273" operator="between">
      <formula>0.75</formula>
      <formula>1</formula>
    </cfRule>
  </conditionalFormatting>
  <conditionalFormatting sqref="B12:B13">
    <cfRule type="cellIs" dxfId="281" priority="268" operator="between">
      <formula>0.00001</formula>
      <formula>0.24449</formula>
    </cfRule>
    <cfRule type="cellIs" dxfId="280" priority="269" operator="between">
      <formula>0.25</formula>
      <formula>0.744449</formula>
    </cfRule>
    <cfRule type="cellIs" dxfId="279" priority="270" operator="between">
      <formula>0.75</formula>
      <formula>1</formula>
    </cfRule>
  </conditionalFormatting>
  <conditionalFormatting sqref="B15:B16">
    <cfRule type="cellIs" dxfId="278" priority="265" operator="between">
      <formula>0.00001</formula>
      <formula>0.24449</formula>
    </cfRule>
    <cfRule type="cellIs" dxfId="277" priority="266" operator="between">
      <formula>0.25</formula>
      <formula>0.744449</formula>
    </cfRule>
    <cfRule type="cellIs" dxfId="276" priority="267" operator="between">
      <formula>0.75</formula>
      <formula>1</formula>
    </cfRule>
  </conditionalFormatting>
  <conditionalFormatting sqref="B18:B19">
    <cfRule type="cellIs" dxfId="275" priority="262" operator="between">
      <formula>0.00001</formula>
      <formula>0.24449</formula>
    </cfRule>
    <cfRule type="cellIs" dxfId="274" priority="263" operator="between">
      <formula>0.25</formula>
      <formula>0.744449</formula>
    </cfRule>
    <cfRule type="cellIs" dxfId="273" priority="264" operator="between">
      <formula>0.75</formula>
      <formula>1</formula>
    </cfRule>
  </conditionalFormatting>
  <conditionalFormatting sqref="B21:B22">
    <cfRule type="cellIs" dxfId="272" priority="259" operator="between">
      <formula>0.00001</formula>
      <formula>0.24449</formula>
    </cfRule>
    <cfRule type="cellIs" dxfId="271" priority="260" operator="between">
      <formula>0.25</formula>
      <formula>0.744449</formula>
    </cfRule>
    <cfRule type="cellIs" dxfId="270" priority="261" operator="between">
      <formula>0.75</formula>
      <formula>1</formula>
    </cfRule>
  </conditionalFormatting>
  <conditionalFormatting sqref="B24:B25">
    <cfRule type="cellIs" dxfId="269" priority="256" operator="between">
      <formula>0.00001</formula>
      <formula>0.24449</formula>
    </cfRule>
    <cfRule type="cellIs" dxfId="268" priority="257" operator="between">
      <formula>0.25</formula>
      <formula>0.744449</formula>
    </cfRule>
    <cfRule type="cellIs" dxfId="267" priority="258" operator="between">
      <formula>0.75</formula>
      <formula>1</formula>
    </cfRule>
  </conditionalFormatting>
  <conditionalFormatting sqref="B27:B28 B30:B31">
    <cfRule type="cellIs" dxfId="266" priority="253" operator="between">
      <formula>0.00001</formula>
      <formula>0.24449</formula>
    </cfRule>
    <cfRule type="cellIs" dxfId="265" priority="254" operator="between">
      <formula>0.25</formula>
      <formula>0.744449</formula>
    </cfRule>
    <cfRule type="cellIs" dxfId="264" priority="255" operator="between">
      <formula>0.75</formula>
      <formula>1</formula>
    </cfRule>
  </conditionalFormatting>
  <conditionalFormatting sqref="C26 E26:N26">
    <cfRule type="cellIs" dxfId="263" priority="250" operator="between">
      <formula>0.00001</formula>
      <formula>0.24449</formula>
    </cfRule>
    <cfRule type="cellIs" dxfId="262" priority="251" operator="between">
      <formula>0.25</formula>
      <formula>0.744449</formula>
    </cfRule>
    <cfRule type="cellIs" dxfId="261" priority="252" operator="between">
      <formula>0.75</formula>
      <formula>1</formula>
    </cfRule>
  </conditionalFormatting>
  <conditionalFormatting sqref="C25">
    <cfRule type="cellIs" dxfId="260" priority="247" operator="between">
      <formula>0.00001</formula>
      <formula>0.24449</formula>
    </cfRule>
    <cfRule type="cellIs" dxfId="259" priority="248" operator="between">
      <formula>0.25</formula>
      <formula>0.744449</formula>
    </cfRule>
    <cfRule type="cellIs" dxfId="258" priority="249" operator="between">
      <formula>0.75</formula>
      <formula>1</formula>
    </cfRule>
  </conditionalFormatting>
  <conditionalFormatting sqref="D25">
    <cfRule type="cellIs" dxfId="257" priority="244" operator="between">
      <formula>0.00001</formula>
      <formula>0.24449</formula>
    </cfRule>
    <cfRule type="cellIs" dxfId="256" priority="245" operator="between">
      <formula>0.25</formula>
      <formula>0.744449</formula>
    </cfRule>
    <cfRule type="cellIs" dxfId="255" priority="246" operator="between">
      <formula>0.75</formula>
      <formula>1</formula>
    </cfRule>
  </conditionalFormatting>
  <conditionalFormatting sqref="E24">
    <cfRule type="cellIs" dxfId="254" priority="241" operator="between">
      <formula>0.00001</formula>
      <formula>0.24449</formula>
    </cfRule>
    <cfRule type="cellIs" dxfId="253" priority="242" operator="between">
      <formula>0.25</formula>
      <formula>0.744449</formula>
    </cfRule>
    <cfRule type="cellIs" dxfId="252" priority="243" operator="between">
      <formula>0.75</formula>
      <formula>1</formula>
    </cfRule>
  </conditionalFormatting>
  <conditionalFormatting sqref="J12 K14:N14">
    <cfRule type="cellIs" dxfId="251" priority="238" operator="between">
      <formula>0.00001</formula>
      <formula>0.24449</formula>
    </cfRule>
    <cfRule type="cellIs" dxfId="250" priority="239" operator="between">
      <formula>0.25</formula>
      <formula>0.744449</formula>
    </cfRule>
    <cfRule type="cellIs" dxfId="249" priority="240" operator="between">
      <formula>0.75</formula>
      <formula>1</formula>
    </cfRule>
  </conditionalFormatting>
  <conditionalFormatting sqref="G14:H14">
    <cfRule type="cellIs" dxfId="248" priority="235" operator="between">
      <formula>0.00001</formula>
      <formula>0.24449</formula>
    </cfRule>
    <cfRule type="cellIs" dxfId="247" priority="236" operator="between">
      <formula>0.25</formula>
      <formula>0.744449</formula>
    </cfRule>
    <cfRule type="cellIs" dxfId="246" priority="237" operator="between">
      <formula>0.75</formula>
      <formula>1</formula>
    </cfRule>
  </conditionalFormatting>
  <conditionalFormatting sqref="D14 C13:D13 F14">
    <cfRule type="cellIs" dxfId="245" priority="232" operator="between">
      <formula>0.00001</formula>
      <formula>0.24449</formula>
    </cfRule>
    <cfRule type="cellIs" dxfId="244" priority="233" operator="between">
      <formula>0.25</formula>
      <formula>0.744449</formula>
    </cfRule>
    <cfRule type="cellIs" dxfId="243" priority="234" operator="between">
      <formula>0.75</formula>
      <formula>1</formula>
    </cfRule>
  </conditionalFormatting>
  <conditionalFormatting sqref="F13">
    <cfRule type="cellIs" dxfId="242" priority="229" operator="between">
      <formula>0.00001</formula>
      <formula>0.24449</formula>
    </cfRule>
    <cfRule type="cellIs" dxfId="241" priority="230" operator="between">
      <formula>0.25</formula>
      <formula>0.744449</formula>
    </cfRule>
    <cfRule type="cellIs" dxfId="240" priority="231" operator="between">
      <formula>0.75</formula>
      <formula>1</formula>
    </cfRule>
  </conditionalFormatting>
  <conditionalFormatting sqref="E13">
    <cfRule type="cellIs" dxfId="239" priority="226" operator="between">
      <formula>0.00001</formula>
      <formula>0.24449</formula>
    </cfRule>
    <cfRule type="cellIs" dxfId="238" priority="227" operator="between">
      <formula>0.25</formula>
      <formula>0.744449</formula>
    </cfRule>
    <cfRule type="cellIs" dxfId="237" priority="228" operator="between">
      <formula>0.75</formula>
      <formula>1</formula>
    </cfRule>
  </conditionalFormatting>
  <conditionalFormatting sqref="G13">
    <cfRule type="cellIs" dxfId="236" priority="223" operator="between">
      <formula>0.00001</formula>
      <formula>0.24449</formula>
    </cfRule>
    <cfRule type="cellIs" dxfId="235" priority="224" operator="between">
      <formula>0.25</formula>
      <formula>0.744449</formula>
    </cfRule>
    <cfRule type="cellIs" dxfId="234" priority="225" operator="between">
      <formula>0.75</formula>
      <formula>1</formula>
    </cfRule>
  </conditionalFormatting>
  <conditionalFormatting sqref="H12">
    <cfRule type="cellIs" dxfId="233" priority="220" operator="between">
      <formula>0.00001</formula>
      <formula>0.24449</formula>
    </cfRule>
    <cfRule type="cellIs" dxfId="232" priority="221" operator="between">
      <formula>0.25</formula>
      <formula>0.744449</formula>
    </cfRule>
    <cfRule type="cellIs" dxfId="231" priority="222" operator="between">
      <formula>0.75</formula>
      <formula>1</formula>
    </cfRule>
  </conditionalFormatting>
  <conditionalFormatting sqref="H13">
    <cfRule type="cellIs" dxfId="230" priority="217" operator="between">
      <formula>0.00001</formula>
      <formula>0.24449</formula>
    </cfRule>
    <cfRule type="cellIs" dxfId="229" priority="218" operator="between">
      <formula>0.25</formula>
      <formula>0.744449</formula>
    </cfRule>
    <cfRule type="cellIs" dxfId="228" priority="219" operator="between">
      <formula>0.75</formula>
      <formula>1</formula>
    </cfRule>
  </conditionalFormatting>
  <conditionalFormatting sqref="I13">
    <cfRule type="cellIs" dxfId="227" priority="214" operator="between">
      <formula>0.00001</formula>
      <formula>0.24449</formula>
    </cfRule>
    <cfRule type="cellIs" dxfId="226" priority="215" operator="between">
      <formula>0.25</formula>
      <formula>0.744449</formula>
    </cfRule>
    <cfRule type="cellIs" dxfId="225" priority="216" operator="between">
      <formula>0.75</formula>
      <formula>1</formula>
    </cfRule>
  </conditionalFormatting>
  <conditionalFormatting sqref="J13">
    <cfRule type="cellIs" dxfId="224" priority="211" operator="between">
      <formula>0.00001</formula>
      <formula>0.24449</formula>
    </cfRule>
    <cfRule type="cellIs" dxfId="223" priority="212" operator="between">
      <formula>0.25</formula>
      <formula>0.744449</formula>
    </cfRule>
    <cfRule type="cellIs" dxfId="222" priority="213" operator="between">
      <formula>0.75</formula>
      <formula>1</formula>
    </cfRule>
  </conditionalFormatting>
  <conditionalFormatting sqref="K13">
    <cfRule type="cellIs" dxfId="221" priority="208" operator="between">
      <formula>0.00001</formula>
      <formula>0.24449</formula>
    </cfRule>
    <cfRule type="cellIs" dxfId="220" priority="209" operator="between">
      <formula>0.25</formula>
      <formula>0.744449</formula>
    </cfRule>
    <cfRule type="cellIs" dxfId="219" priority="210" operator="between">
      <formula>0.75</formula>
      <formula>1</formula>
    </cfRule>
  </conditionalFormatting>
  <conditionalFormatting sqref="L12">
    <cfRule type="cellIs" dxfId="218" priority="205" operator="between">
      <formula>0.00001</formula>
      <formula>0.24449</formula>
    </cfRule>
    <cfRule type="cellIs" dxfId="217" priority="206" operator="between">
      <formula>0.25</formula>
      <formula>0.744449</formula>
    </cfRule>
    <cfRule type="cellIs" dxfId="216" priority="207" operator="between">
      <formula>0.75</formula>
      <formula>1</formula>
    </cfRule>
  </conditionalFormatting>
  <conditionalFormatting sqref="C4:N4 C8:N8 C7:M7 C5:H5 L5:N5 J5">
    <cfRule type="cellIs" dxfId="215" priority="202" operator="between">
      <formula>0.00001</formula>
      <formula>0.24449</formula>
    </cfRule>
    <cfRule type="cellIs" dxfId="214" priority="203" operator="between">
      <formula>0.25</formula>
      <formula>0.744449</formula>
    </cfRule>
    <cfRule type="cellIs" dxfId="213" priority="204" operator="between">
      <formula>0.75</formula>
      <formula>1</formula>
    </cfRule>
  </conditionalFormatting>
  <conditionalFormatting sqref="N7">
    <cfRule type="cellIs" dxfId="212" priority="199" operator="between">
      <formula>0.00001</formula>
      <formula>0.24449</formula>
    </cfRule>
    <cfRule type="cellIs" dxfId="211" priority="200" operator="between">
      <formula>0.25</formula>
      <formula>0.744449</formula>
    </cfRule>
    <cfRule type="cellIs" dxfId="210" priority="201" operator="between">
      <formula>0.75</formula>
      <formula>1</formula>
    </cfRule>
  </conditionalFormatting>
  <conditionalFormatting sqref="I5">
    <cfRule type="cellIs" dxfId="209" priority="196" operator="between">
      <formula>0.00001</formula>
      <formula>0.24449</formula>
    </cfRule>
    <cfRule type="cellIs" dxfId="208" priority="197" operator="between">
      <formula>0.25</formula>
      <formula>0.744449</formula>
    </cfRule>
    <cfRule type="cellIs" dxfId="207" priority="198" operator="between">
      <formula>0.75</formula>
      <formula>1</formula>
    </cfRule>
  </conditionalFormatting>
  <conditionalFormatting sqref="K11:N11">
    <cfRule type="cellIs" dxfId="206" priority="193" operator="between">
      <formula>0.00001</formula>
      <formula>0.24449</formula>
    </cfRule>
    <cfRule type="cellIs" dxfId="205" priority="194" operator="between">
      <formula>0.25</formula>
      <formula>0.744449</formula>
    </cfRule>
    <cfRule type="cellIs" dxfId="204" priority="195" operator="between">
      <formula>0.75</formula>
      <formula>1</formula>
    </cfRule>
  </conditionalFormatting>
  <conditionalFormatting sqref="C10:J11">
    <cfRule type="cellIs" dxfId="203" priority="190" operator="between">
      <formula>0.00001</formula>
      <formula>0.24449</formula>
    </cfRule>
    <cfRule type="cellIs" dxfId="202" priority="191" operator="between">
      <formula>0.25</formula>
      <formula>0.744449</formula>
    </cfRule>
    <cfRule type="cellIs" dxfId="201" priority="192" operator="between">
      <formula>0.75</formula>
      <formula>1</formula>
    </cfRule>
  </conditionalFormatting>
  <conditionalFormatting sqref="K10">
    <cfRule type="cellIs" dxfId="200" priority="187" operator="between">
      <formula>0.00001</formula>
      <formula>0.24449</formula>
    </cfRule>
    <cfRule type="cellIs" dxfId="199" priority="188" operator="between">
      <formula>0.25</formula>
      <formula>0.744449</formula>
    </cfRule>
    <cfRule type="cellIs" dxfId="198" priority="189" operator="between">
      <formula>0.75</formula>
      <formula>1</formula>
    </cfRule>
  </conditionalFormatting>
  <conditionalFormatting sqref="L10">
    <cfRule type="cellIs" dxfId="197" priority="184" operator="between">
      <formula>0.00001</formula>
      <formula>0.24449</formula>
    </cfRule>
    <cfRule type="cellIs" dxfId="196" priority="185" operator="between">
      <formula>0.25</formula>
      <formula>0.744449</formula>
    </cfRule>
    <cfRule type="cellIs" dxfId="195" priority="186" operator="between">
      <formula>0.75</formula>
      <formula>1</formula>
    </cfRule>
  </conditionalFormatting>
  <conditionalFormatting sqref="M10">
    <cfRule type="cellIs" dxfId="194" priority="181" operator="between">
      <formula>0.00001</formula>
      <formula>0.24449</formula>
    </cfRule>
    <cfRule type="cellIs" dxfId="193" priority="182" operator="between">
      <formula>0.25</formula>
      <formula>0.744449</formula>
    </cfRule>
    <cfRule type="cellIs" dxfId="192" priority="183" operator="between">
      <formula>0.75</formula>
      <formula>1</formula>
    </cfRule>
  </conditionalFormatting>
  <conditionalFormatting sqref="N10">
    <cfRule type="cellIs" dxfId="191" priority="178" operator="between">
      <formula>0.00001</formula>
      <formula>0.24449</formula>
    </cfRule>
    <cfRule type="cellIs" dxfId="190" priority="179" operator="between">
      <formula>0.25</formula>
      <formula>0.744449</formula>
    </cfRule>
    <cfRule type="cellIs" dxfId="189" priority="180" operator="between">
      <formula>0.75</formula>
      <formula>1</formula>
    </cfRule>
  </conditionalFormatting>
  <conditionalFormatting sqref="J15 H17:N17">
    <cfRule type="cellIs" dxfId="188" priority="175" operator="between">
      <formula>0.00001</formula>
      <formula>0.24449</formula>
    </cfRule>
    <cfRule type="cellIs" dxfId="187" priority="176" operator="between">
      <formula>0.25</formula>
      <formula>0.744449</formula>
    </cfRule>
    <cfRule type="cellIs" dxfId="186" priority="177" operator="between">
      <formula>0.75</formula>
      <formula>1</formula>
    </cfRule>
  </conditionalFormatting>
  <conditionalFormatting sqref="D16:G17">
    <cfRule type="cellIs" dxfId="185" priority="172" operator="between">
      <formula>0.00001</formula>
      <formula>0.24449</formula>
    </cfRule>
    <cfRule type="cellIs" dxfId="184" priority="173" operator="between">
      <formula>0.25</formula>
      <formula>0.744449</formula>
    </cfRule>
    <cfRule type="cellIs" dxfId="183" priority="174" operator="between">
      <formula>0.75</formula>
      <formula>1</formula>
    </cfRule>
  </conditionalFormatting>
  <conditionalFormatting sqref="H16">
    <cfRule type="cellIs" dxfId="182" priority="169" operator="between">
      <formula>0.00001</formula>
      <formula>0.24449</formula>
    </cfRule>
    <cfRule type="cellIs" dxfId="181" priority="170" operator="between">
      <formula>0.25</formula>
      <formula>0.744449</formula>
    </cfRule>
    <cfRule type="cellIs" dxfId="180" priority="171" operator="between">
      <formula>0.75</formula>
      <formula>1</formula>
    </cfRule>
  </conditionalFormatting>
  <conditionalFormatting sqref="C16">
    <cfRule type="cellIs" dxfId="179" priority="166" operator="between">
      <formula>0.00001</formula>
      <formula>0.24449</formula>
    </cfRule>
    <cfRule type="cellIs" dxfId="178" priority="167" operator="between">
      <formula>0.25</formula>
      <formula>0.744449</formula>
    </cfRule>
    <cfRule type="cellIs" dxfId="177" priority="168" operator="between">
      <formula>0.75</formula>
      <formula>1</formula>
    </cfRule>
  </conditionalFormatting>
  <conditionalFormatting sqref="I16">
    <cfRule type="cellIs" dxfId="176" priority="163" operator="between">
      <formula>0.00001</formula>
      <formula>0.24449</formula>
    </cfRule>
    <cfRule type="cellIs" dxfId="175" priority="164" operator="between">
      <formula>0.25</formula>
      <formula>0.744449</formula>
    </cfRule>
    <cfRule type="cellIs" dxfId="174" priority="165" operator="between">
      <formula>0.75</formula>
      <formula>1</formula>
    </cfRule>
  </conditionalFormatting>
  <conditionalFormatting sqref="J16">
    <cfRule type="cellIs" dxfId="173" priority="160" operator="between">
      <formula>0.00001</formula>
      <formula>0.24449</formula>
    </cfRule>
    <cfRule type="cellIs" dxfId="172" priority="161" operator="between">
      <formula>0.25</formula>
      <formula>0.744449</formula>
    </cfRule>
    <cfRule type="cellIs" dxfId="171" priority="162" operator="between">
      <formula>0.75</formula>
      <formula>1</formula>
    </cfRule>
  </conditionalFormatting>
  <conditionalFormatting sqref="L16">
    <cfRule type="cellIs" dxfId="170" priority="157" operator="between">
      <formula>0.00001</formula>
      <formula>0.24449</formula>
    </cfRule>
    <cfRule type="cellIs" dxfId="169" priority="158" operator="between">
      <formula>0.25</formula>
      <formula>0.744449</formula>
    </cfRule>
    <cfRule type="cellIs" dxfId="168" priority="159" operator="between">
      <formula>0.75</formula>
      <formula>1</formula>
    </cfRule>
  </conditionalFormatting>
  <conditionalFormatting sqref="K16">
    <cfRule type="cellIs" dxfId="167" priority="154" operator="between">
      <formula>0.00001</formula>
      <formula>0.24449</formula>
    </cfRule>
    <cfRule type="cellIs" dxfId="166" priority="155" operator="between">
      <formula>0.25</formula>
      <formula>0.744449</formula>
    </cfRule>
    <cfRule type="cellIs" dxfId="165" priority="156" operator="between">
      <formula>0.75</formula>
      <formula>1</formula>
    </cfRule>
  </conditionalFormatting>
  <conditionalFormatting sqref="M16">
    <cfRule type="cellIs" dxfId="164" priority="151" operator="between">
      <formula>0.00001</formula>
      <formula>0.24449</formula>
    </cfRule>
    <cfRule type="cellIs" dxfId="163" priority="152" operator="between">
      <formula>0.25</formula>
      <formula>0.744449</formula>
    </cfRule>
    <cfRule type="cellIs" dxfId="162" priority="153" operator="between">
      <formula>0.75</formula>
      <formula>1</formula>
    </cfRule>
  </conditionalFormatting>
  <conditionalFormatting sqref="N16">
    <cfRule type="cellIs" dxfId="161" priority="148" operator="between">
      <formula>0.00001</formula>
      <formula>0.24449</formula>
    </cfRule>
    <cfRule type="cellIs" dxfId="160" priority="149" operator="between">
      <formula>0.25</formula>
      <formula>0.744449</formula>
    </cfRule>
    <cfRule type="cellIs" dxfId="159" priority="150" operator="between">
      <formula>0.75</formula>
      <formula>1</formula>
    </cfRule>
  </conditionalFormatting>
  <conditionalFormatting sqref="D20:N20 C19:G19">
    <cfRule type="cellIs" dxfId="158" priority="145" operator="between">
      <formula>0.00001</formula>
      <formula>0.24449</formula>
    </cfRule>
    <cfRule type="cellIs" dxfId="157" priority="146" operator="between">
      <formula>0.25</formula>
      <formula>0.744449</formula>
    </cfRule>
    <cfRule type="cellIs" dxfId="156" priority="147" operator="between">
      <formula>0.75</formula>
      <formula>1</formula>
    </cfRule>
  </conditionalFormatting>
  <conditionalFormatting sqref="H19">
    <cfRule type="cellIs" dxfId="155" priority="142" operator="between">
      <formula>0.00001</formula>
      <formula>0.24449</formula>
    </cfRule>
    <cfRule type="cellIs" dxfId="154" priority="143" operator="between">
      <formula>0.25</formula>
      <formula>0.744449</formula>
    </cfRule>
    <cfRule type="cellIs" dxfId="153" priority="144" operator="between">
      <formula>0.75</formula>
      <formula>1</formula>
    </cfRule>
  </conditionalFormatting>
  <conditionalFormatting sqref="I19">
    <cfRule type="cellIs" dxfId="152" priority="139" operator="between">
      <formula>0.00001</formula>
      <formula>0.24449</formula>
    </cfRule>
    <cfRule type="cellIs" dxfId="151" priority="140" operator="between">
      <formula>0.25</formula>
      <formula>0.744449</formula>
    </cfRule>
    <cfRule type="cellIs" dxfId="150" priority="141" operator="between">
      <formula>0.75</formula>
      <formula>1</formula>
    </cfRule>
  </conditionalFormatting>
  <conditionalFormatting sqref="J19">
    <cfRule type="cellIs" dxfId="149" priority="136" operator="between">
      <formula>0.00001</formula>
      <formula>0.24449</formula>
    </cfRule>
    <cfRule type="cellIs" dxfId="148" priority="137" operator="between">
      <formula>0.25</formula>
      <formula>0.744449</formula>
    </cfRule>
    <cfRule type="cellIs" dxfId="147" priority="138" operator="between">
      <formula>0.75</formula>
      <formula>1</formula>
    </cfRule>
  </conditionalFormatting>
  <conditionalFormatting sqref="K19">
    <cfRule type="cellIs" dxfId="146" priority="133" operator="between">
      <formula>0.00001</formula>
      <formula>0.24449</formula>
    </cfRule>
    <cfRule type="cellIs" dxfId="145" priority="134" operator="between">
      <formula>0.25</formula>
      <formula>0.744449</formula>
    </cfRule>
    <cfRule type="cellIs" dxfId="144" priority="135" operator="between">
      <formula>0.75</formula>
      <formula>1</formula>
    </cfRule>
  </conditionalFormatting>
  <conditionalFormatting sqref="L19">
    <cfRule type="cellIs" dxfId="143" priority="130" operator="between">
      <formula>0.00001</formula>
      <formula>0.24449</formula>
    </cfRule>
    <cfRule type="cellIs" dxfId="142" priority="131" operator="between">
      <formula>0.25</formula>
      <formula>0.744449</formula>
    </cfRule>
    <cfRule type="cellIs" dxfId="141" priority="132" operator="between">
      <formula>0.75</formula>
      <formula>1</formula>
    </cfRule>
  </conditionalFormatting>
  <conditionalFormatting sqref="M19">
    <cfRule type="cellIs" dxfId="140" priority="127" operator="between">
      <formula>0.00001</formula>
      <formula>0.24449</formula>
    </cfRule>
    <cfRule type="cellIs" dxfId="139" priority="128" operator="between">
      <formula>0.25</formula>
      <formula>0.744449</formula>
    </cfRule>
    <cfRule type="cellIs" dxfId="138" priority="129" operator="between">
      <formula>0.75</formula>
      <formula>1</formula>
    </cfRule>
  </conditionalFormatting>
  <conditionalFormatting sqref="N19">
    <cfRule type="cellIs" dxfId="137" priority="124" operator="between">
      <formula>0.00001</formula>
      <formula>0.24449</formula>
    </cfRule>
    <cfRule type="cellIs" dxfId="136" priority="125" operator="between">
      <formula>0.25</formula>
      <formula>0.744449</formula>
    </cfRule>
    <cfRule type="cellIs" dxfId="135" priority="126" operator="between">
      <formula>0.75</formula>
      <formula>1</formula>
    </cfRule>
  </conditionalFormatting>
  <conditionalFormatting sqref="H23:N23">
    <cfRule type="cellIs" dxfId="134" priority="121" operator="between">
      <formula>0.00001</formula>
      <formula>0.24449</formula>
    </cfRule>
    <cfRule type="cellIs" dxfId="133" priority="122" operator="between">
      <formula>0.25</formula>
      <formula>0.744449</formula>
    </cfRule>
    <cfRule type="cellIs" dxfId="132" priority="123" operator="between">
      <formula>0.75</formula>
      <formula>1</formula>
    </cfRule>
  </conditionalFormatting>
  <conditionalFormatting sqref="C22:G23">
    <cfRule type="cellIs" dxfId="131" priority="118" operator="between">
      <formula>0.00001</formula>
      <formula>0.24449</formula>
    </cfRule>
    <cfRule type="cellIs" dxfId="130" priority="119" operator="between">
      <formula>0.25</formula>
      <formula>0.744449</formula>
    </cfRule>
    <cfRule type="cellIs" dxfId="129" priority="120" operator="between">
      <formula>0.75</formula>
      <formula>1</formula>
    </cfRule>
  </conditionalFormatting>
  <conditionalFormatting sqref="H22">
    <cfRule type="cellIs" dxfId="128" priority="115" operator="between">
      <formula>0.00001</formula>
      <formula>0.24449</formula>
    </cfRule>
    <cfRule type="cellIs" dxfId="127" priority="116" operator="between">
      <formula>0.25</formula>
      <formula>0.744449</formula>
    </cfRule>
    <cfRule type="cellIs" dxfId="126" priority="117" operator="between">
      <formula>0.75</formula>
      <formula>1</formula>
    </cfRule>
  </conditionalFormatting>
  <conditionalFormatting sqref="I22">
    <cfRule type="cellIs" dxfId="125" priority="112" operator="between">
      <formula>0.00001</formula>
      <formula>0.24449</formula>
    </cfRule>
    <cfRule type="cellIs" dxfId="124" priority="113" operator="between">
      <formula>0.25</formula>
      <formula>0.744449</formula>
    </cfRule>
    <cfRule type="cellIs" dxfId="123" priority="114" operator="between">
      <formula>0.75</formula>
      <formula>1</formula>
    </cfRule>
  </conditionalFormatting>
  <conditionalFormatting sqref="J22">
    <cfRule type="cellIs" dxfId="122" priority="109" operator="between">
      <formula>0.00001</formula>
      <formula>0.24449</formula>
    </cfRule>
    <cfRule type="cellIs" dxfId="121" priority="110" operator="between">
      <formula>0.25</formula>
      <formula>0.744449</formula>
    </cfRule>
    <cfRule type="cellIs" dxfId="120" priority="111" operator="between">
      <formula>0.75</formula>
      <formula>1</formula>
    </cfRule>
  </conditionalFormatting>
  <conditionalFormatting sqref="K22">
    <cfRule type="cellIs" dxfId="119" priority="106" operator="between">
      <formula>0.00001</formula>
      <formula>0.24449</formula>
    </cfRule>
    <cfRule type="cellIs" dxfId="118" priority="107" operator="between">
      <formula>0.25</formula>
      <formula>0.744449</formula>
    </cfRule>
    <cfRule type="cellIs" dxfId="117" priority="108" operator="between">
      <formula>0.75</formula>
      <formula>1</formula>
    </cfRule>
  </conditionalFormatting>
  <conditionalFormatting sqref="L22">
    <cfRule type="cellIs" dxfId="116" priority="103" operator="between">
      <formula>0.00001</formula>
      <formula>0.24449</formula>
    </cfRule>
    <cfRule type="cellIs" dxfId="115" priority="104" operator="between">
      <formula>0.25</formula>
      <formula>0.744449</formula>
    </cfRule>
    <cfRule type="cellIs" dxfId="114" priority="105" operator="between">
      <formula>0.75</formula>
      <formula>1</formula>
    </cfRule>
  </conditionalFormatting>
  <conditionalFormatting sqref="M22">
    <cfRule type="cellIs" dxfId="113" priority="100" operator="between">
      <formula>0.00001</formula>
      <formula>0.24449</formula>
    </cfRule>
    <cfRule type="cellIs" dxfId="112" priority="101" operator="between">
      <formula>0.25</formula>
      <formula>0.744449</formula>
    </cfRule>
    <cfRule type="cellIs" dxfId="111" priority="102" operator="between">
      <formula>0.75</formula>
      <formula>1</formula>
    </cfRule>
  </conditionalFormatting>
  <conditionalFormatting sqref="N22">
    <cfRule type="cellIs" dxfId="110" priority="97" operator="between">
      <formula>0.00001</formula>
      <formula>0.24449</formula>
    </cfRule>
    <cfRule type="cellIs" dxfId="109" priority="98" operator="between">
      <formula>0.25</formula>
      <formula>0.744449</formula>
    </cfRule>
    <cfRule type="cellIs" dxfId="108" priority="99" operator="between">
      <formula>0.75</formula>
      <formula>1</formula>
    </cfRule>
  </conditionalFormatting>
  <conditionalFormatting sqref="C29:H29 J29:N29">
    <cfRule type="cellIs" dxfId="107" priority="94" operator="between">
      <formula>0.00001</formula>
      <formula>0.24449</formula>
    </cfRule>
    <cfRule type="cellIs" dxfId="106" priority="95" operator="between">
      <formula>0.25</formula>
      <formula>0.744449</formula>
    </cfRule>
    <cfRule type="cellIs" dxfId="105" priority="96" operator="between">
      <formula>0.75</formula>
      <formula>1</formula>
    </cfRule>
  </conditionalFormatting>
  <conditionalFormatting sqref="C27:C28">
    <cfRule type="cellIs" dxfId="104" priority="91" operator="between">
      <formula>0.00001</formula>
      <formula>0.24449</formula>
    </cfRule>
    <cfRule type="cellIs" dxfId="103" priority="92" operator="between">
      <formula>0.25</formula>
      <formula>0.744449</formula>
    </cfRule>
    <cfRule type="cellIs" dxfId="102" priority="93" operator="between">
      <formula>0.75</formula>
      <formula>1</formula>
    </cfRule>
  </conditionalFormatting>
  <conditionalFormatting sqref="D28">
    <cfRule type="cellIs" dxfId="101" priority="88" operator="between">
      <formula>0.00001</formula>
      <formula>0.24449</formula>
    </cfRule>
    <cfRule type="cellIs" dxfId="100" priority="89" operator="between">
      <formula>0.25</formula>
      <formula>0.744449</formula>
    </cfRule>
    <cfRule type="cellIs" dxfId="99" priority="90" operator="between">
      <formula>0.75</formula>
      <formula>1</formula>
    </cfRule>
  </conditionalFormatting>
  <conditionalFormatting sqref="E28">
    <cfRule type="cellIs" dxfId="98" priority="85" operator="between">
      <formula>0.00001</formula>
      <formula>0.24449</formula>
    </cfRule>
    <cfRule type="cellIs" dxfId="97" priority="86" operator="between">
      <formula>0.25</formula>
      <formula>0.744449</formula>
    </cfRule>
    <cfRule type="cellIs" dxfId="96" priority="87" operator="between">
      <formula>0.75</formula>
      <formula>1</formula>
    </cfRule>
  </conditionalFormatting>
  <conditionalFormatting sqref="F28">
    <cfRule type="cellIs" dxfId="95" priority="82" operator="between">
      <formula>0.00001</formula>
      <formula>0.24449</formula>
    </cfRule>
    <cfRule type="cellIs" dxfId="94" priority="83" operator="between">
      <formula>0.25</formula>
      <formula>0.744449</formula>
    </cfRule>
    <cfRule type="cellIs" dxfId="93" priority="84" operator="between">
      <formula>0.75</formula>
      <formula>1</formula>
    </cfRule>
  </conditionalFormatting>
  <conditionalFormatting sqref="G28">
    <cfRule type="cellIs" dxfId="92" priority="79" operator="between">
      <formula>0.00001</formula>
      <formula>0.24449</formula>
    </cfRule>
    <cfRule type="cellIs" dxfId="91" priority="80" operator="between">
      <formula>0.25</formula>
      <formula>0.744449</formula>
    </cfRule>
    <cfRule type="cellIs" dxfId="90" priority="81" operator="between">
      <formula>0.75</formula>
      <formula>1</formula>
    </cfRule>
  </conditionalFormatting>
  <conditionalFormatting sqref="H28">
    <cfRule type="cellIs" dxfId="89" priority="76" operator="between">
      <formula>0.00001</formula>
      <formula>0.24449</formula>
    </cfRule>
    <cfRule type="cellIs" dxfId="88" priority="77" operator="between">
      <formula>0.25</formula>
      <formula>0.744449</formula>
    </cfRule>
    <cfRule type="cellIs" dxfId="87" priority="78" operator="between">
      <formula>0.75</formula>
      <formula>1</formula>
    </cfRule>
  </conditionalFormatting>
  <conditionalFormatting sqref="I28">
    <cfRule type="cellIs" dxfId="86" priority="73" operator="between">
      <formula>0.00001</formula>
      <formula>0.24449</formula>
    </cfRule>
    <cfRule type="cellIs" dxfId="85" priority="74" operator="between">
      <formula>0.25</formula>
      <formula>0.744449</formula>
    </cfRule>
    <cfRule type="cellIs" dxfId="84" priority="75" operator="between">
      <formula>0.75</formula>
      <formula>1</formula>
    </cfRule>
  </conditionalFormatting>
  <conditionalFormatting sqref="I29">
    <cfRule type="cellIs" dxfId="83" priority="70" operator="between">
      <formula>0.00001</formula>
      <formula>0.24449</formula>
    </cfRule>
    <cfRule type="cellIs" dxfId="82" priority="71" operator="between">
      <formula>0.25</formula>
      <formula>0.744449</formula>
    </cfRule>
    <cfRule type="cellIs" dxfId="81" priority="72" operator="between">
      <formula>0.75</formula>
      <formula>1</formula>
    </cfRule>
  </conditionalFormatting>
  <conditionalFormatting sqref="J28">
    <cfRule type="cellIs" dxfId="80" priority="67" operator="between">
      <formula>0.00001</formula>
      <formula>0.24449</formula>
    </cfRule>
    <cfRule type="cellIs" dxfId="79" priority="68" operator="between">
      <formula>0.25</formula>
      <formula>0.744449</formula>
    </cfRule>
    <cfRule type="cellIs" dxfId="78" priority="69" operator="between">
      <formula>0.75</formula>
      <formula>1</formula>
    </cfRule>
  </conditionalFormatting>
  <conditionalFormatting sqref="K28">
    <cfRule type="cellIs" dxfId="77" priority="64" operator="between">
      <formula>0.00001</formula>
      <formula>0.24449</formula>
    </cfRule>
    <cfRule type="cellIs" dxfId="76" priority="65" operator="between">
      <formula>0.25</formula>
      <formula>0.744449</formula>
    </cfRule>
    <cfRule type="cellIs" dxfId="75" priority="66" operator="between">
      <formula>0.75</formula>
      <formula>1</formula>
    </cfRule>
  </conditionalFormatting>
  <conditionalFormatting sqref="L28">
    <cfRule type="cellIs" dxfId="74" priority="61" operator="between">
      <formula>0.00001</formula>
      <formula>0.24449</formula>
    </cfRule>
    <cfRule type="cellIs" dxfId="73" priority="62" operator="between">
      <formula>0.25</formula>
      <formula>0.744449</formula>
    </cfRule>
    <cfRule type="cellIs" dxfId="72" priority="63" operator="between">
      <formula>0.75</formula>
      <formula>1</formula>
    </cfRule>
  </conditionalFormatting>
  <conditionalFormatting sqref="M28">
    <cfRule type="cellIs" dxfId="71" priority="58" operator="between">
      <formula>0.00001</formula>
      <formula>0.24449</formula>
    </cfRule>
    <cfRule type="cellIs" dxfId="70" priority="59" operator="between">
      <formula>0.25</formula>
      <formula>0.744449</formula>
    </cfRule>
    <cfRule type="cellIs" dxfId="69" priority="60" operator="between">
      <formula>0.75</formula>
      <formula>1</formula>
    </cfRule>
  </conditionalFormatting>
  <conditionalFormatting sqref="N28">
    <cfRule type="cellIs" dxfId="68" priority="55" operator="between">
      <formula>0.00001</formula>
      <formula>0.24449</formula>
    </cfRule>
    <cfRule type="cellIs" dxfId="67" priority="56" operator="between">
      <formula>0.25</formula>
      <formula>0.744449</formula>
    </cfRule>
    <cfRule type="cellIs" dxfId="66" priority="57" operator="between">
      <formula>0.75</formula>
      <formula>1</formula>
    </cfRule>
  </conditionalFormatting>
  <conditionalFormatting sqref="C30 C32:F32 G30 H32:I32 N30 K32 M32:N32">
    <cfRule type="cellIs" dxfId="65" priority="52" operator="between">
      <formula>0.00001</formula>
      <formula>0.24449</formula>
    </cfRule>
    <cfRule type="cellIs" dxfId="64" priority="53" operator="between">
      <formula>0.25</formula>
      <formula>0.744449</formula>
    </cfRule>
    <cfRule type="cellIs" dxfId="63" priority="54" operator="between">
      <formula>0.75</formula>
      <formula>1</formula>
    </cfRule>
  </conditionalFormatting>
  <conditionalFormatting sqref="C31">
    <cfRule type="cellIs" dxfId="62" priority="49" operator="between">
      <formula>0.00001</formula>
      <formula>0.24449</formula>
    </cfRule>
    <cfRule type="cellIs" dxfId="61" priority="50" operator="between">
      <formula>0.25</formula>
      <formula>0.744449</formula>
    </cfRule>
    <cfRule type="cellIs" dxfId="60" priority="51" operator="between">
      <formula>0.75</formula>
      <formula>1</formula>
    </cfRule>
  </conditionalFormatting>
  <conditionalFormatting sqref="D31">
    <cfRule type="cellIs" dxfId="59" priority="46" operator="between">
      <formula>0.00001</formula>
      <formula>0.24449</formula>
    </cfRule>
    <cfRule type="cellIs" dxfId="58" priority="47" operator="between">
      <formula>0.25</formula>
      <formula>0.744449</formula>
    </cfRule>
    <cfRule type="cellIs" dxfId="57" priority="48" operator="between">
      <formula>0.75</formula>
      <formula>1</formula>
    </cfRule>
  </conditionalFormatting>
  <conditionalFormatting sqref="F31">
    <cfRule type="cellIs" dxfId="56" priority="43" operator="between">
      <formula>0.00001</formula>
      <formula>0.24449</formula>
    </cfRule>
    <cfRule type="cellIs" dxfId="55" priority="44" operator="between">
      <formula>0.25</formula>
      <formula>0.744449</formula>
    </cfRule>
    <cfRule type="cellIs" dxfId="54" priority="45" operator="between">
      <formula>0.75</formula>
      <formula>1</formula>
    </cfRule>
  </conditionalFormatting>
  <conditionalFormatting sqref="E31">
    <cfRule type="cellIs" dxfId="53" priority="40" operator="between">
      <formula>0.00001</formula>
      <formula>0.24449</formula>
    </cfRule>
    <cfRule type="cellIs" dxfId="52" priority="41" operator="between">
      <formula>0.25</formula>
      <formula>0.744449</formula>
    </cfRule>
    <cfRule type="cellIs" dxfId="51" priority="42" operator="between">
      <formula>0.75</formula>
      <formula>1</formula>
    </cfRule>
  </conditionalFormatting>
  <conditionalFormatting sqref="G31">
    <cfRule type="cellIs" dxfId="50" priority="37" operator="between">
      <formula>0.00001</formula>
      <formula>0.24449</formula>
    </cfRule>
    <cfRule type="cellIs" dxfId="49" priority="38" operator="between">
      <formula>0.25</formula>
      <formula>0.744449</formula>
    </cfRule>
    <cfRule type="cellIs" dxfId="48" priority="39" operator="between">
      <formula>0.75</formula>
      <formula>1</formula>
    </cfRule>
  </conditionalFormatting>
  <conditionalFormatting sqref="H31">
    <cfRule type="cellIs" dxfId="47" priority="34" operator="between">
      <formula>0.00001</formula>
      <formula>0.24449</formula>
    </cfRule>
    <cfRule type="cellIs" dxfId="46" priority="35" operator="between">
      <formula>0.25</formula>
      <formula>0.744449</formula>
    </cfRule>
    <cfRule type="cellIs" dxfId="45" priority="36" operator="between">
      <formula>0.75</formula>
      <formula>1</formula>
    </cfRule>
  </conditionalFormatting>
  <conditionalFormatting sqref="I31">
    <cfRule type="cellIs" dxfId="44" priority="31" operator="between">
      <formula>0.00001</formula>
      <formula>0.24449</formula>
    </cfRule>
    <cfRule type="cellIs" dxfId="43" priority="32" operator="between">
      <formula>0.25</formula>
      <formula>0.744449</formula>
    </cfRule>
    <cfRule type="cellIs" dxfId="42" priority="33" operator="between">
      <formula>0.75</formula>
      <formula>1</formula>
    </cfRule>
  </conditionalFormatting>
  <conditionalFormatting sqref="J31">
    <cfRule type="cellIs" dxfId="41" priority="28" operator="between">
      <formula>0.00001</formula>
      <formula>0.24449</formula>
    </cfRule>
    <cfRule type="cellIs" dxfId="40" priority="29" operator="between">
      <formula>0.25</formula>
      <formula>0.744449</formula>
    </cfRule>
    <cfRule type="cellIs" dxfId="39" priority="30" operator="between">
      <formula>0.75</formula>
      <formula>1</formula>
    </cfRule>
  </conditionalFormatting>
  <conditionalFormatting sqref="K31">
    <cfRule type="cellIs" dxfId="38" priority="25" operator="between">
      <formula>0.00001</formula>
      <formula>0.24449</formula>
    </cfRule>
    <cfRule type="cellIs" dxfId="37" priority="26" operator="between">
      <formula>0.25</formula>
      <formula>0.744449</formula>
    </cfRule>
    <cfRule type="cellIs" dxfId="36" priority="27" operator="between">
      <formula>0.75</formula>
      <formula>1</formula>
    </cfRule>
  </conditionalFormatting>
  <conditionalFormatting sqref="M31:N31">
    <cfRule type="cellIs" dxfId="35" priority="22" operator="between">
      <formula>0.00001</formula>
      <formula>0.24449</formula>
    </cfRule>
    <cfRule type="cellIs" dxfId="34" priority="23" operator="between">
      <formula>0.25</formula>
      <formula>0.744449</formula>
    </cfRule>
    <cfRule type="cellIs" dxfId="33" priority="24" operator="between">
      <formula>0.75</formula>
      <formula>1</formula>
    </cfRule>
  </conditionalFormatting>
  <conditionalFormatting sqref="L31">
    <cfRule type="cellIs" dxfId="32" priority="19" operator="between">
      <formula>0.00001</formula>
      <formula>0.24449</formula>
    </cfRule>
    <cfRule type="cellIs" dxfId="31" priority="20" operator="between">
      <formula>0.25</formula>
      <formula>0.744449</formula>
    </cfRule>
    <cfRule type="cellIs" dxfId="30" priority="21" operator="between">
      <formula>0.75</formula>
      <formula>1</formula>
    </cfRule>
  </conditionalFormatting>
  <conditionalFormatting sqref="B32 B29 B26 B23 B20 B17 B14">
    <cfRule type="cellIs" dxfId="29" priority="16" operator="between">
      <formula>0.00001</formula>
      <formula>0.24449</formula>
    </cfRule>
    <cfRule type="cellIs" dxfId="28" priority="17" operator="between">
      <formula>0.25</formula>
      <formula>0.744449</formula>
    </cfRule>
    <cfRule type="cellIs" dxfId="27" priority="18" operator="between">
      <formula>0.75</formula>
      <formula>1</formula>
    </cfRule>
  </conditionalFormatting>
  <conditionalFormatting sqref="P34">
    <cfRule type="cellIs" dxfId="26" priority="13" operator="between">
      <formula>0.00001</formula>
      <formula>0.24449</formula>
    </cfRule>
    <cfRule type="cellIs" dxfId="25" priority="14" operator="between">
      <formula>0.25</formula>
      <formula>0.744449</formula>
    </cfRule>
    <cfRule type="cellIs" dxfId="24" priority="15" operator="between">
      <formula>0.75</formula>
      <formula>1</formula>
    </cfRule>
  </conditionalFormatting>
  <conditionalFormatting sqref="K5">
    <cfRule type="cellIs" dxfId="23" priority="10" operator="between">
      <formula>0.00001</formula>
      <formula>0.24449</formula>
    </cfRule>
    <cfRule type="cellIs" dxfId="22" priority="11" operator="between">
      <formula>0.25</formula>
      <formula>0.744449</formula>
    </cfRule>
    <cfRule type="cellIs" dxfId="21" priority="12" operator="between">
      <formula>0.75</formula>
      <formula>1</formula>
    </cfRule>
  </conditionalFormatting>
  <conditionalFormatting sqref="E14">
    <cfRule type="cellIs" dxfId="20" priority="7" operator="between">
      <formula>0.00001</formula>
      <formula>0.24449</formula>
    </cfRule>
    <cfRule type="cellIs" dxfId="19" priority="8" operator="between">
      <formula>0.25</formula>
      <formula>0.744449</formula>
    </cfRule>
    <cfRule type="cellIs" dxfId="18" priority="9" operator="between">
      <formula>0.75</formula>
      <formula>1</formula>
    </cfRule>
  </conditionalFormatting>
  <conditionalFormatting sqref="J14">
    <cfRule type="cellIs" dxfId="17" priority="4" operator="between">
      <formula>0.00001</formula>
      <formula>0.24449</formula>
    </cfRule>
    <cfRule type="cellIs" dxfId="16" priority="5" operator="between">
      <formula>0.25</formula>
      <formula>0.744449</formula>
    </cfRule>
    <cfRule type="cellIs" dxfId="15" priority="6" operator="between">
      <formula>0.75</formula>
      <formula>1</formula>
    </cfRule>
  </conditionalFormatting>
  <conditionalFormatting sqref="O34">
    <cfRule type="cellIs" dxfId="14" priority="1" operator="between">
      <formula>0.00001</formula>
      <formula>0.24449</formula>
    </cfRule>
    <cfRule type="cellIs" dxfId="13" priority="2" operator="between">
      <formula>0.25</formula>
      <formula>0.744449</formula>
    </cfRule>
    <cfRule type="cellIs" dxfId="12" priority="3" operator="between">
      <formula>0.75</formula>
      <formula>1</formula>
    </cfRule>
  </conditionalFormatting>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01E88-6DD8-2C45-8F4C-49D253A1A01C}">
  <dimension ref="A1:AE22"/>
  <sheetViews>
    <sheetView workbookViewId="0">
      <selection activeCell="A17" sqref="A17:A22"/>
    </sheetView>
  </sheetViews>
  <sheetFormatPr baseColWidth="10" defaultRowHeight="16" x14ac:dyDescent="0.2"/>
  <cols>
    <col min="1" max="1" width="12.83203125" style="121" customWidth="1"/>
    <col min="2" max="2" width="21.6640625" style="121" customWidth="1"/>
    <col min="3" max="3" width="21.1640625" style="121" customWidth="1"/>
    <col min="4" max="4" width="73.6640625" style="121" customWidth="1"/>
    <col min="5" max="16384" width="10.83203125" style="121"/>
  </cols>
  <sheetData>
    <row r="1" spans="1:31" ht="21" x14ac:dyDescent="0.2">
      <c r="A1" s="125" t="s">
        <v>131</v>
      </c>
      <c r="B1" s="126"/>
    </row>
    <row r="2" spans="1:31" s="127" customFormat="1" ht="40" customHeight="1" x14ac:dyDescent="0.2">
      <c r="A2" s="18" t="s">
        <v>5</v>
      </c>
      <c r="B2" s="112" t="s">
        <v>130</v>
      </c>
      <c r="C2" s="113" t="s">
        <v>404</v>
      </c>
      <c r="D2" s="113" t="s">
        <v>134</v>
      </c>
      <c r="E2" s="121"/>
      <c r="F2" s="121"/>
      <c r="G2" s="121"/>
      <c r="H2" s="121"/>
      <c r="I2" s="121"/>
      <c r="J2" s="121"/>
      <c r="K2" s="121"/>
      <c r="L2" s="121"/>
      <c r="M2" s="121"/>
      <c r="N2" s="121"/>
      <c r="O2" s="121"/>
      <c r="P2" s="121"/>
      <c r="Q2" s="121"/>
      <c r="R2" s="121"/>
      <c r="S2" s="121"/>
      <c r="T2" s="121"/>
      <c r="U2" s="121"/>
      <c r="V2" s="121"/>
      <c r="W2" s="121"/>
      <c r="X2" s="121"/>
      <c r="Y2" s="121"/>
      <c r="Z2" s="121"/>
      <c r="AA2" s="121"/>
      <c r="AB2" s="121"/>
      <c r="AC2" s="121"/>
      <c r="AD2" s="121"/>
      <c r="AE2" s="121"/>
    </row>
    <row r="3" spans="1:31" s="127" customFormat="1" x14ac:dyDescent="0.2">
      <c r="A3" s="126" t="s">
        <v>373</v>
      </c>
      <c r="B3" s="128" t="s">
        <v>132</v>
      </c>
      <c r="C3" s="111">
        <v>-96</v>
      </c>
      <c r="D3" s="111">
        <v>-96</v>
      </c>
      <c r="E3" s="121"/>
      <c r="F3" s="121"/>
      <c r="G3" s="121"/>
      <c r="H3" s="121"/>
      <c r="I3" s="121"/>
      <c r="J3" s="121"/>
      <c r="K3" s="121"/>
      <c r="L3" s="121"/>
      <c r="M3" s="121"/>
      <c r="N3" s="121"/>
      <c r="O3" s="121"/>
      <c r="P3" s="121"/>
      <c r="Q3" s="121"/>
      <c r="R3" s="121"/>
      <c r="S3" s="121"/>
      <c r="T3" s="121"/>
      <c r="U3" s="121"/>
      <c r="V3" s="121"/>
      <c r="W3" s="121"/>
      <c r="X3" s="121"/>
      <c r="Y3" s="121"/>
      <c r="Z3" s="121"/>
      <c r="AA3" s="121"/>
      <c r="AB3" s="121"/>
      <c r="AC3" s="121"/>
      <c r="AD3" s="121"/>
      <c r="AE3" s="121"/>
    </row>
    <row r="4" spans="1:31" x14ac:dyDescent="0.2">
      <c r="A4" s="129" t="s">
        <v>377</v>
      </c>
      <c r="B4" s="128" t="s">
        <v>132</v>
      </c>
      <c r="C4" s="114">
        <v>-96</v>
      </c>
      <c r="D4" s="114">
        <v>-96</v>
      </c>
    </row>
    <row r="5" spans="1:31" x14ac:dyDescent="0.2">
      <c r="A5" s="126" t="s">
        <v>379</v>
      </c>
      <c r="B5" s="128" t="s">
        <v>132</v>
      </c>
      <c r="C5" s="111">
        <v>-96</v>
      </c>
      <c r="D5" s="111">
        <v>-96</v>
      </c>
    </row>
    <row r="6" spans="1:31" x14ac:dyDescent="0.2">
      <c r="A6" s="129" t="s">
        <v>382</v>
      </c>
      <c r="B6" s="130" t="s">
        <v>133</v>
      </c>
      <c r="C6" s="122" t="s">
        <v>370</v>
      </c>
      <c r="D6" s="122" t="s">
        <v>135</v>
      </c>
    </row>
    <row r="7" spans="1:31" x14ac:dyDescent="0.2">
      <c r="A7" s="126" t="s">
        <v>386</v>
      </c>
      <c r="B7" s="128" t="s">
        <v>132</v>
      </c>
      <c r="C7" s="111">
        <v>-96</v>
      </c>
      <c r="D7" s="111">
        <v>-96</v>
      </c>
    </row>
    <row r="8" spans="1:31" x14ac:dyDescent="0.2">
      <c r="A8" s="129" t="s">
        <v>391</v>
      </c>
      <c r="B8" s="128" t="s">
        <v>132</v>
      </c>
      <c r="C8" s="114">
        <v>-96</v>
      </c>
      <c r="D8" s="114">
        <v>-96</v>
      </c>
    </row>
    <row r="9" spans="1:31" x14ac:dyDescent="0.2">
      <c r="A9" s="126" t="s">
        <v>395</v>
      </c>
      <c r="B9" s="128" t="s">
        <v>132</v>
      </c>
      <c r="C9" s="111">
        <v>-96</v>
      </c>
      <c r="D9" s="111">
        <v>-96</v>
      </c>
    </row>
    <row r="10" spans="1:31" x14ac:dyDescent="0.2">
      <c r="A10" s="129" t="s">
        <v>384</v>
      </c>
      <c r="B10" s="130" t="s">
        <v>133</v>
      </c>
      <c r="C10" s="122" t="s">
        <v>371</v>
      </c>
      <c r="D10" s="122" t="s">
        <v>136</v>
      </c>
    </row>
    <row r="11" spans="1:31" x14ac:dyDescent="0.2">
      <c r="A11" s="126" t="s">
        <v>388</v>
      </c>
      <c r="B11" s="128" t="s">
        <v>132</v>
      </c>
      <c r="C11" s="111">
        <v>-96</v>
      </c>
      <c r="D11" s="111">
        <v>-96</v>
      </c>
    </row>
    <row r="12" spans="1:31" x14ac:dyDescent="0.2">
      <c r="A12" s="129" t="s">
        <v>393</v>
      </c>
      <c r="B12" s="128" t="s">
        <v>132</v>
      </c>
      <c r="C12" s="114">
        <v>-96</v>
      </c>
      <c r="D12" s="114">
        <v>-96</v>
      </c>
    </row>
    <row r="14" spans="1:31" ht="19" x14ac:dyDescent="0.2">
      <c r="A14" s="19" t="s">
        <v>131</v>
      </c>
      <c r="B14" s="131">
        <f>COUNTIF(B3:B12,"0 = dropout") / (COUNTIF(B3:B12,"0 = dropout") + COUNTIF(B3:B12,"1 = training completed"))</f>
        <v>0.2</v>
      </c>
    </row>
    <row r="17" spans="1:1" ht="19" x14ac:dyDescent="0.2">
      <c r="A17" s="110" t="s">
        <v>369</v>
      </c>
    </row>
    <row r="18" spans="1:1" x14ac:dyDescent="0.2">
      <c r="A18" s="119" t="s">
        <v>538</v>
      </c>
    </row>
    <row r="19" spans="1:1" x14ac:dyDescent="0.2">
      <c r="A19" s="119" t="s">
        <v>539</v>
      </c>
    </row>
    <row r="20" spans="1:1" x14ac:dyDescent="0.2">
      <c r="A20" s="119" t="s">
        <v>540</v>
      </c>
    </row>
    <row r="21" spans="1:1" x14ac:dyDescent="0.2">
      <c r="A21" s="119" t="s">
        <v>541</v>
      </c>
    </row>
    <row r="22" spans="1:1" x14ac:dyDescent="0.2">
      <c r="A22" s="119" t="s">
        <v>542</v>
      </c>
    </row>
  </sheetData>
  <conditionalFormatting sqref="B3:B5 B11:B12">
    <cfRule type="cellIs" dxfId="11" priority="313" operator="between">
      <formula>0.00001</formula>
      <formula>0.24449</formula>
    </cfRule>
    <cfRule type="cellIs" dxfId="10" priority="314" operator="between">
      <formula>0.25</formula>
      <formula>0.744449</formula>
    </cfRule>
    <cfRule type="cellIs" dxfId="9" priority="315" operator="between">
      <formula>0.75</formula>
      <formula>1</formula>
    </cfRule>
  </conditionalFormatting>
  <conditionalFormatting sqref="B6">
    <cfRule type="cellIs" dxfId="8" priority="283" operator="between">
      <formula>0.00001</formula>
      <formula>0.24449</formula>
    </cfRule>
    <cfRule type="cellIs" dxfId="7" priority="284" operator="between">
      <formula>0.25</formula>
      <formula>0.744449</formula>
    </cfRule>
    <cfRule type="cellIs" dxfId="6" priority="285" operator="between">
      <formula>0.75</formula>
      <formula>1</formula>
    </cfRule>
  </conditionalFormatting>
  <conditionalFormatting sqref="B10">
    <cfRule type="cellIs" dxfId="5" priority="154" operator="between">
      <formula>0.00001</formula>
      <formula>0.24449</formula>
    </cfRule>
    <cfRule type="cellIs" dxfId="4" priority="155" operator="between">
      <formula>0.25</formula>
      <formula>0.744449</formula>
    </cfRule>
    <cfRule type="cellIs" dxfId="3" priority="156" operator="between">
      <formula>0.75</formula>
      <formula>1</formula>
    </cfRule>
  </conditionalFormatting>
  <conditionalFormatting sqref="B7:B9">
    <cfRule type="cellIs" dxfId="2" priority="1" operator="between">
      <formula>0.00001</formula>
      <formula>0.24449</formula>
    </cfRule>
    <cfRule type="cellIs" dxfId="1" priority="2" operator="between">
      <formula>0.25</formula>
      <formula>0.744449</formula>
    </cfRule>
    <cfRule type="cellIs" dxfId="0" priority="3" operator="between">
      <formula>0.75</formula>
      <formula>1</formula>
    </cfRule>
  </conditionalFormatting>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ADFDA8-524B-9F42-B9A9-E637E75CE32E}">
  <dimension ref="A1:M116"/>
  <sheetViews>
    <sheetView zoomScale="86" zoomScaleNormal="117" workbookViewId="0">
      <selection activeCell="J50" sqref="J50"/>
    </sheetView>
  </sheetViews>
  <sheetFormatPr baseColWidth="10" defaultRowHeight="16" x14ac:dyDescent="0.2"/>
  <cols>
    <col min="1" max="1" width="12.83203125" style="120" customWidth="1"/>
    <col min="2" max="13" width="20.83203125" style="120" customWidth="1"/>
    <col min="14" max="16384" width="10.83203125" style="120"/>
  </cols>
  <sheetData>
    <row r="1" spans="1:13" ht="30" customHeight="1" x14ac:dyDescent="0.2">
      <c r="A1" s="157" t="s">
        <v>352</v>
      </c>
      <c r="B1" s="235" t="s">
        <v>152</v>
      </c>
      <c r="C1" s="235" t="s">
        <v>153</v>
      </c>
      <c r="D1" s="235" t="s">
        <v>154</v>
      </c>
      <c r="E1" s="235" t="s">
        <v>155</v>
      </c>
      <c r="F1" s="235" t="s">
        <v>156</v>
      </c>
      <c r="G1" s="235" t="s">
        <v>157</v>
      </c>
      <c r="H1" s="235" t="s">
        <v>158</v>
      </c>
      <c r="I1" s="235" t="s">
        <v>159</v>
      </c>
      <c r="J1" s="235" t="s">
        <v>160</v>
      </c>
      <c r="K1" s="235" t="s">
        <v>161</v>
      </c>
      <c r="L1" s="235" t="s">
        <v>163</v>
      </c>
      <c r="M1" s="235" t="s">
        <v>162</v>
      </c>
    </row>
    <row r="2" spans="1:13" ht="59" x14ac:dyDescent="0.2">
      <c r="A2" s="158"/>
      <c r="B2" s="236" t="s">
        <v>7</v>
      </c>
      <c r="C2" s="236" t="s">
        <v>8</v>
      </c>
      <c r="D2" s="236" t="s">
        <v>9</v>
      </c>
      <c r="E2" s="236" t="s">
        <v>10</v>
      </c>
      <c r="F2" s="236" t="s">
        <v>11</v>
      </c>
      <c r="G2" s="236" t="s">
        <v>12</v>
      </c>
      <c r="H2" s="236" t="s">
        <v>13</v>
      </c>
      <c r="I2" s="236" t="s">
        <v>14</v>
      </c>
      <c r="J2" s="236" t="s">
        <v>15</v>
      </c>
      <c r="K2" s="236" t="s">
        <v>16</v>
      </c>
      <c r="L2" s="237" t="s">
        <v>6</v>
      </c>
      <c r="M2" s="237" t="s">
        <v>149</v>
      </c>
    </row>
    <row r="3" spans="1:13" x14ac:dyDescent="0.2">
      <c r="A3" s="121" t="s">
        <v>372</v>
      </c>
      <c r="B3" s="87">
        <v>3</v>
      </c>
      <c r="C3" s="87">
        <v>4</v>
      </c>
      <c r="D3" s="87">
        <v>3</v>
      </c>
      <c r="E3" s="87">
        <v>1</v>
      </c>
      <c r="F3" s="87">
        <v>4</v>
      </c>
      <c r="G3" s="87">
        <v>3</v>
      </c>
      <c r="H3" s="87">
        <v>3</v>
      </c>
      <c r="I3" s="87">
        <v>3</v>
      </c>
      <c r="J3" s="87">
        <v>3</v>
      </c>
      <c r="K3" s="87">
        <v>1</v>
      </c>
      <c r="L3" s="2">
        <f>AVERAGE(B3:K3)</f>
        <v>2.8</v>
      </c>
      <c r="M3" s="87">
        <v>70</v>
      </c>
    </row>
    <row r="4" spans="1:13" x14ac:dyDescent="0.2">
      <c r="A4" s="122" t="s">
        <v>376</v>
      </c>
      <c r="B4" s="88">
        <v>4</v>
      </c>
      <c r="C4" s="88">
        <v>4</v>
      </c>
      <c r="D4" s="88">
        <v>4</v>
      </c>
      <c r="E4" s="88">
        <v>2</v>
      </c>
      <c r="F4" s="88">
        <v>4</v>
      </c>
      <c r="G4" s="88">
        <v>4</v>
      </c>
      <c r="H4" s="88">
        <v>4</v>
      </c>
      <c r="I4" s="88">
        <v>4</v>
      </c>
      <c r="J4" s="88">
        <v>4</v>
      </c>
      <c r="K4" s="88">
        <v>4</v>
      </c>
      <c r="L4" s="5">
        <f t="shared" ref="L4:L11" si="0">AVERAGE(B4:K4)</f>
        <v>3.8</v>
      </c>
      <c r="M4" s="88">
        <v>95</v>
      </c>
    </row>
    <row r="5" spans="1:13" x14ac:dyDescent="0.2">
      <c r="A5" s="121" t="s">
        <v>378</v>
      </c>
      <c r="B5" s="87">
        <v>3</v>
      </c>
      <c r="C5" s="87">
        <v>4</v>
      </c>
      <c r="D5" s="87">
        <v>3</v>
      </c>
      <c r="E5" s="87">
        <v>4</v>
      </c>
      <c r="F5" s="87">
        <v>3</v>
      </c>
      <c r="G5" s="87">
        <v>4</v>
      </c>
      <c r="H5" s="87">
        <v>4</v>
      </c>
      <c r="I5" s="87">
        <v>4</v>
      </c>
      <c r="J5" s="87">
        <v>3</v>
      </c>
      <c r="K5" s="87">
        <v>4</v>
      </c>
      <c r="L5" s="2">
        <f t="shared" si="0"/>
        <v>3.6</v>
      </c>
      <c r="M5" s="87">
        <v>90</v>
      </c>
    </row>
    <row r="6" spans="1:13" x14ac:dyDescent="0.2">
      <c r="A6" s="122" t="s">
        <v>381</v>
      </c>
      <c r="B6" s="88">
        <v>4</v>
      </c>
      <c r="C6" s="88">
        <v>4</v>
      </c>
      <c r="D6" s="88">
        <v>4</v>
      </c>
      <c r="E6" s="88">
        <v>1</v>
      </c>
      <c r="F6" s="88">
        <v>3</v>
      </c>
      <c r="G6" s="88">
        <v>1</v>
      </c>
      <c r="H6" s="88">
        <v>3</v>
      </c>
      <c r="I6" s="88">
        <v>4</v>
      </c>
      <c r="J6" s="88">
        <v>4</v>
      </c>
      <c r="K6" s="88">
        <v>4</v>
      </c>
      <c r="L6" s="5">
        <f t="shared" si="0"/>
        <v>3.2</v>
      </c>
      <c r="M6" s="88">
        <v>80</v>
      </c>
    </row>
    <row r="7" spans="1:13" x14ac:dyDescent="0.2">
      <c r="A7" s="121" t="s">
        <v>385</v>
      </c>
      <c r="B7" s="87">
        <v>3</v>
      </c>
      <c r="C7" s="87">
        <v>3</v>
      </c>
      <c r="D7" s="87">
        <v>3</v>
      </c>
      <c r="E7" s="87">
        <v>2</v>
      </c>
      <c r="F7" s="87">
        <v>1</v>
      </c>
      <c r="G7" s="87">
        <v>2</v>
      </c>
      <c r="H7" s="87">
        <v>2</v>
      </c>
      <c r="I7" s="87">
        <v>4</v>
      </c>
      <c r="J7" s="87">
        <v>2</v>
      </c>
      <c r="K7" s="87">
        <v>3</v>
      </c>
      <c r="L7" s="2">
        <f t="shared" si="0"/>
        <v>2.5</v>
      </c>
      <c r="M7" s="87">
        <v>62.5</v>
      </c>
    </row>
    <row r="8" spans="1:13" x14ac:dyDescent="0.2">
      <c r="A8" s="122" t="s">
        <v>390</v>
      </c>
      <c r="B8" s="88">
        <v>2</v>
      </c>
      <c r="C8" s="88">
        <v>3</v>
      </c>
      <c r="D8" s="88">
        <v>2</v>
      </c>
      <c r="E8" s="88">
        <v>0</v>
      </c>
      <c r="F8" s="88">
        <v>2</v>
      </c>
      <c r="G8" s="88">
        <v>2</v>
      </c>
      <c r="H8" s="88">
        <v>2</v>
      </c>
      <c r="I8" s="88">
        <v>3</v>
      </c>
      <c r="J8" s="88">
        <v>2</v>
      </c>
      <c r="K8" s="88">
        <v>2</v>
      </c>
      <c r="L8" s="5">
        <f t="shared" si="0"/>
        <v>2</v>
      </c>
      <c r="M8" s="88">
        <v>50</v>
      </c>
    </row>
    <row r="9" spans="1:13" x14ac:dyDescent="0.2">
      <c r="A9" s="121" t="s">
        <v>394</v>
      </c>
      <c r="B9" s="87">
        <v>4</v>
      </c>
      <c r="C9" s="87">
        <v>3</v>
      </c>
      <c r="D9" s="87">
        <v>4</v>
      </c>
      <c r="E9" s="87">
        <v>0</v>
      </c>
      <c r="F9" s="87">
        <v>4</v>
      </c>
      <c r="G9" s="87">
        <v>4</v>
      </c>
      <c r="H9" s="87">
        <v>3</v>
      </c>
      <c r="I9" s="87">
        <v>4</v>
      </c>
      <c r="J9" s="87">
        <v>4</v>
      </c>
      <c r="K9" s="87">
        <v>0</v>
      </c>
      <c r="L9" s="2">
        <f t="shared" si="0"/>
        <v>3</v>
      </c>
      <c r="M9" s="87">
        <v>75</v>
      </c>
    </row>
    <row r="10" spans="1:13" x14ac:dyDescent="0.2">
      <c r="A10" s="122" t="s">
        <v>387</v>
      </c>
      <c r="B10" s="88">
        <v>2</v>
      </c>
      <c r="C10" s="88">
        <v>2</v>
      </c>
      <c r="D10" s="88">
        <v>2</v>
      </c>
      <c r="E10" s="88">
        <v>2</v>
      </c>
      <c r="F10" s="88">
        <v>2</v>
      </c>
      <c r="G10" s="88">
        <v>2</v>
      </c>
      <c r="H10" s="88">
        <v>2</v>
      </c>
      <c r="I10" s="88">
        <v>1</v>
      </c>
      <c r="J10" s="88">
        <v>4</v>
      </c>
      <c r="K10" s="88">
        <v>2</v>
      </c>
      <c r="L10" s="5">
        <f t="shared" si="0"/>
        <v>2.1</v>
      </c>
      <c r="M10" s="88">
        <v>52.5</v>
      </c>
    </row>
    <row r="11" spans="1:13" x14ac:dyDescent="0.2">
      <c r="A11" s="121" t="s">
        <v>392</v>
      </c>
      <c r="B11" s="87">
        <v>4</v>
      </c>
      <c r="C11" s="87">
        <v>2</v>
      </c>
      <c r="D11" s="87">
        <v>2</v>
      </c>
      <c r="E11" s="87">
        <v>4</v>
      </c>
      <c r="F11" s="87">
        <v>3</v>
      </c>
      <c r="G11" s="87">
        <v>2</v>
      </c>
      <c r="H11" s="87">
        <v>3</v>
      </c>
      <c r="I11" s="87">
        <v>0</v>
      </c>
      <c r="J11" s="87">
        <v>4</v>
      </c>
      <c r="K11" s="87">
        <v>4</v>
      </c>
      <c r="L11" s="2">
        <f t="shared" si="0"/>
        <v>2.8</v>
      </c>
      <c r="M11" s="87">
        <v>70</v>
      </c>
    </row>
    <row r="12" spans="1:13" x14ac:dyDescent="0.2">
      <c r="B12" s="1"/>
      <c r="C12" s="1"/>
      <c r="D12" s="1"/>
      <c r="E12" s="1"/>
      <c r="F12" s="1"/>
      <c r="G12" s="1"/>
      <c r="H12" s="1"/>
      <c r="I12" s="1"/>
      <c r="J12" s="1"/>
      <c r="K12" s="1"/>
      <c r="L12" s="1"/>
    </row>
    <row r="13" spans="1:13" ht="18" x14ac:dyDescent="0.2">
      <c r="A13" s="123" t="s">
        <v>150</v>
      </c>
      <c r="B13" s="2">
        <f>AVERAGE(B3:B11)</f>
        <v>3.2222222222222223</v>
      </c>
      <c r="C13" s="2">
        <f t="shared" ref="C13:K13" si="1">AVERAGE(C3:C11)</f>
        <v>3.2222222222222223</v>
      </c>
      <c r="D13" s="2">
        <f t="shared" si="1"/>
        <v>3</v>
      </c>
      <c r="E13" s="2">
        <f t="shared" si="1"/>
        <v>1.7777777777777777</v>
      </c>
      <c r="F13" s="2">
        <f t="shared" si="1"/>
        <v>2.8888888888888888</v>
      </c>
      <c r="G13" s="2">
        <f t="shared" si="1"/>
        <v>2.6666666666666665</v>
      </c>
      <c r="H13" s="2">
        <f t="shared" si="1"/>
        <v>2.8888888888888888</v>
      </c>
      <c r="I13" s="2">
        <f t="shared" si="1"/>
        <v>3</v>
      </c>
      <c r="J13" s="2">
        <f t="shared" si="1"/>
        <v>3.3333333333333335</v>
      </c>
      <c r="K13" s="2">
        <f t="shared" si="1"/>
        <v>2.6666666666666665</v>
      </c>
      <c r="L13" s="2">
        <f>AVERAGE(B13:K13)</f>
        <v>2.8666666666666667</v>
      </c>
      <c r="M13" s="71">
        <f>AVERAGE(M3:M11)</f>
        <v>71.666666666666671</v>
      </c>
    </row>
    <row r="14" spans="1:13" ht="34" x14ac:dyDescent="0.2">
      <c r="A14" s="70" t="s">
        <v>151</v>
      </c>
      <c r="B14" s="12">
        <f t="shared" ref="B14:K14" si="2">_xlfn.STDEV.S(B3:B11)</f>
        <v>0.83333333333333348</v>
      </c>
      <c r="C14" s="12">
        <f t="shared" si="2"/>
        <v>0.83333333333333348</v>
      </c>
      <c r="D14" s="12">
        <f t="shared" si="2"/>
        <v>0.8660254037844386</v>
      </c>
      <c r="E14" s="12">
        <f t="shared" si="2"/>
        <v>1.4813657362192649</v>
      </c>
      <c r="F14" s="12">
        <f t="shared" si="2"/>
        <v>1.0540925533894596</v>
      </c>
      <c r="G14" s="12">
        <f t="shared" si="2"/>
        <v>1.1180339887498949</v>
      </c>
      <c r="H14" s="12">
        <f t="shared" si="2"/>
        <v>0.78173595997057133</v>
      </c>
      <c r="I14" s="12">
        <f t="shared" si="2"/>
        <v>1.5</v>
      </c>
      <c r="J14" s="12">
        <f t="shared" si="2"/>
        <v>0.8660254037844386</v>
      </c>
      <c r="K14" s="12">
        <f t="shared" si="2"/>
        <v>1.5</v>
      </c>
      <c r="L14" s="12"/>
      <c r="M14" s="72">
        <f>_xlfn.STDEV.S(M3:M11)</f>
        <v>15.360257159305634</v>
      </c>
    </row>
    <row r="15" spans="1:13" x14ac:dyDescent="0.2">
      <c r="A15" s="123"/>
      <c r="B15" s="1"/>
      <c r="C15" s="1"/>
      <c r="D15" s="1"/>
      <c r="E15" s="1"/>
      <c r="F15" s="1"/>
      <c r="G15" s="1"/>
      <c r="H15" s="1"/>
      <c r="I15" s="1"/>
      <c r="J15" s="1"/>
      <c r="K15" s="1"/>
      <c r="L15" s="1"/>
    </row>
    <row r="16" spans="1:13" ht="18" x14ac:dyDescent="0.2">
      <c r="A16" s="123" t="s">
        <v>4</v>
      </c>
      <c r="B16" s="3">
        <f t="shared" ref="B16:K16" si="3">(COUNTIF(B3:B11,0)/9)</f>
        <v>0</v>
      </c>
      <c r="C16" s="3">
        <f t="shared" si="3"/>
        <v>0</v>
      </c>
      <c r="D16" s="3">
        <f t="shared" si="3"/>
        <v>0</v>
      </c>
      <c r="E16" s="3">
        <f t="shared" si="3"/>
        <v>0.22222222222222221</v>
      </c>
      <c r="F16" s="3">
        <f t="shared" si="3"/>
        <v>0</v>
      </c>
      <c r="G16" s="3">
        <f t="shared" si="3"/>
        <v>0</v>
      </c>
      <c r="H16" s="3">
        <f t="shared" si="3"/>
        <v>0</v>
      </c>
      <c r="I16" s="3">
        <f t="shared" si="3"/>
        <v>0.1111111111111111</v>
      </c>
      <c r="J16" s="3">
        <f t="shared" si="3"/>
        <v>0</v>
      </c>
      <c r="K16" s="3">
        <f t="shared" si="3"/>
        <v>0.1111111111111111</v>
      </c>
      <c r="L16" s="4">
        <f>AVERAGE(B16:K16)</f>
        <v>4.4444444444444439E-2</v>
      </c>
    </row>
    <row r="17" spans="1:12" ht="18" x14ac:dyDescent="0.2">
      <c r="A17" s="123" t="s">
        <v>0</v>
      </c>
      <c r="B17" s="3">
        <f t="shared" ref="B17:K17" si="4">(COUNTIF(B2:B11,1)/9)</f>
        <v>0</v>
      </c>
      <c r="C17" s="3">
        <f t="shared" si="4"/>
        <v>0</v>
      </c>
      <c r="D17" s="3">
        <f t="shared" si="4"/>
        <v>0</v>
      </c>
      <c r="E17" s="3">
        <f t="shared" si="4"/>
        <v>0.22222222222222221</v>
      </c>
      <c r="F17" s="3">
        <f t="shared" si="4"/>
        <v>0.1111111111111111</v>
      </c>
      <c r="G17" s="3">
        <f t="shared" si="4"/>
        <v>0.1111111111111111</v>
      </c>
      <c r="H17" s="3">
        <f t="shared" si="4"/>
        <v>0</v>
      </c>
      <c r="I17" s="3">
        <f t="shared" si="4"/>
        <v>0.1111111111111111</v>
      </c>
      <c r="J17" s="3">
        <f t="shared" si="4"/>
        <v>0</v>
      </c>
      <c r="K17" s="3">
        <f t="shared" si="4"/>
        <v>0.1111111111111111</v>
      </c>
      <c r="L17" s="4">
        <f t="shared" ref="L17:L20" si="5">AVERAGE(B17:K17)</f>
        <v>6.666666666666668E-2</v>
      </c>
    </row>
    <row r="18" spans="1:12" ht="18" x14ac:dyDescent="0.2">
      <c r="A18" s="123" t="s">
        <v>1</v>
      </c>
      <c r="B18" s="3">
        <f>(COUNTIF(B2:B11,2)/9)</f>
        <v>0.22222222222222221</v>
      </c>
      <c r="C18" s="3">
        <f t="shared" ref="C18:K18" si="6">(COUNTIF(C2:C11,2)/9)</f>
        <v>0.22222222222222221</v>
      </c>
      <c r="D18" s="3">
        <f t="shared" si="6"/>
        <v>0.33333333333333331</v>
      </c>
      <c r="E18" s="3">
        <f t="shared" si="6"/>
        <v>0.33333333333333331</v>
      </c>
      <c r="F18" s="3">
        <f t="shared" si="6"/>
        <v>0.22222222222222221</v>
      </c>
      <c r="G18" s="3">
        <f t="shared" si="6"/>
        <v>0.44444444444444442</v>
      </c>
      <c r="H18" s="3">
        <f t="shared" si="6"/>
        <v>0.33333333333333331</v>
      </c>
      <c r="I18" s="3">
        <f t="shared" si="6"/>
        <v>0</v>
      </c>
      <c r="J18" s="3">
        <f t="shared" si="6"/>
        <v>0.22222222222222221</v>
      </c>
      <c r="K18" s="3">
        <f t="shared" si="6"/>
        <v>0.22222222222222221</v>
      </c>
      <c r="L18" s="4">
        <f t="shared" si="5"/>
        <v>0.25555555555555554</v>
      </c>
    </row>
    <row r="19" spans="1:12" ht="18" x14ac:dyDescent="0.2">
      <c r="A19" s="123" t="s">
        <v>2</v>
      </c>
      <c r="B19" s="3">
        <f>(COUNTIF(B2:B11,3)/9)</f>
        <v>0.33333333333333331</v>
      </c>
      <c r="C19" s="3">
        <f t="shared" ref="C19:K19" si="7">(COUNTIF(C2:C11,3)/9)</f>
        <v>0.33333333333333331</v>
      </c>
      <c r="D19" s="3">
        <f t="shared" si="7"/>
        <v>0.33333333333333331</v>
      </c>
      <c r="E19" s="3">
        <f t="shared" si="7"/>
        <v>0</v>
      </c>
      <c r="F19" s="3">
        <f t="shared" si="7"/>
        <v>0.33333333333333331</v>
      </c>
      <c r="G19" s="3">
        <f t="shared" si="7"/>
        <v>0.1111111111111111</v>
      </c>
      <c r="H19" s="3">
        <f t="shared" si="7"/>
        <v>0.44444444444444442</v>
      </c>
      <c r="I19" s="3">
        <f t="shared" si="7"/>
        <v>0.22222222222222221</v>
      </c>
      <c r="J19" s="3">
        <f t="shared" si="7"/>
        <v>0.22222222222222221</v>
      </c>
      <c r="K19" s="3">
        <f t="shared" si="7"/>
        <v>0.1111111111111111</v>
      </c>
      <c r="L19" s="4">
        <f t="shared" si="5"/>
        <v>0.24444444444444446</v>
      </c>
    </row>
    <row r="20" spans="1:12" ht="18" x14ac:dyDescent="0.2">
      <c r="A20" s="123" t="s">
        <v>3</v>
      </c>
      <c r="B20" s="3">
        <f>(COUNTIF(B2:B11,4)/9)</f>
        <v>0.44444444444444442</v>
      </c>
      <c r="C20" s="3">
        <f t="shared" ref="C20:K20" si="8">(COUNTIF(C2:C11,4)/9)</f>
        <v>0.44444444444444442</v>
      </c>
      <c r="D20" s="3">
        <f t="shared" si="8"/>
        <v>0.33333333333333331</v>
      </c>
      <c r="E20" s="3">
        <f t="shared" si="8"/>
        <v>0.22222222222222221</v>
      </c>
      <c r="F20" s="3">
        <f t="shared" si="8"/>
        <v>0.33333333333333331</v>
      </c>
      <c r="G20" s="3">
        <f t="shared" si="8"/>
        <v>0.33333333333333331</v>
      </c>
      <c r="H20" s="3">
        <f t="shared" si="8"/>
        <v>0.22222222222222221</v>
      </c>
      <c r="I20" s="3">
        <f t="shared" si="8"/>
        <v>0.55555555555555558</v>
      </c>
      <c r="J20" s="3">
        <f t="shared" si="8"/>
        <v>0.55555555555555558</v>
      </c>
      <c r="K20" s="3">
        <f t="shared" si="8"/>
        <v>0.44444444444444442</v>
      </c>
      <c r="L20" s="4">
        <f t="shared" si="5"/>
        <v>0.38888888888888884</v>
      </c>
    </row>
    <row r="21" spans="1:12" x14ac:dyDescent="0.2">
      <c r="A21" s="124"/>
      <c r="B21" s="124"/>
      <c r="C21" s="124"/>
      <c r="D21" s="124"/>
      <c r="E21" s="124"/>
      <c r="F21" s="124"/>
      <c r="G21" s="124"/>
      <c r="H21" s="124"/>
      <c r="I21" s="124"/>
      <c r="J21" s="124"/>
      <c r="K21" s="124"/>
      <c r="L21" s="124"/>
    </row>
    <row r="22" spans="1:12" x14ac:dyDescent="0.2">
      <c r="B22" s="124"/>
      <c r="C22" s="124"/>
      <c r="D22" s="124"/>
      <c r="E22" s="124"/>
      <c r="F22" s="124"/>
      <c r="G22" s="124"/>
      <c r="H22" s="124"/>
      <c r="I22" s="124"/>
      <c r="J22" s="124"/>
      <c r="K22" s="124"/>
      <c r="L22" s="124"/>
    </row>
    <row r="23" spans="1:12" x14ac:dyDescent="0.2">
      <c r="B23" s="124"/>
      <c r="C23" s="124"/>
      <c r="D23" s="124"/>
      <c r="E23" s="124"/>
      <c r="F23" s="124"/>
      <c r="G23" s="124"/>
      <c r="H23" s="124"/>
      <c r="I23" s="124"/>
      <c r="J23" s="124"/>
      <c r="K23" s="124"/>
      <c r="L23" s="124"/>
    </row>
    <row r="24" spans="1:12" x14ac:dyDescent="0.2">
      <c r="B24" s="124"/>
      <c r="C24" s="124"/>
      <c r="D24" s="124"/>
      <c r="E24" s="124"/>
      <c r="F24" s="124"/>
      <c r="G24" s="124"/>
      <c r="H24" s="124"/>
      <c r="I24" s="124"/>
      <c r="J24" s="124"/>
      <c r="K24" s="124"/>
      <c r="L24" s="124"/>
    </row>
    <row r="25" spans="1:12" x14ac:dyDescent="0.2">
      <c r="B25" s="124"/>
      <c r="C25" s="124"/>
      <c r="D25" s="124"/>
      <c r="E25" s="124"/>
      <c r="F25" s="124"/>
      <c r="G25" s="124"/>
      <c r="H25" s="124"/>
      <c r="I25" s="124"/>
      <c r="J25" s="124"/>
      <c r="K25" s="124"/>
      <c r="L25" s="124"/>
    </row>
    <row r="26" spans="1:12" x14ac:dyDescent="0.2">
      <c r="B26" s="124"/>
      <c r="C26" s="124"/>
      <c r="D26" s="124"/>
      <c r="E26" s="124"/>
      <c r="F26" s="124"/>
      <c r="G26" s="124"/>
      <c r="H26" s="124"/>
      <c r="I26" s="124"/>
      <c r="J26" s="124"/>
      <c r="K26" s="124"/>
      <c r="L26" s="124"/>
    </row>
    <row r="27" spans="1:12" x14ac:dyDescent="0.2">
      <c r="B27" s="124"/>
      <c r="C27" s="124"/>
      <c r="D27" s="124"/>
      <c r="E27" s="124"/>
      <c r="F27" s="124"/>
      <c r="G27" s="124"/>
      <c r="H27" s="124"/>
      <c r="I27" s="124"/>
      <c r="J27" s="124"/>
      <c r="K27" s="124"/>
      <c r="L27" s="124"/>
    </row>
    <row r="28" spans="1:12" x14ac:dyDescent="0.2">
      <c r="B28" s="124"/>
      <c r="C28" s="124"/>
      <c r="D28" s="124"/>
      <c r="E28" s="124"/>
      <c r="F28" s="124"/>
      <c r="G28" s="124"/>
      <c r="H28" s="124"/>
      <c r="I28" s="124"/>
      <c r="J28" s="124"/>
      <c r="K28" s="124"/>
      <c r="L28" s="124"/>
    </row>
    <row r="29" spans="1:12" x14ac:dyDescent="0.2">
      <c r="B29" s="124"/>
      <c r="C29" s="124"/>
      <c r="D29" s="124"/>
      <c r="E29" s="124"/>
      <c r="F29" s="124"/>
      <c r="G29" s="124"/>
      <c r="H29" s="124"/>
      <c r="I29" s="124"/>
      <c r="J29" s="124"/>
      <c r="K29" s="124"/>
      <c r="L29" s="124"/>
    </row>
    <row r="30" spans="1:12" x14ac:dyDescent="0.2">
      <c r="B30" s="124"/>
      <c r="C30" s="124"/>
      <c r="D30" s="124"/>
      <c r="E30" s="124"/>
      <c r="F30" s="124"/>
      <c r="G30" s="124"/>
      <c r="H30" s="124"/>
      <c r="I30" s="124"/>
      <c r="J30" s="124"/>
      <c r="K30" s="124"/>
      <c r="L30" s="124"/>
    </row>
    <row r="31" spans="1:12" x14ac:dyDescent="0.2">
      <c r="B31" s="124"/>
      <c r="C31" s="124"/>
      <c r="D31" s="124"/>
      <c r="E31" s="124"/>
      <c r="F31" s="124"/>
      <c r="G31" s="124"/>
      <c r="H31" s="124"/>
      <c r="I31" s="124"/>
      <c r="J31" s="124"/>
      <c r="K31" s="124"/>
      <c r="L31" s="124"/>
    </row>
    <row r="32" spans="1:12" x14ac:dyDescent="0.2">
      <c r="B32" s="124"/>
      <c r="C32" s="124"/>
      <c r="D32" s="124"/>
      <c r="E32" s="124"/>
      <c r="F32" s="124"/>
      <c r="G32" s="124"/>
      <c r="H32" s="124"/>
      <c r="I32" s="124"/>
      <c r="J32" s="124"/>
      <c r="K32" s="124"/>
      <c r="L32" s="124"/>
    </row>
    <row r="33" spans="1:12" x14ac:dyDescent="0.2">
      <c r="B33" s="124"/>
      <c r="C33" s="124"/>
      <c r="D33" s="124"/>
      <c r="E33" s="124"/>
      <c r="F33" s="124"/>
      <c r="G33" s="124"/>
      <c r="H33" s="124"/>
      <c r="I33" s="124"/>
      <c r="J33" s="124"/>
      <c r="K33" s="124"/>
      <c r="L33" s="124"/>
    </row>
    <row r="34" spans="1:12" x14ac:dyDescent="0.2">
      <c r="B34" s="124"/>
      <c r="C34" s="124"/>
      <c r="D34" s="124"/>
      <c r="E34" s="124"/>
      <c r="F34" s="124"/>
      <c r="G34" s="124"/>
      <c r="H34" s="124"/>
      <c r="I34" s="124"/>
      <c r="J34" s="124"/>
      <c r="K34" s="124"/>
      <c r="L34" s="124"/>
    </row>
    <row r="35" spans="1:12" x14ac:dyDescent="0.2">
      <c r="B35" s="124"/>
      <c r="C35" s="124"/>
      <c r="D35" s="124"/>
      <c r="E35" s="124"/>
      <c r="F35" s="124"/>
      <c r="G35" s="124"/>
      <c r="H35" s="124"/>
      <c r="I35" s="124"/>
      <c r="J35" s="124"/>
      <c r="K35" s="124"/>
      <c r="L35" s="124"/>
    </row>
    <row r="36" spans="1:12" x14ac:dyDescent="0.2">
      <c r="B36" s="124"/>
      <c r="C36" s="124"/>
      <c r="D36" s="124"/>
      <c r="E36" s="124"/>
      <c r="F36" s="124"/>
      <c r="G36" s="124"/>
      <c r="H36" s="124"/>
      <c r="I36" s="124"/>
      <c r="J36" s="124"/>
      <c r="K36" s="124"/>
      <c r="L36" s="124"/>
    </row>
    <row r="37" spans="1:12" x14ac:dyDescent="0.2">
      <c r="B37" s="124"/>
      <c r="C37" s="124"/>
      <c r="D37" s="124"/>
      <c r="E37" s="124"/>
      <c r="F37" s="124"/>
      <c r="G37" s="124"/>
      <c r="H37" s="124"/>
      <c r="I37" s="124"/>
      <c r="J37" s="124"/>
      <c r="K37" s="124"/>
      <c r="L37" s="124"/>
    </row>
    <row r="38" spans="1:12" x14ac:dyDescent="0.2">
      <c r="B38" s="124"/>
      <c r="C38" s="124"/>
      <c r="D38" s="124"/>
      <c r="E38" s="124"/>
      <c r="F38" s="124"/>
      <c r="G38" s="124"/>
      <c r="H38" s="124"/>
      <c r="I38" s="124"/>
      <c r="J38" s="124"/>
      <c r="K38" s="124"/>
      <c r="L38" s="124"/>
    </row>
    <row r="39" spans="1:12" x14ac:dyDescent="0.2">
      <c r="B39" s="124"/>
      <c r="C39" s="124"/>
      <c r="D39" s="124"/>
      <c r="E39" s="124"/>
      <c r="F39" s="124"/>
      <c r="G39" s="124"/>
      <c r="H39" s="124"/>
      <c r="I39" s="124"/>
      <c r="J39" s="124"/>
      <c r="K39" s="124"/>
      <c r="L39" s="124"/>
    </row>
    <row r="40" spans="1:12" x14ac:dyDescent="0.2">
      <c r="B40" s="124"/>
      <c r="C40" s="124"/>
      <c r="D40" s="124"/>
      <c r="E40" s="124"/>
      <c r="F40" s="124"/>
      <c r="G40" s="124"/>
      <c r="H40" s="124"/>
      <c r="I40" s="124"/>
      <c r="J40" s="124"/>
      <c r="K40" s="124"/>
      <c r="L40" s="124"/>
    </row>
    <row r="41" spans="1:12" x14ac:dyDescent="0.2">
      <c r="B41" s="124"/>
      <c r="C41" s="124"/>
      <c r="D41" s="124"/>
      <c r="E41" s="124"/>
      <c r="F41" s="124"/>
      <c r="G41" s="124"/>
      <c r="H41" s="124"/>
      <c r="I41" s="124"/>
      <c r="J41" s="124"/>
      <c r="K41" s="124"/>
      <c r="L41" s="124"/>
    </row>
    <row r="42" spans="1:12" x14ac:dyDescent="0.2">
      <c r="B42" s="124"/>
      <c r="C42" s="124"/>
      <c r="D42" s="124"/>
      <c r="E42" s="124"/>
      <c r="F42" s="124"/>
      <c r="G42" s="124"/>
      <c r="H42" s="124"/>
      <c r="I42" s="124"/>
      <c r="J42" s="124"/>
      <c r="K42" s="124"/>
      <c r="L42" s="124"/>
    </row>
    <row r="43" spans="1:12" x14ac:dyDescent="0.2">
      <c r="B43" s="124"/>
      <c r="C43" s="124"/>
      <c r="D43" s="124"/>
      <c r="E43" s="124"/>
      <c r="F43" s="124"/>
      <c r="G43" s="124"/>
      <c r="H43" s="124"/>
      <c r="I43" s="124"/>
      <c r="J43" s="124"/>
      <c r="K43" s="124"/>
      <c r="L43" s="124"/>
    </row>
    <row r="44" spans="1:12" x14ac:dyDescent="0.2">
      <c r="B44" s="124"/>
      <c r="C44" s="124"/>
      <c r="D44" s="124"/>
      <c r="E44" s="124"/>
      <c r="F44" s="124"/>
      <c r="G44" s="124"/>
      <c r="H44" s="124"/>
      <c r="I44" s="124"/>
      <c r="J44" s="124"/>
      <c r="K44" s="124"/>
      <c r="L44" s="124"/>
    </row>
    <row r="45" spans="1:12" x14ac:dyDescent="0.2">
      <c r="B45" s="124"/>
      <c r="C45" s="124"/>
      <c r="D45" s="124"/>
      <c r="E45" s="124"/>
      <c r="F45" s="124"/>
      <c r="G45" s="124"/>
      <c r="H45" s="124"/>
      <c r="I45" s="124"/>
      <c r="J45" s="124"/>
      <c r="K45" s="124"/>
      <c r="L45" s="124"/>
    </row>
    <row r="46" spans="1:12" ht="19" x14ac:dyDescent="0.2">
      <c r="A46" s="110" t="s">
        <v>369</v>
      </c>
      <c r="B46" s="124"/>
      <c r="C46" s="124"/>
      <c r="D46" s="124"/>
      <c r="E46" s="124"/>
      <c r="F46" s="124"/>
      <c r="G46" s="124"/>
      <c r="H46" s="124"/>
      <c r="I46" s="124"/>
      <c r="J46" s="124"/>
      <c r="K46" s="124"/>
      <c r="L46" s="124"/>
    </row>
    <row r="47" spans="1:12" x14ac:dyDescent="0.2">
      <c r="A47" s="119" t="s">
        <v>538</v>
      </c>
      <c r="B47" s="124"/>
      <c r="C47" s="124"/>
      <c r="D47" s="124"/>
      <c r="E47" s="124"/>
      <c r="F47" s="124"/>
      <c r="G47" s="124"/>
      <c r="H47" s="124"/>
      <c r="I47" s="124"/>
      <c r="J47" s="124"/>
      <c r="K47" s="124"/>
      <c r="L47" s="124"/>
    </row>
    <row r="48" spans="1:12" x14ac:dyDescent="0.2">
      <c r="A48" s="119" t="s">
        <v>539</v>
      </c>
      <c r="B48" s="124"/>
      <c r="C48" s="124"/>
      <c r="D48" s="124"/>
      <c r="E48" s="124"/>
      <c r="F48" s="124"/>
      <c r="G48" s="124"/>
      <c r="H48" s="124"/>
      <c r="I48" s="124"/>
      <c r="J48" s="124"/>
      <c r="K48" s="124"/>
      <c r="L48" s="124"/>
    </row>
    <row r="49" spans="1:12" x14ac:dyDescent="0.2">
      <c r="A49" s="119" t="s">
        <v>540</v>
      </c>
      <c r="B49" s="124"/>
      <c r="C49" s="124"/>
      <c r="D49" s="124"/>
      <c r="E49" s="124"/>
      <c r="F49" s="124"/>
      <c r="G49" s="124"/>
      <c r="H49" s="124"/>
      <c r="I49" s="124"/>
      <c r="J49" s="124"/>
      <c r="K49" s="124"/>
      <c r="L49" s="124"/>
    </row>
    <row r="50" spans="1:12" x14ac:dyDescent="0.2">
      <c r="A50" s="119" t="s">
        <v>541</v>
      </c>
      <c r="B50" s="124"/>
      <c r="C50" s="124"/>
      <c r="D50" s="124"/>
      <c r="E50" s="124"/>
      <c r="F50" s="124"/>
      <c r="G50" s="124"/>
      <c r="H50" s="124"/>
      <c r="I50" s="124"/>
      <c r="J50" s="124"/>
      <c r="K50" s="124"/>
      <c r="L50" s="124"/>
    </row>
    <row r="51" spans="1:12" x14ac:dyDescent="0.2">
      <c r="A51" s="119" t="s">
        <v>542</v>
      </c>
      <c r="B51" s="124"/>
      <c r="C51" s="124"/>
      <c r="D51" s="124"/>
      <c r="E51" s="124"/>
      <c r="F51" s="124"/>
      <c r="G51" s="124"/>
      <c r="H51" s="124"/>
      <c r="I51" s="124"/>
      <c r="J51" s="124"/>
      <c r="K51" s="124"/>
      <c r="L51" s="124"/>
    </row>
    <row r="52" spans="1:12" x14ac:dyDescent="0.2">
      <c r="B52" s="124"/>
      <c r="C52" s="124"/>
      <c r="D52" s="124"/>
      <c r="E52" s="124"/>
      <c r="F52" s="124"/>
      <c r="G52" s="124"/>
      <c r="H52" s="124"/>
      <c r="I52" s="124"/>
      <c r="J52" s="124"/>
      <c r="K52" s="124"/>
      <c r="L52" s="124"/>
    </row>
    <row r="53" spans="1:12" x14ac:dyDescent="0.2">
      <c r="B53" s="124"/>
      <c r="C53" s="124"/>
      <c r="D53" s="124"/>
      <c r="E53" s="124"/>
      <c r="F53" s="124"/>
      <c r="G53" s="124"/>
      <c r="H53" s="124"/>
      <c r="I53" s="124"/>
      <c r="J53" s="124"/>
      <c r="K53" s="124"/>
      <c r="L53" s="124"/>
    </row>
    <row r="54" spans="1:12" x14ac:dyDescent="0.2">
      <c r="B54" s="124"/>
      <c r="C54" s="124"/>
      <c r="D54" s="124"/>
      <c r="E54" s="124"/>
      <c r="F54" s="124"/>
      <c r="G54" s="124"/>
      <c r="H54" s="124"/>
      <c r="I54" s="124"/>
      <c r="J54" s="124"/>
      <c r="K54" s="124"/>
      <c r="L54" s="124"/>
    </row>
    <row r="55" spans="1:12" x14ac:dyDescent="0.2">
      <c r="B55" s="124"/>
      <c r="C55" s="124"/>
      <c r="D55" s="124"/>
      <c r="E55" s="124"/>
      <c r="F55" s="124"/>
      <c r="G55" s="124"/>
      <c r="H55" s="124"/>
      <c r="I55" s="124"/>
      <c r="J55" s="124"/>
      <c r="K55" s="124"/>
      <c r="L55" s="124"/>
    </row>
    <row r="56" spans="1:12" x14ac:dyDescent="0.2">
      <c r="B56" s="124"/>
      <c r="C56" s="124"/>
      <c r="D56" s="124"/>
      <c r="E56" s="124"/>
      <c r="F56" s="124"/>
      <c r="G56" s="124"/>
      <c r="H56" s="124"/>
      <c r="I56" s="124"/>
      <c r="J56" s="124"/>
      <c r="K56" s="124"/>
      <c r="L56" s="124"/>
    </row>
    <row r="57" spans="1:12" x14ac:dyDescent="0.2">
      <c r="B57" s="124"/>
      <c r="C57" s="124"/>
      <c r="D57" s="124"/>
      <c r="E57" s="124"/>
      <c r="F57" s="124"/>
      <c r="G57" s="124"/>
      <c r="H57" s="124"/>
      <c r="I57" s="124"/>
      <c r="J57" s="124"/>
      <c r="K57" s="124"/>
      <c r="L57" s="124"/>
    </row>
    <row r="58" spans="1:12" x14ac:dyDescent="0.2">
      <c r="B58" s="124"/>
      <c r="C58" s="124"/>
      <c r="D58" s="124"/>
      <c r="E58" s="124"/>
      <c r="F58" s="124"/>
      <c r="G58" s="124"/>
      <c r="H58" s="124"/>
      <c r="I58" s="124"/>
      <c r="J58" s="124"/>
      <c r="K58" s="124"/>
      <c r="L58" s="124"/>
    </row>
    <row r="59" spans="1:12" x14ac:dyDescent="0.2">
      <c r="B59" s="124"/>
      <c r="C59" s="124"/>
      <c r="D59" s="124"/>
      <c r="E59" s="124"/>
      <c r="F59" s="124"/>
      <c r="G59" s="124"/>
      <c r="H59" s="124"/>
      <c r="I59" s="124"/>
      <c r="J59" s="124"/>
      <c r="K59" s="124"/>
      <c r="L59" s="124"/>
    </row>
    <row r="60" spans="1:12" x14ac:dyDescent="0.2">
      <c r="B60" s="124"/>
      <c r="C60" s="124"/>
      <c r="D60" s="124"/>
      <c r="E60" s="124"/>
      <c r="F60" s="124"/>
      <c r="G60" s="124"/>
      <c r="H60" s="124"/>
      <c r="I60" s="124"/>
      <c r="J60" s="124"/>
      <c r="K60" s="124"/>
      <c r="L60" s="124"/>
    </row>
    <row r="61" spans="1:12" x14ac:dyDescent="0.2">
      <c r="B61" s="124"/>
      <c r="C61" s="124"/>
      <c r="D61" s="124"/>
      <c r="E61" s="124"/>
      <c r="F61" s="124"/>
      <c r="G61" s="124"/>
      <c r="H61" s="124"/>
      <c r="I61" s="124"/>
      <c r="J61" s="124"/>
      <c r="K61" s="124"/>
      <c r="L61" s="124"/>
    </row>
    <row r="62" spans="1:12" x14ac:dyDescent="0.2">
      <c r="B62" s="124"/>
      <c r="C62" s="124"/>
      <c r="D62" s="124"/>
      <c r="E62" s="124"/>
      <c r="F62" s="124"/>
      <c r="G62" s="124"/>
      <c r="H62" s="124"/>
      <c r="I62" s="124"/>
      <c r="J62" s="124"/>
      <c r="K62" s="124"/>
      <c r="L62" s="124"/>
    </row>
    <row r="63" spans="1:12" x14ac:dyDescent="0.2">
      <c r="B63" s="124"/>
      <c r="C63" s="124"/>
      <c r="D63" s="124"/>
      <c r="E63" s="124"/>
      <c r="F63" s="124"/>
      <c r="G63" s="124"/>
      <c r="H63" s="124"/>
      <c r="I63" s="124"/>
      <c r="J63" s="124"/>
      <c r="K63" s="124"/>
      <c r="L63" s="124"/>
    </row>
    <row r="64" spans="1:12" x14ac:dyDescent="0.2">
      <c r="B64" s="124"/>
      <c r="C64" s="124"/>
      <c r="D64" s="124"/>
      <c r="E64" s="124"/>
      <c r="F64" s="124"/>
      <c r="G64" s="124"/>
      <c r="H64" s="124"/>
      <c r="I64" s="124"/>
      <c r="J64" s="124"/>
      <c r="K64" s="124"/>
      <c r="L64" s="124"/>
    </row>
    <row r="65" spans="2:12" x14ac:dyDescent="0.2">
      <c r="B65" s="124"/>
      <c r="C65" s="124"/>
      <c r="D65" s="124"/>
      <c r="E65" s="124"/>
      <c r="F65" s="124"/>
      <c r="G65" s="124"/>
      <c r="H65" s="124"/>
      <c r="I65" s="124"/>
      <c r="J65" s="124"/>
      <c r="K65" s="124"/>
      <c r="L65" s="124"/>
    </row>
    <row r="66" spans="2:12" x14ac:dyDescent="0.2">
      <c r="B66" s="124"/>
      <c r="C66" s="124"/>
      <c r="D66" s="124"/>
      <c r="E66" s="124"/>
      <c r="F66" s="124"/>
      <c r="G66" s="124"/>
      <c r="H66" s="124"/>
      <c r="I66" s="124"/>
      <c r="J66" s="124"/>
      <c r="K66" s="124"/>
      <c r="L66" s="124"/>
    </row>
    <row r="67" spans="2:12" x14ac:dyDescent="0.2">
      <c r="B67" s="124"/>
      <c r="C67" s="124"/>
      <c r="D67" s="124"/>
      <c r="E67" s="124"/>
      <c r="F67" s="124"/>
      <c r="G67" s="124"/>
      <c r="H67" s="124"/>
      <c r="I67" s="124"/>
      <c r="J67" s="124"/>
      <c r="K67" s="124"/>
      <c r="L67" s="124"/>
    </row>
    <row r="68" spans="2:12" x14ac:dyDescent="0.2">
      <c r="B68" s="124"/>
      <c r="C68" s="124"/>
      <c r="D68" s="124"/>
      <c r="E68" s="124"/>
      <c r="F68" s="124"/>
      <c r="G68" s="124"/>
      <c r="H68" s="124"/>
      <c r="I68" s="124"/>
      <c r="J68" s="124"/>
      <c r="K68" s="124"/>
      <c r="L68" s="124"/>
    </row>
    <row r="69" spans="2:12" x14ac:dyDescent="0.2">
      <c r="B69" s="124"/>
      <c r="C69" s="124"/>
      <c r="D69" s="124"/>
      <c r="E69" s="124"/>
      <c r="F69" s="124"/>
      <c r="G69" s="124"/>
      <c r="H69" s="124"/>
      <c r="I69" s="124"/>
      <c r="J69" s="124"/>
      <c r="K69" s="124"/>
      <c r="L69" s="124"/>
    </row>
    <row r="70" spans="2:12" x14ac:dyDescent="0.2">
      <c r="B70" s="124"/>
      <c r="C70" s="124"/>
      <c r="D70" s="124"/>
      <c r="E70" s="124"/>
      <c r="F70" s="124"/>
      <c r="G70" s="124"/>
      <c r="H70" s="124"/>
      <c r="I70" s="124"/>
      <c r="J70" s="124"/>
      <c r="K70" s="124"/>
      <c r="L70" s="124"/>
    </row>
    <row r="71" spans="2:12" x14ac:dyDescent="0.2">
      <c r="B71" s="124"/>
      <c r="C71" s="124"/>
      <c r="D71" s="124"/>
      <c r="E71" s="124"/>
      <c r="F71" s="124"/>
      <c r="G71" s="124"/>
      <c r="H71" s="124"/>
      <c r="I71" s="124"/>
      <c r="J71" s="124"/>
      <c r="K71" s="124"/>
      <c r="L71" s="124"/>
    </row>
    <row r="72" spans="2:12" x14ac:dyDescent="0.2">
      <c r="B72" s="124"/>
      <c r="C72" s="124"/>
      <c r="D72" s="124"/>
      <c r="E72" s="124"/>
      <c r="F72" s="124"/>
      <c r="G72" s="124"/>
      <c r="H72" s="124"/>
      <c r="I72" s="124"/>
      <c r="J72" s="124"/>
      <c r="K72" s="124"/>
      <c r="L72" s="124"/>
    </row>
    <row r="73" spans="2:12" x14ac:dyDescent="0.2">
      <c r="B73" s="124"/>
      <c r="C73" s="124"/>
      <c r="D73" s="124"/>
      <c r="E73" s="124"/>
      <c r="F73" s="124"/>
      <c r="G73" s="124"/>
      <c r="H73" s="124"/>
      <c r="I73" s="124"/>
      <c r="J73" s="124"/>
      <c r="K73" s="124"/>
      <c r="L73" s="124"/>
    </row>
    <row r="74" spans="2:12" x14ac:dyDescent="0.2">
      <c r="B74" s="124"/>
      <c r="C74" s="124"/>
      <c r="D74" s="124"/>
      <c r="E74" s="124"/>
      <c r="F74" s="124"/>
      <c r="G74" s="124"/>
      <c r="H74" s="124"/>
      <c r="I74" s="124"/>
      <c r="J74" s="124"/>
      <c r="K74" s="124"/>
      <c r="L74" s="124"/>
    </row>
    <row r="75" spans="2:12" x14ac:dyDescent="0.2">
      <c r="B75" s="124"/>
      <c r="C75" s="124"/>
      <c r="D75" s="124"/>
      <c r="E75" s="124"/>
      <c r="F75" s="124"/>
      <c r="G75" s="124"/>
      <c r="H75" s="124"/>
      <c r="I75" s="124"/>
      <c r="J75" s="124"/>
      <c r="K75" s="124"/>
      <c r="L75" s="124"/>
    </row>
    <row r="76" spans="2:12" x14ac:dyDescent="0.2">
      <c r="B76" s="124"/>
      <c r="C76" s="124"/>
      <c r="D76" s="124"/>
      <c r="E76" s="124"/>
      <c r="F76" s="124"/>
      <c r="G76" s="124"/>
      <c r="H76" s="124"/>
      <c r="I76" s="124"/>
      <c r="J76" s="124"/>
      <c r="K76" s="124"/>
      <c r="L76" s="124"/>
    </row>
    <row r="77" spans="2:12" x14ac:dyDescent="0.2">
      <c r="B77" s="124"/>
      <c r="C77" s="124"/>
      <c r="D77" s="124"/>
      <c r="E77" s="124"/>
      <c r="F77" s="124"/>
      <c r="G77" s="124"/>
      <c r="H77" s="124"/>
      <c r="I77" s="124"/>
      <c r="J77" s="124"/>
      <c r="K77" s="124"/>
      <c r="L77" s="124"/>
    </row>
    <row r="78" spans="2:12" x14ac:dyDescent="0.2">
      <c r="B78" s="124"/>
      <c r="C78" s="124"/>
      <c r="D78" s="124"/>
      <c r="E78" s="124"/>
      <c r="F78" s="124"/>
      <c r="G78" s="124"/>
      <c r="H78" s="124"/>
      <c r="I78" s="124"/>
      <c r="J78" s="124"/>
      <c r="K78" s="124"/>
      <c r="L78" s="124"/>
    </row>
    <row r="79" spans="2:12" x14ac:dyDescent="0.2">
      <c r="B79" s="124"/>
      <c r="C79" s="124"/>
      <c r="D79" s="124"/>
      <c r="E79" s="124"/>
      <c r="F79" s="124"/>
      <c r="G79" s="124"/>
      <c r="H79" s="124"/>
      <c r="I79" s="124"/>
      <c r="J79" s="124"/>
      <c r="K79" s="124"/>
      <c r="L79" s="124"/>
    </row>
    <row r="80" spans="2:12" x14ac:dyDescent="0.2">
      <c r="B80" s="124"/>
      <c r="C80" s="124"/>
      <c r="D80" s="124"/>
      <c r="E80" s="124"/>
      <c r="F80" s="124"/>
      <c r="G80" s="124"/>
      <c r="H80" s="124"/>
      <c r="I80" s="124"/>
      <c r="J80" s="124"/>
      <c r="K80" s="124"/>
      <c r="L80" s="124"/>
    </row>
    <row r="81" spans="2:12" x14ac:dyDescent="0.2">
      <c r="B81" s="124"/>
      <c r="C81" s="124"/>
      <c r="D81" s="124"/>
      <c r="E81" s="124"/>
      <c r="F81" s="124"/>
      <c r="G81" s="124"/>
      <c r="H81" s="124"/>
      <c r="I81" s="124"/>
      <c r="J81" s="124"/>
      <c r="K81" s="124"/>
      <c r="L81" s="124"/>
    </row>
    <row r="82" spans="2:12" x14ac:dyDescent="0.2">
      <c r="B82" s="124"/>
      <c r="C82" s="124"/>
      <c r="D82" s="124"/>
      <c r="E82" s="124"/>
      <c r="F82" s="124"/>
      <c r="G82" s="124"/>
      <c r="H82" s="124"/>
      <c r="I82" s="124"/>
      <c r="J82" s="124"/>
      <c r="K82" s="124"/>
      <c r="L82" s="124"/>
    </row>
    <row r="83" spans="2:12" x14ac:dyDescent="0.2">
      <c r="B83" s="124"/>
      <c r="C83" s="124"/>
      <c r="D83" s="124"/>
      <c r="E83" s="124"/>
      <c r="F83" s="124"/>
      <c r="G83" s="124"/>
      <c r="H83" s="124"/>
      <c r="I83" s="124"/>
      <c r="J83" s="124"/>
      <c r="K83" s="124"/>
      <c r="L83" s="124"/>
    </row>
    <row r="84" spans="2:12" x14ac:dyDescent="0.2">
      <c r="B84" s="124"/>
      <c r="C84" s="124"/>
      <c r="D84" s="124"/>
      <c r="E84" s="124"/>
      <c r="F84" s="124"/>
      <c r="G84" s="124"/>
      <c r="H84" s="124"/>
      <c r="I84" s="124"/>
      <c r="J84" s="124"/>
      <c r="K84" s="124"/>
      <c r="L84" s="124"/>
    </row>
    <row r="85" spans="2:12" x14ac:dyDescent="0.2">
      <c r="B85" s="124"/>
      <c r="C85" s="124"/>
      <c r="D85" s="124"/>
      <c r="E85" s="124"/>
      <c r="F85" s="124"/>
      <c r="G85" s="124"/>
      <c r="H85" s="124"/>
      <c r="I85" s="124"/>
      <c r="J85" s="124"/>
      <c r="K85" s="124"/>
      <c r="L85" s="124"/>
    </row>
    <row r="86" spans="2:12" x14ac:dyDescent="0.2">
      <c r="B86" s="124"/>
      <c r="C86" s="124"/>
      <c r="D86" s="124"/>
      <c r="E86" s="124"/>
      <c r="F86" s="124"/>
      <c r="G86" s="124"/>
      <c r="H86" s="124"/>
      <c r="I86" s="124"/>
      <c r="J86" s="124"/>
      <c r="K86" s="124"/>
      <c r="L86" s="124"/>
    </row>
    <row r="87" spans="2:12" x14ac:dyDescent="0.2">
      <c r="B87" s="124"/>
      <c r="C87" s="124"/>
      <c r="D87" s="124"/>
      <c r="E87" s="124"/>
      <c r="F87" s="124"/>
      <c r="G87" s="124"/>
      <c r="H87" s="124"/>
      <c r="I87" s="124"/>
      <c r="J87" s="124"/>
      <c r="K87" s="124"/>
      <c r="L87" s="124"/>
    </row>
    <row r="88" spans="2:12" x14ac:dyDescent="0.2">
      <c r="B88" s="124"/>
      <c r="C88" s="124"/>
      <c r="D88" s="124"/>
      <c r="E88" s="124"/>
      <c r="F88" s="124"/>
      <c r="G88" s="124"/>
      <c r="H88" s="124"/>
      <c r="I88" s="124"/>
      <c r="J88" s="124"/>
      <c r="K88" s="124"/>
      <c r="L88" s="124"/>
    </row>
    <row r="89" spans="2:12" x14ac:dyDescent="0.2">
      <c r="B89" s="124"/>
      <c r="C89" s="124"/>
      <c r="D89" s="124"/>
      <c r="E89" s="124"/>
      <c r="F89" s="124"/>
      <c r="G89" s="124"/>
      <c r="H89" s="124"/>
      <c r="I89" s="124"/>
      <c r="J89" s="124"/>
      <c r="K89" s="124"/>
      <c r="L89" s="124"/>
    </row>
    <row r="90" spans="2:12" x14ac:dyDescent="0.2">
      <c r="B90" s="124"/>
      <c r="C90" s="124"/>
      <c r="D90" s="124"/>
      <c r="E90" s="124"/>
      <c r="F90" s="124"/>
      <c r="G90" s="124"/>
      <c r="H90" s="124"/>
      <c r="I90" s="124"/>
      <c r="J90" s="124"/>
      <c r="K90" s="124"/>
      <c r="L90" s="124"/>
    </row>
    <row r="91" spans="2:12" x14ac:dyDescent="0.2">
      <c r="B91" s="124"/>
      <c r="C91" s="124"/>
      <c r="D91" s="124"/>
      <c r="E91" s="124"/>
      <c r="F91" s="124"/>
      <c r="G91" s="124"/>
      <c r="H91" s="124"/>
      <c r="I91" s="124"/>
      <c r="J91" s="124"/>
      <c r="K91" s="124"/>
      <c r="L91" s="124"/>
    </row>
    <row r="92" spans="2:12" x14ac:dyDescent="0.2">
      <c r="B92" s="124"/>
      <c r="C92" s="124"/>
      <c r="D92" s="124"/>
      <c r="E92" s="124"/>
      <c r="F92" s="124"/>
      <c r="G92" s="124"/>
      <c r="H92" s="124"/>
      <c r="I92" s="124"/>
      <c r="J92" s="124"/>
      <c r="K92" s="124"/>
      <c r="L92" s="124"/>
    </row>
    <row r="93" spans="2:12" x14ac:dyDescent="0.2">
      <c r="B93" s="124"/>
      <c r="C93" s="124"/>
      <c r="D93" s="124"/>
      <c r="E93" s="124"/>
      <c r="F93" s="124"/>
      <c r="G93" s="124"/>
      <c r="H93" s="124"/>
      <c r="I93" s="124"/>
      <c r="J93" s="124"/>
      <c r="K93" s="124"/>
      <c r="L93" s="124"/>
    </row>
    <row r="94" spans="2:12" x14ac:dyDescent="0.2">
      <c r="B94" s="124"/>
      <c r="C94" s="124"/>
      <c r="D94" s="124"/>
      <c r="E94" s="124"/>
      <c r="F94" s="124"/>
      <c r="G94" s="124"/>
      <c r="H94" s="124"/>
      <c r="I94" s="124"/>
      <c r="J94" s="124"/>
      <c r="K94" s="124"/>
      <c r="L94" s="124"/>
    </row>
    <row r="95" spans="2:12" x14ac:dyDescent="0.2">
      <c r="B95" s="124"/>
      <c r="C95" s="124"/>
      <c r="D95" s="124"/>
      <c r="E95" s="124"/>
      <c r="F95" s="124"/>
      <c r="G95" s="124"/>
      <c r="H95" s="124"/>
      <c r="I95" s="124"/>
      <c r="J95" s="124"/>
      <c r="K95" s="124"/>
      <c r="L95" s="124"/>
    </row>
    <row r="96" spans="2:12" x14ac:dyDescent="0.2">
      <c r="B96" s="124"/>
      <c r="C96" s="124"/>
      <c r="D96" s="124"/>
      <c r="E96" s="124"/>
      <c r="F96" s="124"/>
      <c r="G96" s="124"/>
      <c r="H96" s="124"/>
      <c r="I96" s="124"/>
      <c r="J96" s="124"/>
      <c r="K96" s="124"/>
      <c r="L96" s="124"/>
    </row>
    <row r="97" spans="2:12" x14ac:dyDescent="0.2">
      <c r="B97" s="124"/>
      <c r="C97" s="124"/>
      <c r="D97" s="124"/>
      <c r="E97" s="124"/>
      <c r="F97" s="124"/>
      <c r="G97" s="124"/>
      <c r="H97" s="124"/>
      <c r="I97" s="124"/>
      <c r="J97" s="124"/>
      <c r="K97" s="124"/>
      <c r="L97" s="124"/>
    </row>
    <row r="98" spans="2:12" x14ac:dyDescent="0.2">
      <c r="B98" s="124"/>
      <c r="C98" s="124"/>
      <c r="D98" s="124"/>
      <c r="E98" s="124"/>
      <c r="F98" s="124"/>
      <c r="G98" s="124"/>
      <c r="H98" s="124"/>
      <c r="I98" s="124"/>
      <c r="J98" s="124"/>
      <c r="K98" s="124"/>
      <c r="L98" s="124"/>
    </row>
    <row r="99" spans="2:12" x14ac:dyDescent="0.2">
      <c r="B99" s="124"/>
      <c r="C99" s="124"/>
      <c r="D99" s="124"/>
      <c r="E99" s="124"/>
      <c r="F99" s="124"/>
      <c r="G99" s="124"/>
      <c r="H99" s="124"/>
      <c r="I99" s="124"/>
      <c r="J99" s="124"/>
      <c r="K99" s="124"/>
      <c r="L99" s="124"/>
    </row>
    <row r="100" spans="2:12" x14ac:dyDescent="0.2">
      <c r="B100" s="124"/>
      <c r="C100" s="124"/>
      <c r="D100" s="124"/>
      <c r="E100" s="124"/>
      <c r="F100" s="124"/>
      <c r="G100" s="124"/>
      <c r="H100" s="124"/>
      <c r="I100" s="124"/>
      <c r="J100" s="124"/>
      <c r="K100" s="124"/>
      <c r="L100" s="124"/>
    </row>
    <row r="101" spans="2:12" x14ac:dyDescent="0.2">
      <c r="B101" s="124"/>
      <c r="C101" s="124"/>
      <c r="D101" s="124"/>
      <c r="E101" s="124"/>
      <c r="F101" s="124"/>
      <c r="G101" s="124"/>
      <c r="H101" s="124"/>
      <c r="I101" s="124"/>
      <c r="J101" s="124"/>
      <c r="K101" s="124"/>
      <c r="L101" s="124"/>
    </row>
    <row r="102" spans="2:12" x14ac:dyDescent="0.2">
      <c r="B102" s="124"/>
      <c r="C102" s="124"/>
      <c r="D102" s="124"/>
      <c r="E102" s="124"/>
      <c r="F102" s="124"/>
      <c r="G102" s="124"/>
      <c r="H102" s="124"/>
      <c r="I102" s="124"/>
      <c r="J102" s="124"/>
      <c r="K102" s="124"/>
      <c r="L102" s="124"/>
    </row>
    <row r="103" spans="2:12" x14ac:dyDescent="0.2">
      <c r="B103" s="124"/>
      <c r="C103" s="124"/>
      <c r="D103" s="124"/>
      <c r="E103" s="124"/>
      <c r="F103" s="124"/>
      <c r="G103" s="124"/>
      <c r="H103" s="124"/>
      <c r="I103" s="124"/>
      <c r="J103" s="124"/>
      <c r="K103" s="124"/>
      <c r="L103" s="124"/>
    </row>
    <row r="104" spans="2:12" x14ac:dyDescent="0.2">
      <c r="B104" s="124"/>
      <c r="C104" s="124"/>
      <c r="D104" s="124"/>
      <c r="E104" s="124"/>
      <c r="F104" s="124"/>
      <c r="G104" s="124"/>
      <c r="H104" s="124"/>
      <c r="I104" s="124"/>
      <c r="J104" s="124"/>
      <c r="K104" s="124"/>
      <c r="L104" s="124"/>
    </row>
    <row r="105" spans="2:12" x14ac:dyDescent="0.2">
      <c r="B105" s="124"/>
      <c r="C105" s="124"/>
      <c r="D105" s="124"/>
      <c r="E105" s="124"/>
      <c r="F105" s="124"/>
      <c r="G105" s="124"/>
      <c r="H105" s="124"/>
      <c r="I105" s="124"/>
      <c r="J105" s="124"/>
      <c r="K105" s="124"/>
      <c r="L105" s="124"/>
    </row>
    <row r="106" spans="2:12" x14ac:dyDescent="0.2">
      <c r="B106" s="124"/>
      <c r="C106" s="124"/>
      <c r="D106" s="124"/>
      <c r="E106" s="124"/>
      <c r="F106" s="124"/>
      <c r="G106" s="124"/>
      <c r="H106" s="124"/>
      <c r="I106" s="124"/>
      <c r="J106" s="124"/>
      <c r="K106" s="124"/>
      <c r="L106" s="124"/>
    </row>
    <row r="107" spans="2:12" x14ac:dyDescent="0.2">
      <c r="B107" s="124"/>
      <c r="C107" s="124"/>
      <c r="D107" s="124"/>
      <c r="E107" s="124"/>
      <c r="F107" s="124"/>
      <c r="G107" s="124"/>
      <c r="H107" s="124"/>
      <c r="I107" s="124"/>
      <c r="J107" s="124"/>
      <c r="K107" s="124"/>
      <c r="L107" s="124"/>
    </row>
    <row r="108" spans="2:12" x14ac:dyDescent="0.2">
      <c r="B108" s="124"/>
      <c r="C108" s="124"/>
      <c r="D108" s="124"/>
      <c r="E108" s="124"/>
      <c r="F108" s="124"/>
      <c r="G108" s="124"/>
      <c r="H108" s="124"/>
      <c r="I108" s="124"/>
      <c r="J108" s="124"/>
      <c r="K108" s="124"/>
      <c r="L108" s="124"/>
    </row>
    <row r="109" spans="2:12" x14ac:dyDescent="0.2">
      <c r="B109" s="124"/>
      <c r="C109" s="124"/>
      <c r="D109" s="124"/>
      <c r="E109" s="124"/>
      <c r="F109" s="124"/>
      <c r="G109" s="124"/>
      <c r="H109" s="124"/>
      <c r="I109" s="124"/>
      <c r="J109" s="124"/>
      <c r="K109" s="124"/>
      <c r="L109" s="124"/>
    </row>
    <row r="110" spans="2:12" x14ac:dyDescent="0.2">
      <c r="B110" s="124"/>
      <c r="C110" s="124"/>
      <c r="D110" s="124"/>
      <c r="E110" s="124"/>
      <c r="F110" s="124"/>
      <c r="G110" s="124"/>
      <c r="H110" s="124"/>
      <c r="I110" s="124"/>
      <c r="J110" s="124"/>
      <c r="K110" s="124"/>
      <c r="L110" s="124"/>
    </row>
    <row r="111" spans="2:12" x14ac:dyDescent="0.2">
      <c r="B111" s="124"/>
      <c r="C111" s="124"/>
      <c r="D111" s="124"/>
      <c r="E111" s="124"/>
      <c r="F111" s="124"/>
      <c r="G111" s="124"/>
      <c r="H111" s="124"/>
      <c r="I111" s="124"/>
      <c r="J111" s="124"/>
      <c r="K111" s="124"/>
      <c r="L111" s="124"/>
    </row>
    <row r="112" spans="2:12" x14ac:dyDescent="0.2">
      <c r="B112" s="124"/>
      <c r="C112" s="124"/>
      <c r="D112" s="124"/>
      <c r="E112" s="124"/>
      <c r="F112" s="124"/>
      <c r="G112" s="124"/>
      <c r="H112" s="124"/>
      <c r="I112" s="124"/>
      <c r="J112" s="124"/>
      <c r="K112" s="124"/>
      <c r="L112" s="124"/>
    </row>
    <row r="113" spans="2:12" x14ac:dyDescent="0.2">
      <c r="B113" s="124"/>
      <c r="C113" s="124"/>
      <c r="D113" s="124"/>
      <c r="E113" s="124"/>
      <c r="F113" s="124"/>
      <c r="G113" s="124"/>
      <c r="H113" s="124"/>
      <c r="I113" s="124"/>
      <c r="J113" s="124"/>
      <c r="K113" s="124"/>
      <c r="L113" s="124"/>
    </row>
    <row r="114" spans="2:12" x14ac:dyDescent="0.2">
      <c r="B114" s="124"/>
      <c r="C114" s="124"/>
      <c r="D114" s="124"/>
      <c r="E114" s="124"/>
      <c r="F114" s="124"/>
      <c r="G114" s="124"/>
      <c r="H114" s="124"/>
      <c r="I114" s="124"/>
      <c r="J114" s="124"/>
      <c r="K114" s="124"/>
      <c r="L114" s="124"/>
    </row>
    <row r="115" spans="2:12" x14ac:dyDescent="0.2">
      <c r="B115" s="124"/>
      <c r="C115" s="124"/>
      <c r="D115" s="124"/>
      <c r="E115" s="124"/>
      <c r="F115" s="124"/>
      <c r="G115" s="124"/>
      <c r="H115" s="124"/>
      <c r="I115" s="124"/>
      <c r="J115" s="124"/>
      <c r="K115" s="124"/>
      <c r="L115" s="124"/>
    </row>
    <row r="116" spans="2:12" x14ac:dyDescent="0.2">
      <c r="B116" s="124"/>
      <c r="C116" s="124"/>
      <c r="D116" s="124"/>
      <c r="E116" s="124"/>
      <c r="F116" s="124"/>
      <c r="G116" s="124"/>
      <c r="H116" s="124"/>
      <c r="I116" s="124"/>
      <c r="J116" s="124"/>
      <c r="K116" s="124"/>
      <c r="L116" s="124"/>
    </row>
  </sheetData>
  <mergeCells count="1">
    <mergeCell ref="A1:A2"/>
  </mergeCells>
  <pageMargins left="0.7" right="0.7" top="0.78740157499999996" bottom="0.78740157499999996"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9F4B4B-23FB-754C-9A6D-B6E19CEC05D0}">
  <dimension ref="A1:DW199"/>
  <sheetViews>
    <sheetView zoomScale="115" workbookViewId="0">
      <pane xSplit="1" topLeftCell="B1" activePane="topRight" state="frozen"/>
      <selection pane="topRight" activeCell="W16" sqref="W16"/>
    </sheetView>
  </sheetViews>
  <sheetFormatPr baseColWidth="10" defaultColWidth="15.83203125" defaultRowHeight="68" customHeight="1" x14ac:dyDescent="0.2"/>
  <cols>
    <col min="1" max="1" width="30.83203125" style="59" customWidth="1"/>
    <col min="2" max="10" width="9.5" style="17" bestFit="1" customWidth="1"/>
    <col min="11" max="20" width="10.5" style="17" bestFit="1" customWidth="1"/>
    <col min="21" max="21" width="10.5" style="68" bestFit="1" customWidth="1"/>
    <col min="22" max="22" width="15.83203125" style="59" bestFit="1" customWidth="1"/>
    <col min="23" max="31" width="9.5" style="17" bestFit="1" customWidth="1"/>
    <col min="32" max="41" width="10.5" style="17" bestFit="1" customWidth="1"/>
    <col min="42" max="42" width="10.5" style="68" bestFit="1" customWidth="1"/>
    <col min="43" max="43" width="15.83203125" style="59" bestFit="1" customWidth="1"/>
    <col min="44" max="52" width="9.5" style="17" bestFit="1" customWidth="1"/>
    <col min="53" max="62" width="10.5" style="17" bestFit="1" customWidth="1"/>
    <col min="63" max="63" width="10.5" style="68" bestFit="1" customWidth="1"/>
    <col min="64" max="64" width="15.83203125" style="59" bestFit="1" customWidth="1"/>
    <col min="65" max="73" width="9.5" style="17" bestFit="1" customWidth="1"/>
    <col min="74" max="83" width="10.5" style="17" bestFit="1" customWidth="1"/>
    <col min="84" max="84" width="10.5" style="68" bestFit="1" customWidth="1"/>
    <col min="85" max="85" width="15.83203125" style="59" bestFit="1" customWidth="1"/>
    <col min="86" max="94" width="10.5" style="17" bestFit="1" customWidth="1"/>
    <col min="95" max="104" width="11.33203125" style="17" bestFit="1" customWidth="1"/>
    <col min="105" max="105" width="11.33203125" style="68" bestFit="1" customWidth="1"/>
    <col min="106" max="106" width="16.6640625" style="59" bestFit="1" customWidth="1"/>
    <col min="107" max="115" width="10.5" style="17" bestFit="1" customWidth="1"/>
    <col min="116" max="125" width="11.33203125" style="17" bestFit="1" customWidth="1"/>
    <col min="126" max="126" width="11.33203125" style="68" bestFit="1" customWidth="1"/>
    <col min="127" max="127" width="16.6640625" style="59" bestFit="1" customWidth="1"/>
    <col min="128" max="16384" width="15.83203125" style="17"/>
  </cols>
  <sheetData>
    <row r="1" spans="1:127" s="13" customFormat="1" ht="60" customHeight="1" x14ac:dyDescent="0.2">
      <c r="A1" s="57"/>
      <c r="B1" s="161" t="s">
        <v>357</v>
      </c>
      <c r="C1" s="162"/>
      <c r="D1" s="162"/>
      <c r="E1" s="162"/>
      <c r="F1" s="162"/>
      <c r="G1" s="162"/>
      <c r="H1" s="162"/>
      <c r="I1" s="162"/>
      <c r="J1" s="162"/>
      <c r="K1" s="162"/>
      <c r="L1" s="162"/>
      <c r="M1" s="162"/>
      <c r="N1" s="162"/>
      <c r="O1" s="162"/>
      <c r="P1" s="162"/>
      <c r="Q1" s="162"/>
      <c r="R1" s="162"/>
      <c r="S1" s="162"/>
      <c r="T1" s="162"/>
      <c r="U1" s="162"/>
      <c r="V1" s="163"/>
      <c r="W1" s="164" t="s">
        <v>356</v>
      </c>
      <c r="X1" s="165"/>
      <c r="Y1" s="165"/>
      <c r="Z1" s="165"/>
      <c r="AA1" s="165"/>
      <c r="AB1" s="165"/>
      <c r="AC1" s="165"/>
      <c r="AD1" s="165"/>
      <c r="AE1" s="165"/>
      <c r="AF1" s="165"/>
      <c r="AG1" s="165"/>
      <c r="AH1" s="165"/>
      <c r="AI1" s="165"/>
      <c r="AJ1" s="165"/>
      <c r="AK1" s="165"/>
      <c r="AL1" s="165"/>
      <c r="AM1" s="165"/>
      <c r="AN1" s="165"/>
      <c r="AO1" s="165"/>
      <c r="AP1" s="165"/>
      <c r="AQ1" s="166"/>
      <c r="AR1" s="194" t="s">
        <v>358</v>
      </c>
      <c r="AS1" s="195"/>
      <c r="AT1" s="195"/>
      <c r="AU1" s="195"/>
      <c r="AV1" s="195"/>
      <c r="AW1" s="195"/>
      <c r="AX1" s="195"/>
      <c r="AY1" s="195"/>
      <c r="AZ1" s="195"/>
      <c r="BA1" s="195"/>
      <c r="BB1" s="195"/>
      <c r="BC1" s="195"/>
      <c r="BD1" s="195"/>
      <c r="BE1" s="195"/>
      <c r="BF1" s="195"/>
      <c r="BG1" s="195"/>
      <c r="BH1" s="195"/>
      <c r="BI1" s="195"/>
      <c r="BJ1" s="195"/>
      <c r="BK1" s="195"/>
      <c r="BL1" s="196"/>
      <c r="BM1" s="188" t="s">
        <v>359</v>
      </c>
      <c r="BN1" s="189"/>
      <c r="BO1" s="189"/>
      <c r="BP1" s="189"/>
      <c r="BQ1" s="189"/>
      <c r="BR1" s="189"/>
      <c r="BS1" s="189"/>
      <c r="BT1" s="189"/>
      <c r="BU1" s="189"/>
      <c r="BV1" s="189"/>
      <c r="BW1" s="189"/>
      <c r="BX1" s="189"/>
      <c r="BY1" s="189"/>
      <c r="BZ1" s="189"/>
      <c r="CA1" s="189"/>
      <c r="CB1" s="189"/>
      <c r="CC1" s="189"/>
      <c r="CD1" s="189"/>
      <c r="CE1" s="189"/>
      <c r="CF1" s="189"/>
      <c r="CG1" s="190"/>
      <c r="CH1" s="173" t="s">
        <v>360</v>
      </c>
      <c r="CI1" s="174"/>
      <c r="CJ1" s="174"/>
      <c r="CK1" s="174"/>
      <c r="CL1" s="174"/>
      <c r="CM1" s="174"/>
      <c r="CN1" s="174"/>
      <c r="CO1" s="174"/>
      <c r="CP1" s="174"/>
      <c r="CQ1" s="174"/>
      <c r="CR1" s="174"/>
      <c r="CS1" s="174"/>
      <c r="CT1" s="174"/>
      <c r="CU1" s="174"/>
      <c r="CV1" s="174"/>
      <c r="CW1" s="174"/>
      <c r="CX1" s="174"/>
      <c r="CY1" s="174"/>
      <c r="CZ1" s="174"/>
      <c r="DA1" s="174"/>
      <c r="DB1" s="175"/>
      <c r="DC1" s="179" t="s">
        <v>361</v>
      </c>
      <c r="DD1" s="180"/>
      <c r="DE1" s="180"/>
      <c r="DF1" s="180"/>
      <c r="DG1" s="180"/>
      <c r="DH1" s="180"/>
      <c r="DI1" s="180"/>
      <c r="DJ1" s="180"/>
      <c r="DK1" s="180"/>
      <c r="DL1" s="180"/>
      <c r="DM1" s="180"/>
      <c r="DN1" s="180"/>
      <c r="DO1" s="180"/>
      <c r="DP1" s="180"/>
      <c r="DQ1" s="180"/>
      <c r="DR1" s="180"/>
      <c r="DS1" s="180"/>
      <c r="DT1" s="180"/>
      <c r="DU1" s="180"/>
      <c r="DV1" s="180"/>
      <c r="DW1" s="181"/>
    </row>
    <row r="2" spans="1:127" s="90" customFormat="1" ht="50" customHeight="1" x14ac:dyDescent="0.2">
      <c r="A2" s="91"/>
      <c r="B2" s="167" t="s">
        <v>354</v>
      </c>
      <c r="C2" s="168"/>
      <c r="D2" s="168"/>
      <c r="E2" s="168"/>
      <c r="F2" s="168"/>
      <c r="G2" s="168"/>
      <c r="H2" s="168"/>
      <c r="I2" s="168"/>
      <c r="J2" s="168"/>
      <c r="K2" s="168"/>
      <c r="L2" s="168"/>
      <c r="M2" s="168"/>
      <c r="N2" s="168"/>
      <c r="O2" s="168"/>
      <c r="P2" s="168"/>
      <c r="Q2" s="168"/>
      <c r="R2" s="168"/>
      <c r="S2" s="168"/>
      <c r="T2" s="168"/>
      <c r="U2" s="169"/>
      <c r="V2" s="92" t="s">
        <v>355</v>
      </c>
      <c r="W2" s="170" t="s">
        <v>354</v>
      </c>
      <c r="X2" s="171"/>
      <c r="Y2" s="171"/>
      <c r="Z2" s="171"/>
      <c r="AA2" s="171"/>
      <c r="AB2" s="171"/>
      <c r="AC2" s="171"/>
      <c r="AD2" s="171"/>
      <c r="AE2" s="171"/>
      <c r="AF2" s="171"/>
      <c r="AG2" s="171"/>
      <c r="AH2" s="171"/>
      <c r="AI2" s="171"/>
      <c r="AJ2" s="171"/>
      <c r="AK2" s="171"/>
      <c r="AL2" s="171"/>
      <c r="AM2" s="171"/>
      <c r="AN2" s="171"/>
      <c r="AO2" s="171"/>
      <c r="AP2" s="172"/>
      <c r="AQ2" s="93" t="s">
        <v>355</v>
      </c>
      <c r="AR2" s="185" t="s">
        <v>354</v>
      </c>
      <c r="AS2" s="186"/>
      <c r="AT2" s="186"/>
      <c r="AU2" s="186"/>
      <c r="AV2" s="186"/>
      <c r="AW2" s="186"/>
      <c r="AX2" s="186"/>
      <c r="AY2" s="186"/>
      <c r="AZ2" s="186"/>
      <c r="BA2" s="186"/>
      <c r="BB2" s="186"/>
      <c r="BC2" s="186"/>
      <c r="BD2" s="186"/>
      <c r="BE2" s="186"/>
      <c r="BF2" s="186"/>
      <c r="BG2" s="186"/>
      <c r="BH2" s="186"/>
      <c r="BI2" s="186"/>
      <c r="BJ2" s="186"/>
      <c r="BK2" s="187"/>
      <c r="BL2" s="94" t="s">
        <v>355</v>
      </c>
      <c r="BM2" s="191" t="s">
        <v>354</v>
      </c>
      <c r="BN2" s="192"/>
      <c r="BO2" s="192"/>
      <c r="BP2" s="192"/>
      <c r="BQ2" s="192"/>
      <c r="BR2" s="192"/>
      <c r="BS2" s="192"/>
      <c r="BT2" s="192"/>
      <c r="BU2" s="192"/>
      <c r="BV2" s="192"/>
      <c r="BW2" s="192"/>
      <c r="BX2" s="192"/>
      <c r="BY2" s="192"/>
      <c r="BZ2" s="192"/>
      <c r="CA2" s="192"/>
      <c r="CB2" s="192"/>
      <c r="CC2" s="192"/>
      <c r="CD2" s="192"/>
      <c r="CE2" s="192"/>
      <c r="CF2" s="193"/>
      <c r="CG2" s="95" t="s">
        <v>355</v>
      </c>
      <c r="CH2" s="176" t="s">
        <v>354</v>
      </c>
      <c r="CI2" s="177"/>
      <c r="CJ2" s="177"/>
      <c r="CK2" s="177"/>
      <c r="CL2" s="177"/>
      <c r="CM2" s="177"/>
      <c r="CN2" s="177"/>
      <c r="CO2" s="177"/>
      <c r="CP2" s="177"/>
      <c r="CQ2" s="177"/>
      <c r="CR2" s="177"/>
      <c r="CS2" s="177"/>
      <c r="CT2" s="177"/>
      <c r="CU2" s="177"/>
      <c r="CV2" s="177"/>
      <c r="CW2" s="177"/>
      <c r="CX2" s="177"/>
      <c r="CY2" s="177"/>
      <c r="CZ2" s="177"/>
      <c r="DA2" s="178"/>
      <c r="DB2" s="96" t="s">
        <v>355</v>
      </c>
      <c r="DC2" s="182" t="s">
        <v>354</v>
      </c>
      <c r="DD2" s="183"/>
      <c r="DE2" s="183"/>
      <c r="DF2" s="183"/>
      <c r="DG2" s="183"/>
      <c r="DH2" s="183"/>
      <c r="DI2" s="183"/>
      <c r="DJ2" s="183"/>
      <c r="DK2" s="183"/>
      <c r="DL2" s="183"/>
      <c r="DM2" s="183"/>
      <c r="DN2" s="183"/>
      <c r="DO2" s="183"/>
      <c r="DP2" s="183"/>
      <c r="DQ2" s="183"/>
      <c r="DR2" s="183"/>
      <c r="DS2" s="183"/>
      <c r="DT2" s="183"/>
      <c r="DU2" s="183"/>
      <c r="DV2" s="184"/>
      <c r="DW2" s="97" t="s">
        <v>355</v>
      </c>
    </row>
    <row r="3" spans="1:127" s="14" customFormat="1" ht="40" customHeight="1" x14ac:dyDescent="0.2">
      <c r="A3" s="159" t="s">
        <v>352</v>
      </c>
      <c r="B3" s="14" t="s">
        <v>405</v>
      </c>
      <c r="C3" s="14" t="s">
        <v>406</v>
      </c>
      <c r="D3" s="14" t="s">
        <v>407</v>
      </c>
      <c r="E3" s="14" t="s">
        <v>408</v>
      </c>
      <c r="F3" s="14" t="s">
        <v>409</v>
      </c>
      <c r="G3" s="14" t="s">
        <v>410</v>
      </c>
      <c r="H3" s="14" t="s">
        <v>411</v>
      </c>
      <c r="I3" s="14" t="s">
        <v>412</v>
      </c>
      <c r="J3" s="14" t="s">
        <v>413</v>
      </c>
      <c r="K3" s="14" t="s">
        <v>414</v>
      </c>
      <c r="L3" s="14" t="s">
        <v>415</v>
      </c>
      <c r="M3" s="14" t="s">
        <v>416</v>
      </c>
      <c r="N3" s="14" t="s">
        <v>417</v>
      </c>
      <c r="O3" s="14" t="s">
        <v>418</v>
      </c>
      <c r="P3" s="14" t="s">
        <v>419</v>
      </c>
      <c r="Q3" s="14" t="s">
        <v>420</v>
      </c>
      <c r="R3" s="14" t="s">
        <v>421</v>
      </c>
      <c r="S3" s="14" t="s">
        <v>422</v>
      </c>
      <c r="T3" s="14" t="s">
        <v>423</v>
      </c>
      <c r="U3" s="65" t="s">
        <v>424</v>
      </c>
      <c r="V3" s="60" t="s">
        <v>194</v>
      </c>
      <c r="W3" s="14" t="s">
        <v>425</v>
      </c>
      <c r="X3" s="14" t="s">
        <v>426</v>
      </c>
      <c r="Y3" s="14" t="s">
        <v>427</v>
      </c>
      <c r="Z3" s="14" t="s">
        <v>428</v>
      </c>
      <c r="AA3" s="14" t="s">
        <v>429</v>
      </c>
      <c r="AB3" s="14" t="s">
        <v>430</v>
      </c>
      <c r="AC3" s="14" t="s">
        <v>431</v>
      </c>
      <c r="AD3" s="14" t="s">
        <v>432</v>
      </c>
      <c r="AE3" s="14" t="s">
        <v>433</v>
      </c>
      <c r="AF3" s="14" t="s">
        <v>434</v>
      </c>
      <c r="AG3" s="14" t="s">
        <v>435</v>
      </c>
      <c r="AH3" s="14" t="s">
        <v>436</v>
      </c>
      <c r="AI3" s="14" t="s">
        <v>437</v>
      </c>
      <c r="AJ3" s="14" t="s">
        <v>438</v>
      </c>
      <c r="AK3" s="14" t="s">
        <v>439</v>
      </c>
      <c r="AL3" s="14" t="s">
        <v>440</v>
      </c>
      <c r="AM3" s="14" t="s">
        <v>441</v>
      </c>
      <c r="AN3" s="14" t="s">
        <v>442</v>
      </c>
      <c r="AO3" s="14" t="s">
        <v>443</v>
      </c>
      <c r="AP3" s="65" t="s">
        <v>444</v>
      </c>
      <c r="AQ3" s="60" t="s">
        <v>225</v>
      </c>
      <c r="AR3" s="14" t="s">
        <v>445</v>
      </c>
      <c r="AS3" s="14" t="s">
        <v>446</v>
      </c>
      <c r="AT3" s="14" t="s">
        <v>447</v>
      </c>
      <c r="AU3" s="14" t="s">
        <v>448</v>
      </c>
      <c r="AV3" s="14" t="s">
        <v>449</v>
      </c>
      <c r="AW3" s="14" t="s">
        <v>450</v>
      </c>
      <c r="AX3" s="14" t="s">
        <v>451</v>
      </c>
      <c r="AY3" s="14" t="s">
        <v>452</v>
      </c>
      <c r="AZ3" s="14" t="s">
        <v>453</v>
      </c>
      <c r="BA3" s="14" t="s">
        <v>454</v>
      </c>
      <c r="BB3" s="14" t="s">
        <v>455</v>
      </c>
      <c r="BC3" s="14" t="s">
        <v>456</v>
      </c>
      <c r="BD3" s="14" t="s">
        <v>457</v>
      </c>
      <c r="BE3" s="14" t="s">
        <v>458</v>
      </c>
      <c r="BF3" s="14" t="s">
        <v>459</v>
      </c>
      <c r="BG3" s="14" t="s">
        <v>460</v>
      </c>
      <c r="BH3" s="14" t="s">
        <v>461</v>
      </c>
      <c r="BI3" s="14" t="s">
        <v>462</v>
      </c>
      <c r="BJ3" s="14" t="s">
        <v>463</v>
      </c>
      <c r="BK3" s="65" t="s">
        <v>464</v>
      </c>
      <c r="BL3" s="60" t="s">
        <v>256</v>
      </c>
      <c r="BM3" s="14" t="s">
        <v>465</v>
      </c>
      <c r="BN3" s="14" t="s">
        <v>466</v>
      </c>
      <c r="BO3" s="14" t="s">
        <v>467</v>
      </c>
      <c r="BP3" s="14" t="s">
        <v>468</v>
      </c>
      <c r="BQ3" s="14" t="s">
        <v>469</v>
      </c>
      <c r="BR3" s="14" t="s">
        <v>470</v>
      </c>
      <c r="BS3" s="14" t="s">
        <v>471</v>
      </c>
      <c r="BT3" s="14" t="s">
        <v>472</v>
      </c>
      <c r="BU3" s="14" t="s">
        <v>473</v>
      </c>
      <c r="BV3" s="14" t="s">
        <v>474</v>
      </c>
      <c r="BW3" s="14" t="s">
        <v>475</v>
      </c>
      <c r="BX3" s="14" t="s">
        <v>476</v>
      </c>
      <c r="BY3" s="14" t="s">
        <v>477</v>
      </c>
      <c r="BZ3" s="14" t="s">
        <v>478</v>
      </c>
      <c r="CA3" s="14" t="s">
        <v>479</v>
      </c>
      <c r="CB3" s="14" t="s">
        <v>480</v>
      </c>
      <c r="CC3" s="14" t="s">
        <v>481</v>
      </c>
      <c r="CD3" s="14" t="s">
        <v>482</v>
      </c>
      <c r="CE3" s="14" t="s">
        <v>483</v>
      </c>
      <c r="CF3" s="65" t="s">
        <v>484</v>
      </c>
      <c r="CG3" s="60" t="s">
        <v>287</v>
      </c>
      <c r="CH3" s="14" t="s">
        <v>485</v>
      </c>
      <c r="CI3" s="14" t="s">
        <v>486</v>
      </c>
      <c r="CJ3" s="14" t="s">
        <v>487</v>
      </c>
      <c r="CK3" s="14" t="s">
        <v>488</v>
      </c>
      <c r="CL3" s="14" t="s">
        <v>489</v>
      </c>
      <c r="CM3" s="14" t="s">
        <v>490</v>
      </c>
      <c r="CN3" s="14" t="s">
        <v>491</v>
      </c>
      <c r="CO3" s="14" t="s">
        <v>492</v>
      </c>
      <c r="CP3" s="14" t="s">
        <v>493</v>
      </c>
      <c r="CQ3" s="14" t="s">
        <v>494</v>
      </c>
      <c r="CR3" s="14" t="s">
        <v>495</v>
      </c>
      <c r="CS3" s="14" t="s">
        <v>496</v>
      </c>
      <c r="CT3" s="14" t="s">
        <v>497</v>
      </c>
      <c r="CU3" s="14" t="s">
        <v>498</v>
      </c>
      <c r="CV3" s="14" t="s">
        <v>499</v>
      </c>
      <c r="CW3" s="14" t="s">
        <v>500</v>
      </c>
      <c r="CX3" s="14" t="s">
        <v>501</v>
      </c>
      <c r="CY3" s="14" t="s">
        <v>502</v>
      </c>
      <c r="CZ3" s="14" t="s">
        <v>503</v>
      </c>
      <c r="DA3" s="65" t="s">
        <v>504</v>
      </c>
      <c r="DB3" s="60" t="s">
        <v>318</v>
      </c>
      <c r="DC3" s="14" t="s">
        <v>505</v>
      </c>
      <c r="DD3" s="14" t="s">
        <v>506</v>
      </c>
      <c r="DE3" s="14" t="s">
        <v>507</v>
      </c>
      <c r="DF3" s="14" t="s">
        <v>508</v>
      </c>
      <c r="DG3" s="14" t="s">
        <v>509</v>
      </c>
      <c r="DH3" s="14" t="s">
        <v>510</v>
      </c>
      <c r="DI3" s="14" t="s">
        <v>511</v>
      </c>
      <c r="DJ3" s="14" t="s">
        <v>512</v>
      </c>
      <c r="DK3" s="14" t="s">
        <v>513</v>
      </c>
      <c r="DL3" s="14" t="s">
        <v>514</v>
      </c>
      <c r="DM3" s="14" t="s">
        <v>515</v>
      </c>
      <c r="DN3" s="14" t="s">
        <v>516</v>
      </c>
      <c r="DO3" s="14" t="s">
        <v>517</v>
      </c>
      <c r="DP3" s="14" t="s">
        <v>518</v>
      </c>
      <c r="DQ3" s="14" t="s">
        <v>519</v>
      </c>
      <c r="DR3" s="14" t="s">
        <v>520</v>
      </c>
      <c r="DS3" s="14" t="s">
        <v>521</v>
      </c>
      <c r="DT3" s="14" t="s">
        <v>522</v>
      </c>
      <c r="DU3" s="14" t="s">
        <v>523</v>
      </c>
      <c r="DV3" s="65" t="s">
        <v>524</v>
      </c>
      <c r="DW3" s="60" t="s">
        <v>349</v>
      </c>
    </row>
    <row r="4" spans="1:127" s="15" customFormat="1" ht="30" customHeight="1" x14ac:dyDescent="0.2">
      <c r="A4" s="160"/>
      <c r="B4" s="15" t="s">
        <v>368</v>
      </c>
      <c r="C4" s="15" t="s">
        <v>368</v>
      </c>
      <c r="D4" s="15" t="s">
        <v>368</v>
      </c>
      <c r="E4" s="15" t="s">
        <v>368</v>
      </c>
      <c r="F4" s="15" t="s">
        <v>368</v>
      </c>
      <c r="G4" s="15" t="s">
        <v>368</v>
      </c>
      <c r="H4" s="15" t="s">
        <v>368</v>
      </c>
      <c r="I4" s="15" t="s">
        <v>368</v>
      </c>
      <c r="J4" s="15" t="s">
        <v>368</v>
      </c>
      <c r="K4" s="15" t="s">
        <v>368</v>
      </c>
      <c r="L4" s="15" t="s">
        <v>368</v>
      </c>
      <c r="M4" s="15" t="s">
        <v>368</v>
      </c>
      <c r="N4" s="15" t="s">
        <v>368</v>
      </c>
      <c r="O4" s="15" t="s">
        <v>368</v>
      </c>
      <c r="P4" s="15" t="s">
        <v>368</v>
      </c>
      <c r="Q4" s="15" t="s">
        <v>368</v>
      </c>
      <c r="R4" s="15" t="s">
        <v>368</v>
      </c>
      <c r="S4" s="15" t="s">
        <v>368</v>
      </c>
      <c r="T4" s="15" t="s">
        <v>368</v>
      </c>
      <c r="U4" s="66" t="s">
        <v>368</v>
      </c>
      <c r="V4" s="61" t="s">
        <v>368</v>
      </c>
      <c r="W4" s="15" t="s">
        <v>368</v>
      </c>
      <c r="X4" s="15" t="s">
        <v>368</v>
      </c>
      <c r="Y4" s="15" t="s">
        <v>368</v>
      </c>
      <c r="Z4" s="15" t="s">
        <v>368</v>
      </c>
      <c r="AA4" s="15" t="s">
        <v>368</v>
      </c>
      <c r="AB4" s="15" t="s">
        <v>368</v>
      </c>
      <c r="AC4" s="15" t="s">
        <v>368</v>
      </c>
      <c r="AD4" s="15" t="s">
        <v>368</v>
      </c>
      <c r="AE4" s="15" t="s">
        <v>368</v>
      </c>
      <c r="AF4" s="15" t="s">
        <v>368</v>
      </c>
      <c r="AG4" s="15" t="s">
        <v>368</v>
      </c>
      <c r="AH4" s="15" t="s">
        <v>368</v>
      </c>
      <c r="AI4" s="15" t="s">
        <v>368</v>
      </c>
      <c r="AJ4" s="15" t="s">
        <v>368</v>
      </c>
      <c r="AK4" s="15" t="s">
        <v>368</v>
      </c>
      <c r="AL4" s="15" t="s">
        <v>368</v>
      </c>
      <c r="AM4" s="15" t="s">
        <v>368</v>
      </c>
      <c r="AN4" s="15" t="s">
        <v>368</v>
      </c>
      <c r="AO4" s="15" t="s">
        <v>368</v>
      </c>
      <c r="AP4" s="66" t="s">
        <v>368</v>
      </c>
      <c r="AQ4" s="61" t="s">
        <v>368</v>
      </c>
      <c r="AR4" s="15" t="s">
        <v>368</v>
      </c>
      <c r="AS4" s="15" t="s">
        <v>368</v>
      </c>
      <c r="AT4" s="15" t="s">
        <v>368</v>
      </c>
      <c r="AU4" s="15" t="s">
        <v>368</v>
      </c>
      <c r="AV4" s="15" t="s">
        <v>368</v>
      </c>
      <c r="AW4" s="15" t="s">
        <v>368</v>
      </c>
      <c r="AX4" s="15" t="s">
        <v>368</v>
      </c>
      <c r="AY4" s="15" t="s">
        <v>368</v>
      </c>
      <c r="AZ4" s="15" t="s">
        <v>368</v>
      </c>
      <c r="BA4" s="15" t="s">
        <v>368</v>
      </c>
      <c r="BB4" s="15" t="s">
        <v>368</v>
      </c>
      <c r="BC4" s="15" t="s">
        <v>368</v>
      </c>
      <c r="BD4" s="15" t="s">
        <v>368</v>
      </c>
      <c r="BE4" s="15" t="s">
        <v>368</v>
      </c>
      <c r="BF4" s="15" t="s">
        <v>368</v>
      </c>
      <c r="BG4" s="15" t="s">
        <v>368</v>
      </c>
      <c r="BH4" s="15" t="s">
        <v>368</v>
      </c>
      <c r="BI4" s="15" t="s">
        <v>368</v>
      </c>
      <c r="BJ4" s="15" t="s">
        <v>368</v>
      </c>
      <c r="BK4" s="66" t="s">
        <v>368</v>
      </c>
      <c r="BL4" s="61" t="s">
        <v>368</v>
      </c>
      <c r="BM4" s="15" t="s">
        <v>368</v>
      </c>
      <c r="BN4" s="15" t="s">
        <v>368</v>
      </c>
      <c r="BO4" s="15" t="s">
        <v>368</v>
      </c>
      <c r="BP4" s="15" t="s">
        <v>368</v>
      </c>
      <c r="BQ4" s="15" t="s">
        <v>368</v>
      </c>
      <c r="BR4" s="15" t="s">
        <v>368</v>
      </c>
      <c r="BS4" s="15" t="s">
        <v>368</v>
      </c>
      <c r="BT4" s="15" t="s">
        <v>368</v>
      </c>
      <c r="BU4" s="15" t="s">
        <v>368</v>
      </c>
      <c r="BV4" s="15" t="s">
        <v>368</v>
      </c>
      <c r="BW4" s="15" t="s">
        <v>368</v>
      </c>
      <c r="BX4" s="15" t="s">
        <v>368</v>
      </c>
      <c r="BY4" s="15" t="s">
        <v>368</v>
      </c>
      <c r="BZ4" s="15" t="s">
        <v>368</v>
      </c>
      <c r="CA4" s="15" t="s">
        <v>368</v>
      </c>
      <c r="CB4" s="15" t="s">
        <v>368</v>
      </c>
      <c r="CC4" s="15" t="s">
        <v>368</v>
      </c>
      <c r="CD4" s="15" t="s">
        <v>368</v>
      </c>
      <c r="CE4" s="15" t="s">
        <v>368</v>
      </c>
      <c r="CF4" s="66" t="s">
        <v>368</v>
      </c>
      <c r="CG4" s="61" t="s">
        <v>368</v>
      </c>
      <c r="CH4" s="15" t="s">
        <v>368</v>
      </c>
      <c r="CI4" s="15" t="s">
        <v>368</v>
      </c>
      <c r="CJ4" s="15" t="s">
        <v>368</v>
      </c>
      <c r="CK4" s="15" t="s">
        <v>368</v>
      </c>
      <c r="CL4" s="15" t="s">
        <v>368</v>
      </c>
      <c r="CM4" s="15" t="s">
        <v>368</v>
      </c>
      <c r="CN4" s="15" t="s">
        <v>368</v>
      </c>
      <c r="CO4" s="15" t="s">
        <v>368</v>
      </c>
      <c r="CP4" s="15" t="s">
        <v>368</v>
      </c>
      <c r="CQ4" s="15" t="s">
        <v>368</v>
      </c>
      <c r="CR4" s="15" t="s">
        <v>368</v>
      </c>
      <c r="CS4" s="15" t="s">
        <v>368</v>
      </c>
      <c r="CT4" s="15" t="s">
        <v>368</v>
      </c>
      <c r="CU4" s="15" t="s">
        <v>368</v>
      </c>
      <c r="CV4" s="15" t="s">
        <v>368</v>
      </c>
      <c r="CW4" s="15" t="s">
        <v>368</v>
      </c>
      <c r="CX4" s="15" t="s">
        <v>368</v>
      </c>
      <c r="CY4" s="15" t="s">
        <v>368</v>
      </c>
      <c r="CZ4" s="15" t="s">
        <v>368</v>
      </c>
      <c r="DA4" s="66" t="s">
        <v>368</v>
      </c>
      <c r="DB4" s="61" t="s">
        <v>368</v>
      </c>
      <c r="DC4" s="15" t="s">
        <v>368</v>
      </c>
      <c r="DD4" s="15" t="s">
        <v>368</v>
      </c>
      <c r="DE4" s="15" t="s">
        <v>368</v>
      </c>
      <c r="DF4" s="15" t="s">
        <v>368</v>
      </c>
      <c r="DG4" s="15" t="s">
        <v>368</v>
      </c>
      <c r="DH4" s="15" t="s">
        <v>368</v>
      </c>
      <c r="DI4" s="15" t="s">
        <v>368</v>
      </c>
      <c r="DJ4" s="15" t="s">
        <v>368</v>
      </c>
      <c r="DK4" s="15" t="s">
        <v>368</v>
      </c>
      <c r="DL4" s="15" t="s">
        <v>368</v>
      </c>
      <c r="DM4" s="15" t="s">
        <v>368</v>
      </c>
      <c r="DN4" s="15" t="s">
        <v>368</v>
      </c>
      <c r="DO4" s="15" t="s">
        <v>368</v>
      </c>
      <c r="DP4" s="15" t="s">
        <v>368</v>
      </c>
      <c r="DQ4" s="15" t="s">
        <v>368</v>
      </c>
      <c r="DR4" s="15" t="s">
        <v>368</v>
      </c>
      <c r="DS4" s="15" t="s">
        <v>368</v>
      </c>
      <c r="DT4" s="15" t="s">
        <v>368</v>
      </c>
      <c r="DU4" s="15" t="s">
        <v>368</v>
      </c>
      <c r="DV4" s="66" t="s">
        <v>368</v>
      </c>
      <c r="DW4" s="61" t="s">
        <v>368</v>
      </c>
    </row>
    <row r="5" spans="1:127" s="16" customFormat="1" ht="15" x14ac:dyDescent="0.2">
      <c r="A5" s="58" t="s">
        <v>372</v>
      </c>
      <c r="B5" s="77">
        <v>4</v>
      </c>
      <c r="C5" s="77">
        <v>4</v>
      </c>
      <c r="D5" s="77">
        <v>4</v>
      </c>
      <c r="E5" s="77">
        <v>1</v>
      </c>
      <c r="F5" s="77">
        <v>4</v>
      </c>
      <c r="G5" s="77">
        <v>4</v>
      </c>
      <c r="H5" s="77">
        <v>4</v>
      </c>
      <c r="I5" s="77">
        <v>4</v>
      </c>
      <c r="J5" s="77">
        <v>2</v>
      </c>
      <c r="K5" s="77">
        <v>4</v>
      </c>
      <c r="L5" s="77">
        <v>4</v>
      </c>
      <c r="M5" s="77">
        <v>2</v>
      </c>
      <c r="N5" s="77">
        <v>4</v>
      </c>
      <c r="O5" s="77">
        <v>4</v>
      </c>
      <c r="P5" s="77">
        <v>4</v>
      </c>
      <c r="Q5" s="77">
        <v>4</v>
      </c>
      <c r="R5" s="77">
        <v>4</v>
      </c>
      <c r="S5" s="77">
        <v>4</v>
      </c>
      <c r="T5" s="77">
        <v>4</v>
      </c>
      <c r="U5" s="85">
        <v>2</v>
      </c>
      <c r="V5" s="78">
        <v>71</v>
      </c>
      <c r="W5" s="77">
        <v>5</v>
      </c>
      <c r="X5" s="77">
        <v>4</v>
      </c>
      <c r="Y5" s="77">
        <v>3</v>
      </c>
      <c r="Z5" s="77">
        <v>4</v>
      </c>
      <c r="AA5" s="77">
        <v>4</v>
      </c>
      <c r="AB5" s="77">
        <v>4</v>
      </c>
      <c r="AC5" s="77">
        <v>5</v>
      </c>
      <c r="AD5" s="77">
        <v>4</v>
      </c>
      <c r="AE5" s="77">
        <v>1</v>
      </c>
      <c r="AF5" s="77">
        <v>4</v>
      </c>
      <c r="AG5" s="77">
        <v>5</v>
      </c>
      <c r="AH5" s="77">
        <v>1</v>
      </c>
      <c r="AI5" s="77">
        <v>5</v>
      </c>
      <c r="AJ5" s="77">
        <v>5</v>
      </c>
      <c r="AK5" s="77">
        <v>5</v>
      </c>
      <c r="AL5" s="77">
        <v>4</v>
      </c>
      <c r="AM5" s="77">
        <v>4</v>
      </c>
      <c r="AN5" s="77">
        <v>5</v>
      </c>
      <c r="AO5" s="77">
        <v>5</v>
      </c>
      <c r="AP5" s="85">
        <v>2</v>
      </c>
      <c r="AQ5" s="78">
        <v>79</v>
      </c>
      <c r="AR5" s="77">
        <v>4</v>
      </c>
      <c r="AS5" s="77">
        <v>4</v>
      </c>
      <c r="AT5" s="77">
        <v>2</v>
      </c>
      <c r="AU5" s="77">
        <v>4</v>
      </c>
      <c r="AV5" s="77">
        <v>5</v>
      </c>
      <c r="AW5" s="77">
        <v>4</v>
      </c>
      <c r="AX5" s="77">
        <v>4</v>
      </c>
      <c r="AY5" s="77">
        <v>2</v>
      </c>
      <c r="AZ5" s="77">
        <v>1</v>
      </c>
      <c r="BA5" s="77">
        <v>3</v>
      </c>
      <c r="BB5" s="77">
        <v>5</v>
      </c>
      <c r="BC5" s="77">
        <v>2</v>
      </c>
      <c r="BD5" s="77">
        <v>5</v>
      </c>
      <c r="BE5" s="77">
        <v>5</v>
      </c>
      <c r="BF5" s="77">
        <v>4</v>
      </c>
      <c r="BG5" s="77">
        <v>4</v>
      </c>
      <c r="BH5" s="77">
        <v>4</v>
      </c>
      <c r="BI5" s="77">
        <v>5</v>
      </c>
      <c r="BJ5" s="77">
        <v>5</v>
      </c>
      <c r="BK5" s="85">
        <v>2</v>
      </c>
      <c r="BL5" s="78">
        <v>74</v>
      </c>
      <c r="BM5" s="77">
        <v>4</v>
      </c>
      <c r="BN5" s="77">
        <v>2</v>
      </c>
      <c r="BO5" s="77">
        <v>3</v>
      </c>
      <c r="BP5" s="77">
        <v>4</v>
      </c>
      <c r="BQ5" s="77">
        <v>4</v>
      </c>
      <c r="BR5" s="77">
        <v>4</v>
      </c>
      <c r="BS5" s="77">
        <v>4</v>
      </c>
      <c r="BT5" s="77">
        <v>4</v>
      </c>
      <c r="BU5" s="77">
        <v>1</v>
      </c>
      <c r="BV5" s="77">
        <v>4</v>
      </c>
      <c r="BW5" s="77">
        <v>5</v>
      </c>
      <c r="BX5" s="77">
        <v>1</v>
      </c>
      <c r="BY5" s="77">
        <v>5</v>
      </c>
      <c r="BZ5" s="77">
        <v>4</v>
      </c>
      <c r="CA5" s="77">
        <v>4</v>
      </c>
      <c r="CB5" s="77">
        <v>4</v>
      </c>
      <c r="CC5" s="77">
        <v>4</v>
      </c>
      <c r="CD5" s="77">
        <v>5</v>
      </c>
      <c r="CE5" s="77">
        <v>5</v>
      </c>
      <c r="CF5" s="85">
        <v>2</v>
      </c>
      <c r="CG5" s="78">
        <v>73</v>
      </c>
      <c r="CH5" s="77">
        <v>4</v>
      </c>
      <c r="CI5" s="77">
        <v>3</v>
      </c>
      <c r="CJ5" s="77">
        <v>2</v>
      </c>
      <c r="CK5" s="77">
        <v>2</v>
      </c>
      <c r="CL5" s="77">
        <v>4</v>
      </c>
      <c r="CM5" s="77">
        <v>4</v>
      </c>
      <c r="CN5" s="77">
        <v>4</v>
      </c>
      <c r="CO5" s="77">
        <v>1</v>
      </c>
      <c r="CP5" s="77">
        <v>1</v>
      </c>
      <c r="CQ5" s="77">
        <v>4</v>
      </c>
      <c r="CR5" s="77">
        <v>5</v>
      </c>
      <c r="CS5" s="77">
        <v>1</v>
      </c>
      <c r="CT5" s="77">
        <v>5</v>
      </c>
      <c r="CU5" s="77">
        <v>4</v>
      </c>
      <c r="CV5" s="77">
        <v>4</v>
      </c>
      <c r="CW5" s="77">
        <v>4</v>
      </c>
      <c r="CX5" s="77">
        <v>5</v>
      </c>
      <c r="CY5" s="77">
        <v>5</v>
      </c>
      <c r="CZ5" s="77">
        <v>5</v>
      </c>
      <c r="DA5" s="85">
        <v>2</v>
      </c>
      <c r="DB5" s="78">
        <v>69</v>
      </c>
      <c r="DC5" s="77">
        <v>4</v>
      </c>
      <c r="DD5" s="77">
        <v>4</v>
      </c>
      <c r="DE5" s="77">
        <v>4</v>
      </c>
      <c r="DF5" s="77">
        <v>4</v>
      </c>
      <c r="DG5" s="77">
        <v>3</v>
      </c>
      <c r="DH5" s="77">
        <v>4</v>
      </c>
      <c r="DI5" s="77">
        <v>4</v>
      </c>
      <c r="DJ5" s="77">
        <v>4</v>
      </c>
      <c r="DK5" s="77">
        <v>2</v>
      </c>
      <c r="DL5" s="77">
        <v>4</v>
      </c>
      <c r="DM5" s="77">
        <v>4</v>
      </c>
      <c r="DN5" s="77">
        <v>1</v>
      </c>
      <c r="DO5" s="77">
        <v>5</v>
      </c>
      <c r="DP5" s="77">
        <v>4</v>
      </c>
      <c r="DQ5" s="77">
        <v>5</v>
      </c>
      <c r="DR5" s="77">
        <v>4</v>
      </c>
      <c r="DS5" s="77">
        <v>4</v>
      </c>
      <c r="DT5" s="77">
        <v>5</v>
      </c>
      <c r="DU5" s="77">
        <v>4</v>
      </c>
      <c r="DV5" s="85">
        <v>2</v>
      </c>
      <c r="DW5" s="78">
        <v>75</v>
      </c>
    </row>
    <row r="6" spans="1:127" s="63" customFormat="1" ht="15" x14ac:dyDescent="0.2">
      <c r="A6" s="62" t="s">
        <v>376</v>
      </c>
      <c r="B6" s="79">
        <v>3</v>
      </c>
      <c r="C6" s="79">
        <v>5</v>
      </c>
      <c r="D6" s="79">
        <v>3</v>
      </c>
      <c r="E6" s="79">
        <v>5</v>
      </c>
      <c r="F6" s="79">
        <v>5</v>
      </c>
      <c r="G6" s="79">
        <v>5</v>
      </c>
      <c r="H6" s="79">
        <v>5</v>
      </c>
      <c r="I6" s="79">
        <v>3</v>
      </c>
      <c r="J6" s="79">
        <v>1</v>
      </c>
      <c r="K6" s="79">
        <v>5</v>
      </c>
      <c r="L6" s="79">
        <v>4</v>
      </c>
      <c r="M6" s="79">
        <v>3</v>
      </c>
      <c r="N6" s="79">
        <v>5</v>
      </c>
      <c r="O6" s="79">
        <v>5</v>
      </c>
      <c r="P6" s="79">
        <v>5</v>
      </c>
      <c r="Q6" s="79">
        <v>4</v>
      </c>
      <c r="R6" s="79">
        <v>4</v>
      </c>
      <c r="S6" s="79">
        <v>5</v>
      </c>
      <c r="T6" s="79">
        <v>5</v>
      </c>
      <c r="U6" s="86">
        <v>1</v>
      </c>
      <c r="V6" s="80">
        <v>81</v>
      </c>
      <c r="W6" s="79">
        <v>4</v>
      </c>
      <c r="X6" s="79">
        <v>4</v>
      </c>
      <c r="Y6" s="79">
        <v>4</v>
      </c>
      <c r="Z6" s="79">
        <v>5</v>
      </c>
      <c r="AA6" s="79">
        <v>5</v>
      </c>
      <c r="AB6" s="79">
        <v>5</v>
      </c>
      <c r="AC6" s="79">
        <v>4</v>
      </c>
      <c r="AD6" s="79">
        <v>4</v>
      </c>
      <c r="AE6" s="79">
        <v>1</v>
      </c>
      <c r="AF6" s="79">
        <v>4</v>
      </c>
      <c r="AG6" s="79">
        <v>5</v>
      </c>
      <c r="AH6" s="79">
        <v>4</v>
      </c>
      <c r="AI6" s="79">
        <v>5</v>
      </c>
      <c r="AJ6" s="79">
        <v>5</v>
      </c>
      <c r="AK6" s="79">
        <v>5</v>
      </c>
      <c r="AL6" s="79">
        <v>4</v>
      </c>
      <c r="AM6" s="79">
        <v>4</v>
      </c>
      <c r="AN6" s="79">
        <v>5</v>
      </c>
      <c r="AO6" s="79">
        <v>5</v>
      </c>
      <c r="AP6" s="86">
        <v>2</v>
      </c>
      <c r="AQ6" s="80">
        <v>84</v>
      </c>
      <c r="AR6" s="79">
        <v>5</v>
      </c>
      <c r="AS6" s="79">
        <v>5</v>
      </c>
      <c r="AT6" s="79">
        <v>5</v>
      </c>
      <c r="AU6" s="79">
        <v>5</v>
      </c>
      <c r="AV6" s="79">
        <v>5</v>
      </c>
      <c r="AW6" s="79">
        <v>5</v>
      </c>
      <c r="AX6" s="79">
        <v>5</v>
      </c>
      <c r="AY6" s="79">
        <v>4</v>
      </c>
      <c r="AZ6" s="79">
        <v>1</v>
      </c>
      <c r="BA6" s="79">
        <v>1</v>
      </c>
      <c r="BB6" s="79">
        <v>1</v>
      </c>
      <c r="BC6" s="79">
        <v>3</v>
      </c>
      <c r="BD6" s="79">
        <v>5</v>
      </c>
      <c r="BE6" s="79">
        <v>5</v>
      </c>
      <c r="BF6" s="79">
        <v>5</v>
      </c>
      <c r="BG6" s="79">
        <v>5</v>
      </c>
      <c r="BH6" s="79">
        <v>5</v>
      </c>
      <c r="BI6" s="79">
        <v>5</v>
      </c>
      <c r="BJ6" s="79">
        <v>5</v>
      </c>
      <c r="BK6" s="86">
        <v>1</v>
      </c>
      <c r="BL6" s="80">
        <v>81</v>
      </c>
      <c r="BM6" s="79">
        <v>4</v>
      </c>
      <c r="BN6" s="79">
        <v>4</v>
      </c>
      <c r="BO6" s="79">
        <v>4</v>
      </c>
      <c r="BP6" s="79">
        <v>5</v>
      </c>
      <c r="BQ6" s="79">
        <v>4</v>
      </c>
      <c r="BR6" s="79">
        <v>5</v>
      </c>
      <c r="BS6" s="79">
        <v>5</v>
      </c>
      <c r="BT6" s="79">
        <v>4</v>
      </c>
      <c r="BU6" s="79">
        <v>1</v>
      </c>
      <c r="BV6" s="79">
        <v>4</v>
      </c>
      <c r="BW6" s="79">
        <v>4</v>
      </c>
      <c r="BX6" s="79">
        <v>4</v>
      </c>
      <c r="BY6" s="79">
        <v>5</v>
      </c>
      <c r="BZ6" s="79">
        <v>5</v>
      </c>
      <c r="CA6" s="79">
        <v>5</v>
      </c>
      <c r="CB6" s="79">
        <v>5</v>
      </c>
      <c r="CC6" s="79">
        <v>5</v>
      </c>
      <c r="CD6" s="79">
        <v>5</v>
      </c>
      <c r="CE6" s="79">
        <v>5</v>
      </c>
      <c r="CF6" s="86">
        <v>1</v>
      </c>
      <c r="CG6" s="80">
        <v>84</v>
      </c>
      <c r="CH6" s="79">
        <v>5</v>
      </c>
      <c r="CI6" s="79">
        <v>5</v>
      </c>
      <c r="CJ6" s="79">
        <v>5</v>
      </c>
      <c r="CK6" s="79">
        <v>5</v>
      </c>
      <c r="CL6" s="79">
        <v>1</v>
      </c>
      <c r="CM6" s="79">
        <v>5</v>
      </c>
      <c r="CN6" s="79">
        <v>5</v>
      </c>
      <c r="CO6" s="79">
        <v>5</v>
      </c>
      <c r="CP6" s="79">
        <v>1</v>
      </c>
      <c r="CQ6" s="79">
        <v>5</v>
      </c>
      <c r="CR6" s="79">
        <v>2</v>
      </c>
      <c r="CS6" s="79">
        <v>3</v>
      </c>
      <c r="CT6" s="79">
        <v>5</v>
      </c>
      <c r="CU6" s="79">
        <v>5</v>
      </c>
      <c r="CV6" s="79">
        <v>5</v>
      </c>
      <c r="CW6" s="79">
        <v>5</v>
      </c>
      <c r="CX6" s="79">
        <v>5</v>
      </c>
      <c r="CY6" s="79">
        <v>5</v>
      </c>
      <c r="CZ6" s="79">
        <v>5</v>
      </c>
      <c r="DA6" s="86">
        <v>1</v>
      </c>
      <c r="DB6" s="80">
        <v>83</v>
      </c>
      <c r="DC6" s="79">
        <v>5</v>
      </c>
      <c r="DD6" s="79">
        <v>5</v>
      </c>
      <c r="DE6" s="79">
        <v>4</v>
      </c>
      <c r="DF6" s="79">
        <v>5</v>
      </c>
      <c r="DG6" s="79">
        <v>4</v>
      </c>
      <c r="DH6" s="79">
        <v>5</v>
      </c>
      <c r="DI6" s="79">
        <v>5</v>
      </c>
      <c r="DJ6" s="79">
        <v>4</v>
      </c>
      <c r="DK6" s="79">
        <v>1</v>
      </c>
      <c r="DL6" s="79">
        <v>4</v>
      </c>
      <c r="DM6" s="79">
        <v>1</v>
      </c>
      <c r="DN6" s="79">
        <v>4</v>
      </c>
      <c r="DO6" s="79">
        <v>5</v>
      </c>
      <c r="DP6" s="79">
        <v>5</v>
      </c>
      <c r="DQ6" s="79">
        <v>5</v>
      </c>
      <c r="DR6" s="79">
        <v>5</v>
      </c>
      <c r="DS6" s="79">
        <v>5</v>
      </c>
      <c r="DT6" s="79">
        <v>5</v>
      </c>
      <c r="DU6" s="79">
        <v>5</v>
      </c>
      <c r="DV6" s="86">
        <v>1</v>
      </c>
      <c r="DW6" s="80">
        <v>83</v>
      </c>
    </row>
    <row r="7" spans="1:127" s="16" customFormat="1" ht="15" x14ac:dyDescent="0.2">
      <c r="A7" s="58" t="s">
        <v>378</v>
      </c>
      <c r="B7" s="77">
        <v>2</v>
      </c>
      <c r="C7" s="77">
        <v>1</v>
      </c>
      <c r="D7" s="77">
        <v>2</v>
      </c>
      <c r="E7" s="77">
        <v>5</v>
      </c>
      <c r="F7" s="77">
        <v>4</v>
      </c>
      <c r="G7" s="77">
        <v>4</v>
      </c>
      <c r="H7" s="77">
        <v>5</v>
      </c>
      <c r="I7" s="77">
        <v>3</v>
      </c>
      <c r="J7" s="77">
        <v>1</v>
      </c>
      <c r="K7" s="77">
        <v>5</v>
      </c>
      <c r="L7" s="77">
        <v>5</v>
      </c>
      <c r="M7" s="77">
        <v>3</v>
      </c>
      <c r="N7" s="77">
        <v>3</v>
      </c>
      <c r="O7" s="77">
        <v>5</v>
      </c>
      <c r="P7" s="77">
        <v>5</v>
      </c>
      <c r="Q7" s="77">
        <v>4</v>
      </c>
      <c r="R7" s="77">
        <v>5</v>
      </c>
      <c r="S7" s="77">
        <v>5</v>
      </c>
      <c r="T7" s="77">
        <v>5</v>
      </c>
      <c r="U7" s="85">
        <v>1</v>
      </c>
      <c r="V7" s="78">
        <v>73</v>
      </c>
      <c r="W7" s="77">
        <v>4</v>
      </c>
      <c r="X7" s="77">
        <v>5</v>
      </c>
      <c r="Y7" s="77">
        <v>3</v>
      </c>
      <c r="Z7" s="77">
        <v>5</v>
      </c>
      <c r="AA7" s="77">
        <v>4</v>
      </c>
      <c r="AB7" s="77">
        <v>5</v>
      </c>
      <c r="AC7" s="77">
        <v>4</v>
      </c>
      <c r="AD7" s="77">
        <v>3</v>
      </c>
      <c r="AE7" s="77">
        <v>1</v>
      </c>
      <c r="AF7" s="77">
        <v>5</v>
      </c>
      <c r="AG7" s="77">
        <v>5</v>
      </c>
      <c r="AH7" s="77">
        <v>4</v>
      </c>
      <c r="AI7" s="77">
        <v>5</v>
      </c>
      <c r="AJ7" s="77">
        <v>5</v>
      </c>
      <c r="AK7" s="77">
        <v>4</v>
      </c>
      <c r="AL7" s="77">
        <v>4</v>
      </c>
      <c r="AM7" s="77">
        <v>5</v>
      </c>
      <c r="AN7" s="77">
        <v>5</v>
      </c>
      <c r="AO7" s="77">
        <v>5</v>
      </c>
      <c r="AP7" s="85">
        <v>3</v>
      </c>
      <c r="AQ7" s="78">
        <v>84</v>
      </c>
      <c r="AR7" s="77">
        <v>3</v>
      </c>
      <c r="AS7" s="77">
        <v>5</v>
      </c>
      <c r="AT7" s="77">
        <v>4</v>
      </c>
      <c r="AU7" s="77">
        <v>4</v>
      </c>
      <c r="AV7" s="77">
        <v>5</v>
      </c>
      <c r="AW7" s="77">
        <v>1</v>
      </c>
      <c r="AX7" s="77">
        <v>4</v>
      </c>
      <c r="AY7" s="77">
        <v>5</v>
      </c>
      <c r="AZ7" s="77">
        <v>1</v>
      </c>
      <c r="BA7" s="77">
        <v>5</v>
      </c>
      <c r="BB7" s="77">
        <v>5</v>
      </c>
      <c r="BC7" s="77">
        <v>1</v>
      </c>
      <c r="BD7" s="77">
        <v>5</v>
      </c>
      <c r="BE7" s="77">
        <v>3</v>
      </c>
      <c r="BF7" s="77">
        <v>5</v>
      </c>
      <c r="BG7" s="77">
        <v>5</v>
      </c>
      <c r="BH7" s="77">
        <v>4</v>
      </c>
      <c r="BI7" s="77">
        <v>5</v>
      </c>
      <c r="BJ7" s="77">
        <v>5</v>
      </c>
      <c r="BK7" s="85">
        <v>2</v>
      </c>
      <c r="BL7" s="78">
        <v>77</v>
      </c>
      <c r="BM7" s="77">
        <v>3</v>
      </c>
      <c r="BN7" s="77">
        <v>5</v>
      </c>
      <c r="BO7" s="77">
        <v>4</v>
      </c>
      <c r="BP7" s="77">
        <v>5</v>
      </c>
      <c r="BQ7" s="77">
        <v>3</v>
      </c>
      <c r="BR7" s="77">
        <v>4</v>
      </c>
      <c r="BS7" s="77">
        <v>4</v>
      </c>
      <c r="BT7" s="77">
        <v>4</v>
      </c>
      <c r="BU7" s="77">
        <v>1</v>
      </c>
      <c r="BV7" s="77">
        <v>5</v>
      </c>
      <c r="BW7" s="77">
        <v>5</v>
      </c>
      <c r="BX7" s="77">
        <v>1</v>
      </c>
      <c r="BY7" s="77">
        <v>5</v>
      </c>
      <c r="BZ7" s="77">
        <v>4</v>
      </c>
      <c r="CA7" s="77">
        <v>5</v>
      </c>
      <c r="CB7" s="77">
        <v>5</v>
      </c>
      <c r="CC7" s="77">
        <v>4</v>
      </c>
      <c r="CD7" s="77">
        <v>5</v>
      </c>
      <c r="CE7" s="77">
        <v>5</v>
      </c>
      <c r="CF7" s="85">
        <v>2</v>
      </c>
      <c r="CG7" s="78">
        <v>79</v>
      </c>
      <c r="CH7" s="77">
        <v>3</v>
      </c>
      <c r="CI7" s="77">
        <v>5</v>
      </c>
      <c r="CJ7" s="77">
        <v>4</v>
      </c>
      <c r="CK7" s="77">
        <v>5</v>
      </c>
      <c r="CL7" s="77">
        <v>4</v>
      </c>
      <c r="CM7" s="77">
        <v>4</v>
      </c>
      <c r="CN7" s="77">
        <v>4</v>
      </c>
      <c r="CO7" s="77">
        <v>5</v>
      </c>
      <c r="CP7" s="77">
        <v>1</v>
      </c>
      <c r="CQ7" s="77">
        <v>5</v>
      </c>
      <c r="CR7" s="77">
        <v>5</v>
      </c>
      <c r="CS7" s="77">
        <v>4</v>
      </c>
      <c r="CT7" s="77">
        <v>5</v>
      </c>
      <c r="CU7" s="77">
        <v>3</v>
      </c>
      <c r="CV7" s="77">
        <v>5</v>
      </c>
      <c r="CW7" s="77">
        <v>5</v>
      </c>
      <c r="CX7" s="77">
        <v>5</v>
      </c>
      <c r="CY7" s="77">
        <v>5</v>
      </c>
      <c r="CZ7" s="77">
        <v>5</v>
      </c>
      <c r="DA7" s="85">
        <v>2</v>
      </c>
      <c r="DB7" s="78">
        <v>84</v>
      </c>
      <c r="DC7" s="77">
        <v>3</v>
      </c>
      <c r="DD7" s="77">
        <v>5</v>
      </c>
      <c r="DE7" s="77">
        <v>5</v>
      </c>
      <c r="DF7" s="77">
        <v>5</v>
      </c>
      <c r="DG7" s="77">
        <v>5</v>
      </c>
      <c r="DH7" s="77">
        <v>2</v>
      </c>
      <c r="DI7" s="77">
        <v>5</v>
      </c>
      <c r="DJ7" s="77">
        <v>4</v>
      </c>
      <c r="DK7" s="77">
        <v>1</v>
      </c>
      <c r="DL7" s="77">
        <v>5</v>
      </c>
      <c r="DM7" s="77">
        <v>5</v>
      </c>
      <c r="DN7" s="77">
        <v>3</v>
      </c>
      <c r="DO7" s="77">
        <v>5</v>
      </c>
      <c r="DP7" s="77">
        <v>4</v>
      </c>
      <c r="DQ7" s="77">
        <v>1</v>
      </c>
      <c r="DR7" s="77">
        <v>1</v>
      </c>
      <c r="DS7" s="77">
        <v>5</v>
      </c>
      <c r="DT7" s="77">
        <v>5</v>
      </c>
      <c r="DU7" s="77">
        <v>3</v>
      </c>
      <c r="DV7" s="85">
        <v>2</v>
      </c>
      <c r="DW7" s="78">
        <v>74</v>
      </c>
    </row>
    <row r="8" spans="1:127" s="63" customFormat="1" ht="15" x14ac:dyDescent="0.2">
      <c r="A8" s="62" t="s">
        <v>381</v>
      </c>
      <c r="B8" s="79">
        <v>3</v>
      </c>
      <c r="C8" s="79">
        <v>3</v>
      </c>
      <c r="D8" s="79">
        <v>2</v>
      </c>
      <c r="E8" s="79">
        <v>5</v>
      </c>
      <c r="F8" s="79">
        <v>4</v>
      </c>
      <c r="G8" s="79">
        <v>3</v>
      </c>
      <c r="H8" s="79">
        <v>5</v>
      </c>
      <c r="I8" s="79">
        <v>3</v>
      </c>
      <c r="J8" s="79">
        <v>2</v>
      </c>
      <c r="K8" s="79">
        <v>5</v>
      </c>
      <c r="L8" s="79">
        <v>5</v>
      </c>
      <c r="M8" s="79">
        <v>1</v>
      </c>
      <c r="N8" s="79">
        <v>5</v>
      </c>
      <c r="O8" s="79">
        <v>1</v>
      </c>
      <c r="P8" s="79">
        <v>4</v>
      </c>
      <c r="Q8" s="79">
        <v>3</v>
      </c>
      <c r="R8" s="79">
        <v>2</v>
      </c>
      <c r="S8" s="79">
        <v>5</v>
      </c>
      <c r="T8" s="79">
        <v>5</v>
      </c>
      <c r="U8" s="86">
        <v>2</v>
      </c>
      <c r="V8" s="80">
        <v>68</v>
      </c>
      <c r="W8" s="79">
        <v>4</v>
      </c>
      <c r="X8" s="79">
        <v>5</v>
      </c>
      <c r="Y8" s="79">
        <v>4</v>
      </c>
      <c r="Z8" s="79">
        <v>3</v>
      </c>
      <c r="AA8" s="79">
        <v>5</v>
      </c>
      <c r="AB8" s="79">
        <v>5</v>
      </c>
      <c r="AC8" s="79">
        <v>3</v>
      </c>
      <c r="AD8" s="79">
        <v>3</v>
      </c>
      <c r="AE8" s="79">
        <v>1</v>
      </c>
      <c r="AF8" s="79">
        <v>3</v>
      </c>
      <c r="AG8" s="79">
        <v>5</v>
      </c>
      <c r="AH8" s="79">
        <v>3</v>
      </c>
      <c r="AI8" s="79">
        <v>5</v>
      </c>
      <c r="AJ8" s="79">
        <v>5</v>
      </c>
      <c r="AK8" s="79">
        <v>5</v>
      </c>
      <c r="AL8" s="79">
        <v>4</v>
      </c>
      <c r="AM8" s="79">
        <v>3</v>
      </c>
      <c r="AN8" s="79">
        <v>5</v>
      </c>
      <c r="AO8" s="79">
        <v>3</v>
      </c>
      <c r="AP8" s="86">
        <v>3</v>
      </c>
      <c r="AQ8" s="80">
        <v>77</v>
      </c>
      <c r="AR8" s="79">
        <v>5</v>
      </c>
      <c r="AS8" s="79">
        <v>5</v>
      </c>
      <c r="AT8" s="79">
        <v>3</v>
      </c>
      <c r="AU8" s="79">
        <v>1</v>
      </c>
      <c r="AV8" s="79">
        <v>5</v>
      </c>
      <c r="AW8" s="79">
        <v>4</v>
      </c>
      <c r="AX8" s="79">
        <v>4</v>
      </c>
      <c r="AY8" s="79">
        <v>3</v>
      </c>
      <c r="AZ8" s="79">
        <v>1</v>
      </c>
      <c r="BA8" s="79">
        <v>3</v>
      </c>
      <c r="BB8" s="79">
        <v>5</v>
      </c>
      <c r="BC8" s="79">
        <v>1</v>
      </c>
      <c r="BD8" s="79">
        <v>3</v>
      </c>
      <c r="BE8" s="79">
        <v>4</v>
      </c>
      <c r="BF8" s="79">
        <v>4</v>
      </c>
      <c r="BG8" s="79">
        <v>3</v>
      </c>
      <c r="BH8" s="79">
        <v>3</v>
      </c>
      <c r="BI8" s="79">
        <v>5</v>
      </c>
      <c r="BJ8" s="79">
        <v>1</v>
      </c>
      <c r="BK8" s="86">
        <v>3</v>
      </c>
      <c r="BL8" s="80">
        <v>66</v>
      </c>
      <c r="BM8" s="79">
        <v>5</v>
      </c>
      <c r="BN8" s="79">
        <v>4</v>
      </c>
      <c r="BO8" s="79">
        <v>3</v>
      </c>
      <c r="BP8" s="79">
        <v>5</v>
      </c>
      <c r="BQ8" s="79">
        <v>5</v>
      </c>
      <c r="BR8" s="79">
        <v>5</v>
      </c>
      <c r="BS8" s="79">
        <v>5</v>
      </c>
      <c r="BT8" s="79">
        <v>4</v>
      </c>
      <c r="BU8" s="79">
        <v>2</v>
      </c>
      <c r="BV8" s="79">
        <v>5</v>
      </c>
      <c r="BW8" s="79">
        <v>5</v>
      </c>
      <c r="BX8" s="79">
        <v>3</v>
      </c>
      <c r="BY8" s="79">
        <v>5</v>
      </c>
      <c r="BZ8" s="79">
        <v>4</v>
      </c>
      <c r="CA8" s="79">
        <v>4</v>
      </c>
      <c r="CB8" s="79">
        <v>3</v>
      </c>
      <c r="CC8" s="79">
        <v>2</v>
      </c>
      <c r="CD8" s="79">
        <v>5</v>
      </c>
      <c r="CE8" s="79">
        <v>5</v>
      </c>
      <c r="CF8" s="86">
        <v>2</v>
      </c>
      <c r="CG8" s="80">
        <v>81</v>
      </c>
      <c r="CH8" s="79">
        <v>5</v>
      </c>
      <c r="CI8" s="79">
        <v>5</v>
      </c>
      <c r="CJ8" s="79">
        <v>3</v>
      </c>
      <c r="CK8" s="79">
        <v>4</v>
      </c>
      <c r="CL8" s="79">
        <v>5</v>
      </c>
      <c r="CM8" s="79">
        <v>5</v>
      </c>
      <c r="CN8" s="79">
        <v>5</v>
      </c>
      <c r="CO8" s="79">
        <v>4</v>
      </c>
      <c r="CP8" s="79">
        <v>1</v>
      </c>
      <c r="CQ8" s="79">
        <v>3</v>
      </c>
      <c r="CR8" s="79">
        <v>5</v>
      </c>
      <c r="CS8" s="79">
        <v>1</v>
      </c>
      <c r="CT8" s="79">
        <v>5</v>
      </c>
      <c r="CU8" s="79">
        <v>5</v>
      </c>
      <c r="CV8" s="79">
        <v>5</v>
      </c>
      <c r="CW8" s="79">
        <v>5</v>
      </c>
      <c r="CX8" s="79">
        <v>4</v>
      </c>
      <c r="CY8" s="79">
        <v>4</v>
      </c>
      <c r="CZ8" s="79">
        <v>5</v>
      </c>
      <c r="DA8" s="86">
        <v>1</v>
      </c>
      <c r="DB8" s="80">
        <v>80</v>
      </c>
      <c r="DC8" s="79">
        <v>-99</v>
      </c>
      <c r="DD8" s="79">
        <v>-99</v>
      </c>
      <c r="DE8" s="79">
        <v>-99</v>
      </c>
      <c r="DF8" s="79">
        <v>-99</v>
      </c>
      <c r="DG8" s="79">
        <v>-99</v>
      </c>
      <c r="DH8" s="79">
        <v>-99</v>
      </c>
      <c r="DI8" s="79">
        <v>-99</v>
      </c>
      <c r="DJ8" s="79">
        <v>-99</v>
      </c>
      <c r="DK8" s="79">
        <v>-99</v>
      </c>
      <c r="DL8" s="79">
        <v>-99</v>
      </c>
      <c r="DM8" s="79">
        <v>-99</v>
      </c>
      <c r="DN8" s="79">
        <v>-99</v>
      </c>
      <c r="DO8" s="79">
        <v>-99</v>
      </c>
      <c r="DP8" s="79">
        <v>-99</v>
      </c>
      <c r="DQ8" s="79">
        <v>-99</v>
      </c>
      <c r="DR8" s="79">
        <v>-99</v>
      </c>
      <c r="DS8" s="79">
        <v>-99</v>
      </c>
      <c r="DT8" s="79">
        <v>-99</v>
      </c>
      <c r="DU8" s="79">
        <v>-99</v>
      </c>
      <c r="DV8" s="86">
        <v>-99</v>
      </c>
      <c r="DW8" s="80">
        <v>-99</v>
      </c>
    </row>
    <row r="9" spans="1:127" s="16" customFormat="1" ht="15" x14ac:dyDescent="0.2">
      <c r="A9" s="58" t="s">
        <v>385</v>
      </c>
      <c r="B9" s="77">
        <v>5</v>
      </c>
      <c r="C9" s="77">
        <v>5</v>
      </c>
      <c r="D9" s="77">
        <v>4</v>
      </c>
      <c r="E9" s="77">
        <v>3</v>
      </c>
      <c r="F9" s="77">
        <v>5</v>
      </c>
      <c r="G9" s="77">
        <v>5</v>
      </c>
      <c r="H9" s="77">
        <v>3</v>
      </c>
      <c r="I9" s="77">
        <v>2</v>
      </c>
      <c r="J9" s="77">
        <v>1</v>
      </c>
      <c r="K9" s="77">
        <v>5</v>
      </c>
      <c r="L9" s="77">
        <v>4</v>
      </c>
      <c r="M9" s="77">
        <v>2</v>
      </c>
      <c r="N9" s="77">
        <v>5</v>
      </c>
      <c r="O9" s="77">
        <v>5</v>
      </c>
      <c r="P9" s="77">
        <v>5</v>
      </c>
      <c r="Q9" s="77">
        <v>4</v>
      </c>
      <c r="R9" s="77">
        <v>3</v>
      </c>
      <c r="S9" s="77">
        <v>5</v>
      </c>
      <c r="T9" s="77">
        <v>5</v>
      </c>
      <c r="U9" s="85">
        <v>4</v>
      </c>
      <c r="V9" s="78">
        <v>80</v>
      </c>
      <c r="W9" s="77">
        <v>5</v>
      </c>
      <c r="X9" s="77">
        <v>5</v>
      </c>
      <c r="Y9" s="77">
        <v>5</v>
      </c>
      <c r="Z9" s="77">
        <v>2</v>
      </c>
      <c r="AA9" s="77">
        <v>5</v>
      </c>
      <c r="AB9" s="77">
        <v>5</v>
      </c>
      <c r="AC9" s="77">
        <v>2</v>
      </c>
      <c r="AD9" s="77">
        <v>5</v>
      </c>
      <c r="AE9" s="77">
        <v>1</v>
      </c>
      <c r="AF9" s="77">
        <v>5</v>
      </c>
      <c r="AG9" s="77">
        <v>5</v>
      </c>
      <c r="AH9" s="77">
        <v>5</v>
      </c>
      <c r="AI9" s="77">
        <v>5</v>
      </c>
      <c r="AJ9" s="77">
        <v>5</v>
      </c>
      <c r="AK9" s="77">
        <v>5</v>
      </c>
      <c r="AL9" s="77">
        <v>3</v>
      </c>
      <c r="AM9" s="77">
        <v>4</v>
      </c>
      <c r="AN9" s="77">
        <v>5</v>
      </c>
      <c r="AO9" s="77">
        <v>5</v>
      </c>
      <c r="AP9" s="85">
        <v>2</v>
      </c>
      <c r="AQ9" s="78">
        <v>84</v>
      </c>
      <c r="AR9" s="77">
        <v>5</v>
      </c>
      <c r="AS9" s="77">
        <v>5</v>
      </c>
      <c r="AT9" s="77">
        <v>1</v>
      </c>
      <c r="AU9" s="77">
        <v>3</v>
      </c>
      <c r="AV9" s="77">
        <v>4</v>
      </c>
      <c r="AW9" s="77">
        <v>5</v>
      </c>
      <c r="AX9" s="77">
        <v>5</v>
      </c>
      <c r="AY9" s="77">
        <v>3</v>
      </c>
      <c r="AZ9" s="77">
        <v>1</v>
      </c>
      <c r="BA9" s="77">
        <v>5</v>
      </c>
      <c r="BB9" s="77">
        <v>5</v>
      </c>
      <c r="BC9" s="77">
        <v>1</v>
      </c>
      <c r="BD9" s="77">
        <v>5</v>
      </c>
      <c r="BE9" s="77">
        <v>5</v>
      </c>
      <c r="BF9" s="77">
        <v>5</v>
      </c>
      <c r="BG9" s="77">
        <v>5</v>
      </c>
      <c r="BH9" s="77">
        <v>3</v>
      </c>
      <c r="BI9" s="77">
        <v>5</v>
      </c>
      <c r="BJ9" s="77">
        <v>5</v>
      </c>
      <c r="BK9" s="85">
        <v>3</v>
      </c>
      <c r="BL9" s="78">
        <v>79</v>
      </c>
      <c r="BM9" s="77">
        <v>5</v>
      </c>
      <c r="BN9" s="77">
        <v>5</v>
      </c>
      <c r="BO9" s="77">
        <v>5</v>
      </c>
      <c r="BP9" s="77">
        <v>4</v>
      </c>
      <c r="BQ9" s="77">
        <v>5</v>
      </c>
      <c r="BR9" s="77">
        <v>5</v>
      </c>
      <c r="BS9" s="77">
        <v>4</v>
      </c>
      <c r="BT9" s="77">
        <v>3</v>
      </c>
      <c r="BU9" s="77">
        <v>1</v>
      </c>
      <c r="BV9" s="77">
        <v>5</v>
      </c>
      <c r="BW9" s="77">
        <v>5</v>
      </c>
      <c r="BX9" s="77">
        <v>4</v>
      </c>
      <c r="BY9" s="77">
        <v>5</v>
      </c>
      <c r="BZ9" s="77">
        <v>1</v>
      </c>
      <c r="CA9" s="77">
        <v>5</v>
      </c>
      <c r="CB9" s="77">
        <v>4</v>
      </c>
      <c r="CC9" s="77">
        <v>1</v>
      </c>
      <c r="CD9" s="77">
        <v>5</v>
      </c>
      <c r="CE9" s="77">
        <v>5</v>
      </c>
      <c r="CF9" s="85">
        <v>3</v>
      </c>
      <c r="CG9" s="78">
        <v>80</v>
      </c>
      <c r="CH9" s="77">
        <v>5</v>
      </c>
      <c r="CI9" s="77">
        <v>5</v>
      </c>
      <c r="CJ9" s="77">
        <v>3</v>
      </c>
      <c r="CK9" s="77">
        <v>5</v>
      </c>
      <c r="CL9" s="77">
        <v>5</v>
      </c>
      <c r="CM9" s="77">
        <v>5</v>
      </c>
      <c r="CN9" s="77">
        <v>4</v>
      </c>
      <c r="CO9" s="77">
        <v>3</v>
      </c>
      <c r="CP9" s="77">
        <v>1</v>
      </c>
      <c r="CQ9" s="77">
        <v>5</v>
      </c>
      <c r="CR9" s="77">
        <v>5</v>
      </c>
      <c r="CS9" s="77">
        <v>2</v>
      </c>
      <c r="CT9" s="77">
        <v>5</v>
      </c>
      <c r="CU9" s="77">
        <v>4</v>
      </c>
      <c r="CV9" s="77">
        <v>5</v>
      </c>
      <c r="CW9" s="77">
        <v>5</v>
      </c>
      <c r="CX9" s="77">
        <v>5</v>
      </c>
      <c r="CY9" s="77">
        <v>5</v>
      </c>
      <c r="CZ9" s="77">
        <v>5</v>
      </c>
      <c r="DA9" s="85">
        <v>3</v>
      </c>
      <c r="DB9" s="78">
        <v>85</v>
      </c>
      <c r="DC9" s="77">
        <v>5</v>
      </c>
      <c r="DD9" s="77">
        <v>5</v>
      </c>
      <c r="DE9" s="77">
        <v>4</v>
      </c>
      <c r="DF9" s="77">
        <v>3</v>
      </c>
      <c r="DG9" s="77">
        <v>5</v>
      </c>
      <c r="DH9" s="77">
        <v>5</v>
      </c>
      <c r="DI9" s="77">
        <v>4</v>
      </c>
      <c r="DJ9" s="77">
        <v>3</v>
      </c>
      <c r="DK9" s="77">
        <v>1</v>
      </c>
      <c r="DL9" s="77">
        <v>5</v>
      </c>
      <c r="DM9" s="77">
        <v>5</v>
      </c>
      <c r="DN9" s="77">
        <v>1</v>
      </c>
      <c r="DO9" s="77">
        <v>5</v>
      </c>
      <c r="DP9" s="77">
        <v>5</v>
      </c>
      <c r="DQ9" s="77">
        <v>5</v>
      </c>
      <c r="DR9" s="77">
        <v>3</v>
      </c>
      <c r="DS9" s="77">
        <v>2</v>
      </c>
      <c r="DT9" s="77">
        <v>5</v>
      </c>
      <c r="DU9" s="77">
        <v>5</v>
      </c>
      <c r="DV9" s="85">
        <v>3</v>
      </c>
      <c r="DW9" s="78">
        <v>79</v>
      </c>
    </row>
    <row r="10" spans="1:127" s="63" customFormat="1" ht="15" x14ac:dyDescent="0.2">
      <c r="A10" s="62" t="s">
        <v>390</v>
      </c>
      <c r="B10" s="79">
        <v>3</v>
      </c>
      <c r="C10" s="79">
        <v>3</v>
      </c>
      <c r="D10" s="79">
        <v>2</v>
      </c>
      <c r="E10" s="79">
        <v>5</v>
      </c>
      <c r="F10" s="79">
        <v>5</v>
      </c>
      <c r="G10" s="79">
        <v>1</v>
      </c>
      <c r="H10" s="79">
        <v>4</v>
      </c>
      <c r="I10" s="79">
        <v>4</v>
      </c>
      <c r="J10" s="79">
        <v>1</v>
      </c>
      <c r="K10" s="79">
        <v>1</v>
      </c>
      <c r="L10" s="79">
        <v>5</v>
      </c>
      <c r="M10" s="79">
        <v>2</v>
      </c>
      <c r="N10" s="79">
        <v>4</v>
      </c>
      <c r="O10" s="79">
        <v>5</v>
      </c>
      <c r="P10" s="79">
        <v>5</v>
      </c>
      <c r="Q10" s="79">
        <v>5</v>
      </c>
      <c r="R10" s="79">
        <v>2</v>
      </c>
      <c r="S10" s="79">
        <v>4</v>
      </c>
      <c r="T10" s="79">
        <v>1</v>
      </c>
      <c r="U10" s="86">
        <v>2</v>
      </c>
      <c r="V10" s="80">
        <v>64</v>
      </c>
      <c r="W10" s="79">
        <v>4</v>
      </c>
      <c r="X10" s="79">
        <v>5</v>
      </c>
      <c r="Y10" s="79">
        <v>4</v>
      </c>
      <c r="Z10" s="79">
        <v>1</v>
      </c>
      <c r="AA10" s="79">
        <v>4</v>
      </c>
      <c r="AB10" s="79">
        <v>1</v>
      </c>
      <c r="AC10" s="79">
        <v>3</v>
      </c>
      <c r="AD10" s="79">
        <v>3</v>
      </c>
      <c r="AE10" s="79">
        <v>2</v>
      </c>
      <c r="AF10" s="79">
        <v>5</v>
      </c>
      <c r="AG10" s="79">
        <v>1</v>
      </c>
      <c r="AH10" s="79">
        <v>3</v>
      </c>
      <c r="AI10" s="79">
        <v>3</v>
      </c>
      <c r="AJ10" s="79">
        <v>4</v>
      </c>
      <c r="AK10" s="79">
        <v>5</v>
      </c>
      <c r="AL10" s="79">
        <v>4</v>
      </c>
      <c r="AM10" s="79">
        <v>3</v>
      </c>
      <c r="AN10" s="79">
        <v>3</v>
      </c>
      <c r="AO10" s="79">
        <v>5</v>
      </c>
      <c r="AP10" s="86">
        <v>3</v>
      </c>
      <c r="AQ10" s="80">
        <v>66</v>
      </c>
      <c r="AR10" s="79">
        <v>2</v>
      </c>
      <c r="AS10" s="79">
        <v>5</v>
      </c>
      <c r="AT10" s="79">
        <v>3</v>
      </c>
      <c r="AU10" s="79">
        <v>3</v>
      </c>
      <c r="AV10" s="79">
        <v>2</v>
      </c>
      <c r="AW10" s="79">
        <v>1</v>
      </c>
      <c r="AX10" s="79">
        <v>5</v>
      </c>
      <c r="AY10" s="79">
        <v>3</v>
      </c>
      <c r="AZ10" s="79">
        <v>3</v>
      </c>
      <c r="BA10" s="79">
        <v>1</v>
      </c>
      <c r="BB10" s="79">
        <v>3</v>
      </c>
      <c r="BC10" s="79">
        <v>1</v>
      </c>
      <c r="BD10" s="79">
        <v>3</v>
      </c>
      <c r="BE10" s="79">
        <v>4</v>
      </c>
      <c r="BF10" s="79">
        <v>4</v>
      </c>
      <c r="BG10" s="79">
        <v>3</v>
      </c>
      <c r="BH10" s="79">
        <v>3</v>
      </c>
      <c r="BI10" s="79">
        <v>3</v>
      </c>
      <c r="BJ10" s="79">
        <v>1</v>
      </c>
      <c r="BK10" s="86">
        <v>3</v>
      </c>
      <c r="BL10" s="80">
        <v>56</v>
      </c>
      <c r="BM10" s="79">
        <v>3</v>
      </c>
      <c r="BN10" s="79">
        <v>5</v>
      </c>
      <c r="BO10" s="79">
        <v>3</v>
      </c>
      <c r="BP10" s="79">
        <v>5</v>
      </c>
      <c r="BQ10" s="79">
        <v>5</v>
      </c>
      <c r="BR10" s="79">
        <v>1</v>
      </c>
      <c r="BS10" s="79">
        <v>5</v>
      </c>
      <c r="BT10" s="79">
        <v>2</v>
      </c>
      <c r="BU10" s="79">
        <v>1</v>
      </c>
      <c r="BV10" s="79">
        <v>3</v>
      </c>
      <c r="BW10" s="79">
        <v>5</v>
      </c>
      <c r="BX10" s="79">
        <v>1</v>
      </c>
      <c r="BY10" s="79">
        <v>5</v>
      </c>
      <c r="BZ10" s="79">
        <v>5</v>
      </c>
      <c r="CA10" s="79">
        <v>5</v>
      </c>
      <c r="CB10" s="79">
        <v>4</v>
      </c>
      <c r="CC10" s="79">
        <v>5</v>
      </c>
      <c r="CD10" s="79">
        <v>5</v>
      </c>
      <c r="CE10" s="79">
        <v>3</v>
      </c>
      <c r="CF10" s="86">
        <v>1</v>
      </c>
      <c r="CG10" s="80">
        <v>72</v>
      </c>
      <c r="CH10" s="79">
        <v>5</v>
      </c>
      <c r="CI10" s="79">
        <v>5</v>
      </c>
      <c r="CJ10" s="79">
        <v>5</v>
      </c>
      <c r="CK10" s="79">
        <v>5</v>
      </c>
      <c r="CL10" s="79">
        <v>4</v>
      </c>
      <c r="CM10" s="79">
        <v>3</v>
      </c>
      <c r="CN10" s="79">
        <v>5</v>
      </c>
      <c r="CO10" s="79">
        <v>4</v>
      </c>
      <c r="CP10" s="79">
        <v>1</v>
      </c>
      <c r="CQ10" s="79">
        <v>4</v>
      </c>
      <c r="CR10" s="79">
        <v>5</v>
      </c>
      <c r="CS10" s="79">
        <v>3</v>
      </c>
      <c r="CT10" s="79">
        <v>5</v>
      </c>
      <c r="CU10" s="79">
        <v>5</v>
      </c>
      <c r="CV10" s="79">
        <v>5</v>
      </c>
      <c r="CW10" s="79">
        <v>5</v>
      </c>
      <c r="CX10" s="79">
        <v>4</v>
      </c>
      <c r="CY10" s="79">
        <v>5</v>
      </c>
      <c r="CZ10" s="79">
        <v>3</v>
      </c>
      <c r="DA10" s="86">
        <v>1</v>
      </c>
      <c r="DB10" s="80">
        <v>82</v>
      </c>
      <c r="DC10" s="79">
        <v>5</v>
      </c>
      <c r="DD10" s="79">
        <v>5</v>
      </c>
      <c r="DE10" s="79">
        <v>3</v>
      </c>
      <c r="DF10" s="79">
        <v>4</v>
      </c>
      <c r="DG10" s="79">
        <v>5</v>
      </c>
      <c r="DH10" s="79">
        <v>5</v>
      </c>
      <c r="DI10" s="79">
        <v>5</v>
      </c>
      <c r="DJ10" s="79">
        <v>5</v>
      </c>
      <c r="DK10" s="79">
        <v>1</v>
      </c>
      <c r="DL10" s="79">
        <v>5</v>
      </c>
      <c r="DM10" s="79">
        <v>5</v>
      </c>
      <c r="DN10" s="79">
        <v>3</v>
      </c>
      <c r="DO10" s="79">
        <v>5</v>
      </c>
      <c r="DP10" s="79">
        <v>5</v>
      </c>
      <c r="DQ10" s="79">
        <v>5</v>
      </c>
      <c r="DR10" s="79">
        <v>5</v>
      </c>
      <c r="DS10" s="79">
        <v>5</v>
      </c>
      <c r="DT10" s="79">
        <v>5</v>
      </c>
      <c r="DU10" s="79">
        <v>3</v>
      </c>
      <c r="DV10" s="86">
        <v>1</v>
      </c>
      <c r="DW10" s="80">
        <v>85</v>
      </c>
    </row>
    <row r="11" spans="1:127" s="16" customFormat="1" ht="15" x14ac:dyDescent="0.2">
      <c r="A11" s="58" t="s">
        <v>394</v>
      </c>
      <c r="B11" s="77">
        <v>5</v>
      </c>
      <c r="C11" s="77">
        <v>5</v>
      </c>
      <c r="D11" s="77">
        <v>4</v>
      </c>
      <c r="E11" s="77">
        <v>5</v>
      </c>
      <c r="F11" s="77">
        <v>5</v>
      </c>
      <c r="G11" s="77">
        <v>5</v>
      </c>
      <c r="H11" s="77">
        <v>5</v>
      </c>
      <c r="I11" s="77">
        <v>4</v>
      </c>
      <c r="J11" s="77">
        <v>1</v>
      </c>
      <c r="K11" s="77">
        <v>5</v>
      </c>
      <c r="L11" s="77">
        <v>5</v>
      </c>
      <c r="M11" s="77">
        <v>3</v>
      </c>
      <c r="N11" s="77">
        <v>4</v>
      </c>
      <c r="O11" s="77">
        <v>5</v>
      </c>
      <c r="P11" s="77">
        <v>5</v>
      </c>
      <c r="Q11" s="77">
        <v>4</v>
      </c>
      <c r="R11" s="77">
        <v>5</v>
      </c>
      <c r="S11" s="77">
        <v>5</v>
      </c>
      <c r="T11" s="77">
        <v>5</v>
      </c>
      <c r="U11" s="85">
        <v>2</v>
      </c>
      <c r="V11" s="78">
        <v>87</v>
      </c>
      <c r="W11" s="77">
        <v>5</v>
      </c>
      <c r="X11" s="77">
        <v>5</v>
      </c>
      <c r="Y11" s="77">
        <v>5</v>
      </c>
      <c r="Z11" s="77">
        <v>2</v>
      </c>
      <c r="AA11" s="77">
        <v>5</v>
      </c>
      <c r="AB11" s="77">
        <v>5</v>
      </c>
      <c r="AC11" s="77">
        <v>5</v>
      </c>
      <c r="AD11" s="77">
        <v>4</v>
      </c>
      <c r="AE11" s="77">
        <v>1</v>
      </c>
      <c r="AF11" s="77">
        <v>5</v>
      </c>
      <c r="AG11" s="77">
        <v>5</v>
      </c>
      <c r="AH11" s="77">
        <v>3</v>
      </c>
      <c r="AI11" s="77">
        <v>5</v>
      </c>
      <c r="AJ11" s="77">
        <v>5</v>
      </c>
      <c r="AK11" s="77">
        <v>5</v>
      </c>
      <c r="AL11" s="77">
        <v>5</v>
      </c>
      <c r="AM11" s="77">
        <v>4</v>
      </c>
      <c r="AN11" s="77">
        <v>5</v>
      </c>
      <c r="AO11" s="77">
        <v>4</v>
      </c>
      <c r="AP11" s="85">
        <v>1</v>
      </c>
      <c r="AQ11" s="78">
        <v>84</v>
      </c>
      <c r="AR11" s="77">
        <v>5</v>
      </c>
      <c r="AS11" s="77">
        <v>5</v>
      </c>
      <c r="AT11" s="77">
        <v>5</v>
      </c>
      <c r="AU11" s="77">
        <v>5</v>
      </c>
      <c r="AV11" s="77">
        <v>5</v>
      </c>
      <c r="AW11" s="77">
        <v>2</v>
      </c>
      <c r="AX11" s="77">
        <v>5</v>
      </c>
      <c r="AY11" s="77">
        <v>4</v>
      </c>
      <c r="AZ11" s="77">
        <v>1</v>
      </c>
      <c r="BA11" s="77">
        <v>5</v>
      </c>
      <c r="BB11" s="77">
        <v>1</v>
      </c>
      <c r="BC11" s="77">
        <v>3</v>
      </c>
      <c r="BD11" s="77">
        <v>5</v>
      </c>
      <c r="BE11" s="77">
        <v>5</v>
      </c>
      <c r="BF11" s="77">
        <v>5</v>
      </c>
      <c r="BG11" s="77">
        <v>4</v>
      </c>
      <c r="BH11" s="77">
        <v>4</v>
      </c>
      <c r="BI11" s="77">
        <v>5</v>
      </c>
      <c r="BJ11" s="77">
        <v>5</v>
      </c>
      <c r="BK11" s="85">
        <v>2</v>
      </c>
      <c r="BL11" s="78">
        <v>81</v>
      </c>
      <c r="BM11" s="77">
        <v>5</v>
      </c>
      <c r="BN11" s="77">
        <v>5</v>
      </c>
      <c r="BO11" s="77">
        <v>4</v>
      </c>
      <c r="BP11" s="77">
        <v>5</v>
      </c>
      <c r="BQ11" s="77">
        <v>5</v>
      </c>
      <c r="BR11" s="77">
        <v>4</v>
      </c>
      <c r="BS11" s="77">
        <v>5</v>
      </c>
      <c r="BT11" s="77">
        <v>4</v>
      </c>
      <c r="BU11" s="77">
        <v>1</v>
      </c>
      <c r="BV11" s="77">
        <v>5</v>
      </c>
      <c r="BW11" s="77">
        <v>5</v>
      </c>
      <c r="BX11" s="77">
        <v>2</v>
      </c>
      <c r="BY11" s="77">
        <v>5</v>
      </c>
      <c r="BZ11" s="77">
        <v>5</v>
      </c>
      <c r="CA11" s="77">
        <v>5</v>
      </c>
      <c r="CB11" s="77">
        <v>5</v>
      </c>
      <c r="CC11" s="77">
        <v>4</v>
      </c>
      <c r="CD11" s="77">
        <v>5</v>
      </c>
      <c r="CE11" s="77">
        <v>5</v>
      </c>
      <c r="CF11" s="85">
        <v>2</v>
      </c>
      <c r="CG11" s="78">
        <v>86</v>
      </c>
      <c r="CH11" s="77">
        <v>5</v>
      </c>
      <c r="CI11" s="77">
        <v>5</v>
      </c>
      <c r="CJ11" s="77">
        <v>5</v>
      </c>
      <c r="CK11" s="77">
        <v>5</v>
      </c>
      <c r="CL11" s="77">
        <v>5</v>
      </c>
      <c r="CM11" s="77">
        <v>2</v>
      </c>
      <c r="CN11" s="77">
        <v>5</v>
      </c>
      <c r="CO11" s="77">
        <v>4</v>
      </c>
      <c r="CP11" s="77">
        <v>1</v>
      </c>
      <c r="CQ11" s="77">
        <v>5</v>
      </c>
      <c r="CR11" s="77">
        <v>5</v>
      </c>
      <c r="CS11" s="77">
        <v>2</v>
      </c>
      <c r="CT11" s="77">
        <v>5</v>
      </c>
      <c r="CU11" s="77">
        <v>5</v>
      </c>
      <c r="CV11" s="77">
        <v>5</v>
      </c>
      <c r="CW11" s="77">
        <v>5</v>
      </c>
      <c r="CX11" s="77">
        <v>4</v>
      </c>
      <c r="CY11" s="77">
        <v>5</v>
      </c>
      <c r="CZ11" s="77">
        <v>5</v>
      </c>
      <c r="DA11" s="85">
        <v>2</v>
      </c>
      <c r="DB11" s="78">
        <v>85</v>
      </c>
      <c r="DC11" s="77">
        <v>4</v>
      </c>
      <c r="DD11" s="77">
        <v>5</v>
      </c>
      <c r="DE11" s="77">
        <v>5</v>
      </c>
      <c r="DF11" s="77">
        <v>5</v>
      </c>
      <c r="DG11" s="77">
        <v>5</v>
      </c>
      <c r="DH11" s="77">
        <v>5</v>
      </c>
      <c r="DI11" s="77">
        <v>5</v>
      </c>
      <c r="DJ11" s="77">
        <v>5</v>
      </c>
      <c r="DK11" s="77">
        <v>1</v>
      </c>
      <c r="DL11" s="77">
        <v>4</v>
      </c>
      <c r="DM11" s="77">
        <v>5</v>
      </c>
      <c r="DN11" s="77">
        <v>2</v>
      </c>
      <c r="DO11" s="77">
        <v>5</v>
      </c>
      <c r="DP11" s="77">
        <v>5</v>
      </c>
      <c r="DQ11" s="77">
        <v>5</v>
      </c>
      <c r="DR11" s="77">
        <v>5</v>
      </c>
      <c r="DS11" s="77">
        <v>4</v>
      </c>
      <c r="DT11" s="77">
        <v>5</v>
      </c>
      <c r="DU11" s="77">
        <v>5</v>
      </c>
      <c r="DV11" s="85">
        <v>2</v>
      </c>
      <c r="DW11" s="78">
        <v>87</v>
      </c>
    </row>
    <row r="12" spans="1:127" s="63" customFormat="1" ht="15" x14ac:dyDescent="0.2">
      <c r="A12" s="62" t="s">
        <v>383</v>
      </c>
      <c r="B12" s="79">
        <v>3</v>
      </c>
      <c r="C12" s="79">
        <v>5</v>
      </c>
      <c r="D12" s="79">
        <v>2</v>
      </c>
      <c r="E12" s="79">
        <v>5</v>
      </c>
      <c r="F12" s="79">
        <v>4</v>
      </c>
      <c r="G12" s="79">
        <v>4</v>
      </c>
      <c r="H12" s="79">
        <v>4</v>
      </c>
      <c r="I12" s="79">
        <v>5</v>
      </c>
      <c r="J12" s="79">
        <v>2</v>
      </c>
      <c r="K12" s="79">
        <v>2</v>
      </c>
      <c r="L12" s="79">
        <v>2</v>
      </c>
      <c r="M12" s="79">
        <v>3</v>
      </c>
      <c r="N12" s="79">
        <v>4</v>
      </c>
      <c r="O12" s="79">
        <v>4</v>
      </c>
      <c r="P12" s="79">
        <v>4</v>
      </c>
      <c r="Q12" s="79">
        <v>5</v>
      </c>
      <c r="R12" s="79">
        <v>5</v>
      </c>
      <c r="S12" s="79">
        <v>2</v>
      </c>
      <c r="T12" s="79">
        <v>4</v>
      </c>
      <c r="U12" s="86">
        <v>2</v>
      </c>
      <c r="V12" s="80">
        <v>71</v>
      </c>
      <c r="W12" s="79">
        <v>-99</v>
      </c>
      <c r="X12" s="79">
        <v>-99</v>
      </c>
      <c r="Y12" s="79">
        <v>-99</v>
      </c>
      <c r="Z12" s="79">
        <v>-99</v>
      </c>
      <c r="AA12" s="79">
        <v>-99</v>
      </c>
      <c r="AB12" s="79">
        <v>-99</v>
      </c>
      <c r="AC12" s="79">
        <v>-99</v>
      </c>
      <c r="AD12" s="79">
        <v>-99</v>
      </c>
      <c r="AE12" s="79">
        <v>-99</v>
      </c>
      <c r="AF12" s="79">
        <v>-99</v>
      </c>
      <c r="AG12" s="79">
        <v>-99</v>
      </c>
      <c r="AH12" s="79">
        <v>-99</v>
      </c>
      <c r="AI12" s="79">
        <v>-99</v>
      </c>
      <c r="AJ12" s="79">
        <v>-99</v>
      </c>
      <c r="AK12" s="79">
        <v>-99</v>
      </c>
      <c r="AL12" s="79">
        <v>-99</v>
      </c>
      <c r="AM12" s="79">
        <v>-99</v>
      </c>
      <c r="AN12" s="79">
        <v>-99</v>
      </c>
      <c r="AO12" s="79">
        <v>-99</v>
      </c>
      <c r="AP12" s="86">
        <v>-99</v>
      </c>
      <c r="AQ12" s="80">
        <v>-99</v>
      </c>
      <c r="AR12" s="79">
        <v>-99</v>
      </c>
      <c r="AS12" s="79">
        <v>-99</v>
      </c>
      <c r="AT12" s="79">
        <v>-99</v>
      </c>
      <c r="AU12" s="79">
        <v>-99</v>
      </c>
      <c r="AV12" s="79">
        <v>-99</v>
      </c>
      <c r="AW12" s="79">
        <v>-99</v>
      </c>
      <c r="AX12" s="79">
        <v>-99</v>
      </c>
      <c r="AY12" s="79">
        <v>-99</v>
      </c>
      <c r="AZ12" s="79">
        <v>-99</v>
      </c>
      <c r="BA12" s="79">
        <v>-99</v>
      </c>
      <c r="BB12" s="79">
        <v>-99</v>
      </c>
      <c r="BC12" s="79">
        <v>-99</v>
      </c>
      <c r="BD12" s="79">
        <v>-99</v>
      </c>
      <c r="BE12" s="79">
        <v>-99</v>
      </c>
      <c r="BF12" s="79">
        <v>-99</v>
      </c>
      <c r="BG12" s="79">
        <v>-99</v>
      </c>
      <c r="BH12" s="79">
        <v>-99</v>
      </c>
      <c r="BI12" s="79">
        <v>-99</v>
      </c>
      <c r="BJ12" s="79">
        <v>-99</v>
      </c>
      <c r="BK12" s="86">
        <v>-99</v>
      </c>
      <c r="BL12" s="80">
        <v>-99</v>
      </c>
      <c r="BM12" s="79">
        <v>-99</v>
      </c>
      <c r="BN12" s="79">
        <v>-99</v>
      </c>
      <c r="BO12" s="79">
        <v>-99</v>
      </c>
      <c r="BP12" s="79">
        <v>-99</v>
      </c>
      <c r="BQ12" s="79">
        <v>-99</v>
      </c>
      <c r="BR12" s="79">
        <v>-99</v>
      </c>
      <c r="BS12" s="79">
        <v>-99</v>
      </c>
      <c r="BT12" s="79">
        <v>-99</v>
      </c>
      <c r="BU12" s="79">
        <v>-99</v>
      </c>
      <c r="BV12" s="79">
        <v>-99</v>
      </c>
      <c r="BW12" s="79">
        <v>-99</v>
      </c>
      <c r="BX12" s="79">
        <v>-99</v>
      </c>
      <c r="BY12" s="79">
        <v>-99</v>
      </c>
      <c r="BZ12" s="79">
        <v>-99</v>
      </c>
      <c r="CA12" s="79">
        <v>-99</v>
      </c>
      <c r="CB12" s="79">
        <v>-99</v>
      </c>
      <c r="CC12" s="79">
        <v>-99</v>
      </c>
      <c r="CD12" s="79">
        <v>-99</v>
      </c>
      <c r="CE12" s="79">
        <v>-99</v>
      </c>
      <c r="CF12" s="86">
        <v>-99</v>
      </c>
      <c r="CG12" s="80">
        <v>-99</v>
      </c>
      <c r="CH12" s="79">
        <v>-99</v>
      </c>
      <c r="CI12" s="79">
        <v>-99</v>
      </c>
      <c r="CJ12" s="79">
        <v>-99</v>
      </c>
      <c r="CK12" s="79">
        <v>-99</v>
      </c>
      <c r="CL12" s="79">
        <v>-99</v>
      </c>
      <c r="CM12" s="79">
        <v>-99</v>
      </c>
      <c r="CN12" s="79">
        <v>-99</v>
      </c>
      <c r="CO12" s="79">
        <v>-99</v>
      </c>
      <c r="CP12" s="79">
        <v>-99</v>
      </c>
      <c r="CQ12" s="79">
        <v>-99</v>
      </c>
      <c r="CR12" s="79">
        <v>-99</v>
      </c>
      <c r="CS12" s="79">
        <v>-99</v>
      </c>
      <c r="CT12" s="79">
        <v>-99</v>
      </c>
      <c r="CU12" s="79">
        <v>-99</v>
      </c>
      <c r="CV12" s="79">
        <v>-99</v>
      </c>
      <c r="CW12" s="79">
        <v>-99</v>
      </c>
      <c r="CX12" s="79">
        <v>-99</v>
      </c>
      <c r="CY12" s="79">
        <v>-99</v>
      </c>
      <c r="CZ12" s="79">
        <v>-99</v>
      </c>
      <c r="DA12" s="86">
        <v>-99</v>
      </c>
      <c r="DB12" s="80">
        <v>-99</v>
      </c>
      <c r="DC12" s="79">
        <v>-99</v>
      </c>
      <c r="DD12" s="79">
        <v>-99</v>
      </c>
      <c r="DE12" s="79">
        <v>-99</v>
      </c>
      <c r="DF12" s="79">
        <v>-99</v>
      </c>
      <c r="DG12" s="79">
        <v>-99</v>
      </c>
      <c r="DH12" s="79">
        <v>-99</v>
      </c>
      <c r="DI12" s="79">
        <v>-99</v>
      </c>
      <c r="DJ12" s="79">
        <v>-99</v>
      </c>
      <c r="DK12" s="79">
        <v>-99</v>
      </c>
      <c r="DL12" s="79">
        <v>-99</v>
      </c>
      <c r="DM12" s="79">
        <v>-99</v>
      </c>
      <c r="DN12" s="79">
        <v>-99</v>
      </c>
      <c r="DO12" s="79">
        <v>-99</v>
      </c>
      <c r="DP12" s="79">
        <v>-99</v>
      </c>
      <c r="DQ12" s="79">
        <v>-99</v>
      </c>
      <c r="DR12" s="79">
        <v>-99</v>
      </c>
      <c r="DS12" s="79">
        <v>-99</v>
      </c>
      <c r="DT12" s="79">
        <v>-99</v>
      </c>
      <c r="DU12" s="79">
        <v>-99</v>
      </c>
      <c r="DV12" s="86">
        <v>-99</v>
      </c>
      <c r="DW12" s="80">
        <v>-99</v>
      </c>
    </row>
    <row r="13" spans="1:127" s="16" customFormat="1" ht="15" x14ac:dyDescent="0.2">
      <c r="A13" s="58" t="s">
        <v>387</v>
      </c>
      <c r="B13" s="77">
        <v>5</v>
      </c>
      <c r="C13" s="77">
        <v>5</v>
      </c>
      <c r="D13" s="77">
        <v>5</v>
      </c>
      <c r="E13" s="77">
        <v>2</v>
      </c>
      <c r="F13" s="77">
        <v>4</v>
      </c>
      <c r="G13" s="77">
        <v>1</v>
      </c>
      <c r="H13" s="77">
        <v>4</v>
      </c>
      <c r="I13" s="77">
        <v>3</v>
      </c>
      <c r="J13" s="77">
        <v>1</v>
      </c>
      <c r="K13" s="77">
        <v>2</v>
      </c>
      <c r="L13" s="77">
        <v>1</v>
      </c>
      <c r="M13" s="77">
        <v>1</v>
      </c>
      <c r="N13" s="77">
        <v>5</v>
      </c>
      <c r="O13" s="77">
        <v>5</v>
      </c>
      <c r="P13" s="77">
        <v>5</v>
      </c>
      <c r="Q13" s="77">
        <v>5</v>
      </c>
      <c r="R13" s="77">
        <v>4</v>
      </c>
      <c r="S13" s="77">
        <v>5</v>
      </c>
      <c r="T13" s="77">
        <v>5</v>
      </c>
      <c r="U13" s="85">
        <v>1</v>
      </c>
      <c r="V13" s="78">
        <v>69</v>
      </c>
      <c r="W13" s="77">
        <v>5</v>
      </c>
      <c r="X13" s="77">
        <v>5</v>
      </c>
      <c r="Y13" s="77">
        <v>5</v>
      </c>
      <c r="Z13" s="77">
        <v>2</v>
      </c>
      <c r="AA13" s="77">
        <v>5</v>
      </c>
      <c r="AB13" s="77">
        <v>5</v>
      </c>
      <c r="AC13" s="77">
        <v>2</v>
      </c>
      <c r="AD13" s="77">
        <v>2</v>
      </c>
      <c r="AE13" s="77">
        <v>3</v>
      </c>
      <c r="AF13" s="77">
        <v>5</v>
      </c>
      <c r="AG13" s="77">
        <v>1</v>
      </c>
      <c r="AH13" s="77">
        <v>1</v>
      </c>
      <c r="AI13" s="77">
        <v>3</v>
      </c>
      <c r="AJ13" s="77">
        <v>5</v>
      </c>
      <c r="AK13" s="77">
        <v>5</v>
      </c>
      <c r="AL13" s="77">
        <v>5</v>
      </c>
      <c r="AM13" s="77">
        <v>3</v>
      </c>
      <c r="AN13" s="77">
        <v>5</v>
      </c>
      <c r="AO13" s="77">
        <v>5</v>
      </c>
      <c r="AP13" s="85">
        <v>2</v>
      </c>
      <c r="AQ13" s="78">
        <v>74</v>
      </c>
      <c r="AR13" s="77">
        <v>4</v>
      </c>
      <c r="AS13" s="77">
        <v>5</v>
      </c>
      <c r="AT13" s="77">
        <v>4</v>
      </c>
      <c r="AU13" s="77">
        <v>5</v>
      </c>
      <c r="AV13" s="77">
        <v>4</v>
      </c>
      <c r="AW13" s="77">
        <v>4</v>
      </c>
      <c r="AX13" s="77">
        <v>3</v>
      </c>
      <c r="AY13" s="77">
        <v>3</v>
      </c>
      <c r="AZ13" s="77">
        <v>1</v>
      </c>
      <c r="BA13" s="77">
        <v>5</v>
      </c>
      <c r="BB13" s="77">
        <v>4</v>
      </c>
      <c r="BC13" s="77">
        <v>1</v>
      </c>
      <c r="BD13" s="77">
        <v>4</v>
      </c>
      <c r="BE13" s="77">
        <v>5</v>
      </c>
      <c r="BF13" s="77">
        <v>5</v>
      </c>
      <c r="BG13" s="77">
        <v>5</v>
      </c>
      <c r="BH13" s="77">
        <v>4</v>
      </c>
      <c r="BI13" s="77">
        <v>4</v>
      </c>
      <c r="BJ13" s="77">
        <v>4</v>
      </c>
      <c r="BK13" s="85">
        <v>3</v>
      </c>
      <c r="BL13" s="78">
        <v>77</v>
      </c>
      <c r="BM13" s="77">
        <v>5</v>
      </c>
      <c r="BN13" s="77">
        <v>5</v>
      </c>
      <c r="BO13" s="77">
        <v>4</v>
      </c>
      <c r="BP13" s="77">
        <v>4</v>
      </c>
      <c r="BQ13" s="77">
        <v>5</v>
      </c>
      <c r="BR13" s="77">
        <v>4</v>
      </c>
      <c r="BS13" s="77">
        <v>5</v>
      </c>
      <c r="BT13" s="77">
        <v>3</v>
      </c>
      <c r="BU13" s="77">
        <v>1</v>
      </c>
      <c r="BV13" s="77">
        <v>4</v>
      </c>
      <c r="BW13" s="77">
        <v>1</v>
      </c>
      <c r="BX13" s="77">
        <v>1</v>
      </c>
      <c r="BY13" s="77">
        <v>5</v>
      </c>
      <c r="BZ13" s="77">
        <v>5</v>
      </c>
      <c r="CA13" s="77">
        <v>5</v>
      </c>
      <c r="CB13" s="77">
        <v>5</v>
      </c>
      <c r="CC13" s="77">
        <v>3</v>
      </c>
      <c r="CD13" s="77">
        <v>5</v>
      </c>
      <c r="CE13" s="77">
        <v>3</v>
      </c>
      <c r="CF13" s="85">
        <v>1</v>
      </c>
      <c r="CG13" s="78">
        <v>74</v>
      </c>
      <c r="CH13" s="77">
        <v>5</v>
      </c>
      <c r="CI13" s="77">
        <v>5</v>
      </c>
      <c r="CJ13" s="77">
        <v>3</v>
      </c>
      <c r="CK13" s="77">
        <v>5</v>
      </c>
      <c r="CL13" s="77">
        <v>4</v>
      </c>
      <c r="CM13" s="77">
        <v>3</v>
      </c>
      <c r="CN13" s="77">
        <v>5</v>
      </c>
      <c r="CO13" s="77">
        <v>3</v>
      </c>
      <c r="CP13" s="77">
        <v>1</v>
      </c>
      <c r="CQ13" s="77">
        <v>5</v>
      </c>
      <c r="CR13" s="77">
        <v>5</v>
      </c>
      <c r="CS13" s="77">
        <v>3</v>
      </c>
      <c r="CT13" s="77">
        <v>5</v>
      </c>
      <c r="CU13" s="77">
        <v>5</v>
      </c>
      <c r="CV13" s="77">
        <v>5</v>
      </c>
      <c r="CW13" s="77">
        <v>5</v>
      </c>
      <c r="CX13" s="77">
        <v>4</v>
      </c>
      <c r="CY13" s="77">
        <v>5</v>
      </c>
      <c r="CZ13" s="77">
        <v>5</v>
      </c>
      <c r="DA13" s="85">
        <v>1</v>
      </c>
      <c r="DB13" s="78">
        <v>82</v>
      </c>
      <c r="DC13" s="77">
        <v>5</v>
      </c>
      <c r="DD13" s="77">
        <v>4</v>
      </c>
      <c r="DE13" s="77">
        <v>4</v>
      </c>
      <c r="DF13" s="77">
        <v>5</v>
      </c>
      <c r="DG13" s="77">
        <v>4</v>
      </c>
      <c r="DH13" s="77">
        <v>5</v>
      </c>
      <c r="DI13" s="77">
        <v>4</v>
      </c>
      <c r="DJ13" s="77">
        <v>3</v>
      </c>
      <c r="DK13" s="77">
        <v>1</v>
      </c>
      <c r="DL13" s="77">
        <v>5</v>
      </c>
      <c r="DM13" s="77">
        <v>4</v>
      </c>
      <c r="DN13" s="77">
        <v>1</v>
      </c>
      <c r="DO13" s="77">
        <v>4</v>
      </c>
      <c r="DP13" s="77">
        <v>5</v>
      </c>
      <c r="DQ13" s="77">
        <v>5</v>
      </c>
      <c r="DR13" s="77">
        <v>5</v>
      </c>
      <c r="DS13" s="77">
        <v>4</v>
      </c>
      <c r="DT13" s="77">
        <v>2</v>
      </c>
      <c r="DU13" s="77">
        <v>5</v>
      </c>
      <c r="DV13" s="85">
        <v>2</v>
      </c>
      <c r="DW13" s="78">
        <v>77</v>
      </c>
    </row>
    <row r="14" spans="1:127" s="63" customFormat="1" ht="15" x14ac:dyDescent="0.2">
      <c r="A14" s="62" t="s">
        <v>392</v>
      </c>
      <c r="B14" s="79">
        <v>3</v>
      </c>
      <c r="C14" s="79">
        <v>3</v>
      </c>
      <c r="D14" s="79">
        <v>2</v>
      </c>
      <c r="E14" s="79">
        <v>3</v>
      </c>
      <c r="F14" s="79">
        <v>3</v>
      </c>
      <c r="G14" s="79">
        <v>4</v>
      </c>
      <c r="H14" s="79">
        <v>4</v>
      </c>
      <c r="I14" s="79">
        <v>2</v>
      </c>
      <c r="J14" s="79">
        <v>2</v>
      </c>
      <c r="K14" s="79">
        <v>3</v>
      </c>
      <c r="L14" s="79">
        <v>3</v>
      </c>
      <c r="M14" s="79">
        <v>3</v>
      </c>
      <c r="N14" s="79">
        <v>3</v>
      </c>
      <c r="O14" s="79">
        <v>2</v>
      </c>
      <c r="P14" s="79">
        <v>4</v>
      </c>
      <c r="Q14" s="79">
        <v>4</v>
      </c>
      <c r="R14" s="79">
        <v>3</v>
      </c>
      <c r="S14" s="79">
        <v>3</v>
      </c>
      <c r="T14" s="79">
        <v>3</v>
      </c>
      <c r="U14" s="86">
        <v>2</v>
      </c>
      <c r="V14" s="80">
        <v>59</v>
      </c>
      <c r="W14" s="79">
        <v>4</v>
      </c>
      <c r="X14" s="79">
        <v>3</v>
      </c>
      <c r="Y14" s="79">
        <v>3</v>
      </c>
      <c r="Z14" s="79">
        <v>3</v>
      </c>
      <c r="AA14" s="79">
        <v>2</v>
      </c>
      <c r="AB14" s="79">
        <v>5</v>
      </c>
      <c r="AC14" s="79">
        <v>3</v>
      </c>
      <c r="AD14" s="79">
        <v>2</v>
      </c>
      <c r="AE14" s="79">
        <v>1</v>
      </c>
      <c r="AF14" s="79">
        <v>2</v>
      </c>
      <c r="AG14" s="79">
        <v>3</v>
      </c>
      <c r="AH14" s="79">
        <v>1</v>
      </c>
      <c r="AI14" s="79">
        <v>3</v>
      </c>
      <c r="AJ14" s="79">
        <v>3</v>
      </c>
      <c r="AK14" s="79">
        <v>5</v>
      </c>
      <c r="AL14" s="79">
        <v>5</v>
      </c>
      <c r="AM14" s="79">
        <v>3</v>
      </c>
      <c r="AN14" s="79">
        <v>5</v>
      </c>
      <c r="AO14" s="79">
        <v>3</v>
      </c>
      <c r="AP14" s="86">
        <v>3</v>
      </c>
      <c r="AQ14" s="80">
        <v>62</v>
      </c>
      <c r="AR14" s="79">
        <v>3</v>
      </c>
      <c r="AS14" s="79">
        <v>4</v>
      </c>
      <c r="AT14" s="79">
        <v>3</v>
      </c>
      <c r="AU14" s="79">
        <v>3</v>
      </c>
      <c r="AV14" s="79">
        <v>4</v>
      </c>
      <c r="AW14" s="79">
        <v>3</v>
      </c>
      <c r="AX14" s="79">
        <v>3</v>
      </c>
      <c r="AY14" s="79">
        <v>3</v>
      </c>
      <c r="AZ14" s="79">
        <v>2</v>
      </c>
      <c r="BA14" s="79">
        <v>3</v>
      </c>
      <c r="BB14" s="79">
        <v>4</v>
      </c>
      <c r="BC14" s="79">
        <v>4</v>
      </c>
      <c r="BD14" s="79">
        <v>5</v>
      </c>
      <c r="BE14" s="79">
        <v>4</v>
      </c>
      <c r="BF14" s="79">
        <v>4</v>
      </c>
      <c r="BG14" s="79">
        <v>4</v>
      </c>
      <c r="BH14" s="79">
        <v>3</v>
      </c>
      <c r="BI14" s="79">
        <v>4</v>
      </c>
      <c r="BJ14" s="79">
        <v>4</v>
      </c>
      <c r="BK14" s="86">
        <v>3</v>
      </c>
      <c r="BL14" s="80">
        <v>70</v>
      </c>
      <c r="BM14" s="79">
        <v>3</v>
      </c>
      <c r="BN14" s="79">
        <v>4</v>
      </c>
      <c r="BO14" s="79">
        <v>3</v>
      </c>
      <c r="BP14" s="79">
        <v>4</v>
      </c>
      <c r="BQ14" s="79">
        <v>4</v>
      </c>
      <c r="BR14" s="79">
        <v>3</v>
      </c>
      <c r="BS14" s="79">
        <v>3</v>
      </c>
      <c r="BT14" s="79">
        <v>3</v>
      </c>
      <c r="BU14" s="79">
        <v>2</v>
      </c>
      <c r="BV14" s="79">
        <v>5</v>
      </c>
      <c r="BW14" s="79">
        <v>3</v>
      </c>
      <c r="BX14" s="79">
        <v>3</v>
      </c>
      <c r="BY14" s="79">
        <v>4</v>
      </c>
      <c r="BZ14" s="79">
        <v>3</v>
      </c>
      <c r="CA14" s="79">
        <v>5</v>
      </c>
      <c r="CB14" s="79">
        <v>4</v>
      </c>
      <c r="CC14" s="79">
        <v>3</v>
      </c>
      <c r="CD14" s="79">
        <v>3</v>
      </c>
      <c r="CE14" s="79">
        <v>3</v>
      </c>
      <c r="CF14" s="86">
        <v>3</v>
      </c>
      <c r="CG14" s="80">
        <v>68</v>
      </c>
      <c r="CH14" s="79">
        <v>3</v>
      </c>
      <c r="CI14" s="79">
        <v>4</v>
      </c>
      <c r="CJ14" s="79">
        <v>4</v>
      </c>
      <c r="CK14" s="79">
        <v>3</v>
      </c>
      <c r="CL14" s="79">
        <v>4</v>
      </c>
      <c r="CM14" s="79">
        <v>4</v>
      </c>
      <c r="CN14" s="79">
        <v>4</v>
      </c>
      <c r="CO14" s="79">
        <v>3</v>
      </c>
      <c r="CP14" s="79">
        <v>2</v>
      </c>
      <c r="CQ14" s="79">
        <v>4</v>
      </c>
      <c r="CR14" s="79">
        <v>4</v>
      </c>
      <c r="CS14" s="79">
        <v>4</v>
      </c>
      <c r="CT14" s="79">
        <v>4</v>
      </c>
      <c r="CU14" s="79">
        <v>3</v>
      </c>
      <c r="CV14" s="79">
        <v>3</v>
      </c>
      <c r="CW14" s="79">
        <v>4</v>
      </c>
      <c r="CX14" s="79">
        <v>3</v>
      </c>
      <c r="CY14" s="79">
        <v>4</v>
      </c>
      <c r="CZ14" s="79">
        <v>4</v>
      </c>
      <c r="DA14" s="86">
        <v>2</v>
      </c>
      <c r="DB14" s="80">
        <v>70</v>
      </c>
      <c r="DC14" s="79">
        <v>3</v>
      </c>
      <c r="DD14" s="79">
        <v>3</v>
      </c>
      <c r="DE14" s="79">
        <v>3</v>
      </c>
      <c r="DF14" s="79">
        <v>4</v>
      </c>
      <c r="DG14" s="79">
        <v>4</v>
      </c>
      <c r="DH14" s="79">
        <v>4</v>
      </c>
      <c r="DI14" s="79">
        <v>4</v>
      </c>
      <c r="DJ14" s="79">
        <v>3</v>
      </c>
      <c r="DK14" s="79">
        <v>2</v>
      </c>
      <c r="DL14" s="79">
        <v>3</v>
      </c>
      <c r="DM14" s="79">
        <v>4</v>
      </c>
      <c r="DN14" s="79">
        <v>3</v>
      </c>
      <c r="DO14" s="79">
        <v>3</v>
      </c>
      <c r="DP14" s="79">
        <v>2</v>
      </c>
      <c r="DQ14" s="79">
        <v>4</v>
      </c>
      <c r="DR14" s="79">
        <v>4</v>
      </c>
      <c r="DS14" s="79">
        <v>4</v>
      </c>
      <c r="DT14" s="79">
        <v>3</v>
      </c>
      <c r="DU14" s="79">
        <v>4</v>
      </c>
      <c r="DV14" s="86">
        <v>3</v>
      </c>
      <c r="DW14" s="80">
        <v>67</v>
      </c>
    </row>
    <row r="15" spans="1:127" ht="16" x14ac:dyDescent="0.2">
      <c r="V15" s="238"/>
    </row>
    <row r="16" spans="1:127" ht="16" x14ac:dyDescent="0.2"/>
    <row r="17" spans="1:127" ht="19" x14ac:dyDescent="0.2">
      <c r="A17" s="110" t="s">
        <v>369</v>
      </c>
    </row>
    <row r="18" spans="1:127" ht="16" x14ac:dyDescent="0.2">
      <c r="A18" s="119" t="s">
        <v>538</v>
      </c>
    </row>
    <row r="19" spans="1:127" s="16" customFormat="1" ht="16" x14ac:dyDescent="0.2">
      <c r="A19" s="119" t="s">
        <v>539</v>
      </c>
      <c r="U19" s="67"/>
      <c r="V19" s="58"/>
      <c r="AP19" s="67"/>
      <c r="AQ19" s="58"/>
      <c r="BK19" s="67"/>
      <c r="BL19" s="58"/>
      <c r="CF19" s="67"/>
      <c r="CG19" s="58"/>
      <c r="DA19" s="67"/>
      <c r="DB19" s="58"/>
      <c r="DV19" s="67"/>
      <c r="DW19" s="58"/>
    </row>
    <row r="20" spans="1:127" s="16" customFormat="1" ht="16" x14ac:dyDescent="0.2">
      <c r="A20" s="119" t="s">
        <v>540</v>
      </c>
      <c r="U20" s="67"/>
      <c r="V20" s="58"/>
      <c r="AP20" s="67"/>
      <c r="AQ20" s="58"/>
      <c r="BK20" s="67"/>
      <c r="BL20" s="58"/>
      <c r="CF20" s="67"/>
      <c r="CG20" s="58"/>
      <c r="DA20" s="67"/>
      <c r="DB20" s="58"/>
      <c r="DV20" s="67"/>
      <c r="DW20" s="58"/>
    </row>
    <row r="21" spans="1:127" s="16" customFormat="1" ht="16" x14ac:dyDescent="0.2">
      <c r="A21" s="119" t="s">
        <v>541</v>
      </c>
      <c r="U21" s="67"/>
      <c r="V21" s="58"/>
      <c r="AP21" s="67"/>
      <c r="AQ21" s="58"/>
      <c r="BK21" s="67"/>
      <c r="BL21" s="58"/>
      <c r="CF21" s="67"/>
      <c r="CG21" s="58"/>
      <c r="DA21" s="67"/>
      <c r="DB21" s="58"/>
      <c r="DV21" s="67"/>
      <c r="DW21" s="58"/>
    </row>
    <row r="22" spans="1:127" s="16" customFormat="1" ht="16" x14ac:dyDescent="0.2">
      <c r="A22" s="119" t="s">
        <v>542</v>
      </c>
      <c r="U22" s="67"/>
      <c r="V22" s="58"/>
      <c r="AP22" s="67"/>
      <c r="AQ22" s="58"/>
      <c r="BK22" s="67"/>
      <c r="BL22" s="58"/>
      <c r="CF22" s="67"/>
      <c r="CG22" s="58"/>
      <c r="DA22" s="67"/>
      <c r="DB22" s="58"/>
      <c r="DV22" s="67"/>
      <c r="DW22" s="58"/>
    </row>
    <row r="23" spans="1:127" s="16" customFormat="1" ht="14" x14ac:dyDescent="0.2">
      <c r="A23" s="58"/>
      <c r="U23" s="67"/>
      <c r="V23" s="58"/>
      <c r="AP23" s="67"/>
      <c r="AQ23" s="58"/>
      <c r="BK23" s="67"/>
      <c r="BL23" s="58"/>
      <c r="CF23" s="67"/>
      <c r="CG23" s="58"/>
      <c r="DA23" s="67"/>
      <c r="DB23" s="58"/>
      <c r="DV23" s="67"/>
      <c r="DW23" s="58"/>
    </row>
    <row r="24" spans="1:127" s="16" customFormat="1" ht="14" x14ac:dyDescent="0.2">
      <c r="A24" s="58"/>
      <c r="U24" s="67"/>
      <c r="V24" s="58"/>
      <c r="AP24" s="67"/>
      <c r="AQ24" s="58"/>
      <c r="BK24" s="67"/>
      <c r="BL24" s="58"/>
      <c r="CF24" s="67"/>
      <c r="CG24" s="58"/>
      <c r="DA24" s="67"/>
      <c r="DB24" s="58"/>
      <c r="DV24" s="67"/>
      <c r="DW24" s="58"/>
    </row>
    <row r="25" spans="1:127" s="16" customFormat="1" ht="14" x14ac:dyDescent="0.2">
      <c r="A25" s="58"/>
      <c r="U25" s="67"/>
      <c r="V25" s="58"/>
      <c r="AP25" s="67"/>
      <c r="AQ25" s="58"/>
      <c r="BK25" s="67"/>
      <c r="BL25" s="58"/>
      <c r="CF25" s="67"/>
      <c r="CG25" s="58"/>
      <c r="DA25" s="67"/>
      <c r="DB25" s="58"/>
      <c r="DV25" s="67"/>
      <c r="DW25" s="58"/>
    </row>
    <row r="26" spans="1:127" s="16" customFormat="1" ht="14" x14ac:dyDescent="0.2">
      <c r="A26" s="58"/>
      <c r="U26" s="67"/>
      <c r="V26" s="58"/>
      <c r="AP26" s="67"/>
      <c r="AQ26" s="58"/>
      <c r="BK26" s="67"/>
      <c r="BL26" s="58"/>
      <c r="CF26" s="67"/>
      <c r="CG26" s="58"/>
      <c r="DA26" s="67"/>
      <c r="DB26" s="58"/>
      <c r="DV26" s="67"/>
      <c r="DW26" s="58"/>
    </row>
    <row r="27" spans="1:127" s="16" customFormat="1" ht="14" x14ac:dyDescent="0.2">
      <c r="A27" s="58"/>
      <c r="U27" s="67"/>
      <c r="V27" s="58"/>
      <c r="AP27" s="67"/>
      <c r="AQ27" s="58"/>
      <c r="BK27" s="67"/>
      <c r="BL27" s="58"/>
      <c r="CF27" s="67"/>
      <c r="CG27" s="58"/>
      <c r="DA27" s="67"/>
      <c r="DB27" s="58"/>
      <c r="DV27" s="67"/>
      <c r="DW27" s="58"/>
    </row>
    <row r="28" spans="1:127" s="16" customFormat="1" ht="14" x14ac:dyDescent="0.2">
      <c r="A28" s="58"/>
      <c r="U28" s="67"/>
      <c r="V28" s="58"/>
      <c r="AP28" s="67"/>
      <c r="AQ28" s="58"/>
      <c r="BK28" s="67"/>
      <c r="BL28" s="58"/>
      <c r="CF28" s="67"/>
      <c r="CG28" s="58"/>
      <c r="DA28" s="67"/>
      <c r="DB28" s="58"/>
      <c r="DV28" s="67"/>
      <c r="DW28" s="58"/>
    </row>
    <row r="29" spans="1:127" ht="16" x14ac:dyDescent="0.2"/>
    <row r="30" spans="1:127" ht="16" x14ac:dyDescent="0.2"/>
    <row r="31" spans="1:127" ht="16" x14ac:dyDescent="0.2"/>
    <row r="32" spans="1:127" ht="16" x14ac:dyDescent="0.2"/>
    <row r="33" ht="16" x14ac:dyDescent="0.2"/>
    <row r="34" ht="16" x14ac:dyDescent="0.2"/>
    <row r="35" ht="16" x14ac:dyDescent="0.2"/>
    <row r="36" ht="16" x14ac:dyDescent="0.2"/>
    <row r="37" ht="16" x14ac:dyDescent="0.2"/>
    <row r="38" ht="16" x14ac:dyDescent="0.2"/>
    <row r="39" ht="16" x14ac:dyDescent="0.2"/>
    <row r="40" ht="16" x14ac:dyDescent="0.2"/>
    <row r="41" ht="16" x14ac:dyDescent="0.2"/>
    <row r="42" ht="16" x14ac:dyDescent="0.2"/>
    <row r="43" ht="16" x14ac:dyDescent="0.2"/>
    <row r="44" ht="16" x14ac:dyDescent="0.2"/>
    <row r="45" ht="16" x14ac:dyDescent="0.2"/>
    <row r="46" ht="16" x14ac:dyDescent="0.2"/>
    <row r="47" ht="16" x14ac:dyDescent="0.2"/>
    <row r="48" ht="16" x14ac:dyDescent="0.2"/>
    <row r="49" ht="16" x14ac:dyDescent="0.2"/>
    <row r="50" ht="16" x14ac:dyDescent="0.2"/>
    <row r="51" ht="16" x14ac:dyDescent="0.2"/>
    <row r="52" ht="16" x14ac:dyDescent="0.2"/>
    <row r="53" ht="16" x14ac:dyDescent="0.2"/>
    <row r="54" ht="16" x14ac:dyDescent="0.2"/>
    <row r="55" ht="16" x14ac:dyDescent="0.2"/>
    <row r="56" ht="16" x14ac:dyDescent="0.2"/>
    <row r="57" ht="16" x14ac:dyDescent="0.2"/>
    <row r="58" ht="16" x14ac:dyDescent="0.2"/>
    <row r="59" ht="16" x14ac:dyDescent="0.2"/>
    <row r="60" ht="16" x14ac:dyDescent="0.2"/>
    <row r="61" ht="16" x14ac:dyDescent="0.2"/>
    <row r="62" ht="16" x14ac:dyDescent="0.2"/>
    <row r="63" ht="16" x14ac:dyDescent="0.2"/>
    <row r="64" ht="16" x14ac:dyDescent="0.2"/>
    <row r="65" ht="16" x14ac:dyDescent="0.2"/>
    <row r="66" ht="16" x14ac:dyDescent="0.2"/>
    <row r="67" ht="16" x14ac:dyDescent="0.2"/>
    <row r="68" ht="16" x14ac:dyDescent="0.2"/>
    <row r="69" ht="16" x14ac:dyDescent="0.2"/>
    <row r="70" ht="16" x14ac:dyDescent="0.2"/>
    <row r="71" ht="16" x14ac:dyDescent="0.2"/>
    <row r="72" ht="16" x14ac:dyDescent="0.2"/>
    <row r="73" ht="16" x14ac:dyDescent="0.2"/>
    <row r="74" ht="16" x14ac:dyDescent="0.2"/>
    <row r="75" ht="16" x14ac:dyDescent="0.2"/>
    <row r="76" ht="16" x14ac:dyDescent="0.2"/>
    <row r="77" ht="16" x14ac:dyDescent="0.2"/>
    <row r="78" ht="16" x14ac:dyDescent="0.2"/>
    <row r="79" ht="16" x14ac:dyDescent="0.2"/>
    <row r="80" ht="16" x14ac:dyDescent="0.2"/>
    <row r="81" ht="16" x14ac:dyDescent="0.2"/>
    <row r="82" ht="16" x14ac:dyDescent="0.2"/>
    <row r="83" ht="16" x14ac:dyDescent="0.2"/>
    <row r="84" ht="16" x14ac:dyDescent="0.2"/>
    <row r="85" ht="16" x14ac:dyDescent="0.2"/>
    <row r="86" ht="16" x14ac:dyDescent="0.2"/>
    <row r="87" ht="16" x14ac:dyDescent="0.2"/>
    <row r="88" ht="16" x14ac:dyDescent="0.2"/>
    <row r="89" ht="16" x14ac:dyDescent="0.2"/>
    <row r="90" ht="16" x14ac:dyDescent="0.2"/>
    <row r="91" ht="16" x14ac:dyDescent="0.2"/>
    <row r="92" ht="16" x14ac:dyDescent="0.2"/>
    <row r="93" ht="16" x14ac:dyDescent="0.2"/>
    <row r="94" ht="16" x14ac:dyDescent="0.2"/>
    <row r="95" ht="16" x14ac:dyDescent="0.2"/>
    <row r="96" ht="16" x14ac:dyDescent="0.2"/>
    <row r="97" ht="16" x14ac:dyDescent="0.2"/>
    <row r="98" ht="16" x14ac:dyDescent="0.2"/>
    <row r="99" ht="16" x14ac:dyDescent="0.2"/>
    <row r="100" ht="16" x14ac:dyDescent="0.2"/>
    <row r="101" ht="16" x14ac:dyDescent="0.2"/>
    <row r="102" ht="16" x14ac:dyDescent="0.2"/>
    <row r="103" ht="16" x14ac:dyDescent="0.2"/>
    <row r="104" ht="16" x14ac:dyDescent="0.2"/>
    <row r="105" ht="16" x14ac:dyDescent="0.2"/>
    <row r="106" ht="16" x14ac:dyDescent="0.2"/>
    <row r="107" ht="16" x14ac:dyDescent="0.2"/>
    <row r="108" ht="16" x14ac:dyDescent="0.2"/>
    <row r="109" ht="16" x14ac:dyDescent="0.2"/>
    <row r="110" ht="16" x14ac:dyDescent="0.2"/>
    <row r="111" ht="16" x14ac:dyDescent="0.2"/>
    <row r="112" ht="16" x14ac:dyDescent="0.2"/>
    <row r="113" ht="16" x14ac:dyDescent="0.2"/>
    <row r="114" ht="16" x14ac:dyDescent="0.2"/>
    <row r="115" ht="16" x14ac:dyDescent="0.2"/>
    <row r="116" ht="16" x14ac:dyDescent="0.2"/>
    <row r="117" ht="16" x14ac:dyDescent="0.2"/>
    <row r="118" ht="16" x14ac:dyDescent="0.2"/>
    <row r="119" ht="16" x14ac:dyDescent="0.2"/>
    <row r="120" ht="16" x14ac:dyDescent="0.2"/>
    <row r="121" ht="16" x14ac:dyDescent="0.2"/>
    <row r="122" ht="16" x14ac:dyDescent="0.2"/>
    <row r="123" ht="16" x14ac:dyDescent="0.2"/>
    <row r="124" ht="16" x14ac:dyDescent="0.2"/>
    <row r="125" ht="16" x14ac:dyDescent="0.2"/>
    <row r="126" ht="16" x14ac:dyDescent="0.2"/>
    <row r="127" ht="16" x14ac:dyDescent="0.2"/>
    <row r="128" ht="16" x14ac:dyDescent="0.2"/>
    <row r="129" ht="16" x14ac:dyDescent="0.2"/>
    <row r="130" ht="16" x14ac:dyDescent="0.2"/>
    <row r="131" ht="16" x14ac:dyDescent="0.2"/>
    <row r="132" ht="16" x14ac:dyDescent="0.2"/>
    <row r="133" ht="16" x14ac:dyDescent="0.2"/>
    <row r="134" ht="16" x14ac:dyDescent="0.2"/>
    <row r="135" ht="16" x14ac:dyDescent="0.2"/>
    <row r="136" ht="16" x14ac:dyDescent="0.2"/>
    <row r="137" ht="16" x14ac:dyDescent="0.2"/>
    <row r="138" ht="16" x14ac:dyDescent="0.2"/>
    <row r="139" ht="16" x14ac:dyDescent="0.2"/>
    <row r="140" ht="16" x14ac:dyDescent="0.2"/>
    <row r="141" ht="16" x14ac:dyDescent="0.2"/>
    <row r="142" ht="16" x14ac:dyDescent="0.2"/>
    <row r="143" ht="16" x14ac:dyDescent="0.2"/>
    <row r="144" ht="16" x14ac:dyDescent="0.2"/>
    <row r="145" ht="16" x14ac:dyDescent="0.2"/>
    <row r="146" ht="16" x14ac:dyDescent="0.2"/>
    <row r="147" ht="16" x14ac:dyDescent="0.2"/>
    <row r="148" ht="16" x14ac:dyDescent="0.2"/>
    <row r="149" ht="16" x14ac:dyDescent="0.2"/>
    <row r="150" ht="16" x14ac:dyDescent="0.2"/>
    <row r="151" ht="16" x14ac:dyDescent="0.2"/>
    <row r="152" ht="16" x14ac:dyDescent="0.2"/>
    <row r="153" ht="16" x14ac:dyDescent="0.2"/>
    <row r="154" ht="16" x14ac:dyDescent="0.2"/>
    <row r="155" ht="16" x14ac:dyDescent="0.2"/>
    <row r="156" ht="16" x14ac:dyDescent="0.2"/>
    <row r="157" ht="16" x14ac:dyDescent="0.2"/>
    <row r="158" ht="16" x14ac:dyDescent="0.2"/>
    <row r="159" ht="16" x14ac:dyDescent="0.2"/>
    <row r="160" ht="16" x14ac:dyDescent="0.2"/>
    <row r="161" ht="16" x14ac:dyDescent="0.2"/>
    <row r="162" ht="16" x14ac:dyDescent="0.2"/>
    <row r="163" ht="16" x14ac:dyDescent="0.2"/>
    <row r="164" ht="16" x14ac:dyDescent="0.2"/>
    <row r="165" ht="16" x14ac:dyDescent="0.2"/>
    <row r="166" ht="16" x14ac:dyDescent="0.2"/>
    <row r="167" ht="16" x14ac:dyDescent="0.2"/>
    <row r="168" ht="16" x14ac:dyDescent="0.2"/>
    <row r="169" ht="16" x14ac:dyDescent="0.2"/>
    <row r="170" ht="16" x14ac:dyDescent="0.2"/>
    <row r="171" ht="16" x14ac:dyDescent="0.2"/>
    <row r="172" ht="16" x14ac:dyDescent="0.2"/>
    <row r="173" ht="16" x14ac:dyDescent="0.2"/>
    <row r="174" ht="16" x14ac:dyDescent="0.2"/>
    <row r="175" ht="16" x14ac:dyDescent="0.2"/>
    <row r="176" ht="16" x14ac:dyDescent="0.2"/>
    <row r="177" ht="16" x14ac:dyDescent="0.2"/>
    <row r="178" ht="16" x14ac:dyDescent="0.2"/>
    <row r="179" ht="16" x14ac:dyDescent="0.2"/>
    <row r="180" ht="16" x14ac:dyDescent="0.2"/>
    <row r="181" ht="16" x14ac:dyDescent="0.2"/>
    <row r="182" ht="16" x14ac:dyDescent="0.2"/>
    <row r="183" ht="16" x14ac:dyDescent="0.2"/>
    <row r="184" ht="16" x14ac:dyDescent="0.2"/>
    <row r="185" ht="16" x14ac:dyDescent="0.2"/>
    <row r="186" ht="16" x14ac:dyDescent="0.2"/>
    <row r="187" ht="16" x14ac:dyDescent="0.2"/>
    <row r="188" ht="16" x14ac:dyDescent="0.2"/>
    <row r="189" ht="16" x14ac:dyDescent="0.2"/>
    <row r="190" ht="16" x14ac:dyDescent="0.2"/>
    <row r="191" ht="16" x14ac:dyDescent="0.2"/>
    <row r="192" ht="16" x14ac:dyDescent="0.2"/>
    <row r="193" ht="16" x14ac:dyDescent="0.2"/>
    <row r="194" ht="16" x14ac:dyDescent="0.2"/>
    <row r="195" ht="16" x14ac:dyDescent="0.2"/>
    <row r="196" ht="16" x14ac:dyDescent="0.2"/>
    <row r="197" ht="16" x14ac:dyDescent="0.2"/>
    <row r="198" ht="16" x14ac:dyDescent="0.2"/>
    <row r="199" ht="16" x14ac:dyDescent="0.2"/>
  </sheetData>
  <mergeCells count="13">
    <mergeCell ref="CH1:DB1"/>
    <mergeCell ref="CH2:DA2"/>
    <mergeCell ref="DC1:DW1"/>
    <mergeCell ref="DC2:DV2"/>
    <mergeCell ref="AR2:BK2"/>
    <mergeCell ref="BM1:CG1"/>
    <mergeCell ref="BM2:CF2"/>
    <mergeCell ref="AR1:BL1"/>
    <mergeCell ref="A3:A4"/>
    <mergeCell ref="B1:V1"/>
    <mergeCell ref="W1:AQ1"/>
    <mergeCell ref="B2:U2"/>
    <mergeCell ref="W2:AP2"/>
  </mergeCells>
  <pageMargins left="0.7" right="0.7" top="0.78740157499999996" bottom="0.78740157499999996"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4489E9-6447-E147-AF13-108F55DBBB03}">
  <dimension ref="A1:GE454"/>
  <sheetViews>
    <sheetView tabSelected="1" zoomScale="91" zoomScaleNormal="108" workbookViewId="0">
      <pane xSplit="1" topLeftCell="B1" activePane="topRight" state="frozen"/>
      <selection pane="topRight" activeCell="Q26" sqref="Q26"/>
    </sheetView>
  </sheetViews>
  <sheetFormatPr baseColWidth="10" defaultColWidth="20.83203125" defaultRowHeight="68" customHeight="1" x14ac:dyDescent="0.2"/>
  <cols>
    <col min="1" max="1" width="30.83203125" style="54" customWidth="1"/>
    <col min="2" max="10" width="10.83203125" style="17" bestFit="1" customWidth="1"/>
    <col min="11" max="24" width="11.6640625" style="17" bestFit="1" customWidth="1"/>
    <col min="25" max="25" width="11.6640625" style="68" bestFit="1" customWidth="1"/>
    <col min="26" max="26" width="18.33203125" style="17" bestFit="1" customWidth="1"/>
    <col min="27" max="27" width="15.33203125" style="17" bestFit="1" customWidth="1"/>
    <col min="28" max="28" width="17" style="17" bestFit="1" customWidth="1"/>
    <col min="29" max="29" width="16.1640625" style="17" bestFit="1" customWidth="1"/>
    <col min="30" max="30" width="16.83203125" style="17" bestFit="1" customWidth="1"/>
    <col min="31" max="31" width="14.83203125" style="17" bestFit="1" customWidth="1"/>
    <col min="32" max="32" width="11.6640625" style="59" bestFit="1" customWidth="1"/>
    <col min="33" max="41" width="10.83203125" style="17" bestFit="1" customWidth="1"/>
    <col min="42" max="55" width="11.6640625" style="17" bestFit="1" customWidth="1"/>
    <col min="56" max="56" width="11.6640625" style="68" bestFit="1" customWidth="1"/>
    <col min="57" max="57" width="18.33203125" style="17" bestFit="1" customWidth="1"/>
    <col min="58" max="58" width="15.33203125" style="17" bestFit="1" customWidth="1"/>
    <col min="59" max="59" width="17" style="17" bestFit="1" customWidth="1"/>
    <col min="60" max="60" width="16.1640625" style="17" bestFit="1" customWidth="1"/>
    <col min="61" max="61" width="16.83203125" style="17" bestFit="1" customWidth="1"/>
    <col min="62" max="62" width="14.83203125" style="17" bestFit="1" customWidth="1"/>
    <col min="63" max="63" width="11.6640625" style="59" bestFit="1" customWidth="1"/>
    <col min="64" max="72" width="10.83203125" style="17" bestFit="1" customWidth="1"/>
    <col min="73" max="86" width="11.6640625" style="17" bestFit="1" customWidth="1"/>
    <col min="87" max="87" width="11.6640625" style="68" bestFit="1" customWidth="1"/>
    <col min="88" max="88" width="18.33203125" style="17" bestFit="1" customWidth="1"/>
    <col min="89" max="89" width="15.33203125" style="17" bestFit="1" customWidth="1"/>
    <col min="90" max="90" width="17" style="17" bestFit="1" customWidth="1"/>
    <col min="91" max="91" width="16.1640625" style="17" bestFit="1" customWidth="1"/>
    <col min="92" max="92" width="16.83203125" style="17" bestFit="1" customWidth="1"/>
    <col min="93" max="93" width="14.83203125" style="17" bestFit="1" customWidth="1"/>
    <col min="94" max="94" width="11.6640625" style="59" bestFit="1" customWidth="1"/>
    <col min="95" max="103" width="10.83203125" style="17" bestFit="1" customWidth="1"/>
    <col min="104" max="117" width="11.6640625" style="17" bestFit="1" customWidth="1"/>
    <col min="118" max="118" width="11.6640625" style="68" bestFit="1" customWidth="1"/>
    <col min="119" max="119" width="18.33203125" style="17" bestFit="1" customWidth="1"/>
    <col min="120" max="120" width="15.33203125" style="17" bestFit="1" customWidth="1"/>
    <col min="121" max="121" width="17" style="17" bestFit="1" customWidth="1"/>
    <col min="122" max="122" width="16.1640625" style="17" bestFit="1" customWidth="1"/>
    <col min="123" max="123" width="16.83203125" style="17" bestFit="1" customWidth="1"/>
    <col min="124" max="124" width="14.83203125" style="17" bestFit="1" customWidth="1"/>
    <col min="125" max="125" width="11.6640625" style="59" bestFit="1" customWidth="1"/>
    <col min="126" max="134" width="10.83203125" style="17" bestFit="1" customWidth="1"/>
    <col min="135" max="148" width="11.6640625" style="17" bestFit="1" customWidth="1"/>
    <col min="149" max="149" width="11.6640625" style="68" bestFit="1" customWidth="1"/>
    <col min="150" max="150" width="18.33203125" style="17" bestFit="1" customWidth="1"/>
    <col min="151" max="151" width="15.33203125" style="17" bestFit="1" customWidth="1"/>
    <col min="152" max="152" width="17" style="17" bestFit="1" customWidth="1"/>
    <col min="153" max="153" width="16.1640625" style="17" bestFit="1" customWidth="1"/>
    <col min="154" max="154" width="16.83203125" style="17" bestFit="1" customWidth="1"/>
    <col min="155" max="155" width="14.83203125" style="17" bestFit="1" customWidth="1"/>
    <col min="156" max="156" width="11.6640625" style="59" bestFit="1" customWidth="1"/>
    <col min="157" max="165" width="11.6640625" style="17" bestFit="1" customWidth="1"/>
    <col min="166" max="179" width="12.6640625" style="17" bestFit="1" customWidth="1"/>
    <col min="180" max="180" width="12.6640625" style="68" bestFit="1" customWidth="1"/>
    <col min="181" max="181" width="19.33203125" style="17" bestFit="1" customWidth="1"/>
    <col min="182" max="182" width="16.1640625" style="17" bestFit="1" customWidth="1"/>
    <col min="183" max="183" width="18.1640625" style="17" bestFit="1" customWidth="1"/>
    <col min="184" max="184" width="17" style="17" bestFit="1" customWidth="1"/>
    <col min="185" max="185" width="18" style="17" bestFit="1" customWidth="1"/>
    <col min="186" max="186" width="15.6640625" style="17" bestFit="1" customWidth="1"/>
    <col min="187" max="187" width="12.6640625" style="54" bestFit="1" customWidth="1"/>
    <col min="188" max="16384" width="20.83203125" style="17"/>
  </cols>
  <sheetData>
    <row r="1" spans="1:187" s="13" customFormat="1" ht="60" customHeight="1" x14ac:dyDescent="0.2">
      <c r="A1" s="53"/>
      <c r="B1" s="202" t="s">
        <v>353</v>
      </c>
      <c r="C1" s="162"/>
      <c r="D1" s="162"/>
      <c r="E1" s="162"/>
      <c r="F1" s="162"/>
      <c r="G1" s="162"/>
      <c r="H1" s="162"/>
      <c r="I1" s="162"/>
      <c r="J1" s="162"/>
      <c r="K1" s="162"/>
      <c r="L1" s="162"/>
      <c r="M1" s="162"/>
      <c r="N1" s="162"/>
      <c r="O1" s="162"/>
      <c r="P1" s="162"/>
      <c r="Q1" s="162"/>
      <c r="R1" s="162"/>
      <c r="S1" s="162"/>
      <c r="T1" s="162"/>
      <c r="U1" s="162"/>
      <c r="V1" s="162"/>
      <c r="W1" s="162"/>
      <c r="X1" s="162"/>
      <c r="Y1" s="162"/>
      <c r="Z1" s="162"/>
      <c r="AA1" s="162"/>
      <c r="AB1" s="162"/>
      <c r="AC1" s="162"/>
      <c r="AD1" s="162"/>
      <c r="AE1" s="162"/>
      <c r="AF1" s="203"/>
      <c r="AG1" s="213" t="s">
        <v>363</v>
      </c>
      <c r="AH1" s="165"/>
      <c r="AI1" s="165"/>
      <c r="AJ1" s="165"/>
      <c r="AK1" s="165"/>
      <c r="AL1" s="165"/>
      <c r="AM1" s="165"/>
      <c r="AN1" s="165"/>
      <c r="AO1" s="165"/>
      <c r="AP1" s="165"/>
      <c r="AQ1" s="165"/>
      <c r="AR1" s="165"/>
      <c r="AS1" s="165"/>
      <c r="AT1" s="165"/>
      <c r="AU1" s="165"/>
      <c r="AV1" s="165"/>
      <c r="AW1" s="165"/>
      <c r="AX1" s="165"/>
      <c r="AY1" s="165"/>
      <c r="AZ1" s="165"/>
      <c r="BA1" s="165"/>
      <c r="BB1" s="165"/>
      <c r="BC1" s="165"/>
      <c r="BD1" s="165"/>
      <c r="BE1" s="165"/>
      <c r="BF1" s="165"/>
      <c r="BG1" s="165"/>
      <c r="BH1" s="165"/>
      <c r="BI1" s="165"/>
      <c r="BJ1" s="165"/>
      <c r="BK1" s="214"/>
      <c r="BL1" s="197" t="s">
        <v>364</v>
      </c>
      <c r="BM1" s="198"/>
      <c r="BN1" s="198"/>
      <c r="BO1" s="198"/>
      <c r="BP1" s="198"/>
      <c r="BQ1" s="198"/>
      <c r="BR1" s="198"/>
      <c r="BS1" s="198"/>
      <c r="BT1" s="198"/>
      <c r="BU1" s="198"/>
      <c r="BV1" s="198"/>
      <c r="BW1" s="198"/>
      <c r="BX1" s="198"/>
      <c r="BY1" s="198"/>
      <c r="BZ1" s="198"/>
      <c r="CA1" s="198"/>
      <c r="CB1" s="198"/>
      <c r="CC1" s="198"/>
      <c r="CD1" s="198"/>
      <c r="CE1" s="198"/>
      <c r="CF1" s="198"/>
      <c r="CG1" s="198"/>
      <c r="CH1" s="198"/>
      <c r="CI1" s="198"/>
      <c r="CJ1" s="198"/>
      <c r="CK1" s="198"/>
      <c r="CL1" s="198"/>
      <c r="CM1" s="198"/>
      <c r="CN1" s="198"/>
      <c r="CO1" s="198"/>
      <c r="CP1" s="199"/>
      <c r="CQ1" s="221" t="s">
        <v>365</v>
      </c>
      <c r="CR1" s="222"/>
      <c r="CS1" s="222"/>
      <c r="CT1" s="222"/>
      <c r="CU1" s="222"/>
      <c r="CV1" s="222"/>
      <c r="CW1" s="222"/>
      <c r="CX1" s="222"/>
      <c r="CY1" s="222"/>
      <c r="CZ1" s="222"/>
      <c r="DA1" s="222"/>
      <c r="DB1" s="222"/>
      <c r="DC1" s="222"/>
      <c r="DD1" s="222"/>
      <c r="DE1" s="222"/>
      <c r="DF1" s="222"/>
      <c r="DG1" s="222"/>
      <c r="DH1" s="222"/>
      <c r="DI1" s="222"/>
      <c r="DJ1" s="222"/>
      <c r="DK1" s="222"/>
      <c r="DL1" s="222"/>
      <c r="DM1" s="222"/>
      <c r="DN1" s="222"/>
      <c r="DO1" s="222"/>
      <c r="DP1" s="222"/>
      <c r="DQ1" s="222"/>
      <c r="DR1" s="222"/>
      <c r="DS1" s="222"/>
      <c r="DT1" s="222"/>
      <c r="DU1" s="223"/>
      <c r="DV1" s="204" t="s">
        <v>366</v>
      </c>
      <c r="DW1" s="205"/>
      <c r="DX1" s="205"/>
      <c r="DY1" s="205"/>
      <c r="DZ1" s="205"/>
      <c r="EA1" s="205"/>
      <c r="EB1" s="205"/>
      <c r="EC1" s="205"/>
      <c r="ED1" s="205"/>
      <c r="EE1" s="205"/>
      <c r="EF1" s="205"/>
      <c r="EG1" s="205"/>
      <c r="EH1" s="205"/>
      <c r="EI1" s="205"/>
      <c r="EJ1" s="205"/>
      <c r="EK1" s="205"/>
      <c r="EL1" s="205"/>
      <c r="EM1" s="205"/>
      <c r="EN1" s="205"/>
      <c r="EO1" s="205"/>
      <c r="EP1" s="205"/>
      <c r="EQ1" s="205"/>
      <c r="ER1" s="205"/>
      <c r="ES1" s="205"/>
      <c r="ET1" s="205"/>
      <c r="EU1" s="205"/>
      <c r="EV1" s="205"/>
      <c r="EW1" s="205"/>
      <c r="EX1" s="205"/>
      <c r="EY1" s="205"/>
      <c r="EZ1" s="206"/>
      <c r="FA1" s="228" t="s">
        <v>367</v>
      </c>
      <c r="FB1" s="229"/>
      <c r="FC1" s="229"/>
      <c r="FD1" s="229"/>
      <c r="FE1" s="229"/>
      <c r="FF1" s="229"/>
      <c r="FG1" s="229"/>
      <c r="FH1" s="229"/>
      <c r="FI1" s="229"/>
      <c r="FJ1" s="229"/>
      <c r="FK1" s="229"/>
      <c r="FL1" s="229"/>
      <c r="FM1" s="229"/>
      <c r="FN1" s="229"/>
      <c r="FO1" s="229"/>
      <c r="FP1" s="229"/>
      <c r="FQ1" s="229"/>
      <c r="FR1" s="229"/>
      <c r="FS1" s="229"/>
      <c r="FT1" s="229"/>
      <c r="FU1" s="229"/>
      <c r="FV1" s="229"/>
      <c r="FW1" s="229"/>
      <c r="FX1" s="229"/>
      <c r="FY1" s="229"/>
      <c r="FZ1" s="229"/>
      <c r="GA1" s="229"/>
      <c r="GB1" s="229"/>
      <c r="GC1" s="229"/>
      <c r="GD1" s="229"/>
      <c r="GE1" s="230"/>
    </row>
    <row r="2" spans="1:187" s="90" customFormat="1" ht="50" customHeight="1" x14ac:dyDescent="0.2">
      <c r="A2" s="89"/>
      <c r="B2" s="211" t="s">
        <v>354</v>
      </c>
      <c r="C2" s="168"/>
      <c r="D2" s="168"/>
      <c r="E2" s="168"/>
      <c r="F2" s="168"/>
      <c r="G2" s="168"/>
      <c r="H2" s="168"/>
      <c r="I2" s="168"/>
      <c r="J2" s="168"/>
      <c r="K2" s="168"/>
      <c r="L2" s="168"/>
      <c r="M2" s="168"/>
      <c r="N2" s="168"/>
      <c r="O2" s="168"/>
      <c r="P2" s="168"/>
      <c r="Q2" s="168"/>
      <c r="R2" s="168"/>
      <c r="S2" s="168"/>
      <c r="T2" s="168"/>
      <c r="U2" s="168"/>
      <c r="V2" s="168"/>
      <c r="W2" s="168"/>
      <c r="X2" s="168"/>
      <c r="Y2" s="169"/>
      <c r="Z2" s="168" t="s">
        <v>362</v>
      </c>
      <c r="AA2" s="168"/>
      <c r="AB2" s="168"/>
      <c r="AC2" s="168"/>
      <c r="AD2" s="168"/>
      <c r="AE2" s="168"/>
      <c r="AF2" s="212"/>
      <c r="AG2" s="215" t="s">
        <v>354</v>
      </c>
      <c r="AH2" s="171"/>
      <c r="AI2" s="171"/>
      <c r="AJ2" s="171"/>
      <c r="AK2" s="171"/>
      <c r="AL2" s="171"/>
      <c r="AM2" s="171"/>
      <c r="AN2" s="171"/>
      <c r="AO2" s="171"/>
      <c r="AP2" s="171"/>
      <c r="AQ2" s="171"/>
      <c r="AR2" s="171"/>
      <c r="AS2" s="171"/>
      <c r="AT2" s="171"/>
      <c r="AU2" s="171"/>
      <c r="AV2" s="171"/>
      <c r="AW2" s="171"/>
      <c r="AX2" s="171"/>
      <c r="AY2" s="171"/>
      <c r="AZ2" s="171"/>
      <c r="BA2" s="171"/>
      <c r="BB2" s="171"/>
      <c r="BC2" s="171"/>
      <c r="BD2" s="172"/>
      <c r="BE2" s="171" t="s">
        <v>362</v>
      </c>
      <c r="BF2" s="171"/>
      <c r="BG2" s="171"/>
      <c r="BH2" s="171"/>
      <c r="BI2" s="171"/>
      <c r="BJ2" s="171"/>
      <c r="BK2" s="216"/>
      <c r="BL2" s="217" t="s">
        <v>354</v>
      </c>
      <c r="BM2" s="218"/>
      <c r="BN2" s="218"/>
      <c r="BO2" s="218"/>
      <c r="BP2" s="218"/>
      <c r="BQ2" s="218"/>
      <c r="BR2" s="218"/>
      <c r="BS2" s="218"/>
      <c r="BT2" s="218"/>
      <c r="BU2" s="218"/>
      <c r="BV2" s="218"/>
      <c r="BW2" s="218"/>
      <c r="BX2" s="218"/>
      <c r="BY2" s="218"/>
      <c r="BZ2" s="218"/>
      <c r="CA2" s="218"/>
      <c r="CB2" s="218"/>
      <c r="CC2" s="218"/>
      <c r="CD2" s="218"/>
      <c r="CE2" s="218"/>
      <c r="CF2" s="218"/>
      <c r="CG2" s="218"/>
      <c r="CH2" s="218"/>
      <c r="CI2" s="219"/>
      <c r="CJ2" s="218" t="s">
        <v>362</v>
      </c>
      <c r="CK2" s="218"/>
      <c r="CL2" s="218"/>
      <c r="CM2" s="218"/>
      <c r="CN2" s="218"/>
      <c r="CO2" s="218"/>
      <c r="CP2" s="220"/>
      <c r="CQ2" s="224" t="s">
        <v>354</v>
      </c>
      <c r="CR2" s="225"/>
      <c r="CS2" s="225"/>
      <c r="CT2" s="225"/>
      <c r="CU2" s="225"/>
      <c r="CV2" s="225"/>
      <c r="CW2" s="225"/>
      <c r="CX2" s="225"/>
      <c r="CY2" s="225"/>
      <c r="CZ2" s="225"/>
      <c r="DA2" s="225"/>
      <c r="DB2" s="225"/>
      <c r="DC2" s="225"/>
      <c r="DD2" s="225"/>
      <c r="DE2" s="225"/>
      <c r="DF2" s="225"/>
      <c r="DG2" s="225"/>
      <c r="DH2" s="225"/>
      <c r="DI2" s="225"/>
      <c r="DJ2" s="225"/>
      <c r="DK2" s="225"/>
      <c r="DL2" s="225"/>
      <c r="DM2" s="225"/>
      <c r="DN2" s="226"/>
      <c r="DO2" s="225" t="s">
        <v>362</v>
      </c>
      <c r="DP2" s="225"/>
      <c r="DQ2" s="225"/>
      <c r="DR2" s="225"/>
      <c r="DS2" s="225"/>
      <c r="DT2" s="225"/>
      <c r="DU2" s="227"/>
      <c r="DV2" s="207" t="s">
        <v>354</v>
      </c>
      <c r="DW2" s="208"/>
      <c r="DX2" s="208"/>
      <c r="DY2" s="208"/>
      <c r="DZ2" s="208"/>
      <c r="EA2" s="208"/>
      <c r="EB2" s="208"/>
      <c r="EC2" s="208"/>
      <c r="ED2" s="208"/>
      <c r="EE2" s="208"/>
      <c r="EF2" s="208"/>
      <c r="EG2" s="208"/>
      <c r="EH2" s="208"/>
      <c r="EI2" s="208"/>
      <c r="EJ2" s="208"/>
      <c r="EK2" s="208"/>
      <c r="EL2" s="208"/>
      <c r="EM2" s="208"/>
      <c r="EN2" s="208"/>
      <c r="EO2" s="208"/>
      <c r="EP2" s="208"/>
      <c r="EQ2" s="208"/>
      <c r="ER2" s="208"/>
      <c r="ES2" s="209"/>
      <c r="ET2" s="208" t="s">
        <v>362</v>
      </c>
      <c r="EU2" s="208"/>
      <c r="EV2" s="208"/>
      <c r="EW2" s="208"/>
      <c r="EX2" s="208"/>
      <c r="EY2" s="208"/>
      <c r="EZ2" s="210"/>
      <c r="FA2" s="231" t="s">
        <v>354</v>
      </c>
      <c r="FB2" s="232"/>
      <c r="FC2" s="232"/>
      <c r="FD2" s="232"/>
      <c r="FE2" s="232"/>
      <c r="FF2" s="232"/>
      <c r="FG2" s="232"/>
      <c r="FH2" s="232"/>
      <c r="FI2" s="232"/>
      <c r="FJ2" s="232"/>
      <c r="FK2" s="232"/>
      <c r="FL2" s="232"/>
      <c r="FM2" s="232"/>
      <c r="FN2" s="232"/>
      <c r="FO2" s="232"/>
      <c r="FP2" s="232"/>
      <c r="FQ2" s="232"/>
      <c r="FR2" s="232"/>
      <c r="FS2" s="232"/>
      <c r="FT2" s="232"/>
      <c r="FU2" s="232"/>
      <c r="FV2" s="232"/>
      <c r="FW2" s="232"/>
      <c r="FX2" s="233"/>
      <c r="FY2" s="232" t="s">
        <v>362</v>
      </c>
      <c r="FZ2" s="232"/>
      <c r="GA2" s="232"/>
      <c r="GB2" s="232"/>
      <c r="GC2" s="232"/>
      <c r="GD2" s="232"/>
      <c r="GE2" s="234"/>
    </row>
    <row r="3" spans="1:187" s="14" customFormat="1" ht="40" customHeight="1" x14ac:dyDescent="0.2">
      <c r="A3" s="200" t="s">
        <v>352</v>
      </c>
      <c r="B3" s="14" t="s">
        <v>164</v>
      </c>
      <c r="C3" s="14" t="s">
        <v>165</v>
      </c>
      <c r="D3" s="14" t="s">
        <v>166</v>
      </c>
      <c r="E3" s="14" t="s">
        <v>167</v>
      </c>
      <c r="F3" s="14" t="s">
        <v>168</v>
      </c>
      <c r="G3" s="14" t="s">
        <v>169</v>
      </c>
      <c r="H3" s="14" t="s">
        <v>170</v>
      </c>
      <c r="I3" s="14" t="s">
        <v>171</v>
      </c>
      <c r="J3" s="14" t="s">
        <v>172</v>
      </c>
      <c r="K3" s="14" t="s">
        <v>173</v>
      </c>
      <c r="L3" s="14" t="s">
        <v>174</v>
      </c>
      <c r="M3" s="14" t="s">
        <v>175</v>
      </c>
      <c r="N3" s="14" t="s">
        <v>176</v>
      </c>
      <c r="O3" s="14" t="s">
        <v>177</v>
      </c>
      <c r="P3" s="14" t="s">
        <v>178</v>
      </c>
      <c r="Q3" s="14" t="s">
        <v>179</v>
      </c>
      <c r="R3" s="14" t="s">
        <v>180</v>
      </c>
      <c r="S3" s="14" t="s">
        <v>181</v>
      </c>
      <c r="T3" s="14" t="s">
        <v>182</v>
      </c>
      <c r="U3" s="14" t="s">
        <v>183</v>
      </c>
      <c r="V3" s="14" t="s">
        <v>184</v>
      </c>
      <c r="W3" s="14" t="s">
        <v>185</v>
      </c>
      <c r="X3" s="14" t="s">
        <v>186</v>
      </c>
      <c r="Y3" s="65" t="s">
        <v>187</v>
      </c>
      <c r="Z3" s="14" t="s">
        <v>188</v>
      </c>
      <c r="AA3" s="14" t="s">
        <v>189</v>
      </c>
      <c r="AB3" s="14" t="s">
        <v>190</v>
      </c>
      <c r="AC3" s="14" t="s">
        <v>191</v>
      </c>
      <c r="AD3" s="14" t="s">
        <v>192</v>
      </c>
      <c r="AE3" s="14" t="s">
        <v>193</v>
      </c>
      <c r="AF3" s="60" t="s">
        <v>525</v>
      </c>
      <c r="AG3" s="14" t="s">
        <v>195</v>
      </c>
      <c r="AH3" s="14" t="s">
        <v>196</v>
      </c>
      <c r="AI3" s="14" t="s">
        <v>197</v>
      </c>
      <c r="AJ3" s="14" t="s">
        <v>198</v>
      </c>
      <c r="AK3" s="14" t="s">
        <v>199</v>
      </c>
      <c r="AL3" s="14" t="s">
        <v>200</v>
      </c>
      <c r="AM3" s="14" t="s">
        <v>201</v>
      </c>
      <c r="AN3" s="14" t="s">
        <v>202</v>
      </c>
      <c r="AO3" s="14" t="s">
        <v>203</v>
      </c>
      <c r="AP3" s="14" t="s">
        <v>204</v>
      </c>
      <c r="AQ3" s="14" t="s">
        <v>205</v>
      </c>
      <c r="AR3" s="14" t="s">
        <v>206</v>
      </c>
      <c r="AS3" s="14" t="s">
        <v>207</v>
      </c>
      <c r="AT3" s="14" t="s">
        <v>208</v>
      </c>
      <c r="AU3" s="14" t="s">
        <v>209</v>
      </c>
      <c r="AV3" s="14" t="s">
        <v>210</v>
      </c>
      <c r="AW3" s="14" t="s">
        <v>211</v>
      </c>
      <c r="AX3" s="14" t="s">
        <v>212</v>
      </c>
      <c r="AY3" s="14" t="s">
        <v>213</v>
      </c>
      <c r="AZ3" s="14" t="s">
        <v>214</v>
      </c>
      <c r="BA3" s="14" t="s">
        <v>215</v>
      </c>
      <c r="BB3" s="14" t="s">
        <v>216</v>
      </c>
      <c r="BC3" s="14" t="s">
        <v>217</v>
      </c>
      <c r="BD3" s="65" t="s">
        <v>218</v>
      </c>
      <c r="BE3" s="14" t="s">
        <v>219</v>
      </c>
      <c r="BF3" s="14" t="s">
        <v>220</v>
      </c>
      <c r="BG3" s="14" t="s">
        <v>221</v>
      </c>
      <c r="BH3" s="14" t="s">
        <v>222</v>
      </c>
      <c r="BI3" s="14" t="s">
        <v>223</v>
      </c>
      <c r="BJ3" s="14" t="s">
        <v>224</v>
      </c>
      <c r="BK3" s="60" t="s">
        <v>526</v>
      </c>
      <c r="BL3" s="14" t="s">
        <v>226</v>
      </c>
      <c r="BM3" s="14" t="s">
        <v>227</v>
      </c>
      <c r="BN3" s="14" t="s">
        <v>228</v>
      </c>
      <c r="BO3" s="14" t="s">
        <v>229</v>
      </c>
      <c r="BP3" s="14" t="s">
        <v>230</v>
      </c>
      <c r="BQ3" s="14" t="s">
        <v>231</v>
      </c>
      <c r="BR3" s="14" t="s">
        <v>232</v>
      </c>
      <c r="BS3" s="14" t="s">
        <v>233</v>
      </c>
      <c r="BT3" s="14" t="s">
        <v>234</v>
      </c>
      <c r="BU3" s="14" t="s">
        <v>235</v>
      </c>
      <c r="BV3" s="14" t="s">
        <v>236</v>
      </c>
      <c r="BW3" s="14" t="s">
        <v>237</v>
      </c>
      <c r="BX3" s="14" t="s">
        <v>238</v>
      </c>
      <c r="BY3" s="14" t="s">
        <v>239</v>
      </c>
      <c r="BZ3" s="14" t="s">
        <v>240</v>
      </c>
      <c r="CA3" s="14" t="s">
        <v>241</v>
      </c>
      <c r="CB3" s="14" t="s">
        <v>242</v>
      </c>
      <c r="CC3" s="14" t="s">
        <v>243</v>
      </c>
      <c r="CD3" s="14" t="s">
        <v>244</v>
      </c>
      <c r="CE3" s="14" t="s">
        <v>245</v>
      </c>
      <c r="CF3" s="14" t="s">
        <v>246</v>
      </c>
      <c r="CG3" s="14" t="s">
        <v>247</v>
      </c>
      <c r="CH3" s="14" t="s">
        <v>248</v>
      </c>
      <c r="CI3" s="65" t="s">
        <v>249</v>
      </c>
      <c r="CJ3" s="14" t="s">
        <v>250</v>
      </c>
      <c r="CK3" s="14" t="s">
        <v>251</v>
      </c>
      <c r="CL3" s="14" t="s">
        <v>252</v>
      </c>
      <c r="CM3" s="14" t="s">
        <v>253</v>
      </c>
      <c r="CN3" s="14" t="s">
        <v>254</v>
      </c>
      <c r="CO3" s="14" t="s">
        <v>255</v>
      </c>
      <c r="CP3" s="60" t="s">
        <v>527</v>
      </c>
      <c r="CQ3" s="14" t="s">
        <v>257</v>
      </c>
      <c r="CR3" s="14" t="s">
        <v>258</v>
      </c>
      <c r="CS3" s="14" t="s">
        <v>259</v>
      </c>
      <c r="CT3" s="14" t="s">
        <v>260</v>
      </c>
      <c r="CU3" s="14" t="s">
        <v>261</v>
      </c>
      <c r="CV3" s="14" t="s">
        <v>262</v>
      </c>
      <c r="CW3" s="14" t="s">
        <v>263</v>
      </c>
      <c r="CX3" s="14" t="s">
        <v>264</v>
      </c>
      <c r="CY3" s="14" t="s">
        <v>265</v>
      </c>
      <c r="CZ3" s="14" t="s">
        <v>266</v>
      </c>
      <c r="DA3" s="14" t="s">
        <v>267</v>
      </c>
      <c r="DB3" s="14" t="s">
        <v>268</v>
      </c>
      <c r="DC3" s="14" t="s">
        <v>269</v>
      </c>
      <c r="DD3" s="14" t="s">
        <v>270</v>
      </c>
      <c r="DE3" s="14" t="s">
        <v>271</v>
      </c>
      <c r="DF3" s="14" t="s">
        <v>272</v>
      </c>
      <c r="DG3" s="14" t="s">
        <v>273</v>
      </c>
      <c r="DH3" s="14" t="s">
        <v>274</v>
      </c>
      <c r="DI3" s="14" t="s">
        <v>275</v>
      </c>
      <c r="DJ3" s="14" t="s">
        <v>276</v>
      </c>
      <c r="DK3" s="14" t="s">
        <v>277</v>
      </c>
      <c r="DL3" s="14" t="s">
        <v>278</v>
      </c>
      <c r="DM3" s="14" t="s">
        <v>279</v>
      </c>
      <c r="DN3" s="65" t="s">
        <v>280</v>
      </c>
      <c r="DO3" s="14" t="s">
        <v>281</v>
      </c>
      <c r="DP3" s="14" t="s">
        <v>282</v>
      </c>
      <c r="DQ3" s="14" t="s">
        <v>283</v>
      </c>
      <c r="DR3" s="14" t="s">
        <v>284</v>
      </c>
      <c r="DS3" s="14" t="s">
        <v>285</v>
      </c>
      <c r="DT3" s="14" t="s">
        <v>286</v>
      </c>
      <c r="DU3" s="60" t="s">
        <v>528</v>
      </c>
      <c r="DV3" s="14" t="s">
        <v>288</v>
      </c>
      <c r="DW3" s="14" t="s">
        <v>289</v>
      </c>
      <c r="DX3" s="14" t="s">
        <v>290</v>
      </c>
      <c r="DY3" s="14" t="s">
        <v>291</v>
      </c>
      <c r="DZ3" s="14" t="s">
        <v>292</v>
      </c>
      <c r="EA3" s="14" t="s">
        <v>293</v>
      </c>
      <c r="EB3" s="14" t="s">
        <v>294</v>
      </c>
      <c r="EC3" s="14" t="s">
        <v>295</v>
      </c>
      <c r="ED3" s="14" t="s">
        <v>296</v>
      </c>
      <c r="EE3" s="14" t="s">
        <v>297</v>
      </c>
      <c r="EF3" s="14" t="s">
        <v>298</v>
      </c>
      <c r="EG3" s="14" t="s">
        <v>299</v>
      </c>
      <c r="EH3" s="14" t="s">
        <v>300</v>
      </c>
      <c r="EI3" s="14" t="s">
        <v>301</v>
      </c>
      <c r="EJ3" s="14" t="s">
        <v>302</v>
      </c>
      <c r="EK3" s="14" t="s">
        <v>303</v>
      </c>
      <c r="EL3" s="14" t="s">
        <v>304</v>
      </c>
      <c r="EM3" s="14" t="s">
        <v>305</v>
      </c>
      <c r="EN3" s="14" t="s">
        <v>306</v>
      </c>
      <c r="EO3" s="14" t="s">
        <v>307</v>
      </c>
      <c r="EP3" s="14" t="s">
        <v>308</v>
      </c>
      <c r="EQ3" s="14" t="s">
        <v>309</v>
      </c>
      <c r="ER3" s="14" t="s">
        <v>310</v>
      </c>
      <c r="ES3" s="65" t="s">
        <v>311</v>
      </c>
      <c r="ET3" s="14" t="s">
        <v>312</v>
      </c>
      <c r="EU3" s="14" t="s">
        <v>313</v>
      </c>
      <c r="EV3" s="14" t="s">
        <v>314</v>
      </c>
      <c r="EW3" s="14" t="s">
        <v>315</v>
      </c>
      <c r="EX3" s="14" t="s">
        <v>316</v>
      </c>
      <c r="EY3" s="14" t="s">
        <v>317</v>
      </c>
      <c r="EZ3" s="60" t="s">
        <v>529</v>
      </c>
      <c r="FA3" s="14" t="s">
        <v>319</v>
      </c>
      <c r="FB3" s="14" t="s">
        <v>320</v>
      </c>
      <c r="FC3" s="14" t="s">
        <v>321</v>
      </c>
      <c r="FD3" s="14" t="s">
        <v>322</v>
      </c>
      <c r="FE3" s="14" t="s">
        <v>323</v>
      </c>
      <c r="FF3" s="14" t="s">
        <v>324</v>
      </c>
      <c r="FG3" s="14" t="s">
        <v>325</v>
      </c>
      <c r="FH3" s="14" t="s">
        <v>326</v>
      </c>
      <c r="FI3" s="14" t="s">
        <v>327</v>
      </c>
      <c r="FJ3" s="14" t="s">
        <v>328</v>
      </c>
      <c r="FK3" s="14" t="s">
        <v>329</v>
      </c>
      <c r="FL3" s="14" t="s">
        <v>330</v>
      </c>
      <c r="FM3" s="14" t="s">
        <v>331</v>
      </c>
      <c r="FN3" s="14" t="s">
        <v>332</v>
      </c>
      <c r="FO3" s="14" t="s">
        <v>333</v>
      </c>
      <c r="FP3" s="14" t="s">
        <v>334</v>
      </c>
      <c r="FQ3" s="14" t="s">
        <v>335</v>
      </c>
      <c r="FR3" s="14" t="s">
        <v>336</v>
      </c>
      <c r="FS3" s="14" t="s">
        <v>337</v>
      </c>
      <c r="FT3" s="14" t="s">
        <v>338</v>
      </c>
      <c r="FU3" s="14" t="s">
        <v>339</v>
      </c>
      <c r="FV3" s="14" t="s">
        <v>340</v>
      </c>
      <c r="FW3" s="14" t="s">
        <v>341</v>
      </c>
      <c r="FX3" s="65" t="s">
        <v>342</v>
      </c>
      <c r="FY3" s="14" t="s">
        <v>343</v>
      </c>
      <c r="FZ3" s="14" t="s">
        <v>344</v>
      </c>
      <c r="GA3" s="14" t="s">
        <v>345</v>
      </c>
      <c r="GB3" s="14" t="s">
        <v>346</v>
      </c>
      <c r="GC3" s="14" t="s">
        <v>347</v>
      </c>
      <c r="GD3" s="14" t="s">
        <v>348</v>
      </c>
      <c r="GE3" s="55" t="s">
        <v>530</v>
      </c>
    </row>
    <row r="4" spans="1:187" s="15" customFormat="1" ht="30" customHeight="1" x14ac:dyDescent="0.2">
      <c r="A4" s="201"/>
      <c r="B4" s="15" t="s">
        <v>368</v>
      </c>
      <c r="C4" s="15" t="s">
        <v>368</v>
      </c>
      <c r="D4" s="15" t="s">
        <v>368</v>
      </c>
      <c r="E4" s="15" t="s">
        <v>368</v>
      </c>
      <c r="F4" s="15" t="s">
        <v>368</v>
      </c>
      <c r="G4" s="15" t="s">
        <v>368</v>
      </c>
      <c r="H4" s="15" t="s">
        <v>368</v>
      </c>
      <c r="I4" s="15" t="s">
        <v>368</v>
      </c>
      <c r="J4" s="15" t="s">
        <v>368</v>
      </c>
      <c r="K4" s="15" t="s">
        <v>368</v>
      </c>
      <c r="L4" s="15" t="s">
        <v>368</v>
      </c>
      <c r="M4" s="15" t="s">
        <v>368</v>
      </c>
      <c r="N4" s="15" t="s">
        <v>368</v>
      </c>
      <c r="O4" s="15" t="s">
        <v>368</v>
      </c>
      <c r="P4" s="15" t="s">
        <v>368</v>
      </c>
      <c r="Q4" s="15" t="s">
        <v>368</v>
      </c>
      <c r="R4" s="15" t="s">
        <v>368</v>
      </c>
      <c r="S4" s="15" t="s">
        <v>368</v>
      </c>
      <c r="T4" s="15" t="s">
        <v>368</v>
      </c>
      <c r="U4" s="15" t="s">
        <v>368</v>
      </c>
      <c r="V4" s="15" t="s">
        <v>368</v>
      </c>
      <c r="W4" s="15" t="s">
        <v>368</v>
      </c>
      <c r="X4" s="15" t="s">
        <v>368</v>
      </c>
      <c r="Y4" s="66" t="s">
        <v>368</v>
      </c>
      <c r="Z4" s="15" t="s">
        <v>368</v>
      </c>
      <c r="AA4" s="15" t="s">
        <v>368</v>
      </c>
      <c r="AB4" s="15" t="s">
        <v>368</v>
      </c>
      <c r="AC4" s="15" t="s">
        <v>368</v>
      </c>
      <c r="AD4" s="15" t="s">
        <v>368</v>
      </c>
      <c r="AE4" s="15" t="s">
        <v>368</v>
      </c>
      <c r="AF4" s="61" t="s">
        <v>368</v>
      </c>
      <c r="AG4" s="15" t="s">
        <v>368</v>
      </c>
      <c r="AH4" s="15" t="s">
        <v>368</v>
      </c>
      <c r="AI4" s="15" t="s">
        <v>368</v>
      </c>
      <c r="AJ4" s="15" t="s">
        <v>368</v>
      </c>
      <c r="AK4" s="15" t="s">
        <v>368</v>
      </c>
      <c r="AL4" s="15" t="s">
        <v>368</v>
      </c>
      <c r="AM4" s="15" t="s">
        <v>368</v>
      </c>
      <c r="AN4" s="15" t="s">
        <v>368</v>
      </c>
      <c r="AO4" s="15" t="s">
        <v>368</v>
      </c>
      <c r="AP4" s="15" t="s">
        <v>368</v>
      </c>
      <c r="AQ4" s="15" t="s">
        <v>368</v>
      </c>
      <c r="AR4" s="15" t="s">
        <v>368</v>
      </c>
      <c r="AS4" s="15" t="s">
        <v>368</v>
      </c>
      <c r="AT4" s="15" t="s">
        <v>368</v>
      </c>
      <c r="AU4" s="15" t="s">
        <v>368</v>
      </c>
      <c r="AV4" s="15" t="s">
        <v>368</v>
      </c>
      <c r="AW4" s="15" t="s">
        <v>368</v>
      </c>
      <c r="AX4" s="15" t="s">
        <v>368</v>
      </c>
      <c r="AY4" s="15" t="s">
        <v>368</v>
      </c>
      <c r="AZ4" s="15" t="s">
        <v>368</v>
      </c>
      <c r="BA4" s="15" t="s">
        <v>368</v>
      </c>
      <c r="BB4" s="15" t="s">
        <v>368</v>
      </c>
      <c r="BC4" s="15" t="s">
        <v>368</v>
      </c>
      <c r="BD4" s="66" t="s">
        <v>368</v>
      </c>
      <c r="BE4" s="15" t="s">
        <v>368</v>
      </c>
      <c r="BF4" s="15" t="s">
        <v>368</v>
      </c>
      <c r="BG4" s="15" t="s">
        <v>368</v>
      </c>
      <c r="BH4" s="15" t="s">
        <v>368</v>
      </c>
      <c r="BI4" s="15" t="s">
        <v>368</v>
      </c>
      <c r="BJ4" s="15" t="s">
        <v>368</v>
      </c>
      <c r="BK4" s="61" t="s">
        <v>368</v>
      </c>
      <c r="BL4" s="15" t="s">
        <v>368</v>
      </c>
      <c r="BM4" s="15" t="s">
        <v>368</v>
      </c>
      <c r="BN4" s="15" t="s">
        <v>368</v>
      </c>
      <c r="BO4" s="15" t="s">
        <v>368</v>
      </c>
      <c r="BP4" s="15" t="s">
        <v>368</v>
      </c>
      <c r="BQ4" s="15" t="s">
        <v>368</v>
      </c>
      <c r="BR4" s="15" t="s">
        <v>368</v>
      </c>
      <c r="BS4" s="15" t="s">
        <v>368</v>
      </c>
      <c r="BT4" s="15" t="s">
        <v>368</v>
      </c>
      <c r="BU4" s="15" t="s">
        <v>368</v>
      </c>
      <c r="BV4" s="15" t="s">
        <v>368</v>
      </c>
      <c r="BW4" s="15" t="s">
        <v>368</v>
      </c>
      <c r="BX4" s="15" t="s">
        <v>368</v>
      </c>
      <c r="BY4" s="15" t="s">
        <v>368</v>
      </c>
      <c r="BZ4" s="15" t="s">
        <v>368</v>
      </c>
      <c r="CA4" s="15" t="s">
        <v>368</v>
      </c>
      <c r="CB4" s="15" t="s">
        <v>368</v>
      </c>
      <c r="CC4" s="15" t="s">
        <v>368</v>
      </c>
      <c r="CD4" s="15" t="s">
        <v>368</v>
      </c>
      <c r="CE4" s="15" t="s">
        <v>368</v>
      </c>
      <c r="CF4" s="15" t="s">
        <v>368</v>
      </c>
      <c r="CG4" s="15" t="s">
        <v>368</v>
      </c>
      <c r="CH4" s="15" t="s">
        <v>368</v>
      </c>
      <c r="CI4" s="66" t="s">
        <v>368</v>
      </c>
      <c r="CJ4" s="15" t="s">
        <v>368</v>
      </c>
      <c r="CK4" s="15" t="s">
        <v>368</v>
      </c>
      <c r="CL4" s="15" t="s">
        <v>368</v>
      </c>
      <c r="CM4" s="15" t="s">
        <v>368</v>
      </c>
      <c r="CN4" s="15" t="s">
        <v>368</v>
      </c>
      <c r="CO4" s="15" t="s">
        <v>368</v>
      </c>
      <c r="CP4" s="61" t="s">
        <v>368</v>
      </c>
      <c r="CQ4" s="15" t="s">
        <v>368</v>
      </c>
      <c r="CR4" s="15" t="s">
        <v>368</v>
      </c>
      <c r="CS4" s="15" t="s">
        <v>368</v>
      </c>
      <c r="CT4" s="15" t="s">
        <v>368</v>
      </c>
      <c r="CU4" s="15" t="s">
        <v>368</v>
      </c>
      <c r="CV4" s="15" t="s">
        <v>368</v>
      </c>
      <c r="CW4" s="15" t="s">
        <v>368</v>
      </c>
      <c r="CX4" s="15" t="s">
        <v>368</v>
      </c>
      <c r="CY4" s="15" t="s">
        <v>368</v>
      </c>
      <c r="CZ4" s="15" t="s">
        <v>368</v>
      </c>
      <c r="DA4" s="15" t="s">
        <v>368</v>
      </c>
      <c r="DB4" s="15" t="s">
        <v>368</v>
      </c>
      <c r="DC4" s="15" t="s">
        <v>368</v>
      </c>
      <c r="DD4" s="15" t="s">
        <v>368</v>
      </c>
      <c r="DE4" s="15" t="s">
        <v>368</v>
      </c>
      <c r="DF4" s="15" t="s">
        <v>368</v>
      </c>
      <c r="DG4" s="15" t="s">
        <v>368</v>
      </c>
      <c r="DH4" s="15" t="s">
        <v>368</v>
      </c>
      <c r="DI4" s="15" t="s">
        <v>368</v>
      </c>
      <c r="DJ4" s="15" t="s">
        <v>368</v>
      </c>
      <c r="DK4" s="15" t="s">
        <v>368</v>
      </c>
      <c r="DL4" s="15" t="s">
        <v>368</v>
      </c>
      <c r="DM4" s="15" t="s">
        <v>368</v>
      </c>
      <c r="DN4" s="66" t="s">
        <v>368</v>
      </c>
      <c r="DO4" s="15" t="s">
        <v>368</v>
      </c>
      <c r="DP4" s="15" t="s">
        <v>368</v>
      </c>
      <c r="DQ4" s="15" t="s">
        <v>368</v>
      </c>
      <c r="DR4" s="15" t="s">
        <v>368</v>
      </c>
      <c r="DS4" s="15" t="s">
        <v>368</v>
      </c>
      <c r="DT4" s="15" t="s">
        <v>368</v>
      </c>
      <c r="DU4" s="61" t="s">
        <v>368</v>
      </c>
      <c r="DV4" s="15" t="s">
        <v>368</v>
      </c>
      <c r="DW4" s="15" t="s">
        <v>368</v>
      </c>
      <c r="DX4" s="15" t="s">
        <v>368</v>
      </c>
      <c r="DY4" s="15" t="s">
        <v>368</v>
      </c>
      <c r="DZ4" s="15" t="s">
        <v>368</v>
      </c>
      <c r="EA4" s="15" t="s">
        <v>368</v>
      </c>
      <c r="EB4" s="15" t="s">
        <v>368</v>
      </c>
      <c r="EC4" s="15" t="s">
        <v>368</v>
      </c>
      <c r="ED4" s="15" t="s">
        <v>368</v>
      </c>
      <c r="EE4" s="15" t="s">
        <v>368</v>
      </c>
      <c r="EF4" s="15" t="s">
        <v>368</v>
      </c>
      <c r="EG4" s="15" t="s">
        <v>368</v>
      </c>
      <c r="EH4" s="15" t="s">
        <v>368</v>
      </c>
      <c r="EI4" s="15" t="s">
        <v>368</v>
      </c>
      <c r="EJ4" s="15" t="s">
        <v>368</v>
      </c>
      <c r="EK4" s="15" t="s">
        <v>368</v>
      </c>
      <c r="EL4" s="15" t="s">
        <v>368</v>
      </c>
      <c r="EM4" s="15" t="s">
        <v>368</v>
      </c>
      <c r="EN4" s="15" t="s">
        <v>368</v>
      </c>
      <c r="EO4" s="15" t="s">
        <v>368</v>
      </c>
      <c r="EP4" s="15" t="s">
        <v>368</v>
      </c>
      <c r="EQ4" s="15" t="s">
        <v>368</v>
      </c>
      <c r="ER4" s="15" t="s">
        <v>368</v>
      </c>
      <c r="ES4" s="66" t="s">
        <v>368</v>
      </c>
      <c r="ET4" s="15" t="s">
        <v>368</v>
      </c>
      <c r="EU4" s="15" t="s">
        <v>368</v>
      </c>
      <c r="EV4" s="15" t="s">
        <v>368</v>
      </c>
      <c r="EW4" s="15" t="s">
        <v>368</v>
      </c>
      <c r="EX4" s="15" t="s">
        <v>368</v>
      </c>
      <c r="EY4" s="15" t="s">
        <v>368</v>
      </c>
      <c r="EZ4" s="61" t="s">
        <v>368</v>
      </c>
      <c r="FA4" s="15" t="s">
        <v>368</v>
      </c>
      <c r="FB4" s="15" t="s">
        <v>368</v>
      </c>
      <c r="FC4" s="15" t="s">
        <v>368</v>
      </c>
      <c r="FD4" s="15" t="s">
        <v>368</v>
      </c>
      <c r="FE4" s="15" t="s">
        <v>368</v>
      </c>
      <c r="FF4" s="15" t="s">
        <v>368</v>
      </c>
      <c r="FG4" s="15" t="s">
        <v>368</v>
      </c>
      <c r="FH4" s="15" t="s">
        <v>368</v>
      </c>
      <c r="FI4" s="15" t="s">
        <v>368</v>
      </c>
      <c r="FJ4" s="15" t="s">
        <v>368</v>
      </c>
      <c r="FK4" s="15" t="s">
        <v>368</v>
      </c>
      <c r="FL4" s="15" t="s">
        <v>368</v>
      </c>
      <c r="FM4" s="15" t="s">
        <v>368</v>
      </c>
      <c r="FN4" s="15" t="s">
        <v>368</v>
      </c>
      <c r="FO4" s="15" t="s">
        <v>368</v>
      </c>
      <c r="FP4" s="15" t="s">
        <v>368</v>
      </c>
      <c r="FQ4" s="15" t="s">
        <v>368</v>
      </c>
      <c r="FR4" s="15" t="s">
        <v>368</v>
      </c>
      <c r="FS4" s="15" t="s">
        <v>368</v>
      </c>
      <c r="FT4" s="15" t="s">
        <v>368</v>
      </c>
      <c r="FU4" s="15" t="s">
        <v>368</v>
      </c>
      <c r="FV4" s="15" t="s">
        <v>368</v>
      </c>
      <c r="FW4" s="15" t="s">
        <v>368</v>
      </c>
      <c r="FX4" s="66" t="s">
        <v>368</v>
      </c>
      <c r="FY4" s="15" t="s">
        <v>368</v>
      </c>
      <c r="FZ4" s="15" t="s">
        <v>368</v>
      </c>
      <c r="GA4" s="15" t="s">
        <v>368</v>
      </c>
      <c r="GB4" s="15" t="s">
        <v>368</v>
      </c>
      <c r="GC4" s="15" t="s">
        <v>368</v>
      </c>
      <c r="GD4" s="15" t="s">
        <v>368</v>
      </c>
      <c r="GE4" s="56" t="s">
        <v>368</v>
      </c>
    </row>
    <row r="5" spans="1:187" s="16" customFormat="1" ht="15" x14ac:dyDescent="0.2">
      <c r="A5" s="69" t="s">
        <v>372</v>
      </c>
      <c r="B5" s="73">
        <v>4</v>
      </c>
      <c r="C5" s="73">
        <v>0</v>
      </c>
      <c r="D5" s="73">
        <v>2</v>
      </c>
      <c r="E5" s="73">
        <v>4</v>
      </c>
      <c r="F5" s="73">
        <v>3</v>
      </c>
      <c r="G5" s="73">
        <v>3</v>
      </c>
      <c r="H5" s="73">
        <v>4</v>
      </c>
      <c r="I5" s="73">
        <v>0</v>
      </c>
      <c r="J5" s="73">
        <v>2</v>
      </c>
      <c r="K5" s="73">
        <v>4</v>
      </c>
      <c r="L5" s="73">
        <v>2</v>
      </c>
      <c r="M5" s="73">
        <v>0</v>
      </c>
      <c r="N5" s="73">
        <v>4</v>
      </c>
      <c r="O5" s="73">
        <v>0</v>
      </c>
      <c r="P5" s="73">
        <v>3</v>
      </c>
      <c r="Q5" s="73">
        <v>1</v>
      </c>
      <c r="R5" s="73">
        <v>4</v>
      </c>
      <c r="S5" s="73">
        <v>0</v>
      </c>
      <c r="T5" s="73">
        <v>1</v>
      </c>
      <c r="U5" s="73">
        <v>0</v>
      </c>
      <c r="V5" s="73">
        <v>3</v>
      </c>
      <c r="W5" s="73">
        <v>3</v>
      </c>
      <c r="X5" s="73">
        <v>3</v>
      </c>
      <c r="Y5" s="81">
        <v>0</v>
      </c>
      <c r="Z5" s="73">
        <v>0</v>
      </c>
      <c r="AA5" s="73">
        <v>0.75</v>
      </c>
      <c r="AB5" s="73">
        <v>3</v>
      </c>
      <c r="AC5" s="73">
        <v>3.25</v>
      </c>
      <c r="AD5" s="73">
        <v>3</v>
      </c>
      <c r="AE5" s="73">
        <v>2.5</v>
      </c>
      <c r="AF5" s="74">
        <v>12.25</v>
      </c>
      <c r="AG5" s="73">
        <v>4</v>
      </c>
      <c r="AH5" s="73">
        <v>0</v>
      </c>
      <c r="AI5" s="73">
        <v>2</v>
      </c>
      <c r="AJ5" s="73">
        <v>3</v>
      </c>
      <c r="AK5" s="73">
        <v>0</v>
      </c>
      <c r="AL5" s="73">
        <v>0</v>
      </c>
      <c r="AM5" s="73">
        <v>4</v>
      </c>
      <c r="AN5" s="73">
        <v>0</v>
      </c>
      <c r="AO5" s="73">
        <v>2</v>
      </c>
      <c r="AP5" s="73">
        <v>2</v>
      </c>
      <c r="AQ5" s="73">
        <v>1</v>
      </c>
      <c r="AR5" s="73">
        <v>0</v>
      </c>
      <c r="AS5" s="73">
        <v>4</v>
      </c>
      <c r="AT5" s="73">
        <v>0</v>
      </c>
      <c r="AU5" s="73">
        <v>3</v>
      </c>
      <c r="AV5" s="73">
        <v>1</v>
      </c>
      <c r="AW5" s="73">
        <v>4</v>
      </c>
      <c r="AX5" s="73">
        <v>0</v>
      </c>
      <c r="AY5" s="73">
        <v>0</v>
      </c>
      <c r="AZ5" s="73">
        <v>0</v>
      </c>
      <c r="BA5" s="73">
        <v>4</v>
      </c>
      <c r="BB5" s="73">
        <v>4</v>
      </c>
      <c r="BC5" s="73">
        <v>3</v>
      </c>
      <c r="BD5" s="81">
        <v>0</v>
      </c>
      <c r="BE5" s="73">
        <v>0</v>
      </c>
      <c r="BF5" s="73">
        <v>0</v>
      </c>
      <c r="BG5" s="73">
        <v>2.5</v>
      </c>
      <c r="BH5" s="73">
        <v>3</v>
      </c>
      <c r="BI5" s="73">
        <v>2</v>
      </c>
      <c r="BJ5" s="73">
        <v>2.75</v>
      </c>
      <c r="BK5" s="74">
        <v>12.75</v>
      </c>
      <c r="BL5" s="73">
        <v>4</v>
      </c>
      <c r="BM5" s="73">
        <v>0</v>
      </c>
      <c r="BN5" s="73">
        <v>1</v>
      </c>
      <c r="BO5" s="73">
        <v>3</v>
      </c>
      <c r="BP5" s="73">
        <v>4</v>
      </c>
      <c r="BQ5" s="73">
        <v>0</v>
      </c>
      <c r="BR5" s="73">
        <v>3</v>
      </c>
      <c r="BS5" s="73">
        <v>0</v>
      </c>
      <c r="BT5" s="73">
        <v>3</v>
      </c>
      <c r="BU5" s="73">
        <v>4</v>
      </c>
      <c r="BV5" s="73">
        <v>1</v>
      </c>
      <c r="BW5" s="73">
        <v>0</v>
      </c>
      <c r="BX5" s="73">
        <v>4</v>
      </c>
      <c r="BY5" s="73">
        <v>0</v>
      </c>
      <c r="BZ5" s="73">
        <v>2</v>
      </c>
      <c r="CA5" s="73">
        <v>2</v>
      </c>
      <c r="CB5" s="73">
        <v>2</v>
      </c>
      <c r="CC5" s="73">
        <v>0</v>
      </c>
      <c r="CD5" s="73">
        <v>0</v>
      </c>
      <c r="CE5" s="73">
        <v>0</v>
      </c>
      <c r="CF5" s="73">
        <v>4</v>
      </c>
      <c r="CG5" s="73">
        <v>3</v>
      </c>
      <c r="CH5" s="73">
        <v>3</v>
      </c>
      <c r="CI5" s="81">
        <v>0</v>
      </c>
      <c r="CJ5" s="73">
        <v>0</v>
      </c>
      <c r="CK5" s="73">
        <v>0</v>
      </c>
      <c r="CL5" s="73">
        <v>3</v>
      </c>
      <c r="CM5" s="73">
        <v>2.75</v>
      </c>
      <c r="CN5" s="73">
        <v>2.5</v>
      </c>
      <c r="CO5" s="73">
        <v>2.5</v>
      </c>
      <c r="CP5" s="74">
        <v>12.25</v>
      </c>
      <c r="CQ5" s="73">
        <v>4</v>
      </c>
      <c r="CR5" s="73">
        <v>0</v>
      </c>
      <c r="CS5" s="73">
        <v>3</v>
      </c>
      <c r="CT5" s="73">
        <v>3</v>
      </c>
      <c r="CU5" s="73">
        <v>4</v>
      </c>
      <c r="CV5" s="73">
        <v>1</v>
      </c>
      <c r="CW5" s="73">
        <v>4</v>
      </c>
      <c r="CX5" s="73">
        <v>0</v>
      </c>
      <c r="CY5" s="73">
        <v>3</v>
      </c>
      <c r="CZ5" s="73">
        <v>4</v>
      </c>
      <c r="DA5" s="73">
        <v>3</v>
      </c>
      <c r="DB5" s="73">
        <v>0</v>
      </c>
      <c r="DC5" s="73">
        <v>4</v>
      </c>
      <c r="DD5" s="73">
        <v>0</v>
      </c>
      <c r="DE5" s="73">
        <v>3</v>
      </c>
      <c r="DF5" s="73">
        <v>3</v>
      </c>
      <c r="DG5" s="73">
        <v>3</v>
      </c>
      <c r="DH5" s="73">
        <v>1</v>
      </c>
      <c r="DI5" s="73">
        <v>1</v>
      </c>
      <c r="DJ5" s="73">
        <v>0</v>
      </c>
      <c r="DK5" s="73">
        <v>3</v>
      </c>
      <c r="DL5" s="73">
        <v>3</v>
      </c>
      <c r="DM5" s="73">
        <v>3</v>
      </c>
      <c r="DN5" s="81">
        <v>0</v>
      </c>
      <c r="DO5" s="73">
        <v>0</v>
      </c>
      <c r="DP5" s="73">
        <v>0.5</v>
      </c>
      <c r="DQ5" s="73">
        <v>3.25</v>
      </c>
      <c r="DR5" s="73">
        <v>3.25</v>
      </c>
      <c r="DS5" s="73">
        <v>3.25</v>
      </c>
      <c r="DT5" s="73">
        <v>3</v>
      </c>
      <c r="DU5" s="74">
        <v>14.5</v>
      </c>
      <c r="DV5" s="73">
        <v>4</v>
      </c>
      <c r="DW5" s="73">
        <v>0</v>
      </c>
      <c r="DX5" s="73">
        <v>2</v>
      </c>
      <c r="DY5" s="73">
        <v>4</v>
      </c>
      <c r="DZ5" s="73">
        <v>0</v>
      </c>
      <c r="EA5" s="73">
        <v>0</v>
      </c>
      <c r="EB5" s="73">
        <v>4</v>
      </c>
      <c r="EC5" s="73">
        <v>0</v>
      </c>
      <c r="ED5" s="73">
        <v>2</v>
      </c>
      <c r="EE5" s="73">
        <v>2</v>
      </c>
      <c r="EF5" s="73">
        <v>2</v>
      </c>
      <c r="EG5" s="73">
        <v>0</v>
      </c>
      <c r="EH5" s="73">
        <v>4</v>
      </c>
      <c r="EI5" s="73">
        <v>0</v>
      </c>
      <c r="EJ5" s="73">
        <v>3</v>
      </c>
      <c r="EK5" s="73">
        <v>2</v>
      </c>
      <c r="EL5" s="73">
        <v>4</v>
      </c>
      <c r="EM5" s="73">
        <v>0</v>
      </c>
      <c r="EN5" s="73">
        <v>0</v>
      </c>
      <c r="EO5" s="73">
        <v>0</v>
      </c>
      <c r="EP5" s="73">
        <v>4</v>
      </c>
      <c r="EQ5" s="73">
        <v>4</v>
      </c>
      <c r="ER5" s="73">
        <v>4</v>
      </c>
      <c r="ES5" s="81">
        <v>0</v>
      </c>
      <c r="ET5" s="73">
        <v>0</v>
      </c>
      <c r="EU5" s="73">
        <v>0</v>
      </c>
      <c r="EV5" s="73">
        <v>3</v>
      </c>
      <c r="EW5" s="73">
        <v>3</v>
      </c>
      <c r="EX5" s="73">
        <v>2.5</v>
      </c>
      <c r="EY5" s="73">
        <v>2.75</v>
      </c>
      <c r="EZ5" s="74">
        <v>13.25</v>
      </c>
      <c r="FA5" s="73">
        <v>3</v>
      </c>
      <c r="FB5" s="73">
        <v>0</v>
      </c>
      <c r="FC5" s="73">
        <v>3</v>
      </c>
      <c r="FD5" s="73">
        <v>4</v>
      </c>
      <c r="FE5" s="73">
        <v>3</v>
      </c>
      <c r="FF5" s="73">
        <v>0</v>
      </c>
      <c r="FG5" s="73">
        <v>3</v>
      </c>
      <c r="FH5" s="73">
        <v>0</v>
      </c>
      <c r="FI5" s="73">
        <v>3</v>
      </c>
      <c r="FJ5" s="73">
        <v>4</v>
      </c>
      <c r="FK5" s="73">
        <v>3</v>
      </c>
      <c r="FL5" s="73">
        <v>0</v>
      </c>
      <c r="FM5" s="73">
        <v>4</v>
      </c>
      <c r="FN5" s="73">
        <v>0</v>
      </c>
      <c r="FO5" s="73">
        <v>3</v>
      </c>
      <c r="FP5" s="73">
        <v>0</v>
      </c>
      <c r="FQ5" s="73">
        <v>3</v>
      </c>
      <c r="FR5" s="73">
        <v>0</v>
      </c>
      <c r="FS5" s="73">
        <v>0</v>
      </c>
      <c r="FT5" s="73">
        <v>0</v>
      </c>
      <c r="FU5" s="73">
        <v>4</v>
      </c>
      <c r="FV5" s="73">
        <v>1</v>
      </c>
      <c r="FW5" s="73">
        <v>3</v>
      </c>
      <c r="FX5" s="81">
        <v>0</v>
      </c>
      <c r="FY5" s="73">
        <v>0</v>
      </c>
      <c r="FZ5" s="73">
        <v>0</v>
      </c>
      <c r="GA5" s="73">
        <v>2.25</v>
      </c>
      <c r="GB5" s="73">
        <v>2.5</v>
      </c>
      <c r="GC5" s="73">
        <v>3</v>
      </c>
      <c r="GD5" s="73">
        <v>3.25</v>
      </c>
      <c r="GE5" s="82">
        <v>16</v>
      </c>
    </row>
    <row r="6" spans="1:187" s="63" customFormat="1" ht="15" x14ac:dyDescent="0.2">
      <c r="A6" s="64" t="s">
        <v>376</v>
      </c>
      <c r="B6" s="75">
        <v>3</v>
      </c>
      <c r="C6" s="75">
        <v>0</v>
      </c>
      <c r="D6" s="75">
        <v>2</v>
      </c>
      <c r="E6" s="75">
        <v>0</v>
      </c>
      <c r="F6" s="75">
        <v>4</v>
      </c>
      <c r="G6" s="75">
        <v>1</v>
      </c>
      <c r="H6" s="75">
        <v>4</v>
      </c>
      <c r="I6" s="75">
        <v>0</v>
      </c>
      <c r="J6" s="75">
        <v>3</v>
      </c>
      <c r="K6" s="75">
        <v>0</v>
      </c>
      <c r="L6" s="75">
        <v>3</v>
      </c>
      <c r="M6" s="75">
        <v>0</v>
      </c>
      <c r="N6" s="75">
        <v>4</v>
      </c>
      <c r="O6" s="75">
        <v>0</v>
      </c>
      <c r="P6" s="75">
        <v>3</v>
      </c>
      <c r="Q6" s="75">
        <v>1</v>
      </c>
      <c r="R6" s="75">
        <v>3</v>
      </c>
      <c r="S6" s="75">
        <v>0</v>
      </c>
      <c r="T6" s="75">
        <v>2</v>
      </c>
      <c r="U6" s="75">
        <v>0</v>
      </c>
      <c r="V6" s="75">
        <v>4</v>
      </c>
      <c r="W6" s="75">
        <v>2</v>
      </c>
      <c r="X6" s="75">
        <v>2</v>
      </c>
      <c r="Y6" s="83">
        <v>0</v>
      </c>
      <c r="Z6" s="75">
        <v>0</v>
      </c>
      <c r="AA6" s="75">
        <v>0.25</v>
      </c>
      <c r="AB6" s="75">
        <v>0.75</v>
      </c>
      <c r="AC6" s="75">
        <v>3.25</v>
      </c>
      <c r="AD6" s="75">
        <v>3</v>
      </c>
      <c r="AE6" s="75">
        <v>3</v>
      </c>
      <c r="AF6" s="76">
        <v>17</v>
      </c>
      <c r="AG6" s="75">
        <v>4</v>
      </c>
      <c r="AH6" s="75">
        <v>0</v>
      </c>
      <c r="AI6" s="75">
        <v>2</v>
      </c>
      <c r="AJ6" s="75">
        <v>2</v>
      </c>
      <c r="AK6" s="75">
        <v>4</v>
      </c>
      <c r="AL6" s="75">
        <v>0</v>
      </c>
      <c r="AM6" s="75">
        <v>4</v>
      </c>
      <c r="AN6" s="75">
        <v>0</v>
      </c>
      <c r="AO6" s="75">
        <v>3</v>
      </c>
      <c r="AP6" s="75">
        <v>0</v>
      </c>
      <c r="AQ6" s="75">
        <v>3</v>
      </c>
      <c r="AR6" s="75">
        <v>0</v>
      </c>
      <c r="AS6" s="75">
        <v>4</v>
      </c>
      <c r="AT6" s="75">
        <v>0</v>
      </c>
      <c r="AU6" s="75">
        <v>3</v>
      </c>
      <c r="AV6" s="75">
        <v>0</v>
      </c>
      <c r="AW6" s="75">
        <v>2</v>
      </c>
      <c r="AX6" s="75">
        <v>0</v>
      </c>
      <c r="AY6" s="75">
        <v>2</v>
      </c>
      <c r="AZ6" s="75">
        <v>0</v>
      </c>
      <c r="BA6" s="75">
        <v>3</v>
      </c>
      <c r="BB6" s="75">
        <v>0</v>
      </c>
      <c r="BC6" s="75">
        <v>3</v>
      </c>
      <c r="BD6" s="83">
        <v>0</v>
      </c>
      <c r="BE6" s="75">
        <v>0</v>
      </c>
      <c r="BF6" s="75">
        <v>0</v>
      </c>
      <c r="BG6" s="75">
        <v>0.5</v>
      </c>
      <c r="BH6" s="75">
        <v>3.5</v>
      </c>
      <c r="BI6" s="75">
        <v>3</v>
      </c>
      <c r="BJ6" s="75">
        <v>2.75</v>
      </c>
      <c r="BK6" s="76">
        <v>17.25</v>
      </c>
      <c r="BL6" s="75">
        <v>4</v>
      </c>
      <c r="BM6" s="75">
        <v>0</v>
      </c>
      <c r="BN6" s="75">
        <v>2</v>
      </c>
      <c r="BO6" s="75">
        <v>0</v>
      </c>
      <c r="BP6" s="75">
        <v>3</v>
      </c>
      <c r="BQ6" s="75">
        <v>0</v>
      </c>
      <c r="BR6" s="75">
        <v>4</v>
      </c>
      <c r="BS6" s="75">
        <v>0</v>
      </c>
      <c r="BT6" s="75">
        <v>4</v>
      </c>
      <c r="BU6" s="75">
        <v>0</v>
      </c>
      <c r="BV6" s="75">
        <v>4</v>
      </c>
      <c r="BW6" s="75">
        <v>0</v>
      </c>
      <c r="BX6" s="75">
        <v>4</v>
      </c>
      <c r="BY6" s="75">
        <v>0</v>
      </c>
      <c r="BZ6" s="75">
        <v>4</v>
      </c>
      <c r="CA6" s="75">
        <v>0</v>
      </c>
      <c r="CB6" s="75">
        <v>4</v>
      </c>
      <c r="CC6" s="75">
        <v>0</v>
      </c>
      <c r="CD6" s="75">
        <v>0</v>
      </c>
      <c r="CE6" s="75">
        <v>0</v>
      </c>
      <c r="CF6" s="75">
        <v>4</v>
      </c>
      <c r="CG6" s="75">
        <v>0</v>
      </c>
      <c r="CH6" s="75">
        <v>4</v>
      </c>
      <c r="CI6" s="83">
        <v>0</v>
      </c>
      <c r="CJ6" s="75">
        <v>0</v>
      </c>
      <c r="CK6" s="75">
        <v>0</v>
      </c>
      <c r="CL6" s="75">
        <v>0</v>
      </c>
      <c r="CM6" s="75">
        <v>3</v>
      </c>
      <c r="CN6" s="75">
        <v>3.75</v>
      </c>
      <c r="CO6" s="75">
        <v>3.5</v>
      </c>
      <c r="CP6" s="76">
        <v>21</v>
      </c>
      <c r="CQ6" s="75">
        <v>4</v>
      </c>
      <c r="CR6" s="75">
        <v>0</v>
      </c>
      <c r="CS6" s="75">
        <v>2</v>
      </c>
      <c r="CT6" s="75">
        <v>0</v>
      </c>
      <c r="CU6" s="75">
        <v>2</v>
      </c>
      <c r="CV6" s="75">
        <v>0</v>
      </c>
      <c r="CW6" s="75">
        <v>4</v>
      </c>
      <c r="CX6" s="75">
        <v>0</v>
      </c>
      <c r="CY6" s="75">
        <v>3</v>
      </c>
      <c r="CZ6" s="75">
        <v>0</v>
      </c>
      <c r="DA6" s="75">
        <v>2</v>
      </c>
      <c r="DB6" s="75">
        <v>0</v>
      </c>
      <c r="DC6" s="75">
        <v>4</v>
      </c>
      <c r="DD6" s="75">
        <v>0</v>
      </c>
      <c r="DE6" s="75">
        <v>4</v>
      </c>
      <c r="DF6" s="75">
        <v>0</v>
      </c>
      <c r="DG6" s="75">
        <v>2</v>
      </c>
      <c r="DH6" s="75">
        <v>0</v>
      </c>
      <c r="DI6" s="75">
        <v>2</v>
      </c>
      <c r="DJ6" s="75">
        <v>0</v>
      </c>
      <c r="DK6" s="75">
        <v>4</v>
      </c>
      <c r="DL6" s="75">
        <v>0</v>
      </c>
      <c r="DM6" s="75">
        <v>4</v>
      </c>
      <c r="DN6" s="83">
        <v>0</v>
      </c>
      <c r="DO6" s="75">
        <v>0</v>
      </c>
      <c r="DP6" s="75">
        <v>0</v>
      </c>
      <c r="DQ6" s="75">
        <v>0</v>
      </c>
      <c r="DR6" s="75">
        <v>3.5</v>
      </c>
      <c r="DS6" s="75">
        <v>2.5</v>
      </c>
      <c r="DT6" s="75">
        <v>3.25</v>
      </c>
      <c r="DU6" s="76">
        <v>18.25</v>
      </c>
      <c r="DV6" s="75">
        <v>4</v>
      </c>
      <c r="DW6" s="75">
        <v>0</v>
      </c>
      <c r="DX6" s="75">
        <v>3</v>
      </c>
      <c r="DY6" s="75">
        <v>0</v>
      </c>
      <c r="DZ6" s="75">
        <v>2</v>
      </c>
      <c r="EA6" s="75">
        <v>0</v>
      </c>
      <c r="EB6" s="75">
        <v>4</v>
      </c>
      <c r="EC6" s="75">
        <v>0</v>
      </c>
      <c r="ED6" s="75">
        <v>3</v>
      </c>
      <c r="EE6" s="75">
        <v>0</v>
      </c>
      <c r="EF6" s="75">
        <v>3</v>
      </c>
      <c r="EG6" s="75">
        <v>0</v>
      </c>
      <c r="EH6" s="75">
        <v>3</v>
      </c>
      <c r="EI6" s="75">
        <v>0</v>
      </c>
      <c r="EJ6" s="75">
        <v>3</v>
      </c>
      <c r="EK6" s="75">
        <v>0</v>
      </c>
      <c r="EL6" s="75">
        <v>4</v>
      </c>
      <c r="EM6" s="75">
        <v>0</v>
      </c>
      <c r="EN6" s="75">
        <v>0</v>
      </c>
      <c r="EO6" s="75">
        <v>0</v>
      </c>
      <c r="EP6" s="75">
        <v>4</v>
      </c>
      <c r="EQ6" s="75">
        <v>0</v>
      </c>
      <c r="ER6" s="75">
        <v>3</v>
      </c>
      <c r="ES6" s="83">
        <v>0</v>
      </c>
      <c r="ET6" s="75">
        <v>0</v>
      </c>
      <c r="EU6" s="75">
        <v>0</v>
      </c>
      <c r="EV6" s="75">
        <v>0</v>
      </c>
      <c r="EW6" s="75">
        <v>2.75</v>
      </c>
      <c r="EX6" s="75">
        <v>3</v>
      </c>
      <c r="EY6" s="75">
        <v>3.25</v>
      </c>
      <c r="EZ6" s="76">
        <v>18.5</v>
      </c>
      <c r="FA6" s="75">
        <v>4</v>
      </c>
      <c r="FB6" s="75">
        <v>0</v>
      </c>
      <c r="FC6" s="75">
        <v>3</v>
      </c>
      <c r="FD6" s="75">
        <v>0</v>
      </c>
      <c r="FE6" s="75">
        <v>2</v>
      </c>
      <c r="FF6" s="75">
        <v>0</v>
      </c>
      <c r="FG6" s="75">
        <v>3</v>
      </c>
      <c r="FH6" s="75">
        <v>0</v>
      </c>
      <c r="FI6" s="75">
        <v>2</v>
      </c>
      <c r="FJ6" s="75">
        <v>0</v>
      </c>
      <c r="FK6" s="75">
        <v>2</v>
      </c>
      <c r="FL6" s="75">
        <v>0</v>
      </c>
      <c r="FM6" s="75">
        <v>3</v>
      </c>
      <c r="FN6" s="75">
        <v>0</v>
      </c>
      <c r="FO6" s="75">
        <v>3</v>
      </c>
      <c r="FP6" s="75">
        <v>0</v>
      </c>
      <c r="FQ6" s="75">
        <v>2</v>
      </c>
      <c r="FR6" s="75">
        <v>0</v>
      </c>
      <c r="FS6" s="75">
        <v>0</v>
      </c>
      <c r="FT6" s="75">
        <v>0</v>
      </c>
      <c r="FU6" s="75">
        <v>2</v>
      </c>
      <c r="FV6" s="75">
        <v>0</v>
      </c>
      <c r="FW6" s="75">
        <v>2</v>
      </c>
      <c r="FX6" s="83">
        <v>0</v>
      </c>
      <c r="FY6" s="75">
        <v>0</v>
      </c>
      <c r="FZ6" s="75">
        <v>0</v>
      </c>
      <c r="GA6" s="75">
        <v>0</v>
      </c>
      <c r="GB6" s="75">
        <v>2.5</v>
      </c>
      <c r="GC6" s="75">
        <v>2</v>
      </c>
      <c r="GD6" s="75">
        <v>2.5</v>
      </c>
      <c r="GE6" s="84">
        <v>14</v>
      </c>
    </row>
    <row r="7" spans="1:187" s="16" customFormat="1" ht="15" x14ac:dyDescent="0.2">
      <c r="A7" s="69" t="s">
        <v>378</v>
      </c>
      <c r="B7" s="73">
        <v>4</v>
      </c>
      <c r="C7" s="73">
        <v>0</v>
      </c>
      <c r="D7" s="73">
        <v>2</v>
      </c>
      <c r="E7" s="73">
        <v>4</v>
      </c>
      <c r="F7" s="73">
        <v>1</v>
      </c>
      <c r="G7" s="73">
        <v>4</v>
      </c>
      <c r="H7" s="73">
        <v>4</v>
      </c>
      <c r="I7" s="73">
        <v>0</v>
      </c>
      <c r="J7" s="73">
        <v>2</v>
      </c>
      <c r="K7" s="73">
        <v>4</v>
      </c>
      <c r="L7" s="73">
        <v>2</v>
      </c>
      <c r="M7" s="73">
        <v>4</v>
      </c>
      <c r="N7" s="73">
        <v>4</v>
      </c>
      <c r="O7" s="73">
        <v>1</v>
      </c>
      <c r="P7" s="73">
        <v>3</v>
      </c>
      <c r="Q7" s="73">
        <v>4</v>
      </c>
      <c r="R7" s="73">
        <v>4</v>
      </c>
      <c r="S7" s="73">
        <v>0</v>
      </c>
      <c r="T7" s="73">
        <v>2</v>
      </c>
      <c r="U7" s="73">
        <v>0</v>
      </c>
      <c r="V7" s="73">
        <v>4</v>
      </c>
      <c r="W7" s="73">
        <v>3</v>
      </c>
      <c r="X7" s="73">
        <v>0</v>
      </c>
      <c r="Y7" s="81">
        <v>1</v>
      </c>
      <c r="Z7" s="73">
        <v>0.25</v>
      </c>
      <c r="AA7" s="73">
        <v>2.25</v>
      </c>
      <c r="AB7" s="73">
        <v>3.75</v>
      </c>
      <c r="AC7" s="73">
        <v>3.5</v>
      </c>
      <c r="AD7" s="73">
        <v>1.75</v>
      </c>
      <c r="AE7" s="73">
        <v>2.75</v>
      </c>
      <c r="AF7" s="74">
        <v>6.25</v>
      </c>
      <c r="AG7" s="73">
        <v>4</v>
      </c>
      <c r="AH7" s="73">
        <v>0</v>
      </c>
      <c r="AI7" s="73">
        <v>3</v>
      </c>
      <c r="AJ7" s="73">
        <v>4</v>
      </c>
      <c r="AK7" s="73">
        <v>4</v>
      </c>
      <c r="AL7" s="73">
        <v>1</v>
      </c>
      <c r="AM7" s="73">
        <v>4</v>
      </c>
      <c r="AN7" s="73">
        <v>0</v>
      </c>
      <c r="AO7" s="73">
        <v>4</v>
      </c>
      <c r="AP7" s="73">
        <v>4</v>
      </c>
      <c r="AQ7" s="73">
        <v>3</v>
      </c>
      <c r="AR7" s="73">
        <v>1</v>
      </c>
      <c r="AS7" s="73">
        <v>4</v>
      </c>
      <c r="AT7" s="73">
        <v>0</v>
      </c>
      <c r="AU7" s="73">
        <v>3</v>
      </c>
      <c r="AV7" s="73">
        <v>4</v>
      </c>
      <c r="AW7" s="73">
        <v>3</v>
      </c>
      <c r="AX7" s="73">
        <v>2</v>
      </c>
      <c r="AY7" s="73">
        <v>3</v>
      </c>
      <c r="AZ7" s="73">
        <v>0</v>
      </c>
      <c r="BA7" s="73">
        <v>4</v>
      </c>
      <c r="BB7" s="73">
        <v>3</v>
      </c>
      <c r="BC7" s="73">
        <v>3</v>
      </c>
      <c r="BD7" s="81">
        <v>1</v>
      </c>
      <c r="BE7" s="73">
        <v>0</v>
      </c>
      <c r="BF7" s="73">
        <v>1.25</v>
      </c>
      <c r="BG7" s="73">
        <v>3.75</v>
      </c>
      <c r="BH7" s="73">
        <v>3.75</v>
      </c>
      <c r="BI7" s="73">
        <v>3.25</v>
      </c>
      <c r="BJ7" s="73">
        <v>3.5</v>
      </c>
      <c r="BK7" s="74">
        <v>14.5</v>
      </c>
      <c r="BL7" s="73">
        <v>4</v>
      </c>
      <c r="BM7" s="73">
        <v>0</v>
      </c>
      <c r="BN7" s="73">
        <v>3</v>
      </c>
      <c r="BO7" s="73">
        <v>1</v>
      </c>
      <c r="BP7" s="73">
        <v>2</v>
      </c>
      <c r="BQ7" s="73">
        <v>2</v>
      </c>
      <c r="BR7" s="73">
        <v>4</v>
      </c>
      <c r="BS7" s="73">
        <v>0</v>
      </c>
      <c r="BT7" s="73">
        <v>3</v>
      </c>
      <c r="BU7" s="73">
        <v>2</v>
      </c>
      <c r="BV7" s="73">
        <v>2</v>
      </c>
      <c r="BW7" s="73">
        <v>3</v>
      </c>
      <c r="BX7" s="73">
        <v>4</v>
      </c>
      <c r="BY7" s="73">
        <v>0</v>
      </c>
      <c r="BZ7" s="73">
        <v>3</v>
      </c>
      <c r="CA7" s="73">
        <v>4</v>
      </c>
      <c r="CB7" s="73">
        <v>3</v>
      </c>
      <c r="CC7" s="73">
        <v>1</v>
      </c>
      <c r="CD7" s="73">
        <v>3</v>
      </c>
      <c r="CE7" s="73">
        <v>0</v>
      </c>
      <c r="CF7" s="73">
        <v>4</v>
      </c>
      <c r="CG7" s="73">
        <v>2</v>
      </c>
      <c r="CH7" s="73">
        <v>3</v>
      </c>
      <c r="CI7" s="81">
        <v>0</v>
      </c>
      <c r="CJ7" s="73">
        <v>0</v>
      </c>
      <c r="CK7" s="73">
        <v>1.5</v>
      </c>
      <c r="CL7" s="73">
        <v>2.25</v>
      </c>
      <c r="CM7" s="73">
        <v>3.75</v>
      </c>
      <c r="CN7" s="73">
        <v>2.5</v>
      </c>
      <c r="CO7" s="73">
        <v>3.25</v>
      </c>
      <c r="CP7" s="74">
        <v>13.25</v>
      </c>
      <c r="CQ7" s="73">
        <v>4</v>
      </c>
      <c r="CR7" s="73">
        <v>0</v>
      </c>
      <c r="CS7" s="73">
        <v>4</v>
      </c>
      <c r="CT7" s="73">
        <v>3</v>
      </c>
      <c r="CU7" s="73">
        <v>4</v>
      </c>
      <c r="CV7" s="73">
        <v>0</v>
      </c>
      <c r="CW7" s="73">
        <v>4</v>
      </c>
      <c r="CX7" s="73">
        <v>0</v>
      </c>
      <c r="CY7" s="73">
        <v>4</v>
      </c>
      <c r="CZ7" s="73">
        <v>3</v>
      </c>
      <c r="DA7" s="73">
        <v>3</v>
      </c>
      <c r="DB7" s="73">
        <v>0</v>
      </c>
      <c r="DC7" s="73">
        <v>4</v>
      </c>
      <c r="DD7" s="73">
        <v>0</v>
      </c>
      <c r="DE7" s="73">
        <v>3</v>
      </c>
      <c r="DF7" s="73">
        <v>4</v>
      </c>
      <c r="DG7" s="73">
        <v>3</v>
      </c>
      <c r="DH7" s="73">
        <v>0</v>
      </c>
      <c r="DI7" s="73">
        <v>3</v>
      </c>
      <c r="DJ7" s="73">
        <v>0</v>
      </c>
      <c r="DK7" s="73">
        <v>3</v>
      </c>
      <c r="DL7" s="73">
        <v>3</v>
      </c>
      <c r="DM7" s="73">
        <v>4</v>
      </c>
      <c r="DN7" s="81">
        <v>0</v>
      </c>
      <c r="DO7" s="73">
        <v>0</v>
      </c>
      <c r="DP7" s="73">
        <v>0</v>
      </c>
      <c r="DQ7" s="73">
        <v>3.25</v>
      </c>
      <c r="DR7" s="73">
        <v>3.75</v>
      </c>
      <c r="DS7" s="73">
        <v>3.5</v>
      </c>
      <c r="DT7" s="73">
        <v>3.5</v>
      </c>
      <c r="DU7" s="74">
        <v>18</v>
      </c>
      <c r="DV7" s="73">
        <v>4</v>
      </c>
      <c r="DW7" s="73">
        <v>0</v>
      </c>
      <c r="DX7" s="73">
        <v>4</v>
      </c>
      <c r="DY7" s="73">
        <v>2</v>
      </c>
      <c r="DZ7" s="73">
        <v>3</v>
      </c>
      <c r="EA7" s="73">
        <v>0</v>
      </c>
      <c r="EB7" s="73">
        <v>4</v>
      </c>
      <c r="EC7" s="73">
        <v>0</v>
      </c>
      <c r="ED7" s="73">
        <v>4</v>
      </c>
      <c r="EE7" s="73">
        <v>1</v>
      </c>
      <c r="EF7" s="73">
        <v>2</v>
      </c>
      <c r="EG7" s="73">
        <v>1</v>
      </c>
      <c r="EH7" s="73">
        <v>4</v>
      </c>
      <c r="EI7" s="73">
        <v>0</v>
      </c>
      <c r="EJ7" s="73">
        <v>4</v>
      </c>
      <c r="EK7" s="73">
        <v>1</v>
      </c>
      <c r="EL7" s="73">
        <v>3</v>
      </c>
      <c r="EM7" s="73">
        <v>0</v>
      </c>
      <c r="EN7" s="73">
        <v>3</v>
      </c>
      <c r="EO7" s="73">
        <v>0</v>
      </c>
      <c r="EP7" s="73">
        <v>4</v>
      </c>
      <c r="EQ7" s="73">
        <v>2</v>
      </c>
      <c r="ER7" s="73">
        <v>4</v>
      </c>
      <c r="ES7" s="81">
        <v>0</v>
      </c>
      <c r="ET7" s="73">
        <v>0</v>
      </c>
      <c r="EU7" s="73">
        <v>0.25</v>
      </c>
      <c r="EV7" s="73">
        <v>1.5</v>
      </c>
      <c r="EW7" s="73">
        <v>3.75</v>
      </c>
      <c r="EX7" s="73">
        <v>3</v>
      </c>
      <c r="EY7" s="73">
        <v>4</v>
      </c>
      <c r="EZ7" s="74">
        <v>19.75</v>
      </c>
      <c r="FA7" s="73">
        <v>4</v>
      </c>
      <c r="FB7" s="73">
        <v>1</v>
      </c>
      <c r="FC7" s="73">
        <v>1</v>
      </c>
      <c r="FD7" s="73">
        <v>4</v>
      </c>
      <c r="FE7" s="73">
        <v>3</v>
      </c>
      <c r="FF7" s="73">
        <v>1</v>
      </c>
      <c r="FG7" s="73">
        <v>2</v>
      </c>
      <c r="FH7" s="73">
        <v>2</v>
      </c>
      <c r="FI7" s="73">
        <v>4</v>
      </c>
      <c r="FJ7" s="73">
        <v>3</v>
      </c>
      <c r="FK7" s="73">
        <v>3</v>
      </c>
      <c r="FL7" s="73">
        <v>1</v>
      </c>
      <c r="FM7" s="73">
        <v>4</v>
      </c>
      <c r="FN7" s="73">
        <v>0</v>
      </c>
      <c r="FO7" s="73">
        <v>3</v>
      </c>
      <c r="FP7" s="73">
        <v>2</v>
      </c>
      <c r="FQ7" s="73">
        <v>2</v>
      </c>
      <c r="FR7" s="73">
        <v>2</v>
      </c>
      <c r="FS7" s="73">
        <v>3</v>
      </c>
      <c r="FT7" s="73">
        <v>0</v>
      </c>
      <c r="FU7" s="73">
        <v>2</v>
      </c>
      <c r="FV7" s="73">
        <v>2</v>
      </c>
      <c r="FW7" s="73">
        <v>4</v>
      </c>
      <c r="FX7" s="81">
        <v>0</v>
      </c>
      <c r="FY7" s="73">
        <v>0.75</v>
      </c>
      <c r="FZ7" s="73">
        <v>1</v>
      </c>
      <c r="GA7" s="73">
        <v>2.75</v>
      </c>
      <c r="GB7" s="73">
        <v>3.25</v>
      </c>
      <c r="GC7" s="73">
        <v>3</v>
      </c>
      <c r="GD7" s="73">
        <v>2.5</v>
      </c>
      <c r="GE7" s="82">
        <v>9.75</v>
      </c>
    </row>
    <row r="8" spans="1:187" s="63" customFormat="1" ht="15" x14ac:dyDescent="0.2">
      <c r="A8" s="64" t="s">
        <v>381</v>
      </c>
      <c r="B8" s="75">
        <v>3</v>
      </c>
      <c r="C8" s="75">
        <v>0</v>
      </c>
      <c r="D8" s="75">
        <v>1</v>
      </c>
      <c r="E8" s="75">
        <v>2</v>
      </c>
      <c r="F8" s="75">
        <v>3</v>
      </c>
      <c r="G8" s="75">
        <v>0</v>
      </c>
      <c r="H8" s="75">
        <v>4</v>
      </c>
      <c r="I8" s="75">
        <v>0</v>
      </c>
      <c r="J8" s="75">
        <v>2</v>
      </c>
      <c r="K8" s="75">
        <v>0</v>
      </c>
      <c r="L8" s="75">
        <v>2</v>
      </c>
      <c r="M8" s="75">
        <v>0</v>
      </c>
      <c r="N8" s="75">
        <v>4</v>
      </c>
      <c r="O8" s="75">
        <v>0</v>
      </c>
      <c r="P8" s="75">
        <v>1</v>
      </c>
      <c r="Q8" s="75">
        <v>4</v>
      </c>
      <c r="R8" s="75">
        <v>4</v>
      </c>
      <c r="S8" s="75">
        <v>0</v>
      </c>
      <c r="T8" s="75">
        <v>0</v>
      </c>
      <c r="U8" s="75">
        <v>0</v>
      </c>
      <c r="V8" s="75">
        <v>1</v>
      </c>
      <c r="W8" s="75">
        <v>4</v>
      </c>
      <c r="X8" s="75">
        <v>2</v>
      </c>
      <c r="Y8" s="83">
        <v>0</v>
      </c>
      <c r="Z8" s="75">
        <v>0</v>
      </c>
      <c r="AA8" s="75">
        <v>0</v>
      </c>
      <c r="AB8" s="75">
        <v>2.5</v>
      </c>
      <c r="AC8" s="75">
        <v>2.75</v>
      </c>
      <c r="AD8" s="75">
        <v>2.75</v>
      </c>
      <c r="AE8" s="75">
        <v>1.25</v>
      </c>
      <c r="AF8" s="76">
        <v>9.5</v>
      </c>
      <c r="AG8" s="75">
        <v>4</v>
      </c>
      <c r="AH8" s="75">
        <v>0</v>
      </c>
      <c r="AI8" s="75">
        <v>2</v>
      </c>
      <c r="AJ8" s="75">
        <v>4</v>
      </c>
      <c r="AK8" s="75">
        <v>2</v>
      </c>
      <c r="AL8" s="75">
        <v>0</v>
      </c>
      <c r="AM8" s="75">
        <v>4</v>
      </c>
      <c r="AN8" s="75">
        <v>0</v>
      </c>
      <c r="AO8" s="75">
        <v>4</v>
      </c>
      <c r="AP8" s="75">
        <v>0</v>
      </c>
      <c r="AQ8" s="75">
        <v>2</v>
      </c>
      <c r="AR8" s="75">
        <v>0</v>
      </c>
      <c r="AS8" s="75">
        <v>4</v>
      </c>
      <c r="AT8" s="75">
        <v>0</v>
      </c>
      <c r="AU8" s="75">
        <v>2</v>
      </c>
      <c r="AV8" s="75">
        <v>3</v>
      </c>
      <c r="AW8" s="75">
        <v>3</v>
      </c>
      <c r="AX8" s="75">
        <v>0</v>
      </c>
      <c r="AY8" s="75">
        <v>2</v>
      </c>
      <c r="AZ8" s="75">
        <v>0</v>
      </c>
      <c r="BA8" s="75">
        <v>3</v>
      </c>
      <c r="BB8" s="75">
        <v>3</v>
      </c>
      <c r="BC8" s="75">
        <v>3</v>
      </c>
      <c r="BD8" s="83">
        <v>3</v>
      </c>
      <c r="BE8" s="75">
        <v>0</v>
      </c>
      <c r="BF8" s="75">
        <v>0.75</v>
      </c>
      <c r="BG8" s="75">
        <v>2.5</v>
      </c>
      <c r="BH8" s="75">
        <v>3.5</v>
      </c>
      <c r="BI8" s="75">
        <v>2.5</v>
      </c>
      <c r="BJ8" s="75">
        <v>2.75</v>
      </c>
      <c r="BK8" s="76">
        <v>12.75</v>
      </c>
      <c r="BL8" s="75">
        <v>4</v>
      </c>
      <c r="BM8" s="75">
        <v>0</v>
      </c>
      <c r="BN8" s="75">
        <v>4</v>
      </c>
      <c r="BO8" s="75">
        <v>4</v>
      </c>
      <c r="BP8" s="75">
        <v>4</v>
      </c>
      <c r="BQ8" s="75">
        <v>0</v>
      </c>
      <c r="BR8" s="75">
        <v>4</v>
      </c>
      <c r="BS8" s="75">
        <v>0</v>
      </c>
      <c r="BT8" s="75">
        <v>2</v>
      </c>
      <c r="BU8" s="75">
        <v>3</v>
      </c>
      <c r="BV8" s="75">
        <v>3</v>
      </c>
      <c r="BW8" s="75">
        <v>0</v>
      </c>
      <c r="BX8" s="75">
        <v>4</v>
      </c>
      <c r="BY8" s="75">
        <v>0</v>
      </c>
      <c r="BZ8" s="75">
        <v>3</v>
      </c>
      <c r="CA8" s="75">
        <v>3</v>
      </c>
      <c r="CB8" s="75">
        <v>3</v>
      </c>
      <c r="CC8" s="75">
        <v>0</v>
      </c>
      <c r="CD8" s="75">
        <v>1</v>
      </c>
      <c r="CE8" s="75">
        <v>0</v>
      </c>
      <c r="CF8" s="75">
        <v>4</v>
      </c>
      <c r="CG8" s="75">
        <v>4</v>
      </c>
      <c r="CH8" s="75">
        <v>2</v>
      </c>
      <c r="CI8" s="83">
        <v>0</v>
      </c>
      <c r="CJ8" s="75">
        <v>0</v>
      </c>
      <c r="CK8" s="75">
        <v>0</v>
      </c>
      <c r="CL8" s="75">
        <v>3.5</v>
      </c>
      <c r="CM8" s="75">
        <v>3.25</v>
      </c>
      <c r="CN8" s="75">
        <v>3</v>
      </c>
      <c r="CO8" s="75">
        <v>3.25</v>
      </c>
      <c r="CP8" s="76">
        <v>15.5</v>
      </c>
      <c r="CQ8" s="75">
        <v>4</v>
      </c>
      <c r="CR8" s="75">
        <v>0</v>
      </c>
      <c r="CS8" s="75">
        <v>4</v>
      </c>
      <c r="CT8" s="75">
        <v>4</v>
      </c>
      <c r="CU8" s="75">
        <v>4</v>
      </c>
      <c r="CV8" s="75">
        <v>0</v>
      </c>
      <c r="CW8" s="75">
        <v>2</v>
      </c>
      <c r="CX8" s="75">
        <v>0</v>
      </c>
      <c r="CY8" s="75">
        <v>2</v>
      </c>
      <c r="CZ8" s="75">
        <v>2</v>
      </c>
      <c r="DA8" s="75">
        <v>2</v>
      </c>
      <c r="DB8" s="75">
        <v>0</v>
      </c>
      <c r="DC8" s="75">
        <v>3</v>
      </c>
      <c r="DD8" s="75">
        <v>0</v>
      </c>
      <c r="DE8" s="75">
        <v>2</v>
      </c>
      <c r="DF8" s="75">
        <v>4</v>
      </c>
      <c r="DG8" s="75">
        <v>2</v>
      </c>
      <c r="DH8" s="75">
        <v>0</v>
      </c>
      <c r="DI8" s="75">
        <v>1</v>
      </c>
      <c r="DJ8" s="75">
        <v>0</v>
      </c>
      <c r="DK8" s="75">
        <v>3</v>
      </c>
      <c r="DL8" s="75">
        <v>3</v>
      </c>
      <c r="DM8" s="75">
        <v>3</v>
      </c>
      <c r="DN8" s="83">
        <v>0</v>
      </c>
      <c r="DO8" s="75">
        <v>0</v>
      </c>
      <c r="DP8" s="75">
        <v>0</v>
      </c>
      <c r="DQ8" s="75">
        <v>3.25</v>
      </c>
      <c r="DR8" s="75">
        <v>2.5</v>
      </c>
      <c r="DS8" s="75">
        <v>2.75</v>
      </c>
      <c r="DT8" s="75">
        <v>2.75</v>
      </c>
      <c r="DU8" s="76">
        <v>13</v>
      </c>
      <c r="DV8" s="75">
        <v>4</v>
      </c>
      <c r="DW8" s="75">
        <v>0</v>
      </c>
      <c r="DX8" s="75">
        <v>4</v>
      </c>
      <c r="DY8" s="75">
        <v>4</v>
      </c>
      <c r="DZ8" s="75">
        <v>2</v>
      </c>
      <c r="EA8" s="75">
        <v>0</v>
      </c>
      <c r="EB8" s="75">
        <v>4</v>
      </c>
      <c r="EC8" s="75">
        <v>0</v>
      </c>
      <c r="ED8" s="75">
        <v>3</v>
      </c>
      <c r="EE8" s="75">
        <v>4</v>
      </c>
      <c r="EF8" s="75">
        <v>2</v>
      </c>
      <c r="EG8" s="75">
        <v>0</v>
      </c>
      <c r="EH8" s="75">
        <v>4</v>
      </c>
      <c r="EI8" s="75">
        <v>0</v>
      </c>
      <c r="EJ8" s="75">
        <v>2</v>
      </c>
      <c r="EK8" s="75">
        <v>4</v>
      </c>
      <c r="EL8" s="75">
        <v>3</v>
      </c>
      <c r="EM8" s="75">
        <v>0</v>
      </c>
      <c r="EN8" s="75">
        <v>2</v>
      </c>
      <c r="EO8" s="75">
        <v>0</v>
      </c>
      <c r="EP8" s="75">
        <v>4</v>
      </c>
      <c r="EQ8" s="75">
        <v>4</v>
      </c>
      <c r="ER8" s="75">
        <v>2</v>
      </c>
      <c r="ES8" s="83">
        <v>0</v>
      </c>
      <c r="ET8" s="75">
        <v>0</v>
      </c>
      <c r="EU8" s="75">
        <v>0</v>
      </c>
      <c r="EV8" s="75">
        <v>4</v>
      </c>
      <c r="EW8" s="75">
        <v>3.5</v>
      </c>
      <c r="EX8" s="75">
        <v>2.25</v>
      </c>
      <c r="EY8" s="75">
        <v>3.25</v>
      </c>
      <c r="EZ8" s="76">
        <v>13.75</v>
      </c>
      <c r="FA8" s="79">
        <v>-99</v>
      </c>
      <c r="FB8" s="79">
        <v>-99</v>
      </c>
      <c r="FC8" s="79">
        <v>-99</v>
      </c>
      <c r="FD8" s="79">
        <v>-99</v>
      </c>
      <c r="FE8" s="79">
        <v>-99</v>
      </c>
      <c r="FF8" s="79">
        <v>-99</v>
      </c>
      <c r="FG8" s="79">
        <v>-99</v>
      </c>
      <c r="FH8" s="79">
        <v>-99</v>
      </c>
      <c r="FI8" s="79">
        <v>-99</v>
      </c>
      <c r="FJ8" s="79">
        <v>-99</v>
      </c>
      <c r="FK8" s="79">
        <v>-99</v>
      </c>
      <c r="FL8" s="79">
        <v>-99</v>
      </c>
      <c r="FM8" s="79">
        <v>-99</v>
      </c>
      <c r="FN8" s="79">
        <v>-99</v>
      </c>
      <c r="FO8" s="79">
        <v>-99</v>
      </c>
      <c r="FP8" s="79">
        <v>-99</v>
      </c>
      <c r="FQ8" s="79">
        <v>-99</v>
      </c>
      <c r="FR8" s="79">
        <v>-99</v>
      </c>
      <c r="FS8" s="79">
        <v>-99</v>
      </c>
      <c r="FT8" s="79">
        <v>-99</v>
      </c>
      <c r="FU8" s="79">
        <v>-99</v>
      </c>
      <c r="FV8" s="79">
        <v>-99</v>
      </c>
      <c r="FW8" s="79">
        <v>-99</v>
      </c>
      <c r="FX8" s="86">
        <v>-99</v>
      </c>
      <c r="FY8" s="79">
        <v>-99</v>
      </c>
      <c r="FZ8" s="79">
        <v>-99</v>
      </c>
      <c r="GA8" s="79">
        <v>-99</v>
      </c>
      <c r="GB8" s="79">
        <v>-99</v>
      </c>
      <c r="GC8" s="79">
        <v>-99</v>
      </c>
      <c r="GD8" s="79">
        <v>-99</v>
      </c>
      <c r="GE8" s="115">
        <v>-99</v>
      </c>
    </row>
    <row r="9" spans="1:187" s="16" customFormat="1" ht="15" x14ac:dyDescent="0.2">
      <c r="A9" s="69" t="s">
        <v>385</v>
      </c>
      <c r="B9" s="73">
        <v>4</v>
      </c>
      <c r="C9" s="73">
        <v>0</v>
      </c>
      <c r="D9" s="73">
        <v>0</v>
      </c>
      <c r="E9" s="73">
        <v>0</v>
      </c>
      <c r="F9" s="73">
        <v>4</v>
      </c>
      <c r="G9" s="73">
        <v>0</v>
      </c>
      <c r="H9" s="73">
        <v>4</v>
      </c>
      <c r="I9" s="73">
        <v>0</v>
      </c>
      <c r="J9" s="73">
        <v>2</v>
      </c>
      <c r="K9" s="73">
        <v>0</v>
      </c>
      <c r="L9" s="73">
        <v>2</v>
      </c>
      <c r="M9" s="73">
        <v>3</v>
      </c>
      <c r="N9" s="73">
        <v>4</v>
      </c>
      <c r="O9" s="73">
        <v>0</v>
      </c>
      <c r="P9" s="73">
        <v>2</v>
      </c>
      <c r="Q9" s="73">
        <v>0</v>
      </c>
      <c r="R9" s="73">
        <v>2</v>
      </c>
      <c r="S9" s="73">
        <v>0</v>
      </c>
      <c r="T9" s="73">
        <v>0</v>
      </c>
      <c r="U9" s="73">
        <v>0</v>
      </c>
      <c r="V9" s="73">
        <v>2</v>
      </c>
      <c r="W9" s="73">
        <v>0</v>
      </c>
      <c r="X9" s="73">
        <v>2</v>
      </c>
      <c r="Y9" s="81">
        <v>1</v>
      </c>
      <c r="Z9" s="73">
        <v>0</v>
      </c>
      <c r="AA9" s="73">
        <v>1</v>
      </c>
      <c r="AB9" s="73">
        <v>0</v>
      </c>
      <c r="AC9" s="73">
        <v>3</v>
      </c>
      <c r="AD9" s="73">
        <v>2.5</v>
      </c>
      <c r="AE9" s="73">
        <v>1.5</v>
      </c>
      <c r="AF9" s="74">
        <v>10.5</v>
      </c>
      <c r="AG9" s="73">
        <v>4</v>
      </c>
      <c r="AH9" s="73">
        <v>0</v>
      </c>
      <c r="AI9" s="73">
        <v>4</v>
      </c>
      <c r="AJ9" s="73">
        <v>0</v>
      </c>
      <c r="AK9" s="73">
        <v>3</v>
      </c>
      <c r="AL9" s="73">
        <v>0</v>
      </c>
      <c r="AM9" s="73">
        <v>4</v>
      </c>
      <c r="AN9" s="73">
        <v>0</v>
      </c>
      <c r="AO9" s="73">
        <v>4</v>
      </c>
      <c r="AP9" s="73">
        <v>0</v>
      </c>
      <c r="AQ9" s="73">
        <v>4</v>
      </c>
      <c r="AR9" s="73">
        <v>0</v>
      </c>
      <c r="AS9" s="73">
        <v>4</v>
      </c>
      <c r="AT9" s="73">
        <v>0</v>
      </c>
      <c r="AU9" s="73">
        <v>4</v>
      </c>
      <c r="AV9" s="73">
        <v>0</v>
      </c>
      <c r="AW9" s="73">
        <v>4</v>
      </c>
      <c r="AX9" s="73">
        <v>0</v>
      </c>
      <c r="AY9" s="73">
        <v>0</v>
      </c>
      <c r="AZ9" s="73">
        <v>0</v>
      </c>
      <c r="BA9" s="73">
        <v>4</v>
      </c>
      <c r="BB9" s="73">
        <v>0</v>
      </c>
      <c r="BC9" s="73">
        <v>2</v>
      </c>
      <c r="BD9" s="81">
        <v>0</v>
      </c>
      <c r="BE9" s="73">
        <v>0</v>
      </c>
      <c r="BF9" s="73">
        <v>0</v>
      </c>
      <c r="BG9" s="73">
        <v>0</v>
      </c>
      <c r="BH9" s="73">
        <v>3</v>
      </c>
      <c r="BI9" s="73">
        <v>3.25</v>
      </c>
      <c r="BJ9" s="73">
        <v>4</v>
      </c>
      <c r="BK9" s="74">
        <v>21.5</v>
      </c>
      <c r="BL9" s="73">
        <v>4</v>
      </c>
      <c r="BM9" s="73">
        <v>0</v>
      </c>
      <c r="BN9" s="73">
        <v>3</v>
      </c>
      <c r="BO9" s="73">
        <v>0</v>
      </c>
      <c r="BP9" s="73">
        <v>4</v>
      </c>
      <c r="BQ9" s="73">
        <v>0</v>
      </c>
      <c r="BR9" s="73">
        <v>4</v>
      </c>
      <c r="BS9" s="73">
        <v>0</v>
      </c>
      <c r="BT9" s="73">
        <v>3</v>
      </c>
      <c r="BU9" s="73">
        <v>0</v>
      </c>
      <c r="BV9" s="73">
        <v>3</v>
      </c>
      <c r="BW9" s="73">
        <v>0</v>
      </c>
      <c r="BX9" s="73">
        <v>4</v>
      </c>
      <c r="BY9" s="73">
        <v>0</v>
      </c>
      <c r="BZ9" s="73">
        <v>4</v>
      </c>
      <c r="CA9" s="73">
        <v>0</v>
      </c>
      <c r="CB9" s="73">
        <v>4</v>
      </c>
      <c r="CC9" s="73">
        <v>0</v>
      </c>
      <c r="CD9" s="73">
        <v>0</v>
      </c>
      <c r="CE9" s="73">
        <v>0</v>
      </c>
      <c r="CF9" s="73">
        <v>4</v>
      </c>
      <c r="CG9" s="73">
        <v>0</v>
      </c>
      <c r="CH9" s="73">
        <v>4</v>
      </c>
      <c r="CI9" s="81">
        <v>0</v>
      </c>
      <c r="CJ9" s="73">
        <v>0</v>
      </c>
      <c r="CK9" s="73">
        <v>0</v>
      </c>
      <c r="CL9" s="73">
        <v>0</v>
      </c>
      <c r="CM9" s="73">
        <v>3</v>
      </c>
      <c r="CN9" s="73">
        <v>3.75</v>
      </c>
      <c r="CO9" s="73">
        <v>3.5</v>
      </c>
      <c r="CP9" s="74">
        <v>21</v>
      </c>
      <c r="CQ9" s="73">
        <v>4</v>
      </c>
      <c r="CR9" s="73">
        <v>0</v>
      </c>
      <c r="CS9" s="73">
        <v>4</v>
      </c>
      <c r="CT9" s="73">
        <v>0</v>
      </c>
      <c r="CU9" s="73">
        <v>4</v>
      </c>
      <c r="CV9" s="73">
        <v>0</v>
      </c>
      <c r="CW9" s="73">
        <v>4</v>
      </c>
      <c r="CX9" s="73">
        <v>0</v>
      </c>
      <c r="CY9" s="73">
        <v>4</v>
      </c>
      <c r="CZ9" s="73">
        <v>0</v>
      </c>
      <c r="DA9" s="73">
        <v>4</v>
      </c>
      <c r="DB9" s="73">
        <v>0</v>
      </c>
      <c r="DC9" s="73">
        <v>4</v>
      </c>
      <c r="DD9" s="73">
        <v>0</v>
      </c>
      <c r="DE9" s="73">
        <v>4</v>
      </c>
      <c r="DF9" s="73">
        <v>0</v>
      </c>
      <c r="DG9" s="73">
        <v>4</v>
      </c>
      <c r="DH9" s="73">
        <v>0</v>
      </c>
      <c r="DI9" s="73">
        <v>3</v>
      </c>
      <c r="DJ9" s="73">
        <v>0</v>
      </c>
      <c r="DK9" s="73">
        <v>4</v>
      </c>
      <c r="DL9" s="73">
        <v>3</v>
      </c>
      <c r="DM9" s="73">
        <v>4</v>
      </c>
      <c r="DN9" s="81">
        <v>0</v>
      </c>
      <c r="DO9" s="73">
        <v>0</v>
      </c>
      <c r="DP9" s="73">
        <v>0</v>
      </c>
      <c r="DQ9" s="73">
        <v>0.75</v>
      </c>
      <c r="DR9" s="73">
        <v>3.75</v>
      </c>
      <c r="DS9" s="73">
        <v>4</v>
      </c>
      <c r="DT9" s="73">
        <v>4</v>
      </c>
      <c r="DU9" s="74">
        <v>23</v>
      </c>
      <c r="DV9" s="73">
        <v>4</v>
      </c>
      <c r="DW9" s="73">
        <v>0</v>
      </c>
      <c r="DX9" s="73">
        <v>4</v>
      </c>
      <c r="DY9" s="73">
        <v>0</v>
      </c>
      <c r="DZ9" s="73">
        <v>2</v>
      </c>
      <c r="EA9" s="73">
        <v>0</v>
      </c>
      <c r="EB9" s="73">
        <v>4</v>
      </c>
      <c r="EC9" s="73">
        <v>0</v>
      </c>
      <c r="ED9" s="73">
        <v>4</v>
      </c>
      <c r="EE9" s="73">
        <v>0</v>
      </c>
      <c r="EF9" s="73">
        <v>4</v>
      </c>
      <c r="EG9" s="73">
        <v>0</v>
      </c>
      <c r="EH9" s="73">
        <v>4</v>
      </c>
      <c r="EI9" s="73">
        <v>0</v>
      </c>
      <c r="EJ9" s="73">
        <v>4</v>
      </c>
      <c r="EK9" s="73">
        <v>0</v>
      </c>
      <c r="EL9" s="73">
        <v>4</v>
      </c>
      <c r="EM9" s="73">
        <v>0</v>
      </c>
      <c r="EN9" s="73">
        <v>0</v>
      </c>
      <c r="EO9" s="73">
        <v>0</v>
      </c>
      <c r="EP9" s="73">
        <v>4</v>
      </c>
      <c r="EQ9" s="73">
        <v>2</v>
      </c>
      <c r="ER9" s="73">
        <v>2</v>
      </c>
      <c r="ES9" s="81">
        <v>0</v>
      </c>
      <c r="ET9" s="73">
        <v>0</v>
      </c>
      <c r="EU9" s="73">
        <v>0</v>
      </c>
      <c r="EV9" s="73">
        <v>0.5</v>
      </c>
      <c r="EW9" s="73">
        <v>3</v>
      </c>
      <c r="EX9" s="73">
        <v>3</v>
      </c>
      <c r="EY9" s="73">
        <v>4</v>
      </c>
      <c r="EZ9" s="74">
        <v>20.5</v>
      </c>
      <c r="FA9" s="73">
        <v>4</v>
      </c>
      <c r="FB9" s="73">
        <v>0</v>
      </c>
      <c r="FC9" s="73">
        <v>4</v>
      </c>
      <c r="FD9" s="73">
        <v>0</v>
      </c>
      <c r="FE9" s="73">
        <v>2</v>
      </c>
      <c r="FF9" s="73">
        <v>0</v>
      </c>
      <c r="FG9" s="73">
        <v>4</v>
      </c>
      <c r="FH9" s="73">
        <v>0</v>
      </c>
      <c r="FI9" s="73">
        <v>3</v>
      </c>
      <c r="FJ9" s="73">
        <v>0</v>
      </c>
      <c r="FK9" s="73">
        <v>0</v>
      </c>
      <c r="FL9" s="73">
        <v>0</v>
      </c>
      <c r="FM9" s="73">
        <v>4</v>
      </c>
      <c r="FN9" s="73">
        <v>0</v>
      </c>
      <c r="FO9" s="73">
        <v>4</v>
      </c>
      <c r="FP9" s="73">
        <v>0</v>
      </c>
      <c r="FQ9" s="73">
        <v>3</v>
      </c>
      <c r="FR9" s="73">
        <v>0</v>
      </c>
      <c r="FS9" s="73">
        <v>0</v>
      </c>
      <c r="FT9" s="73">
        <v>0</v>
      </c>
      <c r="FU9" s="73">
        <v>4</v>
      </c>
      <c r="FV9" s="73">
        <v>0</v>
      </c>
      <c r="FW9" s="73">
        <v>3</v>
      </c>
      <c r="FX9" s="81">
        <v>0</v>
      </c>
      <c r="FY9" s="73">
        <v>0</v>
      </c>
      <c r="FZ9" s="73">
        <v>0</v>
      </c>
      <c r="GA9" s="73">
        <v>0</v>
      </c>
      <c r="GB9" s="73">
        <v>3</v>
      </c>
      <c r="GC9" s="73">
        <v>2</v>
      </c>
      <c r="GD9" s="73">
        <v>3.75</v>
      </c>
      <c r="GE9" s="82">
        <v>18.25</v>
      </c>
    </row>
    <row r="10" spans="1:187" s="63" customFormat="1" ht="15" x14ac:dyDescent="0.2">
      <c r="A10" s="64" t="s">
        <v>390</v>
      </c>
      <c r="B10" s="75">
        <v>3</v>
      </c>
      <c r="C10" s="75">
        <v>0</v>
      </c>
      <c r="D10" s="75">
        <v>0</v>
      </c>
      <c r="E10" s="75">
        <v>2</v>
      </c>
      <c r="F10" s="75">
        <v>4</v>
      </c>
      <c r="G10" s="75">
        <v>0</v>
      </c>
      <c r="H10" s="75">
        <v>4</v>
      </c>
      <c r="I10" s="75">
        <v>0</v>
      </c>
      <c r="J10" s="75">
        <v>0</v>
      </c>
      <c r="K10" s="75">
        <v>0</v>
      </c>
      <c r="L10" s="75">
        <v>4</v>
      </c>
      <c r="M10" s="75">
        <v>4</v>
      </c>
      <c r="N10" s="75">
        <v>4</v>
      </c>
      <c r="O10" s="75">
        <v>0</v>
      </c>
      <c r="P10" s="75">
        <v>4</v>
      </c>
      <c r="Q10" s="75">
        <v>0</v>
      </c>
      <c r="R10" s="75">
        <v>4</v>
      </c>
      <c r="S10" s="75">
        <v>0</v>
      </c>
      <c r="T10" s="75">
        <v>4</v>
      </c>
      <c r="U10" s="75">
        <v>0</v>
      </c>
      <c r="V10" s="75">
        <v>4</v>
      </c>
      <c r="W10" s="75">
        <v>4</v>
      </c>
      <c r="X10" s="75">
        <v>4</v>
      </c>
      <c r="Y10" s="83">
        <v>0</v>
      </c>
      <c r="Z10" s="75">
        <v>0</v>
      </c>
      <c r="AA10" s="75">
        <v>1</v>
      </c>
      <c r="AB10" s="75">
        <v>1.5</v>
      </c>
      <c r="AC10" s="75">
        <v>3.75</v>
      </c>
      <c r="AD10" s="75">
        <v>4</v>
      </c>
      <c r="AE10" s="75">
        <v>2</v>
      </c>
      <c r="AF10" s="76">
        <v>14.25</v>
      </c>
      <c r="AG10" s="75">
        <v>4</v>
      </c>
      <c r="AH10" s="75">
        <v>0</v>
      </c>
      <c r="AI10" s="75">
        <v>0</v>
      </c>
      <c r="AJ10" s="75">
        <v>1</v>
      </c>
      <c r="AK10" s="75">
        <v>0</v>
      </c>
      <c r="AL10" s="75">
        <v>0</v>
      </c>
      <c r="AM10" s="75">
        <v>0</v>
      </c>
      <c r="AN10" s="75">
        <v>0</v>
      </c>
      <c r="AO10" s="75">
        <v>4</v>
      </c>
      <c r="AP10" s="75">
        <v>1</v>
      </c>
      <c r="AQ10" s="75">
        <v>0</v>
      </c>
      <c r="AR10" s="75">
        <v>0</v>
      </c>
      <c r="AS10" s="75">
        <v>0</v>
      </c>
      <c r="AT10" s="75">
        <v>0</v>
      </c>
      <c r="AU10" s="75">
        <v>0</v>
      </c>
      <c r="AV10" s="75">
        <v>1</v>
      </c>
      <c r="AW10" s="75">
        <v>4</v>
      </c>
      <c r="AX10" s="75">
        <v>0</v>
      </c>
      <c r="AY10" s="75">
        <v>4</v>
      </c>
      <c r="AZ10" s="75">
        <v>0</v>
      </c>
      <c r="BA10" s="75">
        <v>0</v>
      </c>
      <c r="BB10" s="75">
        <v>2</v>
      </c>
      <c r="BC10" s="75">
        <v>4</v>
      </c>
      <c r="BD10" s="83">
        <v>0</v>
      </c>
      <c r="BE10" s="75">
        <v>0</v>
      </c>
      <c r="BF10" s="75">
        <v>0</v>
      </c>
      <c r="BG10" s="75">
        <v>1.25</v>
      </c>
      <c r="BH10" s="75">
        <v>2</v>
      </c>
      <c r="BI10" s="75">
        <v>2</v>
      </c>
      <c r="BJ10" s="75">
        <v>1</v>
      </c>
      <c r="BK10" s="76">
        <v>7.75</v>
      </c>
      <c r="BL10" s="75">
        <v>4</v>
      </c>
      <c r="BM10" s="75">
        <v>0</v>
      </c>
      <c r="BN10" s="75">
        <v>4</v>
      </c>
      <c r="BO10" s="75">
        <v>4</v>
      </c>
      <c r="BP10" s="75">
        <v>4</v>
      </c>
      <c r="BQ10" s="75">
        <v>0</v>
      </c>
      <c r="BR10" s="75">
        <v>4</v>
      </c>
      <c r="BS10" s="75">
        <v>0</v>
      </c>
      <c r="BT10" s="75">
        <v>4</v>
      </c>
      <c r="BU10" s="75">
        <v>2</v>
      </c>
      <c r="BV10" s="75">
        <v>4</v>
      </c>
      <c r="BW10" s="75">
        <v>0</v>
      </c>
      <c r="BX10" s="75">
        <v>4</v>
      </c>
      <c r="BY10" s="75">
        <v>0</v>
      </c>
      <c r="BZ10" s="75">
        <v>4</v>
      </c>
      <c r="CA10" s="75">
        <v>0</v>
      </c>
      <c r="CB10" s="75">
        <v>4</v>
      </c>
      <c r="CC10" s="75">
        <v>0</v>
      </c>
      <c r="CD10" s="75">
        <v>4</v>
      </c>
      <c r="CE10" s="75">
        <v>0</v>
      </c>
      <c r="CF10" s="75">
        <v>4</v>
      </c>
      <c r="CG10" s="75">
        <v>4</v>
      </c>
      <c r="CH10" s="75">
        <v>4</v>
      </c>
      <c r="CI10" s="83">
        <v>0</v>
      </c>
      <c r="CJ10" s="75">
        <v>0</v>
      </c>
      <c r="CK10" s="75">
        <v>0</v>
      </c>
      <c r="CL10" s="75">
        <v>2.5</v>
      </c>
      <c r="CM10" s="75">
        <v>4</v>
      </c>
      <c r="CN10" s="75">
        <v>4</v>
      </c>
      <c r="CO10" s="75">
        <v>4</v>
      </c>
      <c r="CP10" s="76">
        <v>21.5</v>
      </c>
      <c r="CQ10" s="75">
        <v>4</v>
      </c>
      <c r="CR10" s="75">
        <v>0</v>
      </c>
      <c r="CS10" s="75">
        <v>4</v>
      </c>
      <c r="CT10" s="75">
        <v>4</v>
      </c>
      <c r="CU10" s="75">
        <v>4</v>
      </c>
      <c r="CV10" s="75">
        <v>0</v>
      </c>
      <c r="CW10" s="75">
        <v>4</v>
      </c>
      <c r="CX10" s="75">
        <v>0</v>
      </c>
      <c r="CY10" s="75">
        <v>4</v>
      </c>
      <c r="CZ10" s="75">
        <v>2</v>
      </c>
      <c r="DA10" s="75">
        <v>4</v>
      </c>
      <c r="DB10" s="75">
        <v>2</v>
      </c>
      <c r="DC10" s="75">
        <v>4</v>
      </c>
      <c r="DD10" s="75">
        <v>0</v>
      </c>
      <c r="DE10" s="75">
        <v>4</v>
      </c>
      <c r="DF10" s="75">
        <v>2</v>
      </c>
      <c r="DG10" s="75">
        <v>4</v>
      </c>
      <c r="DH10" s="75">
        <v>2</v>
      </c>
      <c r="DI10" s="75">
        <v>4</v>
      </c>
      <c r="DJ10" s="75">
        <v>0</v>
      </c>
      <c r="DK10" s="75">
        <v>4</v>
      </c>
      <c r="DL10" s="75">
        <v>4</v>
      </c>
      <c r="DM10" s="75">
        <v>4</v>
      </c>
      <c r="DN10" s="83">
        <v>2</v>
      </c>
      <c r="DO10" s="75">
        <v>0</v>
      </c>
      <c r="DP10" s="75">
        <v>1.5</v>
      </c>
      <c r="DQ10" s="75">
        <v>3</v>
      </c>
      <c r="DR10" s="75">
        <v>4</v>
      </c>
      <c r="DS10" s="75">
        <v>4</v>
      </c>
      <c r="DT10" s="75">
        <v>4</v>
      </c>
      <c r="DU10" s="76">
        <v>18</v>
      </c>
      <c r="DV10" s="75">
        <v>4</v>
      </c>
      <c r="DW10" s="75">
        <v>0</v>
      </c>
      <c r="DX10" s="75">
        <v>4</v>
      </c>
      <c r="DY10" s="75">
        <v>2</v>
      </c>
      <c r="DZ10" s="75">
        <v>4</v>
      </c>
      <c r="EA10" s="75">
        <v>2</v>
      </c>
      <c r="EB10" s="75">
        <v>4</v>
      </c>
      <c r="EC10" s="75">
        <v>0</v>
      </c>
      <c r="ED10" s="75">
        <v>4</v>
      </c>
      <c r="EE10" s="75">
        <v>2</v>
      </c>
      <c r="EF10" s="75">
        <v>4</v>
      </c>
      <c r="EG10" s="75">
        <v>2</v>
      </c>
      <c r="EH10" s="75">
        <v>4</v>
      </c>
      <c r="EI10" s="75">
        <v>0</v>
      </c>
      <c r="EJ10" s="75">
        <v>4</v>
      </c>
      <c r="EK10" s="75">
        <v>2</v>
      </c>
      <c r="EL10" s="75">
        <v>4</v>
      </c>
      <c r="EM10" s="75">
        <v>0</v>
      </c>
      <c r="EN10" s="75">
        <v>4</v>
      </c>
      <c r="EO10" s="75">
        <v>0</v>
      </c>
      <c r="EP10" s="75">
        <v>4</v>
      </c>
      <c r="EQ10" s="75">
        <v>4</v>
      </c>
      <c r="ER10" s="75">
        <v>4</v>
      </c>
      <c r="ES10" s="83">
        <v>0</v>
      </c>
      <c r="ET10" s="75">
        <v>0</v>
      </c>
      <c r="EU10" s="75">
        <v>1</v>
      </c>
      <c r="EV10" s="75">
        <v>2.5</v>
      </c>
      <c r="EW10" s="75">
        <v>4</v>
      </c>
      <c r="EX10" s="75">
        <v>4</v>
      </c>
      <c r="EY10" s="75">
        <v>4</v>
      </c>
      <c r="EZ10" s="76">
        <v>19.5</v>
      </c>
      <c r="FA10" s="75">
        <v>4</v>
      </c>
      <c r="FB10" s="75">
        <v>0</v>
      </c>
      <c r="FC10" s="75">
        <v>4</v>
      </c>
      <c r="FD10" s="75">
        <v>2</v>
      </c>
      <c r="FE10" s="75">
        <v>4</v>
      </c>
      <c r="FF10" s="75">
        <v>1</v>
      </c>
      <c r="FG10" s="75">
        <v>4</v>
      </c>
      <c r="FH10" s="75">
        <v>2</v>
      </c>
      <c r="FI10" s="75">
        <v>4</v>
      </c>
      <c r="FJ10" s="75">
        <v>2</v>
      </c>
      <c r="FK10" s="75">
        <v>4</v>
      </c>
      <c r="FL10" s="75">
        <v>2</v>
      </c>
      <c r="FM10" s="75">
        <v>4</v>
      </c>
      <c r="FN10" s="75">
        <v>0</v>
      </c>
      <c r="FO10" s="75">
        <v>4</v>
      </c>
      <c r="FP10" s="75">
        <v>2</v>
      </c>
      <c r="FQ10" s="75">
        <v>4</v>
      </c>
      <c r="FR10" s="75">
        <v>2</v>
      </c>
      <c r="FS10" s="75">
        <v>4</v>
      </c>
      <c r="FT10" s="75">
        <v>0</v>
      </c>
      <c r="FU10" s="75">
        <v>4</v>
      </c>
      <c r="FV10" s="75">
        <v>4</v>
      </c>
      <c r="FW10" s="75">
        <v>4</v>
      </c>
      <c r="FX10" s="83">
        <v>1</v>
      </c>
      <c r="FY10" s="75">
        <v>0.5</v>
      </c>
      <c r="FZ10" s="75">
        <v>1.5</v>
      </c>
      <c r="GA10" s="75">
        <v>2.5</v>
      </c>
      <c r="GB10" s="75">
        <v>4</v>
      </c>
      <c r="GC10" s="75">
        <v>4</v>
      </c>
      <c r="GD10" s="75">
        <v>4</v>
      </c>
      <c r="GE10" s="84">
        <v>17</v>
      </c>
    </row>
    <row r="11" spans="1:187" s="16" customFormat="1" ht="15" x14ac:dyDescent="0.2">
      <c r="A11" s="69" t="s">
        <v>394</v>
      </c>
      <c r="B11" s="73">
        <v>4</v>
      </c>
      <c r="C11" s="73">
        <v>0</v>
      </c>
      <c r="D11" s="73">
        <v>4</v>
      </c>
      <c r="E11" s="73">
        <v>2</v>
      </c>
      <c r="F11" s="73">
        <v>4</v>
      </c>
      <c r="G11" s="73">
        <v>0</v>
      </c>
      <c r="H11" s="73">
        <v>4</v>
      </c>
      <c r="I11" s="73">
        <v>0</v>
      </c>
      <c r="J11" s="73">
        <v>4</v>
      </c>
      <c r="K11" s="73">
        <v>3</v>
      </c>
      <c r="L11" s="73">
        <v>3</v>
      </c>
      <c r="M11" s="73">
        <v>3</v>
      </c>
      <c r="N11" s="73">
        <v>3</v>
      </c>
      <c r="O11" s="73">
        <v>0</v>
      </c>
      <c r="P11" s="73">
        <v>3</v>
      </c>
      <c r="Q11" s="73">
        <v>2</v>
      </c>
      <c r="R11" s="73">
        <v>3</v>
      </c>
      <c r="S11" s="73">
        <v>0</v>
      </c>
      <c r="T11" s="73">
        <v>2</v>
      </c>
      <c r="U11" s="73">
        <v>0</v>
      </c>
      <c r="V11" s="73">
        <v>4</v>
      </c>
      <c r="W11" s="73">
        <v>3</v>
      </c>
      <c r="X11" s="73">
        <v>3</v>
      </c>
      <c r="Y11" s="81">
        <v>0</v>
      </c>
      <c r="Z11" s="73">
        <v>0</v>
      </c>
      <c r="AA11" s="73">
        <v>0.75</v>
      </c>
      <c r="AB11" s="73">
        <v>2.5</v>
      </c>
      <c r="AC11" s="73">
        <v>3.25</v>
      </c>
      <c r="AD11" s="73">
        <v>3.25</v>
      </c>
      <c r="AE11" s="73">
        <v>3.75</v>
      </c>
      <c r="AF11" s="74">
        <v>17</v>
      </c>
      <c r="AG11" s="73">
        <v>4</v>
      </c>
      <c r="AH11" s="73">
        <v>0</v>
      </c>
      <c r="AI11" s="73">
        <v>4</v>
      </c>
      <c r="AJ11" s="73">
        <v>3</v>
      </c>
      <c r="AK11" s="73">
        <v>3</v>
      </c>
      <c r="AL11" s="73">
        <v>3</v>
      </c>
      <c r="AM11" s="73">
        <v>4</v>
      </c>
      <c r="AN11" s="73">
        <v>0</v>
      </c>
      <c r="AO11" s="73">
        <v>4</v>
      </c>
      <c r="AP11" s="73">
        <v>3</v>
      </c>
      <c r="AQ11" s="73">
        <v>4</v>
      </c>
      <c r="AR11" s="73">
        <v>0</v>
      </c>
      <c r="AS11" s="73">
        <v>4</v>
      </c>
      <c r="AT11" s="73">
        <v>0</v>
      </c>
      <c r="AU11" s="73">
        <v>4</v>
      </c>
      <c r="AV11" s="73">
        <v>4</v>
      </c>
      <c r="AW11" s="73">
        <v>4</v>
      </c>
      <c r="AX11" s="73">
        <v>3</v>
      </c>
      <c r="AY11" s="73">
        <v>3</v>
      </c>
      <c r="AZ11" s="73">
        <v>0</v>
      </c>
      <c r="BA11" s="73">
        <v>4</v>
      </c>
      <c r="BB11" s="73">
        <v>3</v>
      </c>
      <c r="BC11" s="73">
        <v>4</v>
      </c>
      <c r="BD11" s="81">
        <v>0</v>
      </c>
      <c r="BE11" s="73">
        <v>0</v>
      </c>
      <c r="BF11" s="73">
        <v>1.5</v>
      </c>
      <c r="BG11" s="73">
        <v>3.25</v>
      </c>
      <c r="BH11" s="73">
        <v>3.75</v>
      </c>
      <c r="BI11" s="73">
        <v>3.75</v>
      </c>
      <c r="BJ11" s="73">
        <v>4</v>
      </c>
      <c r="BK11" s="74">
        <v>17</v>
      </c>
      <c r="BL11" s="73">
        <v>4</v>
      </c>
      <c r="BM11" s="73">
        <v>0</v>
      </c>
      <c r="BN11" s="73">
        <v>4</v>
      </c>
      <c r="BO11" s="73">
        <v>4</v>
      </c>
      <c r="BP11" s="73">
        <v>4</v>
      </c>
      <c r="BQ11" s="73">
        <v>0</v>
      </c>
      <c r="BR11" s="73">
        <v>4</v>
      </c>
      <c r="BS11" s="73">
        <v>0</v>
      </c>
      <c r="BT11" s="73">
        <v>4</v>
      </c>
      <c r="BU11" s="73">
        <v>0</v>
      </c>
      <c r="BV11" s="73">
        <v>4</v>
      </c>
      <c r="BW11" s="73">
        <v>3</v>
      </c>
      <c r="BX11" s="73">
        <v>4</v>
      </c>
      <c r="BY11" s="73">
        <v>0</v>
      </c>
      <c r="BZ11" s="73">
        <v>4</v>
      </c>
      <c r="CA11" s="73">
        <v>3</v>
      </c>
      <c r="CB11" s="73">
        <v>4</v>
      </c>
      <c r="CC11" s="73">
        <v>4</v>
      </c>
      <c r="CD11" s="73">
        <v>3</v>
      </c>
      <c r="CE11" s="73">
        <v>0</v>
      </c>
      <c r="CF11" s="73">
        <v>4</v>
      </c>
      <c r="CG11" s="73">
        <v>4</v>
      </c>
      <c r="CH11" s="73">
        <v>4</v>
      </c>
      <c r="CI11" s="81">
        <v>3</v>
      </c>
      <c r="CJ11" s="73">
        <v>0</v>
      </c>
      <c r="CK11" s="73">
        <v>2.5</v>
      </c>
      <c r="CL11" s="73">
        <v>2.75</v>
      </c>
      <c r="CM11" s="73">
        <v>3.75</v>
      </c>
      <c r="CN11" s="73">
        <v>4</v>
      </c>
      <c r="CO11" s="73">
        <v>4</v>
      </c>
      <c r="CP11" s="74">
        <v>16</v>
      </c>
      <c r="CQ11" s="73">
        <v>4</v>
      </c>
      <c r="CR11" s="73">
        <v>0</v>
      </c>
      <c r="CS11" s="73">
        <v>4</v>
      </c>
      <c r="CT11" s="73">
        <v>2</v>
      </c>
      <c r="CU11" s="73">
        <v>4</v>
      </c>
      <c r="CV11" s="73">
        <v>0</v>
      </c>
      <c r="CW11" s="73">
        <v>4</v>
      </c>
      <c r="CX11" s="73">
        <v>0</v>
      </c>
      <c r="CY11" s="73">
        <v>4</v>
      </c>
      <c r="CZ11" s="73">
        <v>1</v>
      </c>
      <c r="DA11" s="73">
        <v>4</v>
      </c>
      <c r="DB11" s="73">
        <v>0</v>
      </c>
      <c r="DC11" s="73">
        <v>4</v>
      </c>
      <c r="DD11" s="73">
        <v>0</v>
      </c>
      <c r="DE11" s="73">
        <v>4</v>
      </c>
      <c r="DF11" s="73">
        <v>2</v>
      </c>
      <c r="DG11" s="73">
        <v>4</v>
      </c>
      <c r="DH11" s="73">
        <v>0</v>
      </c>
      <c r="DI11" s="73">
        <v>2</v>
      </c>
      <c r="DJ11" s="73">
        <v>0</v>
      </c>
      <c r="DK11" s="73">
        <v>4</v>
      </c>
      <c r="DL11" s="73">
        <v>3</v>
      </c>
      <c r="DM11" s="73">
        <v>4</v>
      </c>
      <c r="DN11" s="81">
        <v>0</v>
      </c>
      <c r="DO11" s="73">
        <v>0</v>
      </c>
      <c r="DP11" s="73">
        <v>0</v>
      </c>
      <c r="DQ11" s="73">
        <v>2</v>
      </c>
      <c r="DR11" s="73">
        <v>3.5</v>
      </c>
      <c r="DS11" s="73">
        <v>4</v>
      </c>
      <c r="DT11" s="73">
        <v>4</v>
      </c>
      <c r="DU11" s="74">
        <v>21.5</v>
      </c>
      <c r="DV11" s="73">
        <v>4</v>
      </c>
      <c r="DW11" s="73">
        <v>0</v>
      </c>
      <c r="DX11" s="73">
        <v>4</v>
      </c>
      <c r="DY11" s="73">
        <v>4</v>
      </c>
      <c r="DZ11" s="73">
        <v>4</v>
      </c>
      <c r="EA11" s="73">
        <v>0</v>
      </c>
      <c r="EB11" s="73">
        <v>4</v>
      </c>
      <c r="EC11" s="73">
        <v>0</v>
      </c>
      <c r="ED11" s="73">
        <v>4</v>
      </c>
      <c r="EE11" s="73">
        <v>2</v>
      </c>
      <c r="EF11" s="73">
        <v>4</v>
      </c>
      <c r="EG11" s="73">
        <v>4</v>
      </c>
      <c r="EH11" s="73">
        <v>4</v>
      </c>
      <c r="EI11" s="73">
        <v>0</v>
      </c>
      <c r="EJ11" s="73">
        <v>4</v>
      </c>
      <c r="EK11" s="73">
        <v>2</v>
      </c>
      <c r="EL11" s="73">
        <v>4</v>
      </c>
      <c r="EM11" s="73">
        <v>2</v>
      </c>
      <c r="EN11" s="73">
        <v>4</v>
      </c>
      <c r="EO11" s="73">
        <v>0</v>
      </c>
      <c r="EP11" s="73">
        <v>3</v>
      </c>
      <c r="EQ11" s="73">
        <v>3</v>
      </c>
      <c r="ER11" s="73">
        <v>4</v>
      </c>
      <c r="ES11" s="81">
        <v>0</v>
      </c>
      <c r="ET11" s="73">
        <v>0</v>
      </c>
      <c r="EU11" s="73">
        <v>1.5</v>
      </c>
      <c r="EV11" s="73">
        <v>2.75</v>
      </c>
      <c r="EW11" s="73">
        <v>4</v>
      </c>
      <c r="EX11" s="73">
        <v>4</v>
      </c>
      <c r="EY11" s="73">
        <v>3.75</v>
      </c>
      <c r="EZ11" s="74">
        <v>17.5</v>
      </c>
      <c r="FA11" s="73">
        <v>4</v>
      </c>
      <c r="FB11" s="73">
        <v>0</v>
      </c>
      <c r="FC11" s="73">
        <v>4</v>
      </c>
      <c r="FD11" s="73">
        <v>2</v>
      </c>
      <c r="FE11" s="73">
        <v>4</v>
      </c>
      <c r="FF11" s="73">
        <v>0</v>
      </c>
      <c r="FG11" s="73">
        <v>4</v>
      </c>
      <c r="FH11" s="73">
        <v>0</v>
      </c>
      <c r="FI11" s="73">
        <v>4</v>
      </c>
      <c r="FJ11" s="73">
        <v>0</v>
      </c>
      <c r="FK11" s="73">
        <v>4</v>
      </c>
      <c r="FL11" s="73">
        <v>0</v>
      </c>
      <c r="FM11" s="73">
        <v>4</v>
      </c>
      <c r="FN11" s="73">
        <v>0</v>
      </c>
      <c r="FO11" s="73">
        <v>4</v>
      </c>
      <c r="FP11" s="73">
        <v>2</v>
      </c>
      <c r="FQ11" s="73">
        <v>2</v>
      </c>
      <c r="FR11" s="73">
        <v>2</v>
      </c>
      <c r="FS11" s="73">
        <v>2</v>
      </c>
      <c r="FT11" s="73">
        <v>0</v>
      </c>
      <c r="FU11" s="73">
        <v>3</v>
      </c>
      <c r="FV11" s="73">
        <v>2</v>
      </c>
      <c r="FW11" s="73">
        <v>2</v>
      </c>
      <c r="FX11" s="81">
        <v>0</v>
      </c>
      <c r="FY11" s="73">
        <v>0</v>
      </c>
      <c r="FZ11" s="73">
        <v>0.5</v>
      </c>
      <c r="GA11" s="73">
        <v>1.5</v>
      </c>
      <c r="GB11" s="73">
        <v>3.5</v>
      </c>
      <c r="GC11" s="73">
        <v>3</v>
      </c>
      <c r="GD11" s="73">
        <v>3.75</v>
      </c>
      <c r="GE11" s="82">
        <v>18.25</v>
      </c>
    </row>
    <row r="12" spans="1:187" s="63" customFormat="1" ht="15" x14ac:dyDescent="0.2">
      <c r="A12" s="64" t="s">
        <v>383</v>
      </c>
      <c r="B12" s="75">
        <v>3</v>
      </c>
      <c r="C12" s="75">
        <v>2</v>
      </c>
      <c r="D12" s="75">
        <v>2</v>
      </c>
      <c r="E12" s="75">
        <v>1</v>
      </c>
      <c r="F12" s="75">
        <v>3</v>
      </c>
      <c r="G12" s="75">
        <v>1</v>
      </c>
      <c r="H12" s="75">
        <v>1</v>
      </c>
      <c r="I12" s="75">
        <v>2</v>
      </c>
      <c r="J12" s="75">
        <v>3</v>
      </c>
      <c r="K12" s="75">
        <v>1</v>
      </c>
      <c r="L12" s="75">
        <v>2</v>
      </c>
      <c r="M12" s="75">
        <v>3</v>
      </c>
      <c r="N12" s="75">
        <v>3</v>
      </c>
      <c r="O12" s="75">
        <v>1</v>
      </c>
      <c r="P12" s="75">
        <v>4</v>
      </c>
      <c r="Q12" s="75">
        <v>1</v>
      </c>
      <c r="R12" s="75">
        <v>3</v>
      </c>
      <c r="S12" s="75">
        <v>1</v>
      </c>
      <c r="T12" s="75">
        <v>2</v>
      </c>
      <c r="U12" s="75">
        <v>1</v>
      </c>
      <c r="V12" s="75">
        <v>3</v>
      </c>
      <c r="W12" s="75">
        <v>1</v>
      </c>
      <c r="X12" s="75">
        <v>3</v>
      </c>
      <c r="Y12" s="83">
        <v>1</v>
      </c>
      <c r="Z12" s="75">
        <v>1.5</v>
      </c>
      <c r="AA12" s="75">
        <v>1.5</v>
      </c>
      <c r="AB12" s="75">
        <v>1</v>
      </c>
      <c r="AC12" s="75">
        <v>2.25</v>
      </c>
      <c r="AD12" s="75">
        <v>2.75</v>
      </c>
      <c r="AE12" s="75">
        <v>3</v>
      </c>
      <c r="AF12" s="76">
        <v>8.25</v>
      </c>
      <c r="AG12" s="79">
        <v>-99</v>
      </c>
      <c r="AH12" s="79">
        <v>-99</v>
      </c>
      <c r="AI12" s="79">
        <v>-99</v>
      </c>
      <c r="AJ12" s="79">
        <v>-99</v>
      </c>
      <c r="AK12" s="79">
        <v>-99</v>
      </c>
      <c r="AL12" s="79">
        <v>-99</v>
      </c>
      <c r="AM12" s="79">
        <v>-99</v>
      </c>
      <c r="AN12" s="79">
        <v>-99</v>
      </c>
      <c r="AO12" s="79">
        <v>-99</v>
      </c>
      <c r="AP12" s="79">
        <v>-99</v>
      </c>
      <c r="AQ12" s="79">
        <v>-99</v>
      </c>
      <c r="AR12" s="79">
        <v>-99</v>
      </c>
      <c r="AS12" s="79">
        <v>-99</v>
      </c>
      <c r="AT12" s="79">
        <v>-99</v>
      </c>
      <c r="AU12" s="79">
        <v>-99</v>
      </c>
      <c r="AV12" s="79">
        <v>-99</v>
      </c>
      <c r="AW12" s="79">
        <v>-99</v>
      </c>
      <c r="AX12" s="79">
        <v>-99</v>
      </c>
      <c r="AY12" s="79">
        <v>-99</v>
      </c>
      <c r="AZ12" s="79">
        <v>-99</v>
      </c>
      <c r="BA12" s="79">
        <v>-99</v>
      </c>
      <c r="BB12" s="79">
        <v>-99</v>
      </c>
      <c r="BC12" s="79">
        <v>-99</v>
      </c>
      <c r="BD12" s="86">
        <v>-99</v>
      </c>
      <c r="BE12" s="79">
        <v>-99</v>
      </c>
      <c r="BF12" s="79">
        <v>-99</v>
      </c>
      <c r="BG12" s="79">
        <v>-99</v>
      </c>
      <c r="BH12" s="79">
        <v>-99</v>
      </c>
      <c r="BI12" s="79">
        <v>-99</v>
      </c>
      <c r="BJ12" s="79">
        <v>-99</v>
      </c>
      <c r="BK12" s="80">
        <v>-99</v>
      </c>
      <c r="BL12" s="79">
        <v>-99</v>
      </c>
      <c r="BM12" s="79">
        <v>-99</v>
      </c>
      <c r="BN12" s="79">
        <v>-99</v>
      </c>
      <c r="BO12" s="79">
        <v>-99</v>
      </c>
      <c r="BP12" s="79">
        <v>-99</v>
      </c>
      <c r="BQ12" s="79">
        <v>-99</v>
      </c>
      <c r="BR12" s="79">
        <v>-99</v>
      </c>
      <c r="BS12" s="79">
        <v>-99</v>
      </c>
      <c r="BT12" s="79">
        <v>-99</v>
      </c>
      <c r="BU12" s="79">
        <v>-99</v>
      </c>
      <c r="BV12" s="79">
        <v>-99</v>
      </c>
      <c r="BW12" s="79">
        <v>-99</v>
      </c>
      <c r="BX12" s="79">
        <v>-99</v>
      </c>
      <c r="BY12" s="79">
        <v>-99</v>
      </c>
      <c r="BZ12" s="79">
        <v>-99</v>
      </c>
      <c r="CA12" s="79">
        <v>-99</v>
      </c>
      <c r="CB12" s="79">
        <v>-99</v>
      </c>
      <c r="CC12" s="79">
        <v>-99</v>
      </c>
      <c r="CD12" s="79">
        <v>-99</v>
      </c>
      <c r="CE12" s="79">
        <v>-99</v>
      </c>
      <c r="CF12" s="79">
        <v>-99</v>
      </c>
      <c r="CG12" s="79">
        <v>-99</v>
      </c>
      <c r="CH12" s="79">
        <v>-99</v>
      </c>
      <c r="CI12" s="86">
        <v>-99</v>
      </c>
      <c r="CJ12" s="79">
        <v>-99</v>
      </c>
      <c r="CK12" s="79">
        <v>-99</v>
      </c>
      <c r="CL12" s="79">
        <v>-99</v>
      </c>
      <c r="CM12" s="79">
        <v>-99</v>
      </c>
      <c r="CN12" s="79">
        <v>-99</v>
      </c>
      <c r="CO12" s="79">
        <v>-99</v>
      </c>
      <c r="CP12" s="80">
        <v>-99</v>
      </c>
      <c r="CQ12" s="79">
        <v>-99</v>
      </c>
      <c r="CR12" s="79">
        <v>-99</v>
      </c>
      <c r="CS12" s="79">
        <v>-99</v>
      </c>
      <c r="CT12" s="79">
        <v>-99</v>
      </c>
      <c r="CU12" s="79">
        <v>-99</v>
      </c>
      <c r="CV12" s="79">
        <v>-99</v>
      </c>
      <c r="CW12" s="79">
        <v>-99</v>
      </c>
      <c r="CX12" s="79">
        <v>-99</v>
      </c>
      <c r="CY12" s="79">
        <v>-99</v>
      </c>
      <c r="CZ12" s="79">
        <v>-99</v>
      </c>
      <c r="DA12" s="79">
        <v>-99</v>
      </c>
      <c r="DB12" s="79">
        <v>-99</v>
      </c>
      <c r="DC12" s="79">
        <v>-99</v>
      </c>
      <c r="DD12" s="79">
        <v>-99</v>
      </c>
      <c r="DE12" s="79">
        <v>-99</v>
      </c>
      <c r="DF12" s="79">
        <v>-99</v>
      </c>
      <c r="DG12" s="79">
        <v>-99</v>
      </c>
      <c r="DH12" s="79">
        <v>-99</v>
      </c>
      <c r="DI12" s="79">
        <v>-99</v>
      </c>
      <c r="DJ12" s="79">
        <v>-99</v>
      </c>
      <c r="DK12" s="79">
        <v>-99</v>
      </c>
      <c r="DL12" s="79">
        <v>-99</v>
      </c>
      <c r="DM12" s="79">
        <v>-99</v>
      </c>
      <c r="DN12" s="86">
        <v>-99</v>
      </c>
      <c r="DO12" s="79">
        <v>-99</v>
      </c>
      <c r="DP12" s="79">
        <v>-99</v>
      </c>
      <c r="DQ12" s="79">
        <v>-99</v>
      </c>
      <c r="DR12" s="79">
        <v>-99</v>
      </c>
      <c r="DS12" s="79">
        <v>-99</v>
      </c>
      <c r="DT12" s="79">
        <v>-99</v>
      </c>
      <c r="DU12" s="80">
        <v>-99</v>
      </c>
      <c r="DV12" s="79">
        <v>-99</v>
      </c>
      <c r="DW12" s="79">
        <v>-99</v>
      </c>
      <c r="DX12" s="79">
        <v>-99</v>
      </c>
      <c r="DY12" s="79">
        <v>-99</v>
      </c>
      <c r="DZ12" s="79">
        <v>-99</v>
      </c>
      <c r="EA12" s="79">
        <v>-99</v>
      </c>
      <c r="EB12" s="79">
        <v>-99</v>
      </c>
      <c r="EC12" s="79">
        <v>-99</v>
      </c>
      <c r="ED12" s="79">
        <v>-99</v>
      </c>
      <c r="EE12" s="79">
        <v>-99</v>
      </c>
      <c r="EF12" s="79">
        <v>-99</v>
      </c>
      <c r="EG12" s="79">
        <v>-99</v>
      </c>
      <c r="EH12" s="79">
        <v>-99</v>
      </c>
      <c r="EI12" s="79">
        <v>-99</v>
      </c>
      <c r="EJ12" s="79">
        <v>-99</v>
      </c>
      <c r="EK12" s="79">
        <v>-99</v>
      </c>
      <c r="EL12" s="79">
        <v>-99</v>
      </c>
      <c r="EM12" s="79">
        <v>-99</v>
      </c>
      <c r="EN12" s="79">
        <v>-99</v>
      </c>
      <c r="EO12" s="79">
        <v>-99</v>
      </c>
      <c r="EP12" s="79">
        <v>-99</v>
      </c>
      <c r="EQ12" s="79">
        <v>-99</v>
      </c>
      <c r="ER12" s="79">
        <v>-99</v>
      </c>
      <c r="ES12" s="86">
        <v>-99</v>
      </c>
      <c r="ET12" s="79">
        <v>-99</v>
      </c>
      <c r="EU12" s="79">
        <v>-99</v>
      </c>
      <c r="EV12" s="79">
        <v>-99</v>
      </c>
      <c r="EW12" s="79">
        <v>-99</v>
      </c>
      <c r="EX12" s="79">
        <v>-99</v>
      </c>
      <c r="EY12" s="79">
        <v>-99</v>
      </c>
      <c r="EZ12" s="80">
        <v>-99</v>
      </c>
      <c r="FA12" s="79">
        <v>-99</v>
      </c>
      <c r="FB12" s="79">
        <v>-99</v>
      </c>
      <c r="FC12" s="79">
        <v>-99</v>
      </c>
      <c r="FD12" s="79">
        <v>-99</v>
      </c>
      <c r="FE12" s="79">
        <v>-99</v>
      </c>
      <c r="FF12" s="79">
        <v>-99</v>
      </c>
      <c r="FG12" s="79">
        <v>-99</v>
      </c>
      <c r="FH12" s="79">
        <v>-99</v>
      </c>
      <c r="FI12" s="79">
        <v>-99</v>
      </c>
      <c r="FJ12" s="79">
        <v>-99</v>
      </c>
      <c r="FK12" s="79">
        <v>-99</v>
      </c>
      <c r="FL12" s="79">
        <v>-99</v>
      </c>
      <c r="FM12" s="79">
        <v>-99</v>
      </c>
      <c r="FN12" s="79">
        <v>-99</v>
      </c>
      <c r="FO12" s="79">
        <v>-99</v>
      </c>
      <c r="FP12" s="79">
        <v>-99</v>
      </c>
      <c r="FQ12" s="79">
        <v>-99</v>
      </c>
      <c r="FR12" s="79">
        <v>-99</v>
      </c>
      <c r="FS12" s="79">
        <v>-99</v>
      </c>
      <c r="FT12" s="79">
        <v>-99</v>
      </c>
      <c r="FU12" s="79">
        <v>-99</v>
      </c>
      <c r="FV12" s="79">
        <v>-99</v>
      </c>
      <c r="FW12" s="79">
        <v>-99</v>
      </c>
      <c r="FX12" s="86">
        <v>-99</v>
      </c>
      <c r="FY12" s="79">
        <v>-99</v>
      </c>
      <c r="FZ12" s="79">
        <v>-99</v>
      </c>
      <c r="GA12" s="79">
        <v>-99</v>
      </c>
      <c r="GB12" s="79">
        <v>-99</v>
      </c>
      <c r="GC12" s="79">
        <v>-99</v>
      </c>
      <c r="GD12" s="79">
        <v>-99</v>
      </c>
      <c r="GE12" s="115">
        <v>-99</v>
      </c>
    </row>
    <row r="13" spans="1:187" s="16" customFormat="1" ht="15" x14ac:dyDescent="0.2">
      <c r="A13" s="69" t="s">
        <v>387</v>
      </c>
      <c r="B13" s="73">
        <v>2</v>
      </c>
      <c r="C13" s="73">
        <v>4</v>
      </c>
      <c r="D13" s="73">
        <v>3</v>
      </c>
      <c r="E13" s="73">
        <v>2</v>
      </c>
      <c r="F13" s="73">
        <v>4</v>
      </c>
      <c r="G13" s="73">
        <v>0</v>
      </c>
      <c r="H13" s="73">
        <v>4</v>
      </c>
      <c r="I13" s="73">
        <v>0</v>
      </c>
      <c r="J13" s="73">
        <v>3</v>
      </c>
      <c r="K13" s="73">
        <v>2</v>
      </c>
      <c r="L13" s="73">
        <v>2</v>
      </c>
      <c r="M13" s="73">
        <v>0</v>
      </c>
      <c r="N13" s="73">
        <v>4</v>
      </c>
      <c r="O13" s="73">
        <v>0</v>
      </c>
      <c r="P13" s="73">
        <v>3</v>
      </c>
      <c r="Q13" s="73">
        <v>2</v>
      </c>
      <c r="R13" s="73">
        <v>2</v>
      </c>
      <c r="S13" s="73">
        <v>0</v>
      </c>
      <c r="T13" s="73">
        <v>2</v>
      </c>
      <c r="U13" s="73">
        <v>0</v>
      </c>
      <c r="V13" s="73">
        <v>4</v>
      </c>
      <c r="W13" s="73">
        <v>3</v>
      </c>
      <c r="X13" s="73">
        <v>2</v>
      </c>
      <c r="Y13" s="81">
        <v>0</v>
      </c>
      <c r="Z13" s="73">
        <v>1</v>
      </c>
      <c r="AA13" s="73">
        <v>0</v>
      </c>
      <c r="AB13" s="73">
        <v>2.25</v>
      </c>
      <c r="AC13" s="73">
        <v>3</v>
      </c>
      <c r="AD13" s="73">
        <v>2.5</v>
      </c>
      <c r="AE13" s="73">
        <v>3.25</v>
      </c>
      <c r="AF13" s="74">
        <v>12.5</v>
      </c>
      <c r="AG13" s="73">
        <v>4</v>
      </c>
      <c r="AH13" s="73">
        <v>0</v>
      </c>
      <c r="AI13" s="73">
        <v>3</v>
      </c>
      <c r="AJ13" s="73">
        <v>4</v>
      </c>
      <c r="AK13" s="73">
        <v>4</v>
      </c>
      <c r="AL13" s="73">
        <v>0</v>
      </c>
      <c r="AM13" s="73">
        <v>4</v>
      </c>
      <c r="AN13" s="73">
        <v>0</v>
      </c>
      <c r="AO13" s="73">
        <v>3</v>
      </c>
      <c r="AP13" s="73">
        <v>0</v>
      </c>
      <c r="AQ13" s="73">
        <v>4</v>
      </c>
      <c r="AR13" s="73">
        <v>0</v>
      </c>
      <c r="AS13" s="73">
        <v>4</v>
      </c>
      <c r="AT13" s="73">
        <v>0</v>
      </c>
      <c r="AU13" s="73">
        <v>4</v>
      </c>
      <c r="AV13" s="73">
        <v>4</v>
      </c>
      <c r="AW13" s="73">
        <v>3</v>
      </c>
      <c r="AX13" s="73">
        <v>0</v>
      </c>
      <c r="AY13" s="73">
        <v>0</v>
      </c>
      <c r="AZ13" s="73">
        <v>0</v>
      </c>
      <c r="BA13" s="73">
        <v>4</v>
      </c>
      <c r="BB13" s="73">
        <v>2</v>
      </c>
      <c r="BC13" s="73">
        <v>4</v>
      </c>
      <c r="BD13" s="81">
        <v>0</v>
      </c>
      <c r="BE13" s="73">
        <v>0</v>
      </c>
      <c r="BF13" s="73">
        <v>0</v>
      </c>
      <c r="BG13" s="73">
        <v>2.5</v>
      </c>
      <c r="BH13" s="73">
        <v>3</v>
      </c>
      <c r="BI13" s="73">
        <v>3.75</v>
      </c>
      <c r="BJ13" s="73">
        <v>3.5</v>
      </c>
      <c r="BK13" s="74">
        <v>18.5</v>
      </c>
      <c r="BL13" s="73">
        <v>4</v>
      </c>
      <c r="BM13" s="73">
        <v>0</v>
      </c>
      <c r="BN13" s="73">
        <v>2</v>
      </c>
      <c r="BO13" s="73">
        <v>3</v>
      </c>
      <c r="BP13" s="73">
        <v>4</v>
      </c>
      <c r="BQ13" s="73">
        <v>1</v>
      </c>
      <c r="BR13" s="73">
        <v>4</v>
      </c>
      <c r="BS13" s="73">
        <v>0</v>
      </c>
      <c r="BT13" s="73">
        <v>3</v>
      </c>
      <c r="BU13" s="73">
        <v>0</v>
      </c>
      <c r="BV13" s="73">
        <v>4</v>
      </c>
      <c r="BW13" s="73">
        <v>1</v>
      </c>
      <c r="BX13" s="73">
        <v>4</v>
      </c>
      <c r="BY13" s="73">
        <v>0</v>
      </c>
      <c r="BZ13" s="73">
        <v>4</v>
      </c>
      <c r="CA13" s="73">
        <v>1</v>
      </c>
      <c r="CB13" s="73">
        <v>4</v>
      </c>
      <c r="CC13" s="73">
        <v>1</v>
      </c>
      <c r="CD13" s="73">
        <v>4</v>
      </c>
      <c r="CE13" s="73">
        <v>0</v>
      </c>
      <c r="CF13" s="73">
        <v>2</v>
      </c>
      <c r="CG13" s="73">
        <v>4</v>
      </c>
      <c r="CH13" s="73">
        <v>4</v>
      </c>
      <c r="CI13" s="81">
        <v>0</v>
      </c>
      <c r="CJ13" s="73">
        <v>0</v>
      </c>
      <c r="CK13" s="73">
        <v>0.75</v>
      </c>
      <c r="CL13" s="73">
        <v>2</v>
      </c>
      <c r="CM13" s="73">
        <v>4</v>
      </c>
      <c r="CN13" s="73">
        <v>4</v>
      </c>
      <c r="CO13" s="73">
        <v>2.75</v>
      </c>
      <c r="CP13" s="74">
        <v>16.75</v>
      </c>
      <c r="CQ13" s="73">
        <v>4</v>
      </c>
      <c r="CR13" s="73">
        <v>0</v>
      </c>
      <c r="CS13" s="73">
        <v>4</v>
      </c>
      <c r="CT13" s="73">
        <v>2</v>
      </c>
      <c r="CU13" s="73">
        <v>4</v>
      </c>
      <c r="CV13" s="73">
        <v>0</v>
      </c>
      <c r="CW13" s="73">
        <v>4</v>
      </c>
      <c r="CX13" s="73">
        <v>0</v>
      </c>
      <c r="CY13" s="73">
        <v>4</v>
      </c>
      <c r="CZ13" s="73">
        <v>2</v>
      </c>
      <c r="DA13" s="73">
        <v>4</v>
      </c>
      <c r="DB13" s="73">
        <v>2</v>
      </c>
      <c r="DC13" s="73">
        <v>4</v>
      </c>
      <c r="DD13" s="73">
        <v>0</v>
      </c>
      <c r="DE13" s="73">
        <v>4</v>
      </c>
      <c r="DF13" s="73">
        <v>2</v>
      </c>
      <c r="DG13" s="73">
        <v>4</v>
      </c>
      <c r="DH13" s="73">
        <v>0</v>
      </c>
      <c r="DI13" s="73">
        <v>2</v>
      </c>
      <c r="DJ13" s="73">
        <v>0</v>
      </c>
      <c r="DK13" s="73">
        <v>4</v>
      </c>
      <c r="DL13" s="73">
        <v>2</v>
      </c>
      <c r="DM13" s="73">
        <v>4</v>
      </c>
      <c r="DN13" s="81">
        <v>0</v>
      </c>
      <c r="DO13" s="73">
        <v>0</v>
      </c>
      <c r="DP13" s="73">
        <v>0.5</v>
      </c>
      <c r="DQ13" s="73">
        <v>2</v>
      </c>
      <c r="DR13" s="73">
        <v>3.5</v>
      </c>
      <c r="DS13" s="73">
        <v>4</v>
      </c>
      <c r="DT13" s="73">
        <v>4</v>
      </c>
      <c r="DU13" s="74">
        <v>20.5</v>
      </c>
      <c r="DV13" s="73">
        <v>4</v>
      </c>
      <c r="DW13" s="73">
        <v>0</v>
      </c>
      <c r="DX13" s="73">
        <v>2</v>
      </c>
      <c r="DY13" s="73">
        <v>4</v>
      </c>
      <c r="DZ13" s="73">
        <v>4</v>
      </c>
      <c r="EA13" s="73">
        <v>2</v>
      </c>
      <c r="EB13" s="73">
        <v>4</v>
      </c>
      <c r="EC13" s="73">
        <v>1</v>
      </c>
      <c r="ED13" s="73">
        <v>4</v>
      </c>
      <c r="EE13" s="73">
        <v>2</v>
      </c>
      <c r="EF13" s="73">
        <v>2</v>
      </c>
      <c r="EG13" s="73">
        <v>3</v>
      </c>
      <c r="EH13" s="73">
        <v>4</v>
      </c>
      <c r="EI13" s="73">
        <v>0</v>
      </c>
      <c r="EJ13" s="73">
        <v>4</v>
      </c>
      <c r="EK13" s="73">
        <v>2</v>
      </c>
      <c r="EL13" s="73">
        <v>4</v>
      </c>
      <c r="EM13" s="73">
        <v>0</v>
      </c>
      <c r="EN13" s="73">
        <v>3</v>
      </c>
      <c r="EO13" s="73">
        <v>0</v>
      </c>
      <c r="EP13" s="73">
        <v>4</v>
      </c>
      <c r="EQ13" s="73">
        <v>4</v>
      </c>
      <c r="ER13" s="73">
        <v>4</v>
      </c>
      <c r="ES13" s="81">
        <v>0</v>
      </c>
      <c r="ET13" s="73">
        <v>0.25</v>
      </c>
      <c r="EU13" s="73">
        <v>1.25</v>
      </c>
      <c r="EV13" s="73">
        <v>3</v>
      </c>
      <c r="EW13" s="73">
        <v>3.75</v>
      </c>
      <c r="EX13" s="73">
        <v>3.5</v>
      </c>
      <c r="EY13" s="73">
        <v>3.5</v>
      </c>
      <c r="EZ13" s="74">
        <v>15</v>
      </c>
      <c r="FA13" s="73">
        <v>4</v>
      </c>
      <c r="FB13" s="73">
        <v>0</v>
      </c>
      <c r="FC13" s="73">
        <v>2</v>
      </c>
      <c r="FD13" s="73">
        <v>4</v>
      </c>
      <c r="FE13" s="73">
        <v>4</v>
      </c>
      <c r="FF13" s="73">
        <v>0</v>
      </c>
      <c r="FG13" s="73">
        <v>4</v>
      </c>
      <c r="FH13" s="73">
        <v>0</v>
      </c>
      <c r="FI13" s="73">
        <v>4</v>
      </c>
      <c r="FJ13" s="73">
        <v>2</v>
      </c>
      <c r="FK13" s="73">
        <v>4</v>
      </c>
      <c r="FL13" s="73">
        <v>2</v>
      </c>
      <c r="FM13" s="73">
        <v>4</v>
      </c>
      <c r="FN13" s="73">
        <v>0</v>
      </c>
      <c r="FO13" s="73">
        <v>4</v>
      </c>
      <c r="FP13" s="73">
        <v>4</v>
      </c>
      <c r="FQ13" s="73">
        <v>4</v>
      </c>
      <c r="FR13" s="73">
        <v>0</v>
      </c>
      <c r="FS13" s="73">
        <v>4</v>
      </c>
      <c r="FT13" s="73">
        <v>0</v>
      </c>
      <c r="FU13" s="73">
        <v>4</v>
      </c>
      <c r="FV13" s="73">
        <v>4</v>
      </c>
      <c r="FW13" s="73">
        <v>4</v>
      </c>
      <c r="FX13" s="81">
        <v>0</v>
      </c>
      <c r="FY13" s="73">
        <v>0</v>
      </c>
      <c r="FZ13" s="73">
        <v>0.5</v>
      </c>
      <c r="GA13" s="73">
        <v>3.5</v>
      </c>
      <c r="GB13" s="73">
        <v>4</v>
      </c>
      <c r="GC13" s="73">
        <v>4</v>
      </c>
      <c r="GD13" s="73">
        <v>3.5</v>
      </c>
      <c r="GE13" s="82">
        <v>18</v>
      </c>
    </row>
    <row r="14" spans="1:187" s="63" customFormat="1" ht="15" x14ac:dyDescent="0.2">
      <c r="A14" s="64" t="s">
        <v>392</v>
      </c>
      <c r="B14" s="75">
        <v>3</v>
      </c>
      <c r="C14" s="75">
        <v>0</v>
      </c>
      <c r="D14" s="75">
        <v>1</v>
      </c>
      <c r="E14" s="75">
        <v>2</v>
      </c>
      <c r="F14" s="75">
        <v>2</v>
      </c>
      <c r="G14" s="75">
        <v>1</v>
      </c>
      <c r="H14" s="75">
        <v>3</v>
      </c>
      <c r="I14" s="75">
        <v>0</v>
      </c>
      <c r="J14" s="75">
        <v>2</v>
      </c>
      <c r="K14" s="75">
        <v>1</v>
      </c>
      <c r="L14" s="75">
        <v>0</v>
      </c>
      <c r="M14" s="75">
        <v>0</v>
      </c>
      <c r="N14" s="75">
        <v>4</v>
      </c>
      <c r="O14" s="75">
        <v>1</v>
      </c>
      <c r="P14" s="75">
        <v>2</v>
      </c>
      <c r="Q14" s="75">
        <v>1</v>
      </c>
      <c r="R14" s="75">
        <v>3</v>
      </c>
      <c r="S14" s="75">
        <v>0</v>
      </c>
      <c r="T14" s="75">
        <v>0</v>
      </c>
      <c r="U14" s="75">
        <v>0</v>
      </c>
      <c r="V14" s="75">
        <v>0</v>
      </c>
      <c r="W14" s="75">
        <v>1</v>
      </c>
      <c r="X14" s="75">
        <v>3</v>
      </c>
      <c r="Y14" s="83">
        <v>1</v>
      </c>
      <c r="Z14" s="75">
        <v>0.25</v>
      </c>
      <c r="AA14" s="75">
        <v>0.5</v>
      </c>
      <c r="AB14" s="75">
        <v>1.25</v>
      </c>
      <c r="AC14" s="75">
        <v>2.5</v>
      </c>
      <c r="AD14" s="75">
        <v>2</v>
      </c>
      <c r="AE14" s="75">
        <v>1.25</v>
      </c>
      <c r="AF14" s="76">
        <v>7.25</v>
      </c>
      <c r="AG14" s="75">
        <v>4</v>
      </c>
      <c r="AH14" s="75">
        <v>0</v>
      </c>
      <c r="AI14" s="75">
        <v>3</v>
      </c>
      <c r="AJ14" s="75">
        <v>3</v>
      </c>
      <c r="AK14" s="75">
        <v>0</v>
      </c>
      <c r="AL14" s="75">
        <v>2</v>
      </c>
      <c r="AM14" s="75">
        <v>2</v>
      </c>
      <c r="AN14" s="75">
        <v>0</v>
      </c>
      <c r="AO14" s="75">
        <v>0</v>
      </c>
      <c r="AP14" s="75">
        <v>0</v>
      </c>
      <c r="AQ14" s="75">
        <v>0</v>
      </c>
      <c r="AR14" s="75">
        <v>2</v>
      </c>
      <c r="AS14" s="75">
        <v>2</v>
      </c>
      <c r="AT14" s="75">
        <v>0</v>
      </c>
      <c r="AU14" s="75">
        <v>3</v>
      </c>
      <c r="AV14" s="75">
        <v>2</v>
      </c>
      <c r="AW14" s="75">
        <v>2</v>
      </c>
      <c r="AX14" s="75">
        <v>2</v>
      </c>
      <c r="AY14" s="75">
        <v>0</v>
      </c>
      <c r="AZ14" s="75">
        <v>0</v>
      </c>
      <c r="BA14" s="75">
        <v>3</v>
      </c>
      <c r="BB14" s="75">
        <v>4</v>
      </c>
      <c r="BC14" s="75">
        <v>0</v>
      </c>
      <c r="BD14" s="83">
        <v>0</v>
      </c>
      <c r="BE14" s="75">
        <v>0</v>
      </c>
      <c r="BF14" s="75">
        <v>1.5</v>
      </c>
      <c r="BG14" s="75">
        <v>2.25</v>
      </c>
      <c r="BH14" s="75">
        <v>2</v>
      </c>
      <c r="BI14" s="75">
        <v>0.5</v>
      </c>
      <c r="BJ14" s="75">
        <v>2.25</v>
      </c>
      <c r="BK14" s="76">
        <v>4.5</v>
      </c>
      <c r="BL14" s="75">
        <v>4</v>
      </c>
      <c r="BM14" s="75">
        <v>0</v>
      </c>
      <c r="BN14" s="75">
        <v>2</v>
      </c>
      <c r="BO14" s="75">
        <v>0</v>
      </c>
      <c r="BP14" s="75">
        <v>0</v>
      </c>
      <c r="BQ14" s="75">
        <v>2</v>
      </c>
      <c r="BR14" s="75">
        <v>3</v>
      </c>
      <c r="BS14" s="75">
        <v>0</v>
      </c>
      <c r="BT14" s="75">
        <v>3</v>
      </c>
      <c r="BU14" s="75">
        <v>3</v>
      </c>
      <c r="BV14" s="75">
        <v>0</v>
      </c>
      <c r="BW14" s="75">
        <v>0</v>
      </c>
      <c r="BX14" s="75">
        <v>4</v>
      </c>
      <c r="BY14" s="75">
        <v>0</v>
      </c>
      <c r="BZ14" s="75">
        <v>3</v>
      </c>
      <c r="CA14" s="75">
        <v>2</v>
      </c>
      <c r="CB14" s="75">
        <v>2</v>
      </c>
      <c r="CC14" s="75">
        <v>2</v>
      </c>
      <c r="CD14" s="75">
        <v>2</v>
      </c>
      <c r="CE14" s="75">
        <v>2</v>
      </c>
      <c r="CF14" s="75">
        <v>3</v>
      </c>
      <c r="CG14" s="75">
        <v>2</v>
      </c>
      <c r="CH14" s="75">
        <v>1</v>
      </c>
      <c r="CI14" s="83">
        <v>0</v>
      </c>
      <c r="CJ14" s="75">
        <v>0.5</v>
      </c>
      <c r="CK14" s="75">
        <v>1</v>
      </c>
      <c r="CL14" s="75">
        <v>1.75</v>
      </c>
      <c r="CM14" s="75">
        <v>3.25</v>
      </c>
      <c r="CN14" s="75">
        <v>0.75</v>
      </c>
      <c r="CO14" s="75">
        <v>2.75</v>
      </c>
      <c r="CP14" s="76">
        <v>7.75</v>
      </c>
      <c r="CQ14" s="75">
        <v>4</v>
      </c>
      <c r="CR14" s="75">
        <v>0</v>
      </c>
      <c r="CS14" s="75">
        <v>2</v>
      </c>
      <c r="CT14" s="75">
        <v>2</v>
      </c>
      <c r="CU14" s="75">
        <v>1</v>
      </c>
      <c r="CV14" s="75">
        <v>2</v>
      </c>
      <c r="CW14" s="75">
        <v>3</v>
      </c>
      <c r="CX14" s="75">
        <v>0</v>
      </c>
      <c r="CY14" s="75">
        <v>2</v>
      </c>
      <c r="CZ14" s="75">
        <v>2</v>
      </c>
      <c r="DA14" s="75">
        <v>0</v>
      </c>
      <c r="DB14" s="75">
        <v>4</v>
      </c>
      <c r="DC14" s="75">
        <v>3</v>
      </c>
      <c r="DD14" s="75">
        <v>0</v>
      </c>
      <c r="DE14" s="75">
        <v>4</v>
      </c>
      <c r="DF14" s="75">
        <v>2</v>
      </c>
      <c r="DG14" s="75">
        <v>2</v>
      </c>
      <c r="DH14" s="75">
        <v>0</v>
      </c>
      <c r="DI14" s="75">
        <v>2</v>
      </c>
      <c r="DJ14" s="75">
        <v>0</v>
      </c>
      <c r="DK14" s="75">
        <v>3</v>
      </c>
      <c r="DL14" s="75">
        <v>3</v>
      </c>
      <c r="DM14" s="75">
        <v>2</v>
      </c>
      <c r="DN14" s="83">
        <v>3</v>
      </c>
      <c r="DO14" s="75">
        <v>0</v>
      </c>
      <c r="DP14" s="75">
        <v>2.25</v>
      </c>
      <c r="DQ14" s="75">
        <v>2.25</v>
      </c>
      <c r="DR14" s="75">
        <v>3</v>
      </c>
      <c r="DS14" s="75">
        <v>1.25</v>
      </c>
      <c r="DT14" s="75">
        <v>2.75</v>
      </c>
      <c r="DU14" s="76">
        <v>7</v>
      </c>
      <c r="DV14" s="75">
        <v>4</v>
      </c>
      <c r="DW14" s="75">
        <v>0</v>
      </c>
      <c r="DX14" s="75">
        <v>0</v>
      </c>
      <c r="DY14" s="75">
        <v>3</v>
      </c>
      <c r="DZ14" s="75">
        <v>3</v>
      </c>
      <c r="EA14" s="75">
        <v>2</v>
      </c>
      <c r="EB14" s="75">
        <v>2</v>
      </c>
      <c r="EC14" s="75">
        <v>2</v>
      </c>
      <c r="ED14" s="75">
        <v>2</v>
      </c>
      <c r="EE14" s="75">
        <v>0</v>
      </c>
      <c r="EF14" s="75">
        <v>3</v>
      </c>
      <c r="EG14" s="75">
        <v>3</v>
      </c>
      <c r="EH14" s="75">
        <v>3</v>
      </c>
      <c r="EI14" s="75">
        <v>0</v>
      </c>
      <c r="EJ14" s="75">
        <v>2</v>
      </c>
      <c r="EK14" s="75">
        <v>3</v>
      </c>
      <c r="EL14" s="75">
        <v>0</v>
      </c>
      <c r="EM14" s="75">
        <v>0</v>
      </c>
      <c r="EN14" s="75">
        <v>1</v>
      </c>
      <c r="EO14" s="75">
        <v>0</v>
      </c>
      <c r="EP14" s="75">
        <v>3</v>
      </c>
      <c r="EQ14" s="75">
        <v>3</v>
      </c>
      <c r="ER14" s="75">
        <v>1</v>
      </c>
      <c r="ES14" s="83">
        <v>0</v>
      </c>
      <c r="ET14" s="75">
        <v>0.5</v>
      </c>
      <c r="EU14" s="75">
        <v>1.25</v>
      </c>
      <c r="EV14" s="75">
        <v>2.25</v>
      </c>
      <c r="EW14" s="75">
        <v>2.5</v>
      </c>
      <c r="EX14" s="75">
        <v>1.75</v>
      </c>
      <c r="EY14" s="75">
        <v>1.75</v>
      </c>
      <c r="EZ14" s="76">
        <v>5</v>
      </c>
      <c r="FA14" s="75">
        <v>3</v>
      </c>
      <c r="FB14" s="75">
        <v>0</v>
      </c>
      <c r="FC14" s="75">
        <v>3</v>
      </c>
      <c r="FD14" s="75">
        <v>3</v>
      </c>
      <c r="FE14" s="75">
        <v>2</v>
      </c>
      <c r="FF14" s="75">
        <v>2</v>
      </c>
      <c r="FG14" s="75">
        <v>3</v>
      </c>
      <c r="FH14" s="75">
        <v>0</v>
      </c>
      <c r="FI14" s="75">
        <v>3</v>
      </c>
      <c r="FJ14" s="75">
        <v>0</v>
      </c>
      <c r="FK14" s="75">
        <v>2</v>
      </c>
      <c r="FL14" s="75">
        <v>0</v>
      </c>
      <c r="FM14" s="75">
        <v>3</v>
      </c>
      <c r="FN14" s="75">
        <v>0</v>
      </c>
      <c r="FO14" s="75">
        <v>4</v>
      </c>
      <c r="FP14" s="75">
        <v>0</v>
      </c>
      <c r="FQ14" s="75">
        <v>3</v>
      </c>
      <c r="FR14" s="75">
        <v>3</v>
      </c>
      <c r="FS14" s="75">
        <v>2</v>
      </c>
      <c r="FT14" s="75">
        <v>0</v>
      </c>
      <c r="FU14" s="75">
        <v>2</v>
      </c>
      <c r="FV14" s="75">
        <v>3</v>
      </c>
      <c r="FW14" s="75">
        <v>3</v>
      </c>
      <c r="FX14" s="83">
        <v>0</v>
      </c>
      <c r="FY14" s="75">
        <v>0</v>
      </c>
      <c r="FZ14" s="75">
        <v>1.25</v>
      </c>
      <c r="GA14" s="75">
        <v>1.5</v>
      </c>
      <c r="GB14" s="75">
        <v>2.75</v>
      </c>
      <c r="GC14" s="75">
        <v>2.5</v>
      </c>
      <c r="GD14" s="75">
        <v>3</v>
      </c>
      <c r="GE14" s="84">
        <v>12.75</v>
      </c>
    </row>
    <row r="15" spans="1:187" ht="16" x14ac:dyDescent="0.2"/>
    <row r="16" spans="1:187" ht="16" x14ac:dyDescent="0.2"/>
    <row r="17" spans="1:187" ht="19" x14ac:dyDescent="0.2">
      <c r="A17" s="110" t="s">
        <v>369</v>
      </c>
    </row>
    <row r="18" spans="1:187" ht="16" x14ac:dyDescent="0.2">
      <c r="A18" s="119" t="s">
        <v>538</v>
      </c>
    </row>
    <row r="19" spans="1:187" s="16" customFormat="1" ht="16" x14ac:dyDescent="0.2">
      <c r="A19" s="119" t="s">
        <v>539</v>
      </c>
      <c r="Y19" s="67"/>
      <c r="AF19" s="58"/>
      <c r="BD19" s="67"/>
      <c r="BK19" s="58"/>
      <c r="CI19" s="67"/>
      <c r="CP19" s="58"/>
      <c r="DN19" s="67"/>
      <c r="DU19" s="58"/>
      <c r="ES19" s="67"/>
      <c r="EZ19" s="58"/>
      <c r="FX19" s="67"/>
      <c r="GE19" s="69"/>
    </row>
    <row r="20" spans="1:187" s="16" customFormat="1" ht="16" x14ac:dyDescent="0.2">
      <c r="A20" s="119" t="s">
        <v>540</v>
      </c>
      <c r="Y20" s="67"/>
      <c r="AF20" s="58"/>
      <c r="BD20" s="67"/>
      <c r="BK20" s="58"/>
      <c r="CI20" s="67"/>
      <c r="CP20" s="58"/>
      <c r="DN20" s="67"/>
      <c r="DU20" s="58"/>
      <c r="ES20" s="67"/>
      <c r="EZ20" s="58"/>
      <c r="FX20" s="67"/>
      <c r="GE20" s="69"/>
    </row>
    <row r="21" spans="1:187" s="16" customFormat="1" ht="16" x14ac:dyDescent="0.2">
      <c r="A21" s="119" t="s">
        <v>541</v>
      </c>
      <c r="Y21" s="67"/>
      <c r="AF21" s="58"/>
      <c r="BD21" s="67"/>
      <c r="BK21" s="58"/>
      <c r="CI21" s="67"/>
      <c r="CP21" s="58"/>
      <c r="DN21" s="67"/>
      <c r="DU21" s="58"/>
      <c r="ES21" s="67"/>
      <c r="EZ21" s="58"/>
      <c r="FX21" s="67"/>
      <c r="GE21" s="69"/>
    </row>
    <row r="22" spans="1:187" s="16" customFormat="1" ht="16" x14ac:dyDescent="0.2">
      <c r="A22" s="119" t="s">
        <v>542</v>
      </c>
      <c r="Y22" s="67"/>
      <c r="AF22" s="58"/>
      <c r="BD22" s="67"/>
      <c r="BK22" s="58"/>
      <c r="CI22" s="67"/>
      <c r="CP22" s="58"/>
      <c r="DN22" s="67"/>
      <c r="DU22" s="58"/>
      <c r="ES22" s="67"/>
      <c r="EZ22" s="58"/>
      <c r="FX22" s="67"/>
      <c r="GE22" s="69"/>
    </row>
    <row r="23" spans="1:187" s="16" customFormat="1" ht="14" x14ac:dyDescent="0.2">
      <c r="A23" s="69"/>
      <c r="Y23" s="67"/>
      <c r="AF23" s="58"/>
      <c r="BD23" s="67"/>
      <c r="BK23" s="58"/>
      <c r="CI23" s="67"/>
      <c r="CP23" s="58"/>
      <c r="DN23" s="67"/>
      <c r="DU23" s="58"/>
      <c r="ES23" s="67"/>
      <c r="EZ23" s="58"/>
      <c r="FX23" s="67"/>
      <c r="GE23" s="69"/>
    </row>
    <row r="24" spans="1:187" s="16" customFormat="1" ht="14" x14ac:dyDescent="0.2">
      <c r="A24" s="69"/>
      <c r="Y24" s="67"/>
      <c r="AF24" s="58"/>
      <c r="BD24" s="67"/>
      <c r="BK24" s="58"/>
      <c r="CI24" s="67"/>
      <c r="CP24" s="58"/>
      <c r="DN24" s="67"/>
      <c r="DU24" s="58"/>
      <c r="ES24" s="67"/>
      <c r="EZ24" s="58"/>
      <c r="FX24" s="67"/>
      <c r="GE24" s="69"/>
    </row>
    <row r="25" spans="1:187" s="16" customFormat="1" ht="14" x14ac:dyDescent="0.2">
      <c r="A25" s="69"/>
      <c r="Y25" s="67"/>
      <c r="AF25" s="58"/>
      <c r="BD25" s="67"/>
      <c r="BK25" s="58"/>
      <c r="CI25" s="67"/>
      <c r="CP25" s="58"/>
      <c r="DN25" s="67"/>
      <c r="DU25" s="58"/>
      <c r="ES25" s="67"/>
      <c r="EZ25" s="58"/>
      <c r="FX25" s="67"/>
      <c r="GE25" s="69"/>
    </row>
    <row r="26" spans="1:187" s="16" customFormat="1" ht="14" x14ac:dyDescent="0.2">
      <c r="A26" s="69"/>
      <c r="Y26" s="67"/>
      <c r="AF26" s="58"/>
      <c r="BD26" s="67"/>
      <c r="BK26" s="58"/>
      <c r="CI26" s="67"/>
      <c r="CP26" s="58"/>
      <c r="DN26" s="67"/>
      <c r="DU26" s="58"/>
      <c r="ES26" s="67"/>
      <c r="EZ26" s="58"/>
      <c r="FX26" s="67"/>
      <c r="GE26" s="69"/>
    </row>
    <row r="27" spans="1:187" s="16" customFormat="1" ht="14" x14ac:dyDescent="0.2">
      <c r="A27" s="69"/>
      <c r="Y27" s="67"/>
      <c r="AF27" s="58"/>
      <c r="BD27" s="67"/>
      <c r="BK27" s="58"/>
      <c r="CI27" s="67"/>
      <c r="CP27" s="58"/>
      <c r="DN27" s="67"/>
      <c r="DU27" s="58"/>
      <c r="ES27" s="67"/>
      <c r="EZ27" s="58"/>
      <c r="FX27" s="67"/>
      <c r="GE27" s="69"/>
    </row>
    <row r="28" spans="1:187" s="16" customFormat="1" ht="14" x14ac:dyDescent="0.2">
      <c r="A28" s="69"/>
      <c r="Y28" s="67"/>
      <c r="AF28" s="58"/>
      <c r="BD28" s="67"/>
      <c r="BK28" s="58"/>
      <c r="CI28" s="67"/>
      <c r="CP28" s="58"/>
      <c r="DN28" s="67"/>
      <c r="DU28" s="58"/>
      <c r="ES28" s="67"/>
      <c r="EZ28" s="58"/>
      <c r="FX28" s="67"/>
      <c r="GE28" s="69"/>
    </row>
    <row r="29" spans="1:187" ht="16" x14ac:dyDescent="0.2"/>
    <row r="30" spans="1:187" ht="16" x14ac:dyDescent="0.2"/>
    <row r="31" spans="1:187" ht="16" x14ac:dyDescent="0.2"/>
    <row r="32" spans="1:187" ht="16" x14ac:dyDescent="0.2"/>
    <row r="33" ht="16" x14ac:dyDescent="0.2"/>
    <row r="34" ht="16" x14ac:dyDescent="0.2"/>
    <row r="35" ht="16" x14ac:dyDescent="0.2"/>
    <row r="36" ht="16" x14ac:dyDescent="0.2"/>
    <row r="37" ht="16" x14ac:dyDescent="0.2"/>
    <row r="38" ht="16" x14ac:dyDescent="0.2"/>
    <row r="39" ht="16" x14ac:dyDescent="0.2"/>
    <row r="40" ht="16" x14ac:dyDescent="0.2"/>
    <row r="41" ht="16" x14ac:dyDescent="0.2"/>
    <row r="42" ht="16" x14ac:dyDescent="0.2"/>
    <row r="43" ht="16" x14ac:dyDescent="0.2"/>
    <row r="44" ht="16" x14ac:dyDescent="0.2"/>
    <row r="45" ht="16" x14ac:dyDescent="0.2"/>
    <row r="46" ht="16" x14ac:dyDescent="0.2"/>
    <row r="47" ht="16" x14ac:dyDescent="0.2"/>
    <row r="48" ht="16" x14ac:dyDescent="0.2"/>
    <row r="49" ht="16" x14ac:dyDescent="0.2"/>
    <row r="50" ht="16" x14ac:dyDescent="0.2"/>
    <row r="51" ht="16" x14ac:dyDescent="0.2"/>
    <row r="52" ht="16" x14ac:dyDescent="0.2"/>
    <row r="53" ht="16" x14ac:dyDescent="0.2"/>
    <row r="54" ht="16" x14ac:dyDescent="0.2"/>
    <row r="55" ht="16" x14ac:dyDescent="0.2"/>
    <row r="56" ht="16" x14ac:dyDescent="0.2"/>
    <row r="57" ht="16" x14ac:dyDescent="0.2"/>
    <row r="58" ht="16" x14ac:dyDescent="0.2"/>
    <row r="59" ht="16" x14ac:dyDescent="0.2"/>
    <row r="60" ht="16" x14ac:dyDescent="0.2"/>
    <row r="61" ht="16" x14ac:dyDescent="0.2"/>
    <row r="62" ht="16" x14ac:dyDescent="0.2"/>
    <row r="63" ht="16" x14ac:dyDescent="0.2"/>
    <row r="64" ht="16" x14ac:dyDescent="0.2"/>
    <row r="65" ht="16" x14ac:dyDescent="0.2"/>
    <row r="66" ht="16" x14ac:dyDescent="0.2"/>
    <row r="67" ht="16" x14ac:dyDescent="0.2"/>
    <row r="68" ht="16" x14ac:dyDescent="0.2"/>
    <row r="69" ht="16" x14ac:dyDescent="0.2"/>
    <row r="70" ht="16" x14ac:dyDescent="0.2"/>
    <row r="71" ht="16" x14ac:dyDescent="0.2"/>
    <row r="72" ht="16" x14ac:dyDescent="0.2"/>
    <row r="73" ht="16" x14ac:dyDescent="0.2"/>
    <row r="74" ht="16" x14ac:dyDescent="0.2"/>
    <row r="75" ht="16" x14ac:dyDescent="0.2"/>
    <row r="76" ht="16" x14ac:dyDescent="0.2"/>
    <row r="77" ht="16" x14ac:dyDescent="0.2"/>
    <row r="78" ht="16" x14ac:dyDescent="0.2"/>
    <row r="79" ht="16" x14ac:dyDescent="0.2"/>
    <row r="80" ht="16" x14ac:dyDescent="0.2"/>
    <row r="81" ht="16" x14ac:dyDescent="0.2"/>
    <row r="82" ht="16" x14ac:dyDescent="0.2"/>
    <row r="83" ht="16" x14ac:dyDescent="0.2"/>
    <row r="84" ht="16" x14ac:dyDescent="0.2"/>
    <row r="85" ht="16" x14ac:dyDescent="0.2"/>
    <row r="86" ht="16" x14ac:dyDescent="0.2"/>
    <row r="87" ht="16" x14ac:dyDescent="0.2"/>
    <row r="88" ht="16" x14ac:dyDescent="0.2"/>
    <row r="89" ht="16" x14ac:dyDescent="0.2"/>
    <row r="90" ht="16" x14ac:dyDescent="0.2"/>
    <row r="91" ht="16" x14ac:dyDescent="0.2"/>
    <row r="92" ht="16" x14ac:dyDescent="0.2"/>
    <row r="93" ht="16" x14ac:dyDescent="0.2"/>
    <row r="94" ht="16" x14ac:dyDescent="0.2"/>
    <row r="95" ht="16" x14ac:dyDescent="0.2"/>
    <row r="96" ht="16" x14ac:dyDescent="0.2"/>
    <row r="97" ht="16" x14ac:dyDescent="0.2"/>
    <row r="98" ht="16" x14ac:dyDescent="0.2"/>
    <row r="99" ht="16" x14ac:dyDescent="0.2"/>
    <row r="100" ht="16" x14ac:dyDescent="0.2"/>
    <row r="101" ht="16" x14ac:dyDescent="0.2"/>
    <row r="102" ht="16" x14ac:dyDescent="0.2"/>
    <row r="103" ht="16" x14ac:dyDescent="0.2"/>
    <row r="104" ht="16" x14ac:dyDescent="0.2"/>
    <row r="105" ht="16" x14ac:dyDescent="0.2"/>
    <row r="106" ht="16" x14ac:dyDescent="0.2"/>
    <row r="107" ht="16" x14ac:dyDescent="0.2"/>
    <row r="108" ht="16" x14ac:dyDescent="0.2"/>
    <row r="109" ht="16" x14ac:dyDescent="0.2"/>
    <row r="110" ht="16" x14ac:dyDescent="0.2"/>
    <row r="111" ht="16" x14ac:dyDescent="0.2"/>
    <row r="112" ht="16" x14ac:dyDescent="0.2"/>
    <row r="113" ht="16" x14ac:dyDescent="0.2"/>
    <row r="114" ht="16" x14ac:dyDescent="0.2"/>
    <row r="115" ht="16" x14ac:dyDescent="0.2"/>
    <row r="116" ht="16" x14ac:dyDescent="0.2"/>
    <row r="117" ht="16" x14ac:dyDescent="0.2"/>
    <row r="118" ht="16" x14ac:dyDescent="0.2"/>
    <row r="119" ht="16" x14ac:dyDescent="0.2"/>
    <row r="120" ht="16" x14ac:dyDescent="0.2"/>
    <row r="121" ht="16" x14ac:dyDescent="0.2"/>
    <row r="122" ht="16" x14ac:dyDescent="0.2"/>
    <row r="123" ht="16" x14ac:dyDescent="0.2"/>
    <row r="124" ht="16" x14ac:dyDescent="0.2"/>
    <row r="125" ht="16" x14ac:dyDescent="0.2"/>
    <row r="126" ht="16" x14ac:dyDescent="0.2"/>
    <row r="127" ht="16" x14ac:dyDescent="0.2"/>
    <row r="128" ht="16" x14ac:dyDescent="0.2"/>
    <row r="129" ht="16" x14ac:dyDescent="0.2"/>
    <row r="130" ht="16" x14ac:dyDescent="0.2"/>
    <row r="131" ht="16" x14ac:dyDescent="0.2"/>
    <row r="132" ht="16" x14ac:dyDescent="0.2"/>
    <row r="133" ht="16" x14ac:dyDescent="0.2"/>
    <row r="134" ht="16" x14ac:dyDescent="0.2"/>
    <row r="135" ht="16" x14ac:dyDescent="0.2"/>
    <row r="136" ht="16" x14ac:dyDescent="0.2"/>
    <row r="137" ht="16" x14ac:dyDescent="0.2"/>
    <row r="138" ht="16" x14ac:dyDescent="0.2"/>
    <row r="139" ht="16" x14ac:dyDescent="0.2"/>
    <row r="140" ht="16" x14ac:dyDescent="0.2"/>
    <row r="141" ht="16" x14ac:dyDescent="0.2"/>
    <row r="142" ht="16" x14ac:dyDescent="0.2"/>
    <row r="143" ht="16" x14ac:dyDescent="0.2"/>
    <row r="144" ht="16" x14ac:dyDescent="0.2"/>
    <row r="145" ht="16" x14ac:dyDescent="0.2"/>
    <row r="146" ht="16" x14ac:dyDescent="0.2"/>
    <row r="147" ht="16" x14ac:dyDescent="0.2"/>
    <row r="148" ht="16" x14ac:dyDescent="0.2"/>
    <row r="149" ht="16" x14ac:dyDescent="0.2"/>
    <row r="150" ht="16" x14ac:dyDescent="0.2"/>
    <row r="151" ht="16" x14ac:dyDescent="0.2"/>
    <row r="152" ht="16" x14ac:dyDescent="0.2"/>
    <row r="153" ht="16" x14ac:dyDescent="0.2"/>
    <row r="154" ht="16" x14ac:dyDescent="0.2"/>
    <row r="155" ht="16" x14ac:dyDescent="0.2"/>
    <row r="156" ht="16" x14ac:dyDescent="0.2"/>
    <row r="157" ht="16" x14ac:dyDescent="0.2"/>
    <row r="158" ht="16" x14ac:dyDescent="0.2"/>
    <row r="159" ht="16" x14ac:dyDescent="0.2"/>
    <row r="160" ht="16" x14ac:dyDescent="0.2"/>
    <row r="161" ht="16" x14ac:dyDescent="0.2"/>
    <row r="162" ht="16" x14ac:dyDescent="0.2"/>
    <row r="163" ht="16" x14ac:dyDescent="0.2"/>
    <row r="164" ht="16" x14ac:dyDescent="0.2"/>
    <row r="165" ht="16" x14ac:dyDescent="0.2"/>
    <row r="166" ht="16" x14ac:dyDescent="0.2"/>
    <row r="167" ht="16" x14ac:dyDescent="0.2"/>
    <row r="168" ht="16" x14ac:dyDescent="0.2"/>
    <row r="169" ht="16" x14ac:dyDescent="0.2"/>
    <row r="170" ht="16" x14ac:dyDescent="0.2"/>
    <row r="171" ht="16" x14ac:dyDescent="0.2"/>
    <row r="172" ht="16" x14ac:dyDescent="0.2"/>
    <row r="173" ht="16" x14ac:dyDescent="0.2"/>
    <row r="174" ht="16" x14ac:dyDescent="0.2"/>
    <row r="175" ht="16" x14ac:dyDescent="0.2"/>
    <row r="176" ht="16" x14ac:dyDescent="0.2"/>
    <row r="177" ht="16" x14ac:dyDescent="0.2"/>
    <row r="178" ht="16" x14ac:dyDescent="0.2"/>
    <row r="179" ht="16" x14ac:dyDescent="0.2"/>
    <row r="180" ht="16" x14ac:dyDescent="0.2"/>
    <row r="181" ht="16" x14ac:dyDescent="0.2"/>
    <row r="182" ht="16" x14ac:dyDescent="0.2"/>
    <row r="183" ht="16" x14ac:dyDescent="0.2"/>
    <row r="184" ht="16" x14ac:dyDescent="0.2"/>
    <row r="185" ht="16" x14ac:dyDescent="0.2"/>
    <row r="186" ht="16" x14ac:dyDescent="0.2"/>
    <row r="187" ht="16" x14ac:dyDescent="0.2"/>
    <row r="188" ht="16" x14ac:dyDescent="0.2"/>
    <row r="189" ht="16" x14ac:dyDescent="0.2"/>
    <row r="190" ht="16" x14ac:dyDescent="0.2"/>
    <row r="191" ht="16" x14ac:dyDescent="0.2"/>
    <row r="192" ht="16" x14ac:dyDescent="0.2"/>
    <row r="193" ht="16" x14ac:dyDescent="0.2"/>
    <row r="194" ht="16" x14ac:dyDescent="0.2"/>
    <row r="195" ht="16" x14ac:dyDescent="0.2"/>
    <row r="196" ht="16" x14ac:dyDescent="0.2"/>
    <row r="197" ht="16" x14ac:dyDescent="0.2"/>
    <row r="198" ht="16" x14ac:dyDescent="0.2"/>
    <row r="199" ht="16" x14ac:dyDescent="0.2"/>
    <row r="200" ht="16" x14ac:dyDescent="0.2"/>
    <row r="201" ht="16" x14ac:dyDescent="0.2"/>
    <row r="202" ht="16" x14ac:dyDescent="0.2"/>
    <row r="203" ht="16" x14ac:dyDescent="0.2"/>
    <row r="204" ht="16" x14ac:dyDescent="0.2"/>
    <row r="205" ht="16" x14ac:dyDescent="0.2"/>
    <row r="206" ht="16" x14ac:dyDescent="0.2"/>
    <row r="207" ht="16" x14ac:dyDescent="0.2"/>
    <row r="208" ht="16" x14ac:dyDescent="0.2"/>
    <row r="209" ht="16" x14ac:dyDescent="0.2"/>
    <row r="210" ht="16" x14ac:dyDescent="0.2"/>
    <row r="211" ht="16" x14ac:dyDescent="0.2"/>
    <row r="212" ht="16" x14ac:dyDescent="0.2"/>
    <row r="213" ht="16" x14ac:dyDescent="0.2"/>
    <row r="214" ht="16" x14ac:dyDescent="0.2"/>
    <row r="215" ht="16" x14ac:dyDescent="0.2"/>
    <row r="216" ht="16" x14ac:dyDescent="0.2"/>
    <row r="217" ht="16" x14ac:dyDescent="0.2"/>
    <row r="218" ht="16" x14ac:dyDescent="0.2"/>
    <row r="219" ht="16" x14ac:dyDescent="0.2"/>
    <row r="220" ht="16" x14ac:dyDescent="0.2"/>
    <row r="221" ht="16" x14ac:dyDescent="0.2"/>
    <row r="222" ht="16" x14ac:dyDescent="0.2"/>
    <row r="223" ht="16" x14ac:dyDescent="0.2"/>
    <row r="224" ht="16" x14ac:dyDescent="0.2"/>
    <row r="225" ht="16" x14ac:dyDescent="0.2"/>
    <row r="226" ht="16" x14ac:dyDescent="0.2"/>
    <row r="227" ht="16" x14ac:dyDescent="0.2"/>
    <row r="228" ht="16" x14ac:dyDescent="0.2"/>
    <row r="229" ht="16" x14ac:dyDescent="0.2"/>
    <row r="230" ht="16" x14ac:dyDescent="0.2"/>
    <row r="231" ht="16" x14ac:dyDescent="0.2"/>
    <row r="232" ht="16" x14ac:dyDescent="0.2"/>
    <row r="233" ht="16" x14ac:dyDescent="0.2"/>
    <row r="234" ht="16" x14ac:dyDescent="0.2"/>
    <row r="235" ht="16" x14ac:dyDescent="0.2"/>
    <row r="236" ht="16" x14ac:dyDescent="0.2"/>
    <row r="237" ht="16" x14ac:dyDescent="0.2"/>
    <row r="238" ht="16" x14ac:dyDescent="0.2"/>
    <row r="239" ht="16" x14ac:dyDescent="0.2"/>
    <row r="240" ht="16" x14ac:dyDescent="0.2"/>
    <row r="241" ht="16" x14ac:dyDescent="0.2"/>
    <row r="242" ht="16" x14ac:dyDescent="0.2"/>
    <row r="243" ht="16" x14ac:dyDescent="0.2"/>
    <row r="244" ht="16" x14ac:dyDescent="0.2"/>
    <row r="245" ht="16" x14ac:dyDescent="0.2"/>
    <row r="246" ht="16" x14ac:dyDescent="0.2"/>
    <row r="247" ht="16" x14ac:dyDescent="0.2"/>
    <row r="248" ht="16" x14ac:dyDescent="0.2"/>
    <row r="249" ht="16" x14ac:dyDescent="0.2"/>
    <row r="250" ht="16" x14ac:dyDescent="0.2"/>
    <row r="251" ht="16" x14ac:dyDescent="0.2"/>
    <row r="252" ht="16" x14ac:dyDescent="0.2"/>
    <row r="253" ht="16" x14ac:dyDescent="0.2"/>
    <row r="254" ht="16" x14ac:dyDescent="0.2"/>
    <row r="255" ht="16" x14ac:dyDescent="0.2"/>
    <row r="256" ht="16" x14ac:dyDescent="0.2"/>
    <row r="257" ht="16" x14ac:dyDescent="0.2"/>
    <row r="258" ht="16" x14ac:dyDescent="0.2"/>
    <row r="259" ht="16" x14ac:dyDescent="0.2"/>
    <row r="260" ht="16" x14ac:dyDescent="0.2"/>
    <row r="261" ht="16" x14ac:dyDescent="0.2"/>
    <row r="262" ht="16" x14ac:dyDescent="0.2"/>
    <row r="263" ht="16" x14ac:dyDescent="0.2"/>
    <row r="264" ht="16" x14ac:dyDescent="0.2"/>
    <row r="265" ht="16" x14ac:dyDescent="0.2"/>
    <row r="266" ht="16" x14ac:dyDescent="0.2"/>
    <row r="267" ht="16" x14ac:dyDescent="0.2"/>
    <row r="268" ht="16" x14ac:dyDescent="0.2"/>
    <row r="269" ht="16" x14ac:dyDescent="0.2"/>
    <row r="270" ht="16" x14ac:dyDescent="0.2"/>
    <row r="271" ht="16" x14ac:dyDescent="0.2"/>
    <row r="272" ht="16" x14ac:dyDescent="0.2"/>
    <row r="273" ht="16" x14ac:dyDescent="0.2"/>
    <row r="274" ht="16" x14ac:dyDescent="0.2"/>
    <row r="275" ht="16" x14ac:dyDescent="0.2"/>
    <row r="276" ht="16" x14ac:dyDescent="0.2"/>
    <row r="277" ht="16" x14ac:dyDescent="0.2"/>
    <row r="278" ht="16" x14ac:dyDescent="0.2"/>
    <row r="279" ht="16" x14ac:dyDescent="0.2"/>
    <row r="280" ht="16" x14ac:dyDescent="0.2"/>
    <row r="281" ht="16" x14ac:dyDescent="0.2"/>
    <row r="282" ht="16" x14ac:dyDescent="0.2"/>
    <row r="283" ht="16" x14ac:dyDescent="0.2"/>
    <row r="284" ht="16" x14ac:dyDescent="0.2"/>
    <row r="285" ht="16" x14ac:dyDescent="0.2"/>
    <row r="286" ht="16" x14ac:dyDescent="0.2"/>
    <row r="287" ht="16" x14ac:dyDescent="0.2"/>
    <row r="288" ht="16" x14ac:dyDescent="0.2"/>
    <row r="289" ht="16" x14ac:dyDescent="0.2"/>
    <row r="290" ht="16" x14ac:dyDescent="0.2"/>
    <row r="291" ht="16" x14ac:dyDescent="0.2"/>
    <row r="292" ht="16" x14ac:dyDescent="0.2"/>
    <row r="293" ht="16" x14ac:dyDescent="0.2"/>
    <row r="294" ht="16" x14ac:dyDescent="0.2"/>
    <row r="295" ht="16" x14ac:dyDescent="0.2"/>
    <row r="296" ht="16" x14ac:dyDescent="0.2"/>
    <row r="297" ht="16" x14ac:dyDescent="0.2"/>
    <row r="298" ht="16" x14ac:dyDescent="0.2"/>
    <row r="299" ht="16" x14ac:dyDescent="0.2"/>
    <row r="300" ht="16" x14ac:dyDescent="0.2"/>
    <row r="301" ht="16" x14ac:dyDescent="0.2"/>
    <row r="302" ht="16" x14ac:dyDescent="0.2"/>
    <row r="303" ht="16" x14ac:dyDescent="0.2"/>
    <row r="304" ht="16" x14ac:dyDescent="0.2"/>
    <row r="305" ht="16" x14ac:dyDescent="0.2"/>
    <row r="306" ht="16" x14ac:dyDescent="0.2"/>
    <row r="307" ht="16" x14ac:dyDescent="0.2"/>
    <row r="308" ht="16" x14ac:dyDescent="0.2"/>
    <row r="309" ht="16" x14ac:dyDescent="0.2"/>
    <row r="310" ht="16" x14ac:dyDescent="0.2"/>
    <row r="311" ht="16" x14ac:dyDescent="0.2"/>
    <row r="312" ht="16" x14ac:dyDescent="0.2"/>
    <row r="313" ht="16" x14ac:dyDescent="0.2"/>
    <row r="314" ht="16" x14ac:dyDescent="0.2"/>
    <row r="315" ht="16" x14ac:dyDescent="0.2"/>
    <row r="316" ht="16" x14ac:dyDescent="0.2"/>
    <row r="317" ht="16" x14ac:dyDescent="0.2"/>
    <row r="318" ht="16" x14ac:dyDescent="0.2"/>
    <row r="319" ht="16" x14ac:dyDescent="0.2"/>
    <row r="320" ht="16" x14ac:dyDescent="0.2"/>
    <row r="321" ht="16" x14ac:dyDescent="0.2"/>
    <row r="322" ht="16" x14ac:dyDescent="0.2"/>
    <row r="323" ht="16" x14ac:dyDescent="0.2"/>
    <row r="324" ht="16" x14ac:dyDescent="0.2"/>
    <row r="325" ht="16" x14ac:dyDescent="0.2"/>
    <row r="326" ht="16" x14ac:dyDescent="0.2"/>
    <row r="327" ht="16" x14ac:dyDescent="0.2"/>
    <row r="328" ht="16" x14ac:dyDescent="0.2"/>
    <row r="329" ht="16" x14ac:dyDescent="0.2"/>
    <row r="330" ht="16" x14ac:dyDescent="0.2"/>
    <row r="331" ht="16" x14ac:dyDescent="0.2"/>
    <row r="332" ht="16" x14ac:dyDescent="0.2"/>
    <row r="333" ht="16" x14ac:dyDescent="0.2"/>
    <row r="334" ht="16" x14ac:dyDescent="0.2"/>
    <row r="335" ht="16" x14ac:dyDescent="0.2"/>
    <row r="336" ht="16" x14ac:dyDescent="0.2"/>
    <row r="337" ht="16" x14ac:dyDescent="0.2"/>
    <row r="338" ht="16" x14ac:dyDescent="0.2"/>
    <row r="339" ht="16" x14ac:dyDescent="0.2"/>
    <row r="340" ht="16" x14ac:dyDescent="0.2"/>
    <row r="341" ht="16" x14ac:dyDescent="0.2"/>
    <row r="342" ht="16" x14ac:dyDescent="0.2"/>
    <row r="343" ht="16" x14ac:dyDescent="0.2"/>
    <row r="344" ht="16" x14ac:dyDescent="0.2"/>
    <row r="345" ht="16" x14ac:dyDescent="0.2"/>
    <row r="346" ht="16" x14ac:dyDescent="0.2"/>
    <row r="347" ht="16" x14ac:dyDescent="0.2"/>
    <row r="348" ht="16" x14ac:dyDescent="0.2"/>
    <row r="349" ht="16" x14ac:dyDescent="0.2"/>
    <row r="350" ht="16" x14ac:dyDescent="0.2"/>
    <row r="351" ht="16" x14ac:dyDescent="0.2"/>
    <row r="352" ht="16" x14ac:dyDescent="0.2"/>
    <row r="353" ht="16" x14ac:dyDescent="0.2"/>
    <row r="354" ht="16" x14ac:dyDescent="0.2"/>
    <row r="355" ht="16" x14ac:dyDescent="0.2"/>
    <row r="356" ht="16" x14ac:dyDescent="0.2"/>
    <row r="357" ht="16" x14ac:dyDescent="0.2"/>
    <row r="358" ht="16" x14ac:dyDescent="0.2"/>
    <row r="359" ht="16" x14ac:dyDescent="0.2"/>
    <row r="360" ht="16" x14ac:dyDescent="0.2"/>
    <row r="361" ht="16" x14ac:dyDescent="0.2"/>
    <row r="362" ht="16" x14ac:dyDescent="0.2"/>
    <row r="363" ht="16" x14ac:dyDescent="0.2"/>
    <row r="364" ht="16" x14ac:dyDescent="0.2"/>
    <row r="365" ht="16" x14ac:dyDescent="0.2"/>
    <row r="366" ht="16" x14ac:dyDescent="0.2"/>
    <row r="367" ht="16" x14ac:dyDescent="0.2"/>
    <row r="368" ht="16" x14ac:dyDescent="0.2"/>
    <row r="369" ht="16" x14ac:dyDescent="0.2"/>
    <row r="370" ht="16" x14ac:dyDescent="0.2"/>
    <row r="371" ht="16" x14ac:dyDescent="0.2"/>
    <row r="372" ht="16" x14ac:dyDescent="0.2"/>
    <row r="373" ht="16" x14ac:dyDescent="0.2"/>
    <row r="374" ht="16" x14ac:dyDescent="0.2"/>
    <row r="375" ht="16" x14ac:dyDescent="0.2"/>
    <row r="376" ht="16" x14ac:dyDescent="0.2"/>
    <row r="377" ht="16" x14ac:dyDescent="0.2"/>
    <row r="378" ht="16" x14ac:dyDescent="0.2"/>
    <row r="379" ht="16" x14ac:dyDescent="0.2"/>
    <row r="380" ht="16" x14ac:dyDescent="0.2"/>
    <row r="381" ht="16" x14ac:dyDescent="0.2"/>
    <row r="382" ht="16" x14ac:dyDescent="0.2"/>
    <row r="383" ht="16" x14ac:dyDescent="0.2"/>
    <row r="384" ht="16" x14ac:dyDescent="0.2"/>
    <row r="385" ht="16" x14ac:dyDescent="0.2"/>
    <row r="386" ht="16" x14ac:dyDescent="0.2"/>
    <row r="387" ht="16" x14ac:dyDescent="0.2"/>
    <row r="388" ht="16" x14ac:dyDescent="0.2"/>
    <row r="389" ht="16" x14ac:dyDescent="0.2"/>
    <row r="390" ht="16" x14ac:dyDescent="0.2"/>
    <row r="391" ht="16" x14ac:dyDescent="0.2"/>
    <row r="392" ht="16" x14ac:dyDescent="0.2"/>
    <row r="393" ht="16" x14ac:dyDescent="0.2"/>
    <row r="394" ht="16" x14ac:dyDescent="0.2"/>
    <row r="395" ht="16" x14ac:dyDescent="0.2"/>
    <row r="396" ht="16" x14ac:dyDescent="0.2"/>
    <row r="397" ht="16" x14ac:dyDescent="0.2"/>
    <row r="398" ht="16" x14ac:dyDescent="0.2"/>
    <row r="399" ht="16" x14ac:dyDescent="0.2"/>
    <row r="400" ht="16" x14ac:dyDescent="0.2"/>
    <row r="401" ht="16" x14ac:dyDescent="0.2"/>
    <row r="402" ht="16" x14ac:dyDescent="0.2"/>
    <row r="403" ht="16" x14ac:dyDescent="0.2"/>
    <row r="404" ht="16" x14ac:dyDescent="0.2"/>
    <row r="405" ht="16" x14ac:dyDescent="0.2"/>
    <row r="406" ht="16" x14ac:dyDescent="0.2"/>
    <row r="407" ht="16" x14ac:dyDescent="0.2"/>
    <row r="408" ht="16" x14ac:dyDescent="0.2"/>
    <row r="409" ht="16" x14ac:dyDescent="0.2"/>
    <row r="410" ht="16" x14ac:dyDescent="0.2"/>
    <row r="411" ht="16" x14ac:dyDescent="0.2"/>
    <row r="412" ht="16" x14ac:dyDescent="0.2"/>
    <row r="413" ht="16" x14ac:dyDescent="0.2"/>
    <row r="414" ht="16" x14ac:dyDescent="0.2"/>
    <row r="415" ht="16" x14ac:dyDescent="0.2"/>
    <row r="416" ht="16" x14ac:dyDescent="0.2"/>
    <row r="417" ht="16" x14ac:dyDescent="0.2"/>
    <row r="418" ht="16" x14ac:dyDescent="0.2"/>
    <row r="419" ht="16" x14ac:dyDescent="0.2"/>
    <row r="420" ht="16" x14ac:dyDescent="0.2"/>
    <row r="421" ht="16" x14ac:dyDescent="0.2"/>
    <row r="422" ht="16" x14ac:dyDescent="0.2"/>
    <row r="423" ht="16" x14ac:dyDescent="0.2"/>
    <row r="424" ht="16" x14ac:dyDescent="0.2"/>
    <row r="425" ht="16" x14ac:dyDescent="0.2"/>
    <row r="426" ht="16" x14ac:dyDescent="0.2"/>
    <row r="427" ht="16" x14ac:dyDescent="0.2"/>
    <row r="428" ht="16" x14ac:dyDescent="0.2"/>
    <row r="429" ht="16" x14ac:dyDescent="0.2"/>
    <row r="430" ht="16" x14ac:dyDescent="0.2"/>
    <row r="431" ht="16" x14ac:dyDescent="0.2"/>
    <row r="432" ht="16" x14ac:dyDescent="0.2"/>
    <row r="433" ht="16" x14ac:dyDescent="0.2"/>
    <row r="434" ht="16" x14ac:dyDescent="0.2"/>
    <row r="435" ht="16" x14ac:dyDescent="0.2"/>
    <row r="436" ht="16" x14ac:dyDescent="0.2"/>
    <row r="437" ht="16" x14ac:dyDescent="0.2"/>
    <row r="438" ht="16" x14ac:dyDescent="0.2"/>
    <row r="439" ht="16" x14ac:dyDescent="0.2"/>
    <row r="440" ht="16" x14ac:dyDescent="0.2"/>
    <row r="441" ht="16" x14ac:dyDescent="0.2"/>
    <row r="442" ht="16" x14ac:dyDescent="0.2"/>
    <row r="443" ht="16" x14ac:dyDescent="0.2"/>
    <row r="444" ht="16" x14ac:dyDescent="0.2"/>
    <row r="445" ht="16" x14ac:dyDescent="0.2"/>
    <row r="446" ht="16" x14ac:dyDescent="0.2"/>
    <row r="447" ht="16" x14ac:dyDescent="0.2"/>
    <row r="448" ht="16" x14ac:dyDescent="0.2"/>
    <row r="449" ht="16" x14ac:dyDescent="0.2"/>
    <row r="450" ht="16" x14ac:dyDescent="0.2"/>
    <row r="451" ht="16" x14ac:dyDescent="0.2"/>
    <row r="452" ht="16" x14ac:dyDescent="0.2"/>
    <row r="453" ht="16" x14ac:dyDescent="0.2"/>
    <row r="454" ht="16" x14ac:dyDescent="0.2"/>
  </sheetData>
  <mergeCells count="19">
    <mergeCell ref="FA1:GE1"/>
    <mergeCell ref="FA2:FX2"/>
    <mergeCell ref="FY2:GE2"/>
    <mergeCell ref="BL1:CP1"/>
    <mergeCell ref="A3:A4"/>
    <mergeCell ref="B1:AF1"/>
    <mergeCell ref="DV1:EZ1"/>
    <mergeCell ref="DV2:ES2"/>
    <mergeCell ref="ET2:EZ2"/>
    <mergeCell ref="B2:Y2"/>
    <mergeCell ref="Z2:AF2"/>
    <mergeCell ref="AG1:BK1"/>
    <mergeCell ref="AG2:BD2"/>
    <mergeCell ref="BE2:BK2"/>
    <mergeCell ref="BL2:CI2"/>
    <mergeCell ref="CJ2:CP2"/>
    <mergeCell ref="CQ1:DU1"/>
    <mergeCell ref="CQ2:DN2"/>
    <mergeCell ref="DO2:DU2"/>
  </mergeCells>
  <phoneticPr fontId="34" type="noConversion"/>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emplate/>
  <TotalTime>0</TotalTime>
  <Application>Microsoft Macintosh Excel</Application>
  <DocSecurity>0</DocSecurity>
  <ScaleCrop>false</ScaleCrop>
  <HeadingPairs>
    <vt:vector size="2" baseType="variant">
      <vt:variant>
        <vt:lpstr>Arbeitsblätter</vt:lpstr>
      </vt:variant>
      <vt:variant>
        <vt:i4>7</vt:i4>
      </vt:variant>
    </vt:vector>
  </HeadingPairs>
  <TitlesOfParts>
    <vt:vector size="7" baseType="lpstr">
      <vt:lpstr>Feasibility - Recruitment</vt:lpstr>
      <vt:lpstr>Feasibilty - Adherence</vt:lpstr>
      <vt:lpstr>Feasibility - Compliance</vt:lpstr>
      <vt:lpstr>Feasibilty - Attrition</vt:lpstr>
      <vt:lpstr>Usability - SUS</vt:lpstr>
      <vt:lpstr>Acceptance - Enjoyment (EEQ-G)</vt:lpstr>
      <vt:lpstr>Acceptance - Motivation (BREQ)</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Floriana</dc:creator>
  <dc:description/>
  <cp:lastModifiedBy>manserp@ethz.ch</cp:lastModifiedBy>
  <cp:revision>0</cp:revision>
  <dcterms:created xsi:type="dcterms:W3CDTF">2017-03-23T12:33:26Z</dcterms:created>
  <dcterms:modified xsi:type="dcterms:W3CDTF">2022-12-13T10:57:46Z</dcterms:modified>
  <dc:language>de-DE</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