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rt\Dropbox\Artigos\Published or abandoned\Felipe\Artigo - Different Ulva densities in the integrated culture with Pacific white shrimp in biofloc\#Data for Aquavitae\"/>
    </mc:Choice>
  </mc:AlternateContent>
  <xr:revisionPtr revIDLastSave="0" documentId="13_ncr:1_{BCD55BC8-1B88-4693-9FCC-29FF52D638EE}" xr6:coauthVersionLast="47" xr6:coauthVersionMax="47" xr10:uidLastSave="{00000000-0000-0000-0000-000000000000}"/>
  <bookViews>
    <workbookView xWindow="20370" yWindow="-120" windowWidth="19440" windowHeight="1104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L45" i="1" l="1"/>
  <c r="M45" i="1" s="1"/>
  <c r="N45" i="1" s="1"/>
  <c r="O45" i="1" s="1"/>
  <c r="L46" i="1"/>
  <c r="M46" i="1" s="1"/>
  <c r="N46" i="1" s="1"/>
  <c r="O46" i="1" s="1"/>
  <c r="L47" i="1"/>
  <c r="M47" i="1" s="1"/>
  <c r="N47" i="1" s="1"/>
  <c r="O47" i="1" s="1"/>
  <c r="L48" i="1"/>
  <c r="M48" i="1" s="1"/>
  <c r="N48" i="1" s="1"/>
  <c r="O48" i="1" s="1"/>
  <c r="L49" i="1"/>
  <c r="M49" i="1" s="1"/>
  <c r="N49" i="1" s="1"/>
  <c r="O49" i="1" s="1"/>
  <c r="L50" i="1"/>
  <c r="M50" i="1" s="1"/>
  <c r="N50" i="1" s="1"/>
  <c r="O50" i="1" s="1"/>
  <c r="L51" i="1"/>
  <c r="M51" i="1" s="1"/>
  <c r="N51" i="1" s="1"/>
  <c r="O51" i="1" s="1"/>
  <c r="L44" i="1"/>
  <c r="M44" i="1" s="1"/>
  <c r="N44" i="1" s="1"/>
  <c r="O44" i="1" s="1"/>
  <c r="I39" i="1" l="1"/>
  <c r="F40" i="1" l="1"/>
  <c r="F39" i="1"/>
  <c r="F38" i="1"/>
  <c r="F37" i="1"/>
  <c r="F36" i="1"/>
  <c r="F35" i="1"/>
  <c r="F34" i="1"/>
  <c r="F33" i="1"/>
  <c r="F32" i="1"/>
  <c r="F31" i="1"/>
  <c r="F30" i="1"/>
  <c r="F29" i="1"/>
  <c r="F25" i="1"/>
  <c r="F24" i="1"/>
  <c r="F23" i="1"/>
  <c r="F22" i="1"/>
  <c r="F21" i="1"/>
  <c r="F20" i="1"/>
  <c r="F19" i="1"/>
  <c r="F18" i="1"/>
  <c r="F17" i="1"/>
  <c r="F16" i="1"/>
  <c r="F15" i="1"/>
  <c r="F14" i="1"/>
  <c r="F10" i="1"/>
  <c r="F9" i="1"/>
  <c r="F8" i="1"/>
  <c r="F7" i="1"/>
  <c r="F6" i="1"/>
  <c r="F5" i="1"/>
  <c r="F4" i="1"/>
  <c r="F3" i="1"/>
  <c r="I44" i="1" l="1"/>
  <c r="F44" i="1"/>
  <c r="H44" i="1"/>
  <c r="E44" i="1"/>
  <c r="G44" i="1"/>
  <c r="I48" i="1"/>
  <c r="G48" i="1"/>
  <c r="H48" i="1"/>
  <c r="F48" i="1"/>
  <c r="E48" i="1"/>
  <c r="I49" i="1"/>
  <c r="H49" i="1"/>
  <c r="E49" i="1"/>
  <c r="F49" i="1"/>
  <c r="G49" i="1"/>
  <c r="I45" i="1"/>
  <c r="H45" i="1"/>
  <c r="G45" i="1"/>
  <c r="F45" i="1"/>
  <c r="E45" i="1"/>
  <c r="I50" i="1"/>
  <c r="F50" i="1"/>
  <c r="G50" i="1"/>
  <c r="E50" i="1"/>
  <c r="H50" i="1"/>
  <c r="I46" i="1"/>
  <c r="H46" i="1"/>
  <c r="G46" i="1"/>
  <c r="F46" i="1"/>
  <c r="E46" i="1"/>
  <c r="I47" i="1"/>
  <c r="E47" i="1"/>
  <c r="G47" i="1"/>
  <c r="F47" i="1"/>
  <c r="H47" i="1"/>
  <c r="I51" i="1"/>
  <c r="H51" i="1"/>
  <c r="E51" i="1"/>
  <c r="F51" i="1"/>
  <c r="G51" i="1"/>
</calcChain>
</file>

<file path=xl/sharedStrings.xml><?xml version="1.0" encoding="utf-8"?>
<sst xmlns="http://schemas.openxmlformats.org/spreadsheetml/2006/main" count="43" uniqueCount="20">
  <si>
    <t>Data</t>
  </si>
  <si>
    <t>Tratamento</t>
  </si>
  <si>
    <t>Tanque</t>
  </si>
  <si>
    <t>Peso 1</t>
  </si>
  <si>
    <t>Peso 2</t>
  </si>
  <si>
    <t>Peso total (g)</t>
  </si>
  <si>
    <t>Controle</t>
  </si>
  <si>
    <t>Volume (L)</t>
  </si>
  <si>
    <t>Densidade (g/L)</t>
  </si>
  <si>
    <t>Area (m²)</t>
  </si>
  <si>
    <t>Volume (m³)</t>
  </si>
  <si>
    <t>SGR (% wet wt day-1)</t>
  </si>
  <si>
    <t>Yield (g wet wt m-2 day-1)</t>
  </si>
  <si>
    <t>Yield (g wet wt m-3 day-1)</t>
  </si>
  <si>
    <t>Yield (g wet wt L-1 day-1)</t>
  </si>
  <si>
    <t>total yield (kg m-3)</t>
  </si>
  <si>
    <t>/100</t>
  </si>
  <si>
    <t>root</t>
  </si>
  <si>
    <t>arcsin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</si>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</sst>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9]dd/mm/yyyy"/>
    <numFmt numFmtId="165" formatCode="0.000"/>
  </numFmts>
  <fonts count="10" x14ac:knownFonts="1">
    <font>
      <sz val="10"/>
      <name val="Arial"/>
      <family val="2"/>
    </font>
    <font>
      <sz val="10"/>
      <color rgb="FF000000"/>
      <name val="Mangal"/>
      <family val="2"/>
    </font>
    <font>
      <sz val="10"/>
      <name val="Mangal"/>
      <family val="2"/>
    </font>
    <font>
      <sz val="10"/>
      <color rgb="FF333333"/>
      <name val="Mangal"/>
      <family val="2"/>
    </font>
    <font>
      <sz val="10"/>
      <color rgb="FF808080"/>
      <name val="Mangal"/>
      <family val="2"/>
    </font>
    <font>
      <sz val="10"/>
      <color rgb="FF006600"/>
      <name val="Mangal"/>
      <family val="2"/>
    </font>
    <font>
      <sz val="10"/>
      <color rgb="FF996600"/>
      <name val="Mangal"/>
      <family val="2"/>
    </font>
    <font>
      <sz val="10"/>
      <color rgb="FFCC0000"/>
      <name val="Mangal"/>
      <family val="2"/>
    </font>
    <font>
      <sz val="10"/>
      <color rgb="FFFFFFFF"/>
      <name val="Mangal"/>
      <family val="2"/>
    </font>
    <font>
      <sz val="11"/>
      <color rgb="FF000000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7">
    <xf numFmtId="0" fontId="0" fillId="0" borderId="0"/>
    <xf numFmtId="0" fontId="1" fillId="0" borderId="0" applyBorder="0" applyAlignment="0" applyProtection="0"/>
    <xf numFmtId="0" fontId="1" fillId="0" borderId="0" applyBorder="0" applyAlignment="0" applyProtection="0"/>
    <xf numFmtId="0" fontId="1" fillId="0" borderId="0" applyBorder="0" applyAlignment="0" applyProtection="0"/>
    <xf numFmtId="0" fontId="2" fillId="0" borderId="0" applyBorder="0" applyAlignment="0" applyProtection="0"/>
    <xf numFmtId="0" fontId="3" fillId="2" borderId="1" applyAlignment="0" applyProtection="0"/>
    <xf numFmtId="0" fontId="4" fillId="0" borderId="0" applyBorder="0" applyAlignment="0" applyProtection="0"/>
    <xf numFmtId="0" fontId="2" fillId="0" borderId="0" applyBorder="0" applyAlignment="0" applyProtection="0"/>
    <xf numFmtId="0" fontId="5" fillId="3" borderId="0" applyBorder="0" applyAlignment="0" applyProtection="0"/>
    <xf numFmtId="0" fontId="6" fillId="2" borderId="0" applyBorder="0" applyAlignment="0" applyProtection="0"/>
    <xf numFmtId="0" fontId="7" fillId="4" borderId="0" applyBorder="0" applyAlignment="0" applyProtection="0"/>
    <xf numFmtId="0" fontId="7" fillId="0" borderId="0" applyBorder="0" applyAlignment="0" applyProtection="0"/>
    <xf numFmtId="0" fontId="8" fillId="5" borderId="0" applyBorder="0" applyAlignment="0" applyProtection="0"/>
    <xf numFmtId="0" fontId="1" fillId="0" borderId="0" applyBorder="0" applyAlignment="0" applyProtection="0"/>
    <xf numFmtId="0" fontId="8" fillId="6" borderId="0" applyBorder="0" applyAlignment="0" applyProtection="0"/>
    <xf numFmtId="0" fontId="8" fillId="7" borderId="0" applyBorder="0" applyAlignment="0" applyProtection="0"/>
    <xf numFmtId="0" fontId="1" fillId="8" borderId="0" applyBorder="0" applyAlignment="0" applyProtection="0"/>
  </cellStyleXfs>
  <cellXfs count="11">
    <xf numFmtId="0" fontId="0" fillId="0" borderId="0" xfId="0"/>
    <xf numFmtId="0" fontId="9" fillId="0" borderId="2" xfId="0" applyFont="1" applyBorder="1"/>
    <xf numFmtId="164" fontId="0" fillId="0" borderId="2" xfId="0" applyNumberFormat="1" applyBorder="1"/>
    <xf numFmtId="4" fontId="0" fillId="0" borderId="0" xfId="0" applyNumberFormat="1"/>
    <xf numFmtId="2" fontId="0" fillId="0" borderId="2" xfId="0" applyNumberFormat="1" applyBorder="1"/>
    <xf numFmtId="0" fontId="9" fillId="0" borderId="3" xfId="0" applyFont="1" applyBorder="1"/>
    <xf numFmtId="0" fontId="9" fillId="0" borderId="4" xfId="0" applyFont="1" applyBorder="1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Fill="1" applyBorder="1" applyAlignment="1">
      <alignment wrapText="1"/>
    </xf>
    <xf numFmtId="165" fontId="0" fillId="0" borderId="2" xfId="0" applyNumberFormat="1" applyBorder="1"/>
  </cellXfs>
  <cellStyles count="17">
    <cellStyle name="Accent" xfId="13" xr:uid="{00000000-0005-0000-0000-000000000000}"/>
    <cellStyle name="Accent 1" xfId="14" xr:uid="{00000000-0005-0000-0000-000001000000}"/>
    <cellStyle name="Accent 2" xfId="15" xr:uid="{00000000-0005-0000-0000-000002000000}"/>
    <cellStyle name="Accent 3" xfId="16" xr:uid="{00000000-0005-0000-0000-000003000000}"/>
    <cellStyle name="Bad" xfId="10" xr:uid="{00000000-0005-0000-0000-000004000000}"/>
    <cellStyle name="Error" xfId="12" xr:uid="{00000000-0005-0000-0000-000005000000}"/>
    <cellStyle name="Footnote" xfId="6" xr:uid="{00000000-0005-0000-0000-000006000000}"/>
    <cellStyle name="Good" xfId="8" xr:uid="{00000000-0005-0000-0000-000007000000}"/>
    <cellStyle name="Heading" xfId="1" xr:uid="{00000000-0005-0000-0000-000008000000}"/>
    <cellStyle name="Heading 1" xfId="2" xr:uid="{00000000-0005-0000-0000-000009000000}"/>
    <cellStyle name="Heading 2" xfId="3" xr:uid="{00000000-0005-0000-0000-00000A000000}"/>
    <cellStyle name="Neutral" xfId="9" xr:uid="{00000000-0005-0000-0000-00000B000000}"/>
    <cellStyle name="Normal" xfId="0" builtinId="0"/>
    <cellStyle name="Note" xfId="5" xr:uid="{00000000-0005-0000-0000-00000D000000}"/>
    <cellStyle name="Status" xfId="7" xr:uid="{00000000-0005-0000-0000-00000E000000}"/>
    <cellStyle name="Text" xfId="4" xr:uid="{00000000-0005-0000-0000-00000F000000}"/>
    <cellStyle name="Warning" xfId="11" xr:uid="{00000000-0005-0000-0000-000010000000}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1"/>
  <sheetViews>
    <sheetView tabSelected="1" topLeftCell="A37" zoomScaleNormal="100" workbookViewId="0">
      <selection activeCell="K58" sqref="K58"/>
    </sheetView>
  </sheetViews>
  <sheetFormatPr defaultRowHeight="12.75" x14ac:dyDescent="0.2"/>
  <cols>
    <col min="1" max="5" width="11.5703125"/>
    <col min="6" max="6" width="18.42578125" customWidth="1"/>
    <col min="7" max="1025" width="11.5703125"/>
  </cols>
  <sheetData>
    <row r="1" spans="1:8" ht="15" x14ac:dyDescent="0.25">
      <c r="A1" s="1" t="s">
        <v>0</v>
      </c>
      <c r="B1" s="2">
        <v>43734</v>
      </c>
      <c r="C1" s="1"/>
      <c r="D1" s="1"/>
      <c r="E1" s="1"/>
      <c r="F1" s="1"/>
    </row>
    <row r="2" spans="1:8" ht="15" x14ac:dyDescent="0.25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8" ht="15" x14ac:dyDescent="0.25">
      <c r="A3" s="1"/>
      <c r="B3" s="1">
        <v>240</v>
      </c>
      <c r="C3" s="1">
        <v>1</v>
      </c>
      <c r="D3" s="1">
        <v>210.22</v>
      </c>
      <c r="E3" s="1">
        <v>30.17</v>
      </c>
      <c r="F3" s="1">
        <f t="shared" ref="F3:F10" si="0">SUM(D3:E3)</f>
        <v>240.39</v>
      </c>
      <c r="G3" s="3"/>
      <c r="H3" s="3"/>
    </row>
    <row r="4" spans="1:8" ht="15" x14ac:dyDescent="0.25">
      <c r="A4" s="1"/>
      <c r="B4" s="1">
        <v>240</v>
      </c>
      <c r="C4" s="1">
        <v>3</v>
      </c>
      <c r="D4" s="1">
        <v>210.84</v>
      </c>
      <c r="E4" s="1">
        <v>30.02</v>
      </c>
      <c r="F4" s="1">
        <f t="shared" si="0"/>
        <v>240.86</v>
      </c>
      <c r="G4" s="3"/>
      <c r="H4" s="3"/>
    </row>
    <row r="5" spans="1:8" ht="15" x14ac:dyDescent="0.25">
      <c r="A5" s="1"/>
      <c r="B5" s="1">
        <v>120</v>
      </c>
      <c r="C5" s="1">
        <v>5</v>
      </c>
      <c r="D5" s="1">
        <v>120.13</v>
      </c>
      <c r="E5" s="1"/>
      <c r="F5" s="1">
        <f t="shared" si="0"/>
        <v>120.13</v>
      </c>
    </row>
    <row r="6" spans="1:8" ht="15" x14ac:dyDescent="0.25">
      <c r="A6" s="1"/>
      <c r="B6" s="1">
        <v>240</v>
      </c>
      <c r="C6" s="1">
        <v>7</v>
      </c>
      <c r="D6" s="1">
        <v>210.9</v>
      </c>
      <c r="E6" s="1">
        <v>30.3</v>
      </c>
      <c r="F6" s="1">
        <f t="shared" si="0"/>
        <v>241.20000000000002</v>
      </c>
    </row>
    <row r="7" spans="1:8" ht="15" x14ac:dyDescent="0.25">
      <c r="A7" s="1"/>
      <c r="B7" s="1">
        <v>240</v>
      </c>
      <c r="C7" s="1">
        <v>8</v>
      </c>
      <c r="D7" s="1">
        <v>210.59</v>
      </c>
      <c r="E7" s="1">
        <v>30.35</v>
      </c>
      <c r="F7" s="1">
        <f t="shared" si="0"/>
        <v>240.94</v>
      </c>
    </row>
    <row r="8" spans="1:8" ht="15" x14ac:dyDescent="0.25">
      <c r="A8" s="1"/>
      <c r="B8" s="1">
        <v>120</v>
      </c>
      <c r="C8" s="1">
        <v>9</v>
      </c>
      <c r="D8" s="1">
        <v>120.25</v>
      </c>
      <c r="E8" s="1"/>
      <c r="F8" s="1">
        <f t="shared" si="0"/>
        <v>120.25</v>
      </c>
    </row>
    <row r="9" spans="1:8" ht="15" x14ac:dyDescent="0.25">
      <c r="A9" s="1"/>
      <c r="B9" s="1">
        <v>120</v>
      </c>
      <c r="C9" s="1">
        <v>11</v>
      </c>
      <c r="D9" s="1">
        <v>120.66</v>
      </c>
      <c r="E9" s="1"/>
      <c r="F9" s="1">
        <f t="shared" si="0"/>
        <v>120.66</v>
      </c>
    </row>
    <row r="10" spans="1:8" ht="15" x14ac:dyDescent="0.25">
      <c r="A10" s="1"/>
      <c r="B10" s="1">
        <v>120</v>
      </c>
      <c r="C10" s="1">
        <v>12</v>
      </c>
      <c r="D10" s="1">
        <v>120.49</v>
      </c>
      <c r="E10" s="1"/>
      <c r="F10" s="1">
        <f t="shared" si="0"/>
        <v>120.49</v>
      </c>
    </row>
    <row r="12" spans="1:8" ht="15" x14ac:dyDescent="0.25">
      <c r="A12" s="1" t="s">
        <v>0</v>
      </c>
      <c r="B12" s="2">
        <v>43740</v>
      </c>
      <c r="C12" s="1"/>
      <c r="D12" s="1"/>
      <c r="E12" s="1"/>
      <c r="F12" s="1"/>
    </row>
    <row r="13" spans="1:8" ht="15" x14ac:dyDescent="0.25">
      <c r="A13" s="1"/>
      <c r="B13" s="1" t="s">
        <v>1</v>
      </c>
      <c r="C13" s="1" t="s">
        <v>2</v>
      </c>
      <c r="D13" s="1" t="s">
        <v>5</v>
      </c>
      <c r="E13" s="1" t="s">
        <v>7</v>
      </c>
      <c r="F13" s="1" t="s">
        <v>8</v>
      </c>
    </row>
    <row r="14" spans="1:8" ht="15" x14ac:dyDescent="0.25">
      <c r="A14" s="1"/>
      <c r="B14" s="1">
        <v>240</v>
      </c>
      <c r="C14" s="1">
        <v>1</v>
      </c>
      <c r="D14" s="1">
        <v>241.51</v>
      </c>
      <c r="E14" s="1">
        <v>60</v>
      </c>
      <c r="F14" s="4">
        <f t="shared" ref="F14:F25" si="1">D14/E14</f>
        <v>4.0251666666666663</v>
      </c>
    </row>
    <row r="15" spans="1:8" ht="15" x14ac:dyDescent="0.25">
      <c r="A15" s="1"/>
      <c r="B15" s="1" t="s">
        <v>6</v>
      </c>
      <c r="C15" s="1">
        <v>2</v>
      </c>
      <c r="D15" s="1"/>
      <c r="E15" s="1">
        <v>60</v>
      </c>
      <c r="F15" s="4">
        <f t="shared" si="1"/>
        <v>0</v>
      </c>
    </row>
    <row r="16" spans="1:8" ht="15" x14ac:dyDescent="0.25">
      <c r="A16" s="1"/>
      <c r="B16" s="1">
        <v>240</v>
      </c>
      <c r="C16" s="1">
        <v>3</v>
      </c>
      <c r="D16" s="1">
        <v>180.67</v>
      </c>
      <c r="E16" s="1">
        <v>60</v>
      </c>
      <c r="F16" s="4">
        <f t="shared" si="1"/>
        <v>3.0111666666666665</v>
      </c>
    </row>
    <row r="17" spans="1:6" ht="15" x14ac:dyDescent="0.25">
      <c r="A17" s="1"/>
      <c r="B17" s="1" t="s">
        <v>6</v>
      </c>
      <c r="C17" s="1">
        <v>4</v>
      </c>
      <c r="D17" s="1"/>
      <c r="E17" s="1">
        <v>60</v>
      </c>
      <c r="F17" s="4">
        <f t="shared" si="1"/>
        <v>0</v>
      </c>
    </row>
    <row r="18" spans="1:6" ht="15" x14ac:dyDescent="0.25">
      <c r="A18" s="1"/>
      <c r="B18" s="1">
        <v>120</v>
      </c>
      <c r="C18" s="1">
        <v>5</v>
      </c>
      <c r="D18" s="1">
        <v>130.15</v>
      </c>
      <c r="E18" s="1">
        <v>60</v>
      </c>
      <c r="F18" s="4">
        <f t="shared" si="1"/>
        <v>2.1691666666666669</v>
      </c>
    </row>
    <row r="19" spans="1:6" ht="15" x14ac:dyDescent="0.25">
      <c r="A19" s="1"/>
      <c r="B19" s="1" t="s">
        <v>6</v>
      </c>
      <c r="C19" s="1">
        <v>6</v>
      </c>
      <c r="D19" s="1"/>
      <c r="E19" s="1">
        <v>60</v>
      </c>
      <c r="F19" s="4">
        <f t="shared" si="1"/>
        <v>0</v>
      </c>
    </row>
    <row r="20" spans="1:6" ht="15" x14ac:dyDescent="0.25">
      <c r="A20" s="1"/>
      <c r="B20" s="1">
        <v>240</v>
      </c>
      <c r="C20" s="1">
        <v>7</v>
      </c>
      <c r="D20" s="1">
        <v>167.71</v>
      </c>
      <c r="E20" s="1">
        <v>60</v>
      </c>
      <c r="F20" s="4">
        <f t="shared" si="1"/>
        <v>2.7951666666666668</v>
      </c>
    </row>
    <row r="21" spans="1:6" ht="15" x14ac:dyDescent="0.25">
      <c r="A21" s="1"/>
      <c r="B21" s="1">
        <v>240</v>
      </c>
      <c r="C21" s="1">
        <v>8</v>
      </c>
      <c r="D21" s="1">
        <v>199.71</v>
      </c>
      <c r="E21" s="1">
        <v>60</v>
      </c>
      <c r="F21" s="4">
        <f t="shared" si="1"/>
        <v>3.3285</v>
      </c>
    </row>
    <row r="22" spans="1:6" ht="15" x14ac:dyDescent="0.25">
      <c r="A22" s="1"/>
      <c r="B22" s="1">
        <v>120</v>
      </c>
      <c r="C22" s="1">
        <v>9</v>
      </c>
      <c r="D22" s="1">
        <v>125.41</v>
      </c>
      <c r="E22" s="1">
        <v>60</v>
      </c>
      <c r="F22" s="4">
        <f t="shared" si="1"/>
        <v>2.0901666666666667</v>
      </c>
    </row>
    <row r="23" spans="1:6" ht="15" x14ac:dyDescent="0.25">
      <c r="A23" s="1"/>
      <c r="B23" s="1" t="s">
        <v>6</v>
      </c>
      <c r="C23" s="1">
        <v>10</v>
      </c>
      <c r="D23" s="1"/>
      <c r="E23" s="1">
        <v>60</v>
      </c>
      <c r="F23" s="4">
        <f t="shared" si="1"/>
        <v>0</v>
      </c>
    </row>
    <row r="24" spans="1:6" ht="15" x14ac:dyDescent="0.25">
      <c r="A24" s="1"/>
      <c r="B24" s="1">
        <v>120</v>
      </c>
      <c r="C24" s="1">
        <v>11</v>
      </c>
      <c r="D24" s="1">
        <v>112.48</v>
      </c>
      <c r="E24" s="1">
        <v>60</v>
      </c>
      <c r="F24" s="4">
        <f t="shared" si="1"/>
        <v>1.8746666666666667</v>
      </c>
    </row>
    <row r="25" spans="1:6" ht="15" x14ac:dyDescent="0.25">
      <c r="A25" s="1"/>
      <c r="B25" s="1">
        <v>120</v>
      </c>
      <c r="C25" s="1">
        <v>12</v>
      </c>
      <c r="D25" s="1">
        <v>103.07</v>
      </c>
      <c r="E25" s="1">
        <v>60</v>
      </c>
      <c r="F25" s="4">
        <f t="shared" si="1"/>
        <v>1.7178333333333333</v>
      </c>
    </row>
    <row r="27" spans="1:6" ht="15" x14ac:dyDescent="0.25">
      <c r="A27" s="1" t="s">
        <v>0</v>
      </c>
      <c r="B27" s="2">
        <v>43747</v>
      </c>
      <c r="C27" s="1"/>
      <c r="D27" s="1"/>
      <c r="E27" s="1"/>
      <c r="F27" s="1"/>
    </row>
    <row r="28" spans="1:6" ht="15" x14ac:dyDescent="0.25">
      <c r="A28" s="1"/>
      <c r="B28" s="1" t="s">
        <v>1</v>
      </c>
      <c r="C28" s="1" t="s">
        <v>2</v>
      </c>
      <c r="D28" s="1" t="s">
        <v>5</v>
      </c>
      <c r="E28" s="1" t="s">
        <v>7</v>
      </c>
      <c r="F28" s="1" t="s">
        <v>8</v>
      </c>
    </row>
    <row r="29" spans="1:6" ht="15" x14ac:dyDescent="0.25">
      <c r="A29" s="1"/>
      <c r="B29" s="1">
        <v>240</v>
      </c>
      <c r="C29" s="1">
        <v>1</v>
      </c>
      <c r="D29" s="1">
        <v>255.49</v>
      </c>
      <c r="E29" s="1">
        <v>60</v>
      </c>
      <c r="F29" s="4">
        <f t="shared" ref="F29:F40" si="2">D29/E29</f>
        <v>4.2581666666666669</v>
      </c>
    </row>
    <row r="30" spans="1:6" ht="15" x14ac:dyDescent="0.25">
      <c r="A30" s="1"/>
      <c r="B30" s="1" t="s">
        <v>6</v>
      </c>
      <c r="C30" s="1">
        <v>2</v>
      </c>
      <c r="D30" s="1"/>
      <c r="E30" s="1">
        <v>60</v>
      </c>
      <c r="F30" s="4">
        <f t="shared" si="2"/>
        <v>0</v>
      </c>
    </row>
    <row r="31" spans="1:6" ht="15" x14ac:dyDescent="0.25">
      <c r="A31" s="1"/>
      <c r="B31" s="1">
        <v>240</v>
      </c>
      <c r="C31" s="1">
        <v>3</v>
      </c>
      <c r="D31" s="1">
        <v>252.27</v>
      </c>
      <c r="E31" s="1">
        <v>60</v>
      </c>
      <c r="F31" s="4">
        <f t="shared" si="2"/>
        <v>4.2045000000000003</v>
      </c>
    </row>
    <row r="32" spans="1:6" ht="15" x14ac:dyDescent="0.25">
      <c r="A32" s="1"/>
      <c r="B32" s="1" t="s">
        <v>6</v>
      </c>
      <c r="C32" s="1">
        <v>4</v>
      </c>
      <c r="D32" s="1"/>
      <c r="E32" s="1">
        <v>60</v>
      </c>
      <c r="F32" s="4">
        <f t="shared" si="2"/>
        <v>0</v>
      </c>
    </row>
    <row r="33" spans="1:15" ht="15" x14ac:dyDescent="0.25">
      <c r="A33" s="1"/>
      <c r="B33" s="1">
        <v>120</v>
      </c>
      <c r="C33" s="1">
        <v>5</v>
      </c>
      <c r="D33" s="1">
        <v>191.24</v>
      </c>
      <c r="E33" s="1">
        <v>60</v>
      </c>
      <c r="F33" s="4">
        <f t="shared" si="2"/>
        <v>3.1873333333333336</v>
      </c>
    </row>
    <row r="34" spans="1:15" ht="15" x14ac:dyDescent="0.25">
      <c r="A34" s="1"/>
      <c r="B34" s="1" t="s">
        <v>6</v>
      </c>
      <c r="C34" s="1">
        <v>6</v>
      </c>
      <c r="D34" s="1"/>
      <c r="E34" s="1">
        <v>60</v>
      </c>
      <c r="F34" s="4">
        <f t="shared" si="2"/>
        <v>0</v>
      </c>
    </row>
    <row r="35" spans="1:15" ht="15" x14ac:dyDescent="0.25">
      <c r="A35" s="1"/>
      <c r="B35" s="1">
        <v>240</v>
      </c>
      <c r="C35" s="1">
        <v>7</v>
      </c>
      <c r="D35" s="1">
        <v>202.53</v>
      </c>
      <c r="E35" s="1">
        <v>60</v>
      </c>
      <c r="F35" s="4">
        <f t="shared" si="2"/>
        <v>3.3755000000000002</v>
      </c>
    </row>
    <row r="36" spans="1:15" ht="15" x14ac:dyDescent="0.25">
      <c r="A36" s="1"/>
      <c r="B36" s="1">
        <v>240</v>
      </c>
      <c r="C36" s="1">
        <v>8</v>
      </c>
      <c r="D36" s="1">
        <v>281.14999999999998</v>
      </c>
      <c r="E36" s="1">
        <v>60</v>
      </c>
      <c r="F36" s="4">
        <f t="shared" si="2"/>
        <v>4.6858333333333331</v>
      </c>
    </row>
    <row r="37" spans="1:15" ht="15" x14ac:dyDescent="0.25">
      <c r="A37" s="1"/>
      <c r="B37" s="1">
        <v>120</v>
      </c>
      <c r="C37" s="1">
        <v>9</v>
      </c>
      <c r="D37" s="1">
        <v>178.24</v>
      </c>
      <c r="E37" s="1">
        <v>60</v>
      </c>
      <c r="F37" s="4">
        <f t="shared" si="2"/>
        <v>2.9706666666666668</v>
      </c>
    </row>
    <row r="38" spans="1:15" ht="15" x14ac:dyDescent="0.25">
      <c r="A38" s="1"/>
      <c r="B38" s="1" t="s">
        <v>6</v>
      </c>
      <c r="C38" s="1">
        <v>10</v>
      </c>
      <c r="D38" s="1"/>
      <c r="E38" s="1">
        <v>60</v>
      </c>
      <c r="F38" s="4">
        <f t="shared" si="2"/>
        <v>0</v>
      </c>
      <c r="H38" t="s">
        <v>9</v>
      </c>
      <c r="I38">
        <v>0.485815</v>
      </c>
    </row>
    <row r="39" spans="1:15" ht="15" x14ac:dyDescent="0.25">
      <c r="A39" s="1"/>
      <c r="B39" s="1">
        <v>120</v>
      </c>
      <c r="C39" s="1">
        <v>11</v>
      </c>
      <c r="D39" s="1">
        <v>177.52</v>
      </c>
      <c r="E39" s="1">
        <v>60</v>
      </c>
      <c r="F39" s="4">
        <f t="shared" si="2"/>
        <v>2.9586666666666668</v>
      </c>
      <c r="H39" s="3" t="s">
        <v>10</v>
      </c>
      <c r="I39">
        <f>60/1000</f>
        <v>0.06</v>
      </c>
    </row>
    <row r="40" spans="1:15" ht="15" x14ac:dyDescent="0.25">
      <c r="A40" s="1"/>
      <c r="B40" s="1">
        <v>120</v>
      </c>
      <c r="C40" s="1">
        <v>12</v>
      </c>
      <c r="D40" s="1">
        <v>156.24</v>
      </c>
      <c r="E40" s="1">
        <v>60</v>
      </c>
      <c r="F40" s="4">
        <f t="shared" si="2"/>
        <v>2.6040000000000001</v>
      </c>
      <c r="H40" t="s">
        <v>7</v>
      </c>
      <c r="I40">
        <v>60</v>
      </c>
    </row>
    <row r="42" spans="1:15" ht="15" x14ac:dyDescent="0.25">
      <c r="A42" s="1" t="s">
        <v>0</v>
      </c>
      <c r="B42" s="2">
        <v>43754</v>
      </c>
      <c r="C42" s="5"/>
    </row>
    <row r="43" spans="1:15" ht="39" x14ac:dyDescent="0.25">
      <c r="A43" s="1"/>
      <c r="B43" s="1" t="s">
        <v>1</v>
      </c>
      <c r="C43" s="1" t="s">
        <v>2</v>
      </c>
      <c r="D43" s="7" t="s">
        <v>5</v>
      </c>
      <c r="E43" s="8" t="s">
        <v>11</v>
      </c>
      <c r="F43" s="8" t="s">
        <v>12</v>
      </c>
      <c r="G43" s="8" t="s">
        <v>13</v>
      </c>
      <c r="H43" s="8" t="s">
        <v>14</v>
      </c>
      <c r="I43" s="9" t="s">
        <v>15</v>
      </c>
      <c r="K43" s="8" t="s">
        <v>11</v>
      </c>
      <c r="L43" s="8" t="s">
        <v>16</v>
      </c>
      <c r="M43" s="8" t="s">
        <v>17</v>
      </c>
      <c r="N43" s="8" t="s">
        <v>18</v>
      </c>
      <c r="O43" s="8" t="s">
        <v>19</v>
      </c>
    </row>
    <row r="44" spans="1:15" ht="15" x14ac:dyDescent="0.25">
      <c r="A44" s="1"/>
      <c r="B44" s="1">
        <v>240</v>
      </c>
      <c r="C44" s="6">
        <v>1</v>
      </c>
      <c r="D44" s="7">
        <v>372.34</v>
      </c>
      <c r="E44" s="7">
        <f>100*(LN(D44)-LN(F3))/22</f>
        <v>1.9888400494802843</v>
      </c>
      <c r="F44" s="7">
        <f>((D44-F3)/22)/$I$38</f>
        <v>12.345702114441242</v>
      </c>
      <c r="G44" s="7">
        <f>((D44-F3)/22)/$I$39</f>
        <v>99.962121212121204</v>
      </c>
      <c r="H44" s="7">
        <f>((D44-F3)/22)/$I$40</f>
        <v>9.9962121212121197E-2</v>
      </c>
      <c r="I44" s="7">
        <f>(D44-F3)/$I$39/1000</f>
        <v>2.1991666666666667</v>
      </c>
      <c r="K44" s="7">
        <v>1.9888400494802843</v>
      </c>
      <c r="L44" s="10">
        <f>K44/100</f>
        <v>1.9888400494802842E-2</v>
      </c>
      <c r="M44" s="7">
        <f>SQRT(L44)</f>
        <v>0.14102624044766576</v>
      </c>
      <c r="N44" s="7">
        <f>ASIN(M44)</f>
        <v>0.14149793875137087</v>
      </c>
      <c r="O44" s="4">
        <f>N44*180/PI()</f>
        <v>8.1072347002541729</v>
      </c>
    </row>
    <row r="45" spans="1:15" ht="15" x14ac:dyDescent="0.25">
      <c r="A45" s="1"/>
      <c r="B45" s="1">
        <v>240</v>
      </c>
      <c r="C45" s="1">
        <v>3</v>
      </c>
      <c r="D45" s="7">
        <v>384.91</v>
      </c>
      <c r="E45" s="7">
        <f t="shared" ref="E45:E51" si="3">100*(LN(D45)-LN(F4))/22</f>
        <v>2.1308804040640861</v>
      </c>
      <c r="F45" s="7">
        <f t="shared" ref="F45:F51" si="4">((D45-F4)/22)/$I$38</f>
        <v>13.477820307580608</v>
      </c>
      <c r="G45" s="7">
        <f t="shared" ref="G45:G51" si="5">((D45-F4)/22)/$I$39</f>
        <v>109.12878787878789</v>
      </c>
      <c r="H45" s="7">
        <f t="shared" ref="H45:H51" si="6">((D45-F4)/22)/$I$40</f>
        <v>0.10912878787878788</v>
      </c>
      <c r="I45" s="7">
        <f t="shared" ref="I45:I51" si="7">(D45-F4)/$I$39/1000</f>
        <v>2.4008333333333334</v>
      </c>
      <c r="K45" s="7">
        <v>2.1308804040640861</v>
      </c>
      <c r="L45" s="10">
        <f t="shared" ref="L45:L51" si="8">K45/100</f>
        <v>2.1308804040640859E-2</v>
      </c>
      <c r="M45" s="7">
        <f t="shared" ref="M45:M51" si="9">SQRT(L45)</f>
        <v>0.14597535422337862</v>
      </c>
      <c r="N45" s="7">
        <f t="shared" ref="N45:N51" si="10">ASIN(M45)</f>
        <v>0.14649881608263718</v>
      </c>
      <c r="O45" s="4">
        <f t="shared" ref="O45:O51" si="11">N45*180/PI()</f>
        <v>8.3937638651983786</v>
      </c>
    </row>
    <row r="46" spans="1:15" ht="19.5" customHeight="1" x14ac:dyDescent="0.25">
      <c r="A46" s="1"/>
      <c r="B46" s="1">
        <v>120</v>
      </c>
      <c r="C46" s="1">
        <v>5</v>
      </c>
      <c r="D46" s="7">
        <v>312.37</v>
      </c>
      <c r="E46" s="7">
        <f t="shared" si="3"/>
        <v>4.3436995131416714</v>
      </c>
      <c r="F46" s="7">
        <f t="shared" si="4"/>
        <v>17.986644747860439</v>
      </c>
      <c r="G46" s="7">
        <f t="shared" si="5"/>
        <v>145.63636363636365</v>
      </c>
      <c r="H46" s="7">
        <f t="shared" si="6"/>
        <v>0.14563636363636365</v>
      </c>
      <c r="I46" s="7">
        <f t="shared" si="7"/>
        <v>3.2040000000000006</v>
      </c>
      <c r="K46" s="7">
        <v>4.3436995131416714</v>
      </c>
      <c r="L46" s="10">
        <f t="shared" si="8"/>
        <v>4.3436995131416717E-2</v>
      </c>
      <c r="M46" s="7">
        <f t="shared" si="9"/>
        <v>0.20841543880292726</v>
      </c>
      <c r="N46" s="7">
        <f t="shared" si="10"/>
        <v>0.20995454046787285</v>
      </c>
      <c r="O46" s="4">
        <f t="shared" si="11"/>
        <v>12.029509058417762</v>
      </c>
    </row>
    <row r="47" spans="1:15" ht="15" x14ac:dyDescent="0.25">
      <c r="A47" s="1"/>
      <c r="B47" s="1">
        <v>240</v>
      </c>
      <c r="C47" s="1">
        <v>7</v>
      </c>
      <c r="D47" s="7">
        <v>314.37</v>
      </c>
      <c r="E47" s="7">
        <f t="shared" si="3"/>
        <v>1.2042916877360406</v>
      </c>
      <c r="F47" s="7">
        <f t="shared" si="4"/>
        <v>6.8460403464468786</v>
      </c>
      <c r="G47" s="7">
        <f t="shared" si="5"/>
        <v>55.431818181818173</v>
      </c>
      <c r="H47" s="7">
        <f t="shared" si="6"/>
        <v>5.5431818181818172E-2</v>
      </c>
      <c r="I47" s="7">
        <f t="shared" si="7"/>
        <v>1.2194999999999998</v>
      </c>
      <c r="K47" s="7">
        <v>1.2042916877360406</v>
      </c>
      <c r="L47" s="10">
        <f t="shared" si="8"/>
        <v>1.2042916877360406E-2</v>
      </c>
      <c r="M47" s="7">
        <f t="shared" si="9"/>
        <v>0.10974022451845269</v>
      </c>
      <c r="N47" s="7">
        <f t="shared" si="10"/>
        <v>0.10996169223342891</v>
      </c>
      <c r="O47" s="4">
        <f t="shared" si="11"/>
        <v>6.3003408730919599</v>
      </c>
    </row>
    <row r="48" spans="1:15" ht="15" x14ac:dyDescent="0.25">
      <c r="A48" s="1"/>
      <c r="B48" s="1">
        <v>240</v>
      </c>
      <c r="C48" s="1">
        <v>8</v>
      </c>
      <c r="D48" s="7">
        <v>443.56</v>
      </c>
      <c r="E48" s="7">
        <f t="shared" si="3"/>
        <v>2.7740233647559496</v>
      </c>
      <c r="F48" s="7">
        <f t="shared" si="4"/>
        <v>18.957833743297346</v>
      </c>
      <c r="G48" s="7">
        <f t="shared" si="5"/>
        <v>153.50000000000003</v>
      </c>
      <c r="H48" s="7">
        <f t="shared" si="6"/>
        <v>0.15350000000000003</v>
      </c>
      <c r="I48" s="7">
        <f t="shared" si="7"/>
        <v>3.3769999999999998</v>
      </c>
      <c r="K48" s="7">
        <v>2.7740233647559496</v>
      </c>
      <c r="L48" s="10">
        <f t="shared" si="8"/>
        <v>2.7740233647559495E-2</v>
      </c>
      <c r="M48" s="7">
        <f t="shared" si="9"/>
        <v>0.16655399619210431</v>
      </c>
      <c r="N48" s="7">
        <f t="shared" si="10"/>
        <v>0.16733381160581559</v>
      </c>
      <c r="O48" s="4">
        <f t="shared" si="11"/>
        <v>9.5875211748504672</v>
      </c>
    </row>
    <row r="49" spans="1:15" ht="15" x14ac:dyDescent="0.25">
      <c r="A49" s="1"/>
      <c r="B49" s="1">
        <v>120</v>
      </c>
      <c r="C49" s="1">
        <v>9</v>
      </c>
      <c r="D49" s="7">
        <v>322.93</v>
      </c>
      <c r="E49" s="7">
        <f t="shared" si="3"/>
        <v>4.4902848749260693</v>
      </c>
      <c r="F49" s="7">
        <f t="shared" si="4"/>
        <v>18.963447552519526</v>
      </c>
      <c r="G49" s="7">
        <f t="shared" si="5"/>
        <v>153.54545454545456</v>
      </c>
      <c r="H49" s="7">
        <f t="shared" si="6"/>
        <v>0.15354545454545454</v>
      </c>
      <c r="I49" s="7">
        <f t="shared" si="7"/>
        <v>3.3780000000000006</v>
      </c>
      <c r="K49" s="7">
        <v>4.4902848749260693</v>
      </c>
      <c r="L49" s="10">
        <f t="shared" si="8"/>
        <v>4.490284874926069E-2</v>
      </c>
      <c r="M49" s="7">
        <f t="shared" si="9"/>
        <v>0.211902922937039</v>
      </c>
      <c r="N49" s="7">
        <f t="shared" si="10"/>
        <v>0.21352169123634138</v>
      </c>
      <c r="O49" s="4">
        <f t="shared" si="11"/>
        <v>12.233891742337857</v>
      </c>
    </row>
    <row r="50" spans="1:15" ht="15" x14ac:dyDescent="0.25">
      <c r="A50" s="1"/>
      <c r="B50" s="1">
        <v>120</v>
      </c>
      <c r="C50" s="1">
        <v>11</v>
      </c>
      <c r="D50" s="7">
        <v>305.92</v>
      </c>
      <c r="E50" s="7">
        <f t="shared" si="3"/>
        <v>4.2288498038655469</v>
      </c>
      <c r="F50" s="7">
        <f t="shared" si="4"/>
        <v>17.333571608346986</v>
      </c>
      <c r="G50" s="7">
        <f t="shared" si="5"/>
        <v>140.34848484848487</v>
      </c>
      <c r="H50" s="7">
        <f t="shared" si="6"/>
        <v>0.14034848484848486</v>
      </c>
      <c r="I50" s="7">
        <f t="shared" si="7"/>
        <v>3.0876666666666668</v>
      </c>
      <c r="K50" s="7">
        <v>4.2288498038655469</v>
      </c>
      <c r="L50" s="10">
        <f t="shared" si="8"/>
        <v>4.2288498038655468E-2</v>
      </c>
      <c r="M50" s="7">
        <f t="shared" si="9"/>
        <v>0.2056416738860474</v>
      </c>
      <c r="N50" s="7">
        <f t="shared" si="10"/>
        <v>0.2071193498084519</v>
      </c>
      <c r="O50" s="4">
        <f t="shared" si="11"/>
        <v>11.867064599518029</v>
      </c>
    </row>
    <row r="51" spans="1:15" ht="15" x14ac:dyDescent="0.25">
      <c r="A51" s="1"/>
      <c r="B51" s="1">
        <v>120</v>
      </c>
      <c r="C51" s="1">
        <v>12</v>
      </c>
      <c r="D51" s="7">
        <v>266.22000000000003</v>
      </c>
      <c r="E51" s="7">
        <f t="shared" si="3"/>
        <v>3.6034376031076762</v>
      </c>
      <c r="F51" s="7">
        <f t="shared" si="4"/>
        <v>13.635006965801612</v>
      </c>
      <c r="G51" s="7">
        <f t="shared" si="5"/>
        <v>110.40151515151517</v>
      </c>
      <c r="H51" s="7">
        <f t="shared" si="6"/>
        <v>0.11040151515151517</v>
      </c>
      <c r="I51" s="7">
        <f t="shared" si="7"/>
        <v>2.4288333333333338</v>
      </c>
      <c r="K51" s="7">
        <v>3.6034376031076762</v>
      </c>
      <c r="L51" s="10">
        <f t="shared" si="8"/>
        <v>3.6034376031076759E-2</v>
      </c>
      <c r="M51" s="7">
        <f t="shared" si="9"/>
        <v>0.18982722679077615</v>
      </c>
      <c r="N51" s="7">
        <f t="shared" si="10"/>
        <v>0.1909861707030667</v>
      </c>
      <c r="O51" s="4">
        <f t="shared" si="11"/>
        <v>10.942701526650811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Anonymous</cp:lastModifiedBy>
  <cp:revision>2</cp:revision>
  <dcterms:created xsi:type="dcterms:W3CDTF">2017-10-20T23:41:04Z</dcterms:created>
  <dcterms:modified xsi:type="dcterms:W3CDTF">2022-04-27T16:47:35Z</dcterms:modified>
  <dc:language>en-GB</dc:language>
</cp:coreProperties>
</file>