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3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drawings/drawing4.xml" ContentType="application/vnd.openxmlformats-officedocument.drawing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ocumenti_Estratto\Articoli_Silvestri_et_al_Estratto\Articolo_Comment-Nguyen-et-al-2000\Da_sottomettere\"/>
    </mc:Choice>
  </mc:AlternateContent>
  <bookViews>
    <workbookView xWindow="0" yWindow="0" windowWidth="19200" windowHeight="6585" tabRatio="901"/>
  </bookViews>
  <sheets>
    <sheet name="Data-description" sheetId="9" r:id="rId1"/>
    <sheet name="Salinity-data_Nguyen_et_al_2020" sheetId="1" r:id="rId2"/>
    <sheet name="L8-Collect2-L2" sheetId="6" r:id="rId3"/>
    <sheet name="water-land-mix" sheetId="2" r:id="rId4"/>
    <sheet name="Single-multi_regressions" sheetId="7" r:id="rId5"/>
    <sheet name="pixel%-in-water_recent-Google" sheetId="3" r:id="rId6"/>
    <sheet name="pixel%-in-water_historic-Google" sheetId="5" r:id="rId7"/>
  </sheets>
  <calcPr calcId="162913"/>
</workbook>
</file>

<file path=xl/calcChain.xml><?xml version="1.0" encoding="utf-8"?>
<calcChain xmlns="http://schemas.openxmlformats.org/spreadsheetml/2006/main">
  <c r="AD22" i="5" l="1"/>
  <c r="AC22" i="5"/>
  <c r="AB22" i="5"/>
  <c r="AA22" i="5"/>
  <c r="W22" i="5"/>
  <c r="D22" i="5"/>
  <c r="AD21" i="5"/>
  <c r="AC21" i="5"/>
  <c r="AB21" i="5"/>
  <c r="AA21" i="5"/>
  <c r="W21" i="5"/>
  <c r="D21" i="5"/>
  <c r="AD20" i="5"/>
  <c r="AC20" i="5"/>
  <c r="AB20" i="5"/>
  <c r="AA20" i="5"/>
  <c r="W20" i="5"/>
  <c r="D20" i="5"/>
  <c r="AD19" i="5"/>
  <c r="AC19" i="5"/>
  <c r="AB19" i="5"/>
  <c r="AA19" i="5"/>
  <c r="W19" i="5"/>
  <c r="D19" i="5"/>
  <c r="AD18" i="5"/>
  <c r="AC18" i="5"/>
  <c r="AB18" i="5"/>
  <c r="AA18" i="5"/>
  <c r="W18" i="5"/>
  <c r="D18" i="5"/>
  <c r="AD17" i="5"/>
  <c r="AC17" i="5"/>
  <c r="AB17" i="5"/>
  <c r="AA17" i="5"/>
  <c r="W17" i="5"/>
  <c r="D17" i="5"/>
  <c r="AD16" i="5"/>
  <c r="AC16" i="5"/>
  <c r="AB16" i="5"/>
  <c r="AA16" i="5"/>
  <c r="W16" i="5"/>
  <c r="D16" i="5"/>
  <c r="AD15" i="5"/>
  <c r="AC15" i="5"/>
  <c r="AB15" i="5"/>
  <c r="AA15" i="5"/>
  <c r="W15" i="5"/>
  <c r="D15" i="5"/>
  <c r="AD14" i="5"/>
  <c r="AC14" i="5"/>
  <c r="AB14" i="5"/>
  <c r="AA14" i="5"/>
  <c r="W14" i="5"/>
  <c r="D14" i="5"/>
  <c r="AD13" i="5"/>
  <c r="AC13" i="5"/>
  <c r="AB13" i="5"/>
  <c r="AA13" i="5"/>
  <c r="W13" i="5"/>
  <c r="D13" i="5"/>
  <c r="AD12" i="5"/>
  <c r="AC12" i="5"/>
  <c r="AB12" i="5"/>
  <c r="AA12" i="5"/>
  <c r="W12" i="5"/>
  <c r="D12" i="5"/>
  <c r="AD11" i="5"/>
  <c r="AC11" i="5"/>
  <c r="AB11" i="5"/>
  <c r="AA11" i="5"/>
  <c r="W11" i="5"/>
  <c r="D11" i="5"/>
  <c r="AD10" i="5"/>
  <c r="AC10" i="5"/>
  <c r="AB10" i="5"/>
  <c r="AA10" i="5"/>
  <c r="W10" i="5"/>
  <c r="D10" i="5"/>
  <c r="AD9" i="5"/>
  <c r="AC9" i="5"/>
  <c r="AB9" i="5"/>
  <c r="AA9" i="5"/>
  <c r="W9" i="5"/>
  <c r="D9" i="5"/>
  <c r="AD8" i="5"/>
  <c r="AC8" i="5"/>
  <c r="AB8" i="5"/>
  <c r="AA8" i="5"/>
  <c r="W8" i="5"/>
  <c r="D8" i="5"/>
  <c r="AD7" i="5"/>
  <c r="AC7" i="5"/>
  <c r="AB7" i="5"/>
  <c r="AA7" i="5"/>
  <c r="W7" i="5"/>
  <c r="D7" i="5"/>
  <c r="AD6" i="5"/>
  <c r="AC6" i="5"/>
  <c r="AB6" i="5"/>
  <c r="AA6" i="5"/>
  <c r="W6" i="5"/>
  <c r="D6" i="5"/>
  <c r="AD5" i="5"/>
  <c r="AC5" i="5"/>
  <c r="AB5" i="5"/>
  <c r="AA5" i="5"/>
  <c r="W5" i="5"/>
  <c r="D5" i="5"/>
  <c r="AD4" i="5"/>
  <c r="AC4" i="5"/>
  <c r="AB4" i="5"/>
  <c r="AA4" i="5"/>
  <c r="W4" i="5"/>
  <c r="D4" i="5"/>
  <c r="AD3" i="5"/>
  <c r="AC3" i="5"/>
  <c r="AB3" i="5"/>
  <c r="AA3" i="5"/>
  <c r="W3" i="5"/>
  <c r="D3" i="5"/>
  <c r="C51" i="3"/>
  <c r="C50" i="3"/>
  <c r="C49" i="3"/>
  <c r="C48" i="3"/>
  <c r="C47" i="3"/>
  <c r="C46" i="3"/>
  <c r="C45" i="3"/>
  <c r="C44" i="3"/>
  <c r="C43" i="3"/>
  <c r="C42" i="3"/>
  <c r="C41" i="3"/>
  <c r="C40" i="3"/>
  <c r="C39" i="3"/>
  <c r="C38" i="3"/>
  <c r="C37" i="3"/>
  <c r="C36" i="3"/>
  <c r="C35" i="3"/>
  <c r="C34" i="3"/>
  <c r="C33" i="3"/>
  <c r="C32" i="3"/>
  <c r="C31" i="3"/>
  <c r="C30" i="3"/>
  <c r="C29" i="3"/>
  <c r="C28" i="3"/>
  <c r="C27" i="3"/>
  <c r="C26" i="3"/>
  <c r="C25" i="3"/>
  <c r="C24" i="3"/>
  <c r="C23" i="3"/>
  <c r="AA22" i="3"/>
  <c r="Z22" i="3"/>
  <c r="Y22" i="3"/>
  <c r="X22" i="3"/>
  <c r="T22" i="3"/>
  <c r="C22" i="3"/>
  <c r="AA21" i="3"/>
  <c r="Z21" i="3"/>
  <c r="Y21" i="3"/>
  <c r="X21" i="3"/>
  <c r="T21" i="3"/>
  <c r="C21" i="3"/>
  <c r="AA20" i="3"/>
  <c r="Z20" i="3"/>
  <c r="Y20" i="3"/>
  <c r="X20" i="3"/>
  <c r="T20" i="3"/>
  <c r="C20" i="3"/>
  <c r="AA19" i="3"/>
  <c r="Z19" i="3"/>
  <c r="Y19" i="3"/>
  <c r="X19" i="3"/>
  <c r="T19" i="3"/>
  <c r="C19" i="3"/>
  <c r="AA18" i="3"/>
  <c r="Z18" i="3"/>
  <c r="Y18" i="3"/>
  <c r="X18" i="3"/>
  <c r="T18" i="3"/>
  <c r="C18" i="3"/>
  <c r="AA17" i="3"/>
  <c r="Z17" i="3"/>
  <c r="Y17" i="3"/>
  <c r="X17" i="3"/>
  <c r="T17" i="3"/>
  <c r="C17" i="3"/>
  <c r="AA16" i="3"/>
  <c r="Z16" i="3"/>
  <c r="Y16" i="3"/>
  <c r="X16" i="3"/>
  <c r="T16" i="3"/>
  <c r="C16" i="3"/>
  <c r="AA15" i="3"/>
  <c r="Z15" i="3"/>
  <c r="Y15" i="3"/>
  <c r="X15" i="3"/>
  <c r="T15" i="3"/>
  <c r="C15" i="3"/>
  <c r="AA14" i="3"/>
  <c r="Z14" i="3"/>
  <c r="Y14" i="3"/>
  <c r="X14" i="3"/>
  <c r="T14" i="3"/>
  <c r="C14" i="3"/>
  <c r="AA13" i="3"/>
  <c r="Z13" i="3"/>
  <c r="Y13" i="3"/>
  <c r="X13" i="3"/>
  <c r="T13" i="3"/>
  <c r="C13" i="3"/>
  <c r="AA12" i="3"/>
  <c r="Z12" i="3"/>
  <c r="Y12" i="3"/>
  <c r="X12" i="3"/>
  <c r="T12" i="3"/>
  <c r="C12" i="3"/>
  <c r="AA11" i="3"/>
  <c r="Z11" i="3"/>
  <c r="Y11" i="3"/>
  <c r="X11" i="3"/>
  <c r="T11" i="3"/>
  <c r="C11" i="3"/>
  <c r="AA10" i="3"/>
  <c r="Z10" i="3"/>
  <c r="Y10" i="3"/>
  <c r="X10" i="3"/>
  <c r="T10" i="3"/>
  <c r="C10" i="3"/>
  <c r="AA9" i="3"/>
  <c r="Z9" i="3"/>
  <c r="Y9" i="3"/>
  <c r="X9" i="3"/>
  <c r="T9" i="3"/>
  <c r="C9" i="3"/>
  <c r="AA8" i="3"/>
  <c r="Z8" i="3"/>
  <c r="Y8" i="3"/>
  <c r="X8" i="3"/>
  <c r="T8" i="3"/>
  <c r="C8" i="3"/>
  <c r="AA7" i="3"/>
  <c r="Z7" i="3"/>
  <c r="Y7" i="3"/>
  <c r="X7" i="3"/>
  <c r="T7" i="3"/>
  <c r="C7" i="3"/>
  <c r="AA6" i="3"/>
  <c r="Z6" i="3"/>
  <c r="Y6" i="3"/>
  <c r="X6" i="3"/>
  <c r="T6" i="3"/>
  <c r="C6" i="3"/>
  <c r="AA5" i="3"/>
  <c r="Z5" i="3"/>
  <c r="Y5" i="3"/>
  <c r="X5" i="3"/>
  <c r="T5" i="3"/>
  <c r="C5" i="3"/>
  <c r="AA4" i="3"/>
  <c r="Z4" i="3"/>
  <c r="Y4" i="3"/>
  <c r="X4" i="3"/>
  <c r="T4" i="3"/>
  <c r="C4" i="3"/>
  <c r="AA3" i="3"/>
  <c r="Z3" i="3"/>
  <c r="Y3" i="3"/>
  <c r="X3" i="3"/>
  <c r="T3" i="3"/>
  <c r="C3" i="3"/>
  <c r="V12" i="2"/>
  <c r="U12" i="2"/>
  <c r="T12" i="2"/>
  <c r="S12" i="2"/>
  <c r="R12" i="2"/>
  <c r="Q12" i="2"/>
  <c r="P12" i="2"/>
  <c r="O12" i="2"/>
  <c r="N12" i="2"/>
  <c r="M12" i="2"/>
  <c r="L12" i="2"/>
  <c r="K12" i="2"/>
  <c r="J12" i="2"/>
  <c r="I12" i="2"/>
  <c r="H12" i="2"/>
  <c r="G12" i="2"/>
  <c r="F12" i="2"/>
  <c r="E12" i="2"/>
  <c r="D12" i="2"/>
  <c r="C12" i="2"/>
  <c r="B12" i="2"/>
  <c r="V11" i="2"/>
  <c r="V10" i="2"/>
  <c r="V5" i="2"/>
  <c r="U5" i="2"/>
  <c r="T5" i="2"/>
  <c r="S5" i="2"/>
  <c r="R5" i="2"/>
  <c r="Q5" i="2"/>
  <c r="P5" i="2"/>
  <c r="O5" i="2"/>
  <c r="N5" i="2"/>
  <c r="M5" i="2"/>
  <c r="L5" i="2"/>
  <c r="K5" i="2"/>
  <c r="J5" i="2"/>
  <c r="I5" i="2"/>
  <c r="H5" i="2"/>
  <c r="G5" i="2"/>
  <c r="F5" i="2"/>
  <c r="E5" i="2"/>
  <c r="D5" i="2"/>
  <c r="C5" i="2"/>
  <c r="B5" i="2"/>
  <c r="V4" i="2"/>
  <c r="V3" i="2"/>
  <c r="Q50" i="6"/>
  <c r="P50" i="6"/>
  <c r="O50" i="6"/>
  <c r="N50" i="6"/>
  <c r="Q49" i="6"/>
  <c r="P49" i="6"/>
  <c r="O49" i="6"/>
  <c r="N49" i="6"/>
  <c r="Q48" i="6"/>
  <c r="P48" i="6"/>
  <c r="O48" i="6"/>
  <c r="N48" i="6"/>
  <c r="Q47" i="6"/>
  <c r="P47" i="6"/>
  <c r="O47" i="6"/>
  <c r="N47" i="6"/>
  <c r="Q46" i="6"/>
  <c r="P46" i="6"/>
  <c r="O46" i="6"/>
  <c r="N46" i="6"/>
  <c r="Q45" i="6"/>
  <c r="P45" i="6"/>
  <c r="O45" i="6"/>
  <c r="N45" i="6"/>
  <c r="Q44" i="6"/>
  <c r="P44" i="6"/>
  <c r="O44" i="6"/>
  <c r="N44" i="6"/>
  <c r="Q43" i="6"/>
  <c r="P43" i="6"/>
  <c r="O43" i="6"/>
  <c r="N43" i="6"/>
  <c r="Q42" i="6"/>
  <c r="P42" i="6"/>
  <c r="O42" i="6"/>
  <c r="N42" i="6"/>
  <c r="Q41" i="6"/>
  <c r="P41" i="6"/>
  <c r="O41" i="6"/>
  <c r="N41" i="6"/>
  <c r="Q40" i="6"/>
  <c r="P40" i="6"/>
  <c r="O40" i="6"/>
  <c r="N40" i="6"/>
  <c r="Q39" i="6"/>
  <c r="P39" i="6"/>
  <c r="O39" i="6"/>
  <c r="N39" i="6"/>
  <c r="Q38" i="6"/>
  <c r="P38" i="6"/>
  <c r="O38" i="6"/>
  <c r="N38" i="6"/>
  <c r="Q37" i="6"/>
  <c r="P37" i="6"/>
  <c r="O37" i="6"/>
  <c r="N37" i="6"/>
  <c r="Q36" i="6"/>
  <c r="P36" i="6"/>
  <c r="O36" i="6"/>
  <c r="N36" i="6"/>
  <c r="Q35" i="6"/>
  <c r="P35" i="6"/>
  <c r="O35" i="6"/>
  <c r="N35" i="6"/>
  <c r="Q34" i="6"/>
  <c r="P34" i="6"/>
  <c r="O34" i="6"/>
  <c r="N34" i="6"/>
  <c r="Q33" i="6"/>
  <c r="P33" i="6"/>
  <c r="O33" i="6"/>
  <c r="N33" i="6"/>
  <c r="Q32" i="6"/>
  <c r="P32" i="6"/>
  <c r="O32" i="6"/>
  <c r="N32" i="6"/>
  <c r="Q31" i="6"/>
  <c r="P31" i="6"/>
  <c r="O31" i="6"/>
  <c r="N31" i="6"/>
  <c r="Q30" i="6"/>
  <c r="P30" i="6"/>
  <c r="O30" i="6"/>
  <c r="N30" i="6"/>
  <c r="Q29" i="6"/>
  <c r="P29" i="6"/>
  <c r="O29" i="6"/>
  <c r="N29" i="6"/>
  <c r="Q28" i="6"/>
  <c r="P28" i="6"/>
  <c r="O28" i="6"/>
  <c r="N28" i="6"/>
  <c r="Q27" i="6"/>
  <c r="P27" i="6"/>
  <c r="O27" i="6"/>
  <c r="N27" i="6"/>
  <c r="Q26" i="6"/>
  <c r="P26" i="6"/>
  <c r="O26" i="6"/>
  <c r="N26" i="6"/>
  <c r="Q25" i="6"/>
  <c r="P25" i="6"/>
  <c r="O25" i="6"/>
  <c r="N25" i="6"/>
  <c r="Q24" i="6"/>
  <c r="P24" i="6"/>
  <c r="O24" i="6"/>
  <c r="N24" i="6"/>
  <c r="Q23" i="6"/>
  <c r="P23" i="6"/>
  <c r="O23" i="6"/>
  <c r="N23" i="6"/>
  <c r="Q22" i="6"/>
  <c r="P22" i="6"/>
  <c r="O22" i="6"/>
  <c r="N22" i="6"/>
  <c r="Q21" i="6"/>
  <c r="P21" i="6"/>
  <c r="O21" i="6"/>
  <c r="N21" i="6"/>
  <c r="Q20" i="6"/>
  <c r="P20" i="6"/>
  <c r="O20" i="6"/>
  <c r="N20" i="6"/>
  <c r="Q19" i="6"/>
  <c r="P19" i="6"/>
  <c r="O19" i="6"/>
  <c r="N19" i="6"/>
  <c r="Q18" i="6"/>
  <c r="P18" i="6"/>
  <c r="O18" i="6"/>
  <c r="N18" i="6"/>
  <c r="Q17" i="6"/>
  <c r="P17" i="6"/>
  <c r="O17" i="6"/>
  <c r="N17" i="6"/>
  <c r="Q16" i="6"/>
  <c r="P16" i="6"/>
  <c r="O16" i="6"/>
  <c r="N16" i="6"/>
  <c r="Q15" i="6"/>
  <c r="P15" i="6"/>
  <c r="O15" i="6"/>
  <c r="N15" i="6"/>
  <c r="Q14" i="6"/>
  <c r="P14" i="6"/>
  <c r="O14" i="6"/>
  <c r="N14" i="6"/>
  <c r="Q13" i="6"/>
  <c r="P13" i="6"/>
  <c r="O13" i="6"/>
  <c r="N13" i="6"/>
  <c r="Q12" i="6"/>
  <c r="P12" i="6"/>
  <c r="O12" i="6"/>
  <c r="N12" i="6"/>
  <c r="Q11" i="6"/>
  <c r="P11" i="6"/>
  <c r="O11" i="6"/>
  <c r="N11" i="6"/>
  <c r="Q10" i="6"/>
  <c r="P10" i="6"/>
  <c r="O10" i="6"/>
  <c r="N10" i="6"/>
  <c r="Q9" i="6"/>
  <c r="P9" i="6"/>
  <c r="O9" i="6"/>
  <c r="N9" i="6"/>
  <c r="Q8" i="6"/>
  <c r="P8" i="6"/>
  <c r="O8" i="6"/>
  <c r="N8" i="6"/>
  <c r="Q7" i="6"/>
  <c r="P7" i="6"/>
  <c r="O7" i="6"/>
  <c r="N7" i="6"/>
  <c r="Q6" i="6"/>
  <c r="P6" i="6"/>
  <c r="O6" i="6"/>
  <c r="N6" i="6"/>
  <c r="Q5" i="6"/>
  <c r="P5" i="6"/>
  <c r="O5" i="6"/>
  <c r="N5" i="6"/>
  <c r="Q4" i="6"/>
  <c r="P4" i="6"/>
  <c r="O4" i="6"/>
  <c r="N4" i="6"/>
  <c r="Q3" i="6"/>
  <c r="P3" i="6"/>
  <c r="O3" i="6"/>
  <c r="N3" i="6"/>
  <c r="Q2" i="6"/>
  <c r="P2" i="6"/>
  <c r="O2" i="6"/>
  <c r="N2" i="6"/>
</calcChain>
</file>

<file path=xl/sharedStrings.xml><?xml version="1.0" encoding="utf-8"?>
<sst xmlns="http://schemas.openxmlformats.org/spreadsheetml/2006/main" count="618" uniqueCount="247">
  <si>
    <t>ID</t>
  </si>
  <si>
    <t>Code</t>
  </si>
  <si>
    <t>X</t>
  </si>
  <si>
    <t>Y</t>
  </si>
  <si>
    <t>elevation (m)</t>
  </si>
  <si>
    <t>Soil type</t>
  </si>
  <si>
    <t>L.01</t>
  </si>
  <si>
    <t>P4N</t>
  </si>
  <si>
    <t>P5N</t>
  </si>
  <si>
    <t>P8</t>
  </si>
  <si>
    <t>MP06</t>
  </si>
  <si>
    <t>MP01</t>
  </si>
  <si>
    <t>MP05</t>
  </si>
  <si>
    <t>P2N</t>
  </si>
  <si>
    <t>P7N</t>
  </si>
  <si>
    <t>MP13</t>
  </si>
  <si>
    <t>MP08</t>
  </si>
  <si>
    <t>P5N2</t>
  </si>
  <si>
    <t>MP11</t>
  </si>
  <si>
    <t>L.02</t>
  </si>
  <si>
    <t>MP02</t>
  </si>
  <si>
    <t>P9-2</t>
  </si>
  <si>
    <t>MP10</t>
  </si>
  <si>
    <t>P10</t>
  </si>
  <si>
    <t>L.06</t>
  </si>
  <si>
    <t>MP03</t>
  </si>
  <si>
    <t>P2N2</t>
  </si>
  <si>
    <t>MP07</t>
  </si>
  <si>
    <t>MP14</t>
  </si>
  <si>
    <t>MP04</t>
  </si>
  <si>
    <t>L.03</t>
  </si>
  <si>
    <t>L.05</t>
  </si>
  <si>
    <t>L.04</t>
  </si>
  <si>
    <t>P9</t>
  </si>
  <si>
    <t>L.07</t>
  </si>
  <si>
    <t>P3N</t>
  </si>
  <si>
    <t>L.13</t>
  </si>
  <si>
    <t>P12</t>
  </si>
  <si>
    <t>L11</t>
  </si>
  <si>
    <t>P13</t>
  </si>
  <si>
    <t>L.12</t>
  </si>
  <si>
    <t>L.14</t>
  </si>
  <si>
    <t>L.11</t>
  </si>
  <si>
    <t>L.15</t>
  </si>
  <si>
    <t>L.10</t>
  </si>
  <si>
    <t>L.08</t>
  </si>
  <si>
    <t>L.09</t>
  </si>
  <si>
    <t>Grid ID</t>
  </si>
  <si>
    <t>water</t>
  </si>
  <si>
    <t>land</t>
  </si>
  <si>
    <t>mix</t>
  </si>
  <si>
    <t>Grid-31</t>
  </si>
  <si>
    <t>Grid-36</t>
  </si>
  <si>
    <t>Grid-38</t>
  </si>
  <si>
    <t>Grid-39</t>
  </si>
  <si>
    <t>Grid-34</t>
  </si>
  <si>
    <t>Grid-35</t>
  </si>
  <si>
    <t>Grid-37</t>
  </si>
  <si>
    <t>Grid-32</t>
  </si>
  <si>
    <t>Grid-33</t>
  </si>
  <si>
    <t>Grid-40</t>
  </si>
  <si>
    <t>Grid-41</t>
  </si>
  <si>
    <t>Grid-30</t>
  </si>
  <si>
    <t>R3</t>
  </si>
  <si>
    <t>R8</t>
  </si>
  <si>
    <t>R4</t>
  </si>
  <si>
    <t>R5</t>
  </si>
  <si>
    <t>R7</t>
  </si>
  <si>
    <t>R2</t>
  </si>
  <si>
    <t>R1</t>
  </si>
  <si>
    <t>R6</t>
  </si>
  <si>
    <t>Average</t>
  </si>
  <si>
    <t>Electrical</t>
  </si>
  <si>
    <t>rvalue_5</t>
  </si>
  <si>
    <t>fresh-water 1</t>
  </si>
  <si>
    <t>fresh-water 2</t>
  </si>
  <si>
    <t>fresh-water 3</t>
  </si>
  <si>
    <t>fresh-water 4</t>
  </si>
  <si>
    <t>fresh-water 5</t>
  </si>
  <si>
    <t>fresh-water 6</t>
  </si>
  <si>
    <t>fresh-water 7</t>
  </si>
  <si>
    <t>fresh-water 8</t>
  </si>
  <si>
    <t>fresh-water 9</t>
  </si>
  <si>
    <t>fresh-water 10</t>
  </si>
  <si>
    <t>fresh-water 11</t>
  </si>
  <si>
    <t>fresh-water 12</t>
  </si>
  <si>
    <t>fresh-water 13</t>
  </si>
  <si>
    <t>fresh-water 14</t>
  </si>
  <si>
    <t>fresh-water 15</t>
  </si>
  <si>
    <t>fresh-water 16</t>
  </si>
  <si>
    <t>fresh-water 17</t>
  </si>
  <si>
    <t>fresh-water 18</t>
  </si>
  <si>
    <t>fresh-water 19</t>
  </si>
  <si>
    <t>fresh-water 20</t>
  </si>
  <si>
    <t>Grid-R1-regular-points</t>
  </si>
  <si>
    <t>Grid-R2-regular-points</t>
  </si>
  <si>
    <t>Grid-R3-regular-points</t>
  </si>
  <si>
    <t>Grid-R4-regular-points</t>
  </si>
  <si>
    <t>Grid-R5-regular-points</t>
  </si>
  <si>
    <t>Grid-R6-regular-points</t>
  </si>
  <si>
    <t>Grid-R7-regular-points</t>
  </si>
  <si>
    <t>Grid-R8-regular-points</t>
  </si>
  <si>
    <t>Grid polygons fully falling on water, land or mixed (grids of 100 pixels) using QGis (most recent Google Satellite background)</t>
  </si>
  <si>
    <t>image date</t>
  </si>
  <si>
    <t>Grid polygons fully falling on water, land or mixed (grids of 100 pixels) using Google Earth Pro (historical cloud-free image collected before 14 February 2017)</t>
  </si>
  <si>
    <t>Percentage of L8 pixels falling on water using recent Google Satellite as base image in QGIS</t>
  </si>
  <si>
    <t>Sand dunes' soil</t>
  </si>
  <si>
    <t>Less salty soil</t>
  </si>
  <si>
    <t>Alluvial soil has yellowish reddish layer</t>
  </si>
  <si>
    <t>Deep alkaline soils, saline soil average</t>
  </si>
  <si>
    <t>Salty soil</t>
  </si>
  <si>
    <t>Salty soil average</t>
  </si>
  <si>
    <t>Salty soil under mangrove forest</t>
  </si>
  <si>
    <t>Soil disturbance by cultivation</t>
  </si>
  <si>
    <t>Potential of shallow alkaline soil, under mangrove forest</t>
  </si>
  <si>
    <t>Potential of deep alkaline soil, saline soil average</t>
  </si>
  <si>
    <t>VSSI = 2 × green − 5 × (red + NIR)</t>
  </si>
  <si>
    <t>Percentage of L8 pixels falling on fresh water using recent Google Satellite as base image in QGIS</t>
  </si>
  <si>
    <t>Google image date</t>
  </si>
  <si>
    <t>Grid-1-regular-points</t>
  </si>
  <si>
    <t>Grid-2-regular-points</t>
  </si>
  <si>
    <t>Grid-3-regular-points</t>
  </si>
  <si>
    <t>Grid-4-regular-points</t>
  </si>
  <si>
    <t>Grid-5-regular-points</t>
  </si>
  <si>
    <t>Grid-6-regular-points</t>
  </si>
  <si>
    <t>Grid-7-regular-points</t>
  </si>
  <si>
    <t>Grid-8-regular-points</t>
  </si>
  <si>
    <t>Grid-9-regular-points</t>
  </si>
  <si>
    <t>Grid-10-regular-points</t>
  </si>
  <si>
    <t>Grid-11-regular-points</t>
  </si>
  <si>
    <t>Grid-12-regular-points</t>
  </si>
  <si>
    <t>Grid-13-regular-points</t>
  </si>
  <si>
    <t>Grid-14-regular-points</t>
  </si>
  <si>
    <t>Grid-15-regular-points</t>
  </si>
  <si>
    <t>Grid-16-regular-points</t>
  </si>
  <si>
    <t>Grid-17-regular-points</t>
  </si>
  <si>
    <t>Grid-18-regular-points</t>
  </si>
  <si>
    <t>Grid-19-regular-points</t>
  </si>
  <si>
    <t>Grid-20-regular-points</t>
  </si>
  <si>
    <t>Grid-21-regular-points</t>
  </si>
  <si>
    <t>Grid-22-regular-points</t>
  </si>
  <si>
    <t>Grid-23-regular-points</t>
  </si>
  <si>
    <t>Grid-24-regular-points</t>
  </si>
  <si>
    <t>Grid-25-regular-points</t>
  </si>
  <si>
    <t>Grid-26-regular-points</t>
  </si>
  <si>
    <t>Grid-27-regular-points</t>
  </si>
  <si>
    <t>Grid-28-regular-points</t>
  </si>
  <si>
    <t>Grid-29-regular-points</t>
  </si>
  <si>
    <t>Grid-30-regular-points</t>
  </si>
  <si>
    <t>Grid-31-regular-points</t>
  </si>
  <si>
    <t>Grid-32-regular-points</t>
  </si>
  <si>
    <t>Grid-33-regular-points</t>
  </si>
  <si>
    <t>Grid-34-regular-points</t>
  </si>
  <si>
    <t>Grid-35-regular-points</t>
  </si>
  <si>
    <t>Grid-36-regular-points</t>
  </si>
  <si>
    <t>Grid-37-regular-points</t>
  </si>
  <si>
    <t>Grid-38-regular-points</t>
  </si>
  <si>
    <t>Grid-39-regular-points</t>
  </si>
  <si>
    <t>Grid-40-regular-points</t>
  </si>
  <si>
    <t>Grid-41-regular-points</t>
  </si>
  <si>
    <t>Percentage of L8 pixels falling on water using historic Google Satellite in Google Earth Pro</t>
  </si>
  <si>
    <t>Percentage of L8 pixels falling on fresh water using historic Google Satellite in Google Earth Pro</t>
  </si>
  <si>
    <t>EC1:5</t>
  </si>
  <si>
    <t>elevation</t>
  </si>
  <si>
    <t>rvalue_1</t>
  </si>
  <si>
    <t>rvalue_2</t>
  </si>
  <si>
    <t>rvalue_3</t>
  </si>
  <si>
    <t>rvalue_4</t>
  </si>
  <si>
    <t>rvalue_6</t>
  </si>
  <si>
    <t>rvalue_7</t>
  </si>
  <si>
    <t>reflectance_b5</t>
  </si>
  <si>
    <t>reflectance_b3</t>
  </si>
  <si>
    <t>reflectance_b4</t>
  </si>
  <si>
    <t>SUMMARY OUTPUT</t>
  </si>
  <si>
    <t>Regression Statistics</t>
  </si>
  <si>
    <t>Multiple R</t>
  </si>
  <si>
    <t>R Square</t>
  </si>
  <si>
    <t>Adjusted R Square</t>
  </si>
  <si>
    <t>Standard Error</t>
  </si>
  <si>
    <t>Observations</t>
  </si>
  <si>
    <t>ANOVA</t>
  </si>
  <si>
    <t>Regression</t>
  </si>
  <si>
    <t>Residual</t>
  </si>
  <si>
    <t>Total</t>
  </si>
  <si>
    <t>Intercept</t>
  </si>
  <si>
    <t>df</t>
  </si>
  <si>
    <t>SS</t>
  </si>
  <si>
    <t>MS</t>
  </si>
  <si>
    <t>F</t>
  </si>
  <si>
    <t>Significance F</t>
  </si>
  <si>
    <t>Coefficients</t>
  </si>
  <si>
    <t>t Stat</t>
  </si>
  <si>
    <t>P-value</t>
  </si>
  <si>
    <t>Lower 95%</t>
  </si>
  <si>
    <t>Upper 95%</t>
  </si>
  <si>
    <t>Lower 95.0%</t>
  </si>
  <si>
    <t>Upper 95.0%</t>
  </si>
  <si>
    <t>X Variable 1</t>
  </si>
  <si>
    <t>RESIDUAL OUTPUT</t>
  </si>
  <si>
    <t>Observation</t>
  </si>
  <si>
    <t>Predicted Y</t>
  </si>
  <si>
    <t>Residuals</t>
  </si>
  <si>
    <t xml:space="preserve">SUMMARY OUTPUT </t>
  </si>
  <si>
    <t>Independent variable: water percentage cover</t>
  </si>
  <si>
    <t>Dependent variable : NIR reflectance of freshwater pixels</t>
  </si>
  <si>
    <t>Dependent variable : NIR reflectance of saltwater pixels</t>
  </si>
  <si>
    <t>Predicted reflectance_b5</t>
  </si>
  <si>
    <t>Independent variable: water percentage cover of historic Google images</t>
  </si>
  <si>
    <t xml:space="preserve">Dependent variable : NIR reflectance of saltwater pixels </t>
  </si>
  <si>
    <t>Water (%) recent google</t>
  </si>
  <si>
    <t>Miltiple regression</t>
  </si>
  <si>
    <t>Independent variable 1: EC1:5</t>
  </si>
  <si>
    <t>Dependent variable : reflectance_b5</t>
  </si>
  <si>
    <t>Independent variable 2: water percent cover (%) recent Google</t>
  </si>
  <si>
    <t>Water percent cover (%) recent Google</t>
  </si>
  <si>
    <t>Multiple regression</t>
  </si>
  <si>
    <t>VSSI</t>
  </si>
  <si>
    <t>Dependent variable : VSSI</t>
  </si>
  <si>
    <t>Data description</t>
  </si>
  <si>
    <t>Comment on “Soil salinity assessment by using near-infrared channel and Vegetation Soil Salinity Index derived from Landsat 8 OLI data: a case study in the Tra Vinh Province, Mekong Delta, Vietnam” by Kim-Anh Nguyen, Yuei-An Liou, Ha-Phuong Tran, Phi-Phung Hoang and Thanh-Hung Nguyen</t>
  </si>
  <si>
    <t>Authors: Sonia Silvestri, Diep Nguyen Ngoc, Emilia Chiapponi</t>
  </si>
  <si>
    <t>Sheet 1: Salinity-data_Nguyen_et_al_2020</t>
  </si>
  <si>
    <t>This sheet contains the data provided by Nguyen et al. 2020 in Tab. 4</t>
  </si>
  <si>
    <t>Electrical conductivity EC1:5(dS/m)</t>
  </si>
  <si>
    <t>EC1:5 (dS/m)</t>
  </si>
  <si>
    <t>reflectance_b* = reflectance</t>
  </si>
  <si>
    <t>VSSI = Vegetation Soil Salinity Index</t>
  </si>
  <si>
    <t>This sheet provides the reflectance values of the pixels extracted from the Landsat 8 OLI Collection 2 Level 2 image (USGS) and corresponding to the field observations provided by Nguyen et al. 2020</t>
  </si>
  <si>
    <t>rvalue_* = reflectance value provided by USGS with scale factor = 0.0000275 -0.2 (https://www.usgs.gov/faqs/how-do-i-use-scale-factor-landsat-level-2-science-products)</t>
  </si>
  <si>
    <t>R1-R8 = random ponts selected within the coastal ponded area of the Tra Vinh Province, Mekong Delta</t>
  </si>
  <si>
    <t>This sheet contains the data provided in Tab. 1 of our paper</t>
  </si>
  <si>
    <t xml:space="preserve">R1 to R8 are grids crated around random points falling within the coastal ponded zone. Google Satellite images are used as base images. </t>
  </si>
  <si>
    <t xml:space="preserve">Number of grid cells fully falling on water, land or mixed water/land. Cells sum to 100 for each grid. </t>
  </si>
  <si>
    <t>G30 to G41 are grids created around the corresponding field points of Nguyen et al. 2020 (see IDs of Tab. 4).</t>
  </si>
  <si>
    <t>Single and multiple regressions among the variables: EC1:5, water percent cover and reflectance band 5 (i.e. NIR)</t>
  </si>
  <si>
    <t>Single and multiple regressions among the variables: EC1:5, water percent cover and VSSI</t>
  </si>
  <si>
    <t>Percentage cover of L8 pixels falling on water and land using recent Google Satellite as base image in QGIS</t>
  </si>
  <si>
    <t>Grid-1 to Grid-41 regular points: 100 regular points were generated within each L8 pixel corresponding to the 41 salinity observation points provided by Nguyen et al. (2020)</t>
  </si>
  <si>
    <t>Grid-R1 to Grid-R8 regular points: 100 regular points were generated within eight random pixels selected accross the coastal ponded area</t>
  </si>
  <si>
    <t>Freswater-1 to freshwater-20: 100 regular points were generated within the 20 random pixels selected accross the ponded freshwater inland areas</t>
  </si>
  <si>
    <t>Sheet 2: L8-Collect2-L2</t>
  </si>
  <si>
    <t>Sheet 3: water-land-mix</t>
  </si>
  <si>
    <t>Sheet 4: Single-multi_regressions</t>
  </si>
  <si>
    <t>Sheet 5: pixel%-in-water_recent-Google</t>
  </si>
  <si>
    <t>Sheet 6: pixel%-in-water_historic-Google</t>
  </si>
  <si>
    <t>Similarly to sheet 5, this sheet provides the percentage cover of L8 pixels falling on water and land using historic Google Satellite as base images in Google Earth Pro</t>
  </si>
  <si>
    <t>For nomenclature, please refer to sheet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</si>
</sst>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D1E6C4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 tint="0.79998168889431442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8">
    <xf numFmtId="0" fontId="0" fillId="0" borderId="0" xfId="0"/>
    <xf numFmtId="0" fontId="16" fillId="0" borderId="0" xfId="0" applyFont="1"/>
    <xf numFmtId="17" fontId="0" fillId="0" borderId="0" xfId="0" applyNumberFormat="1"/>
    <xf numFmtId="0" fontId="0" fillId="0" borderId="0" xfId="0" applyFill="1"/>
    <xf numFmtId="0" fontId="0" fillId="33" borderId="0" xfId="0" applyFill="1"/>
    <xf numFmtId="0" fontId="18" fillId="0" borderId="0" xfId="0" applyFont="1"/>
    <xf numFmtId="0" fontId="0" fillId="34" borderId="0" xfId="0" applyFill="1" applyAlignment="1">
      <alignment horizontal="right"/>
    </xf>
    <xf numFmtId="0" fontId="0" fillId="34" borderId="0" xfId="0" applyFill="1"/>
    <xf numFmtId="17" fontId="0" fillId="33" borderId="0" xfId="0" applyNumberFormat="1" applyFill="1"/>
    <xf numFmtId="0" fontId="0" fillId="0" borderId="0" xfId="0" applyFill="1" applyBorder="1" applyAlignment="1"/>
    <xf numFmtId="0" fontId="0" fillId="0" borderId="10" xfId="0" applyFill="1" applyBorder="1" applyAlignment="1"/>
    <xf numFmtId="0" fontId="19" fillId="0" borderId="11" xfId="0" applyFont="1" applyFill="1" applyBorder="1" applyAlignment="1">
      <alignment horizontal="center"/>
    </xf>
    <xf numFmtId="0" fontId="19" fillId="0" borderId="11" xfId="0" applyFont="1" applyFill="1" applyBorder="1" applyAlignment="1">
      <alignment horizontal="centerContinuous"/>
    </xf>
    <xf numFmtId="0" fontId="0" fillId="35" borderId="0" xfId="0" applyFill="1"/>
    <xf numFmtId="0" fontId="0" fillId="36" borderId="0" xfId="0" applyFill="1"/>
    <xf numFmtId="0" fontId="18" fillId="0" borderId="0" xfId="0" applyFont="1" applyAlignment="1">
      <alignment horizontal="center"/>
    </xf>
    <xf numFmtId="0" fontId="0" fillId="37" borderId="10" xfId="0" applyFill="1" applyBorder="1" applyAlignment="1"/>
    <xf numFmtId="0" fontId="0" fillId="38" borderId="0" xfId="0" applyFill="1" applyBorder="1" applyAlignment="1"/>
    <xf numFmtId="0" fontId="16" fillId="33" borderId="0" xfId="0" applyFont="1" applyFill="1"/>
    <xf numFmtId="0" fontId="16" fillId="39" borderId="0" xfId="0" applyFont="1" applyFill="1"/>
    <xf numFmtId="0" fontId="0" fillId="39" borderId="0" xfId="0" applyFill="1"/>
    <xf numFmtId="0" fontId="16" fillId="40" borderId="0" xfId="0" applyFont="1" applyFill="1"/>
    <xf numFmtId="0" fontId="0" fillId="40" borderId="0" xfId="0" applyFill="1"/>
    <xf numFmtId="0" fontId="0" fillId="41" borderId="0" xfId="0" applyFill="1"/>
    <xf numFmtId="0" fontId="16" fillId="42" borderId="0" xfId="0" applyFont="1" applyFill="1"/>
    <xf numFmtId="0" fontId="0" fillId="42" borderId="0" xfId="0" applyFill="1"/>
    <xf numFmtId="0" fontId="0" fillId="0" borderId="0" xfId="0" applyFont="1"/>
    <xf numFmtId="0" fontId="20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colors>
    <mruColors>
      <color rgb="FFD1E6C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'L8-Collect2-L2'!$E$1</c:f>
              <c:strCache>
                <c:ptCount val="1"/>
                <c:pt idx="0">
                  <c:v>EC1:5 (dS/m)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exp"/>
            <c:dispRSqr val="1"/>
            <c:dispEq val="1"/>
            <c:trendlineLbl>
              <c:layout>
                <c:manualLayout>
                  <c:x val="8.5009607269445467E-2"/>
                  <c:y val="-0.15278844122545623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1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'L8-Collect2-L2'!$P$2:$P$42</c:f>
              <c:numCache>
                <c:formatCode>General</c:formatCode>
                <c:ptCount val="41"/>
                <c:pt idx="0">
                  <c:v>0.36542749999999996</c:v>
                </c:pt>
                <c:pt idx="1">
                  <c:v>0.27750999999999998</c:v>
                </c:pt>
                <c:pt idx="2">
                  <c:v>0.27264250000000001</c:v>
                </c:pt>
                <c:pt idx="3">
                  <c:v>0.30258999999999997</c:v>
                </c:pt>
                <c:pt idx="4">
                  <c:v>0.33567249999999998</c:v>
                </c:pt>
                <c:pt idx="5">
                  <c:v>0.30138000000000004</c:v>
                </c:pt>
                <c:pt idx="6">
                  <c:v>0.34799249999999998</c:v>
                </c:pt>
                <c:pt idx="7">
                  <c:v>0.30016999999999999</c:v>
                </c:pt>
                <c:pt idx="8">
                  <c:v>0.28380749999999999</c:v>
                </c:pt>
                <c:pt idx="9">
                  <c:v>0.48461250000000006</c:v>
                </c:pt>
                <c:pt idx="10">
                  <c:v>0.42064750000000001</c:v>
                </c:pt>
                <c:pt idx="11">
                  <c:v>0.29128750000000003</c:v>
                </c:pt>
                <c:pt idx="12">
                  <c:v>0.37711500000000003</c:v>
                </c:pt>
                <c:pt idx="13">
                  <c:v>0.30363500000000004</c:v>
                </c:pt>
                <c:pt idx="14">
                  <c:v>0.30597250000000004</c:v>
                </c:pt>
                <c:pt idx="15">
                  <c:v>0.25097249999999999</c:v>
                </c:pt>
                <c:pt idx="16">
                  <c:v>0.2675825</c:v>
                </c:pt>
                <c:pt idx="17">
                  <c:v>0.28768500000000002</c:v>
                </c:pt>
                <c:pt idx="18">
                  <c:v>0.33366500000000004</c:v>
                </c:pt>
                <c:pt idx="19">
                  <c:v>0.31892499999999996</c:v>
                </c:pt>
                <c:pt idx="20">
                  <c:v>0.30016999999999999</c:v>
                </c:pt>
                <c:pt idx="21">
                  <c:v>0.23433500000000002</c:v>
                </c:pt>
                <c:pt idx="22">
                  <c:v>0.34521499999999999</c:v>
                </c:pt>
                <c:pt idx="23">
                  <c:v>0.25823250000000003</c:v>
                </c:pt>
                <c:pt idx="24">
                  <c:v>0.30363500000000004</c:v>
                </c:pt>
                <c:pt idx="25">
                  <c:v>0.35297000000000006</c:v>
                </c:pt>
                <c:pt idx="26">
                  <c:v>0.29505500000000001</c:v>
                </c:pt>
                <c:pt idx="27">
                  <c:v>0.27874749999999998</c:v>
                </c:pt>
                <c:pt idx="28">
                  <c:v>0.22905500000000001</c:v>
                </c:pt>
                <c:pt idx="29">
                  <c:v>0.10695500000000002</c:v>
                </c:pt>
                <c:pt idx="30">
                  <c:v>8.7430000000000008E-2</c:v>
                </c:pt>
                <c:pt idx="31">
                  <c:v>0.1318975</c:v>
                </c:pt>
                <c:pt idx="32">
                  <c:v>0.15381499999999998</c:v>
                </c:pt>
                <c:pt idx="33">
                  <c:v>8.4982500000000016E-2</c:v>
                </c:pt>
                <c:pt idx="34">
                  <c:v>0.12543500000000002</c:v>
                </c:pt>
                <c:pt idx="35">
                  <c:v>0.17669499999999999</c:v>
                </c:pt>
                <c:pt idx="36">
                  <c:v>0.16753750000000001</c:v>
                </c:pt>
                <c:pt idx="37">
                  <c:v>0.26299</c:v>
                </c:pt>
                <c:pt idx="38">
                  <c:v>0.21371000000000001</c:v>
                </c:pt>
                <c:pt idx="39">
                  <c:v>9.6065000000000011E-2</c:v>
                </c:pt>
                <c:pt idx="40">
                  <c:v>0.12912000000000001</c:v>
                </c:pt>
              </c:numCache>
            </c:numRef>
          </c:xVal>
          <c:yVal>
            <c:numRef>
              <c:f>'L8-Collect2-L2'!$E$2:$E$42</c:f>
              <c:numCache>
                <c:formatCode>General</c:formatCode>
                <c:ptCount val="41"/>
                <c:pt idx="0">
                  <c:v>0.05</c:v>
                </c:pt>
                <c:pt idx="1">
                  <c:v>0.1</c:v>
                </c:pt>
                <c:pt idx="2">
                  <c:v>0.21</c:v>
                </c:pt>
                <c:pt idx="3">
                  <c:v>0.22</c:v>
                </c:pt>
                <c:pt idx="4">
                  <c:v>0.3</c:v>
                </c:pt>
                <c:pt idx="5">
                  <c:v>0.31</c:v>
                </c:pt>
                <c:pt idx="6">
                  <c:v>0.35</c:v>
                </c:pt>
                <c:pt idx="7">
                  <c:v>0.36</c:v>
                </c:pt>
                <c:pt idx="8">
                  <c:v>0.37</c:v>
                </c:pt>
                <c:pt idx="9">
                  <c:v>0.42</c:v>
                </c:pt>
                <c:pt idx="10">
                  <c:v>0.45</c:v>
                </c:pt>
                <c:pt idx="11">
                  <c:v>0.45</c:v>
                </c:pt>
                <c:pt idx="12">
                  <c:v>0.48</c:v>
                </c:pt>
                <c:pt idx="13">
                  <c:v>0.51</c:v>
                </c:pt>
                <c:pt idx="14">
                  <c:v>0.56999999999999995</c:v>
                </c:pt>
                <c:pt idx="15">
                  <c:v>0.6</c:v>
                </c:pt>
                <c:pt idx="16">
                  <c:v>0.62</c:v>
                </c:pt>
                <c:pt idx="17">
                  <c:v>0.62</c:v>
                </c:pt>
                <c:pt idx="18">
                  <c:v>0.63</c:v>
                </c:pt>
                <c:pt idx="19">
                  <c:v>0.64</c:v>
                </c:pt>
                <c:pt idx="20">
                  <c:v>0.64</c:v>
                </c:pt>
                <c:pt idx="21">
                  <c:v>0.69</c:v>
                </c:pt>
                <c:pt idx="22">
                  <c:v>0.73</c:v>
                </c:pt>
                <c:pt idx="23">
                  <c:v>0.75</c:v>
                </c:pt>
                <c:pt idx="24">
                  <c:v>0.75</c:v>
                </c:pt>
                <c:pt idx="25">
                  <c:v>0.8</c:v>
                </c:pt>
                <c:pt idx="26">
                  <c:v>0.83</c:v>
                </c:pt>
                <c:pt idx="27">
                  <c:v>1.46</c:v>
                </c:pt>
                <c:pt idx="28">
                  <c:v>1.6</c:v>
                </c:pt>
                <c:pt idx="29">
                  <c:v>3.01</c:v>
                </c:pt>
                <c:pt idx="30">
                  <c:v>3.45</c:v>
                </c:pt>
                <c:pt idx="31">
                  <c:v>3.65</c:v>
                </c:pt>
                <c:pt idx="32">
                  <c:v>3.88</c:v>
                </c:pt>
                <c:pt idx="33">
                  <c:v>4.3600000000000003</c:v>
                </c:pt>
                <c:pt idx="34">
                  <c:v>4.66</c:v>
                </c:pt>
                <c:pt idx="35">
                  <c:v>5.19</c:v>
                </c:pt>
                <c:pt idx="36">
                  <c:v>5.26</c:v>
                </c:pt>
                <c:pt idx="37">
                  <c:v>5.36</c:v>
                </c:pt>
                <c:pt idx="38">
                  <c:v>7.53</c:v>
                </c:pt>
                <c:pt idx="39">
                  <c:v>8.1999999999999904</c:v>
                </c:pt>
                <c:pt idx="40">
                  <c:v>9.31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5908-46A6-87BC-FDC51FBE2D7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17230144"/>
        <c:axId val="617230472"/>
      </c:scatterChart>
      <c:valAx>
        <c:axId val="61723014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NIR reflectance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7230472"/>
        <c:crosses val="autoZero"/>
        <c:crossBetween val="midCat"/>
      </c:valAx>
      <c:valAx>
        <c:axId val="6172304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EC1:5 (dS/m)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723014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100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'L8-Collect2-L2'!$E$1</c:f>
              <c:strCache>
                <c:ptCount val="1"/>
                <c:pt idx="0">
                  <c:v>EC1:5 (dS/m)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exp"/>
            <c:dispRSqr val="1"/>
            <c:dispEq val="1"/>
            <c:trendlineLbl>
              <c:layout>
                <c:manualLayout>
                  <c:x val="-0.301829615048119"/>
                  <c:y val="0.166829615048119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1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'L8-Collect2-L2'!$Q$2:$Q$42</c:f>
              <c:numCache>
                <c:formatCode>General</c:formatCode>
                <c:ptCount val="41"/>
                <c:pt idx="0">
                  <c:v>-1.9622124999999997</c:v>
                </c:pt>
                <c:pt idx="1">
                  <c:v>-1.5884324999999997</c:v>
                </c:pt>
                <c:pt idx="2">
                  <c:v>-1.8132999999999999</c:v>
                </c:pt>
                <c:pt idx="3">
                  <c:v>-1.7930324999999998</c:v>
                </c:pt>
                <c:pt idx="4">
                  <c:v>-1.8195975</c:v>
                </c:pt>
                <c:pt idx="5">
                  <c:v>-1.7670725</c:v>
                </c:pt>
                <c:pt idx="6">
                  <c:v>-1.9477199999999999</c:v>
                </c:pt>
                <c:pt idx="7">
                  <c:v>-1.6159049999999999</c:v>
                </c:pt>
                <c:pt idx="8">
                  <c:v>-1.8376925</c:v>
                </c:pt>
                <c:pt idx="9">
                  <c:v>-2.4807250000000005</c:v>
                </c:pt>
                <c:pt idx="10">
                  <c:v>-2.1653000000000002</c:v>
                </c:pt>
                <c:pt idx="11">
                  <c:v>-1.9351250000000002</c:v>
                </c:pt>
                <c:pt idx="12">
                  <c:v>-1.9587474999999999</c:v>
                </c:pt>
                <c:pt idx="13">
                  <c:v>-1.5856000000000003</c:v>
                </c:pt>
                <c:pt idx="14">
                  <c:v>-1.9386175000000003</c:v>
                </c:pt>
                <c:pt idx="15">
                  <c:v>-1.5952525</c:v>
                </c:pt>
                <c:pt idx="16">
                  <c:v>-1.7011275000000001</c:v>
                </c:pt>
                <c:pt idx="17">
                  <c:v>-2.0146825000000002</c:v>
                </c:pt>
                <c:pt idx="18">
                  <c:v>-1.7045925000000004</c:v>
                </c:pt>
                <c:pt idx="19">
                  <c:v>-2.1145349999999996</c:v>
                </c:pt>
                <c:pt idx="20">
                  <c:v>-1.6159049999999999</c:v>
                </c:pt>
                <c:pt idx="21">
                  <c:v>-1.5697050000000004</c:v>
                </c:pt>
                <c:pt idx="22">
                  <c:v>-2.4113424999999999</c:v>
                </c:pt>
                <c:pt idx="23">
                  <c:v>-1.7073149999999999</c:v>
                </c:pt>
                <c:pt idx="24">
                  <c:v>-1.5856000000000003</c:v>
                </c:pt>
                <c:pt idx="25">
                  <c:v>-2.4384300000000008</c:v>
                </c:pt>
                <c:pt idx="26">
                  <c:v>-1.8691250000000001</c:v>
                </c:pt>
                <c:pt idx="27">
                  <c:v>-1.7315700000000001</c:v>
                </c:pt>
                <c:pt idx="28">
                  <c:v>-1.2442425000000001</c:v>
                </c:pt>
                <c:pt idx="29">
                  <c:v>-0.67625750000000007</c:v>
                </c:pt>
                <c:pt idx="30">
                  <c:v>-0.63393500000000014</c:v>
                </c:pt>
                <c:pt idx="31">
                  <c:v>-0.89590000000000003</c:v>
                </c:pt>
                <c:pt idx="32">
                  <c:v>-1.1367174999999996</c:v>
                </c:pt>
                <c:pt idx="33">
                  <c:v>-0.54934500000000019</c:v>
                </c:pt>
                <c:pt idx="34">
                  <c:v>-0.98411999999999999</c:v>
                </c:pt>
                <c:pt idx="35">
                  <c:v>-1.1089699999999998</c:v>
                </c:pt>
                <c:pt idx="36">
                  <c:v>-1.0992625</c:v>
                </c:pt>
                <c:pt idx="37">
                  <c:v>-1.4255775000000002</c:v>
                </c:pt>
                <c:pt idx="38">
                  <c:v>-1.2914875000000001</c:v>
                </c:pt>
                <c:pt idx="39">
                  <c:v>-0.77674250000000022</c:v>
                </c:pt>
                <c:pt idx="40">
                  <c:v>-0.88902499999999995</c:v>
                </c:pt>
              </c:numCache>
            </c:numRef>
          </c:xVal>
          <c:yVal>
            <c:numRef>
              <c:f>'L8-Collect2-L2'!$E$2:$E$42</c:f>
              <c:numCache>
                <c:formatCode>General</c:formatCode>
                <c:ptCount val="41"/>
                <c:pt idx="0">
                  <c:v>0.05</c:v>
                </c:pt>
                <c:pt idx="1">
                  <c:v>0.1</c:v>
                </c:pt>
                <c:pt idx="2">
                  <c:v>0.21</c:v>
                </c:pt>
                <c:pt idx="3">
                  <c:v>0.22</c:v>
                </c:pt>
                <c:pt idx="4">
                  <c:v>0.3</c:v>
                </c:pt>
                <c:pt idx="5">
                  <c:v>0.31</c:v>
                </c:pt>
                <c:pt idx="6">
                  <c:v>0.35</c:v>
                </c:pt>
                <c:pt idx="7">
                  <c:v>0.36</c:v>
                </c:pt>
                <c:pt idx="8">
                  <c:v>0.37</c:v>
                </c:pt>
                <c:pt idx="9">
                  <c:v>0.42</c:v>
                </c:pt>
                <c:pt idx="10">
                  <c:v>0.45</c:v>
                </c:pt>
                <c:pt idx="11">
                  <c:v>0.45</c:v>
                </c:pt>
                <c:pt idx="12">
                  <c:v>0.48</c:v>
                </c:pt>
                <c:pt idx="13">
                  <c:v>0.51</c:v>
                </c:pt>
                <c:pt idx="14">
                  <c:v>0.56999999999999995</c:v>
                </c:pt>
                <c:pt idx="15">
                  <c:v>0.6</c:v>
                </c:pt>
                <c:pt idx="16">
                  <c:v>0.62</c:v>
                </c:pt>
                <c:pt idx="17">
                  <c:v>0.62</c:v>
                </c:pt>
                <c:pt idx="18">
                  <c:v>0.63</c:v>
                </c:pt>
                <c:pt idx="19">
                  <c:v>0.64</c:v>
                </c:pt>
                <c:pt idx="20">
                  <c:v>0.64</c:v>
                </c:pt>
                <c:pt idx="21">
                  <c:v>0.69</c:v>
                </c:pt>
                <c:pt idx="22">
                  <c:v>0.73</c:v>
                </c:pt>
                <c:pt idx="23">
                  <c:v>0.75</c:v>
                </c:pt>
                <c:pt idx="24">
                  <c:v>0.75</c:v>
                </c:pt>
                <c:pt idx="25">
                  <c:v>0.8</c:v>
                </c:pt>
                <c:pt idx="26">
                  <c:v>0.83</c:v>
                </c:pt>
                <c:pt idx="27">
                  <c:v>1.46</c:v>
                </c:pt>
                <c:pt idx="28">
                  <c:v>1.6</c:v>
                </c:pt>
                <c:pt idx="29">
                  <c:v>3.01</c:v>
                </c:pt>
                <c:pt idx="30">
                  <c:v>3.45</c:v>
                </c:pt>
                <c:pt idx="31">
                  <c:v>3.65</c:v>
                </c:pt>
                <c:pt idx="32">
                  <c:v>3.88</c:v>
                </c:pt>
                <c:pt idx="33">
                  <c:v>4.3600000000000003</c:v>
                </c:pt>
                <c:pt idx="34">
                  <c:v>4.66</c:v>
                </c:pt>
                <c:pt idx="35">
                  <c:v>5.19</c:v>
                </c:pt>
                <c:pt idx="36">
                  <c:v>5.26</c:v>
                </c:pt>
                <c:pt idx="37">
                  <c:v>5.36</c:v>
                </c:pt>
                <c:pt idx="38">
                  <c:v>7.53</c:v>
                </c:pt>
                <c:pt idx="39">
                  <c:v>8.1999999999999904</c:v>
                </c:pt>
                <c:pt idx="40">
                  <c:v>9.31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074C-4C31-B5BE-9C082AB6978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56037256"/>
        <c:axId val="756037912"/>
      </c:scatterChart>
      <c:valAx>
        <c:axId val="75603725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VSSI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56037912"/>
        <c:crosses val="autoZero"/>
        <c:crossBetween val="midCat"/>
      </c:valAx>
      <c:valAx>
        <c:axId val="75603791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EC1:5 (dS/m)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5603725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100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'Single-multi_regressions'!$E$1</c:f>
              <c:strCache>
                <c:ptCount val="1"/>
                <c:pt idx="0">
                  <c:v>reflectance_b5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4.0584677216823586E-2"/>
                  <c:y val="-0.30341482149483073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1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'Single-multi_regressions'!$G$2:$G$13</c:f>
              <c:numCache>
                <c:formatCode>General</c:formatCode>
                <c:ptCount val="12"/>
                <c:pt idx="0">
                  <c:v>51</c:v>
                </c:pt>
                <c:pt idx="1">
                  <c:v>65</c:v>
                </c:pt>
                <c:pt idx="2">
                  <c:v>66</c:v>
                </c:pt>
                <c:pt idx="3">
                  <c:v>56</c:v>
                </c:pt>
                <c:pt idx="4">
                  <c:v>55</c:v>
                </c:pt>
                <c:pt idx="5">
                  <c:v>57</c:v>
                </c:pt>
                <c:pt idx="6">
                  <c:v>39</c:v>
                </c:pt>
                <c:pt idx="7">
                  <c:v>37</c:v>
                </c:pt>
                <c:pt idx="8">
                  <c:v>0</c:v>
                </c:pt>
                <c:pt idx="9">
                  <c:v>25</c:v>
                </c:pt>
                <c:pt idx="10">
                  <c:v>62</c:v>
                </c:pt>
                <c:pt idx="11">
                  <c:v>43</c:v>
                </c:pt>
              </c:numCache>
            </c:numRef>
          </c:xVal>
          <c:yVal>
            <c:numRef>
              <c:f>'Single-multi_regressions'!$E$2:$E$13</c:f>
              <c:numCache>
                <c:formatCode>General</c:formatCode>
                <c:ptCount val="12"/>
                <c:pt idx="0">
                  <c:v>0.10695500000000002</c:v>
                </c:pt>
                <c:pt idx="1">
                  <c:v>8.7430000000000008E-2</c:v>
                </c:pt>
                <c:pt idx="2">
                  <c:v>0.1318975</c:v>
                </c:pt>
                <c:pt idx="3">
                  <c:v>0.15381499999999998</c:v>
                </c:pt>
                <c:pt idx="4">
                  <c:v>8.4982500000000016E-2</c:v>
                </c:pt>
                <c:pt idx="5">
                  <c:v>0.12543500000000002</c:v>
                </c:pt>
                <c:pt idx="6">
                  <c:v>0.17669499999999999</c:v>
                </c:pt>
                <c:pt idx="7">
                  <c:v>0.16753750000000001</c:v>
                </c:pt>
                <c:pt idx="8">
                  <c:v>0.26299</c:v>
                </c:pt>
                <c:pt idx="9">
                  <c:v>0.21371000000000001</c:v>
                </c:pt>
                <c:pt idx="10">
                  <c:v>9.6065000000000011E-2</c:v>
                </c:pt>
                <c:pt idx="11">
                  <c:v>0.12912000000000001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DF27-487B-BF10-277D79E07DA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26953024"/>
        <c:axId val="626955320"/>
      </c:scatterChart>
      <c:valAx>
        <c:axId val="62695302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Water percentage cover (%)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26955320"/>
        <c:crosses val="autoZero"/>
        <c:crossBetween val="midCat"/>
      </c:valAx>
      <c:valAx>
        <c:axId val="6269553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NIR reflectance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2695302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100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'Single-multi_regressions'!$E$1</c:f>
              <c:strCache>
                <c:ptCount val="1"/>
                <c:pt idx="0">
                  <c:v>reflectance_b5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'Single-multi_regressions'!$F$2:$F$13</c:f>
              <c:numCache>
                <c:formatCode>General</c:formatCode>
                <c:ptCount val="12"/>
                <c:pt idx="0">
                  <c:v>3.01</c:v>
                </c:pt>
                <c:pt idx="1">
                  <c:v>3.45</c:v>
                </c:pt>
                <c:pt idx="2">
                  <c:v>3.65</c:v>
                </c:pt>
                <c:pt idx="3">
                  <c:v>3.88</c:v>
                </c:pt>
                <c:pt idx="4">
                  <c:v>4.3600000000000003</c:v>
                </c:pt>
                <c:pt idx="5">
                  <c:v>4.66</c:v>
                </c:pt>
                <c:pt idx="6">
                  <c:v>5.19</c:v>
                </c:pt>
                <c:pt idx="7">
                  <c:v>5.26</c:v>
                </c:pt>
                <c:pt idx="8">
                  <c:v>5.36</c:v>
                </c:pt>
                <c:pt idx="9">
                  <c:v>7.53</c:v>
                </c:pt>
                <c:pt idx="10">
                  <c:v>8.1999999999999904</c:v>
                </c:pt>
                <c:pt idx="11">
                  <c:v>9.31</c:v>
                </c:pt>
              </c:numCache>
            </c:numRef>
          </c:xVal>
          <c:yVal>
            <c:numRef>
              <c:f>'Single-multi_regressions'!$E$2:$E$13</c:f>
              <c:numCache>
                <c:formatCode>General</c:formatCode>
                <c:ptCount val="12"/>
                <c:pt idx="0">
                  <c:v>0.10695500000000002</c:v>
                </c:pt>
                <c:pt idx="1">
                  <c:v>8.7430000000000008E-2</c:v>
                </c:pt>
                <c:pt idx="2">
                  <c:v>0.1318975</c:v>
                </c:pt>
                <c:pt idx="3">
                  <c:v>0.15381499999999998</c:v>
                </c:pt>
                <c:pt idx="4">
                  <c:v>8.4982500000000016E-2</c:v>
                </c:pt>
                <c:pt idx="5">
                  <c:v>0.12543500000000002</c:v>
                </c:pt>
                <c:pt idx="6">
                  <c:v>0.17669499999999999</c:v>
                </c:pt>
                <c:pt idx="7">
                  <c:v>0.16753750000000001</c:v>
                </c:pt>
                <c:pt idx="8">
                  <c:v>0.26299</c:v>
                </c:pt>
                <c:pt idx="9">
                  <c:v>0.21371000000000001</c:v>
                </c:pt>
                <c:pt idx="10">
                  <c:v>9.6065000000000011E-2</c:v>
                </c:pt>
                <c:pt idx="11">
                  <c:v>0.12912000000000001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FB6D-4530-9207-84BCA312838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33954560"/>
        <c:axId val="633954888"/>
      </c:scatterChart>
      <c:valAx>
        <c:axId val="63395456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EC 1:5 (dS/m)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33954888"/>
        <c:crosses val="autoZero"/>
        <c:crossBetween val="midCat"/>
      </c:valAx>
      <c:valAx>
        <c:axId val="6339548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NIR reflectance 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3395456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100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'Single-multi_regressions'!$AA$1</c:f>
              <c:strCache>
                <c:ptCount val="1"/>
                <c:pt idx="0">
                  <c:v>VSSI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'Single-multi_regressions'!$AB$2:$AB$13</c:f>
              <c:numCache>
                <c:formatCode>General</c:formatCode>
                <c:ptCount val="12"/>
                <c:pt idx="0">
                  <c:v>3.01</c:v>
                </c:pt>
                <c:pt idx="1">
                  <c:v>3.45</c:v>
                </c:pt>
                <c:pt idx="2">
                  <c:v>3.65</c:v>
                </c:pt>
                <c:pt idx="3">
                  <c:v>3.88</c:v>
                </c:pt>
                <c:pt idx="4">
                  <c:v>4.3600000000000003</c:v>
                </c:pt>
                <c:pt idx="5">
                  <c:v>4.66</c:v>
                </c:pt>
                <c:pt idx="6">
                  <c:v>5.19</c:v>
                </c:pt>
                <c:pt idx="7">
                  <c:v>5.26</c:v>
                </c:pt>
                <c:pt idx="8">
                  <c:v>5.36</c:v>
                </c:pt>
                <c:pt idx="9">
                  <c:v>7.53</c:v>
                </c:pt>
                <c:pt idx="10">
                  <c:v>8.1999999999999904</c:v>
                </c:pt>
                <c:pt idx="11">
                  <c:v>9.31</c:v>
                </c:pt>
              </c:numCache>
            </c:numRef>
          </c:xVal>
          <c:yVal>
            <c:numRef>
              <c:f>'Single-multi_regressions'!$AA$2:$AA$13</c:f>
              <c:numCache>
                <c:formatCode>General</c:formatCode>
                <c:ptCount val="12"/>
                <c:pt idx="0">
                  <c:v>-0.67625750000000007</c:v>
                </c:pt>
                <c:pt idx="1">
                  <c:v>-0.63393500000000014</c:v>
                </c:pt>
                <c:pt idx="2">
                  <c:v>-0.89590000000000003</c:v>
                </c:pt>
                <c:pt idx="3">
                  <c:v>-1.1367174999999996</c:v>
                </c:pt>
                <c:pt idx="4">
                  <c:v>-0.54934500000000019</c:v>
                </c:pt>
                <c:pt idx="5">
                  <c:v>-0.98411999999999999</c:v>
                </c:pt>
                <c:pt idx="6">
                  <c:v>-1.1089699999999998</c:v>
                </c:pt>
                <c:pt idx="7">
                  <c:v>-1.0992625</c:v>
                </c:pt>
                <c:pt idx="8">
                  <c:v>-1.4255775000000002</c:v>
                </c:pt>
                <c:pt idx="9">
                  <c:v>-1.2914875000000001</c:v>
                </c:pt>
                <c:pt idx="10">
                  <c:v>-0.77674250000000022</c:v>
                </c:pt>
                <c:pt idx="11">
                  <c:v>-0.88902499999999995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263B-4123-9362-21148868F6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33986048"/>
        <c:axId val="633994248"/>
      </c:scatterChart>
      <c:valAx>
        <c:axId val="63398604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EC 1:5 (dS/m)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33994248"/>
        <c:crosses val="autoZero"/>
        <c:crossBetween val="midCat"/>
      </c:valAx>
      <c:valAx>
        <c:axId val="6339942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VSSI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3398604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100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'Single-multi_regressions'!$AA$1</c:f>
              <c:strCache>
                <c:ptCount val="1"/>
                <c:pt idx="0">
                  <c:v>VSSI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0.43559823353157212"/>
                  <c:y val="0.12191903256810477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1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'Single-multi_regressions'!$AC$2:$AC$13</c:f>
              <c:numCache>
                <c:formatCode>General</c:formatCode>
                <c:ptCount val="12"/>
                <c:pt idx="0">
                  <c:v>51</c:v>
                </c:pt>
                <c:pt idx="1">
                  <c:v>65</c:v>
                </c:pt>
                <c:pt idx="2">
                  <c:v>66</c:v>
                </c:pt>
                <c:pt idx="3">
                  <c:v>56</c:v>
                </c:pt>
                <c:pt idx="4">
                  <c:v>55</c:v>
                </c:pt>
                <c:pt idx="5">
                  <c:v>57</c:v>
                </c:pt>
                <c:pt idx="6">
                  <c:v>39</c:v>
                </c:pt>
                <c:pt idx="7">
                  <c:v>37</c:v>
                </c:pt>
                <c:pt idx="8">
                  <c:v>0</c:v>
                </c:pt>
                <c:pt idx="9">
                  <c:v>25</c:v>
                </c:pt>
                <c:pt idx="10">
                  <c:v>62</c:v>
                </c:pt>
                <c:pt idx="11">
                  <c:v>43</c:v>
                </c:pt>
              </c:numCache>
            </c:numRef>
          </c:xVal>
          <c:yVal>
            <c:numRef>
              <c:f>'Single-multi_regressions'!$AA$2:$AA$13</c:f>
              <c:numCache>
                <c:formatCode>General</c:formatCode>
                <c:ptCount val="12"/>
                <c:pt idx="0">
                  <c:v>-0.67625750000000007</c:v>
                </c:pt>
                <c:pt idx="1">
                  <c:v>-0.63393500000000014</c:v>
                </c:pt>
                <c:pt idx="2">
                  <c:v>-0.89590000000000003</c:v>
                </c:pt>
                <c:pt idx="3">
                  <c:v>-1.1367174999999996</c:v>
                </c:pt>
                <c:pt idx="4">
                  <c:v>-0.54934500000000019</c:v>
                </c:pt>
                <c:pt idx="5">
                  <c:v>-0.98411999999999999</c:v>
                </c:pt>
                <c:pt idx="6">
                  <c:v>-1.1089699999999998</c:v>
                </c:pt>
                <c:pt idx="7">
                  <c:v>-1.0992625</c:v>
                </c:pt>
                <c:pt idx="8">
                  <c:v>-1.4255775000000002</c:v>
                </c:pt>
                <c:pt idx="9">
                  <c:v>-1.2914875000000001</c:v>
                </c:pt>
                <c:pt idx="10">
                  <c:v>-0.77674250000000022</c:v>
                </c:pt>
                <c:pt idx="11">
                  <c:v>-0.88902499999999995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D822-4F63-8962-41B18D3BC26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33242512"/>
        <c:axId val="633243168"/>
      </c:scatterChart>
      <c:valAx>
        <c:axId val="63324251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Water percentage cover (%)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33243168"/>
        <c:crosses val="autoZero"/>
        <c:crossBetween val="midCat"/>
      </c:valAx>
      <c:valAx>
        <c:axId val="6332431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VSSI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3324251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100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'pixel%-in-water_recent-Google'!$F$2</c:f>
              <c:strCache>
                <c:ptCount val="1"/>
                <c:pt idx="0">
                  <c:v>reflectance_b5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9.402759824825177E-3"/>
                  <c:y val="-0.29746943091095041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1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'pixel%-in-water_recent-Google'!$B$32:$B$51</c:f>
              <c:numCache>
                <c:formatCode>General</c:formatCode>
                <c:ptCount val="20"/>
                <c:pt idx="0">
                  <c:v>51</c:v>
                </c:pt>
                <c:pt idx="1">
                  <c:v>65</c:v>
                </c:pt>
                <c:pt idx="2">
                  <c:v>66</c:v>
                </c:pt>
                <c:pt idx="3">
                  <c:v>56</c:v>
                </c:pt>
                <c:pt idx="4">
                  <c:v>55</c:v>
                </c:pt>
                <c:pt idx="5">
                  <c:v>57</c:v>
                </c:pt>
                <c:pt idx="6">
                  <c:v>39</c:v>
                </c:pt>
                <c:pt idx="7">
                  <c:v>37</c:v>
                </c:pt>
                <c:pt idx="8">
                  <c:v>0</c:v>
                </c:pt>
                <c:pt idx="9">
                  <c:v>25</c:v>
                </c:pt>
                <c:pt idx="10">
                  <c:v>62</c:v>
                </c:pt>
                <c:pt idx="11">
                  <c:v>43</c:v>
                </c:pt>
                <c:pt idx="12">
                  <c:v>100</c:v>
                </c:pt>
                <c:pt idx="13">
                  <c:v>67</c:v>
                </c:pt>
                <c:pt idx="14">
                  <c:v>0</c:v>
                </c:pt>
                <c:pt idx="15">
                  <c:v>84</c:v>
                </c:pt>
                <c:pt idx="16">
                  <c:v>77</c:v>
                </c:pt>
                <c:pt idx="17">
                  <c:v>100</c:v>
                </c:pt>
                <c:pt idx="18">
                  <c:v>20</c:v>
                </c:pt>
                <c:pt idx="19">
                  <c:v>15</c:v>
                </c:pt>
              </c:numCache>
            </c:numRef>
          </c:xVal>
          <c:yVal>
            <c:numRef>
              <c:f>'pixel%-in-water_recent-Google'!$F$32:$F$51</c:f>
              <c:numCache>
                <c:formatCode>General</c:formatCode>
                <c:ptCount val="20"/>
                <c:pt idx="0">
                  <c:v>0.10695500000000002</c:v>
                </c:pt>
                <c:pt idx="1">
                  <c:v>8.7430000000000008E-2</c:v>
                </c:pt>
                <c:pt idx="2">
                  <c:v>0.1318975</c:v>
                </c:pt>
                <c:pt idx="3">
                  <c:v>0.15381499999999998</c:v>
                </c:pt>
                <c:pt idx="4">
                  <c:v>8.4982500000000016E-2</c:v>
                </c:pt>
                <c:pt idx="5">
                  <c:v>0.12543500000000002</c:v>
                </c:pt>
                <c:pt idx="6">
                  <c:v>0.17669499999999999</c:v>
                </c:pt>
                <c:pt idx="7">
                  <c:v>0.16753750000000001</c:v>
                </c:pt>
                <c:pt idx="8">
                  <c:v>0.26299</c:v>
                </c:pt>
                <c:pt idx="9">
                  <c:v>0.21371000000000001</c:v>
                </c:pt>
                <c:pt idx="10">
                  <c:v>9.6065000000000011E-2</c:v>
                </c:pt>
                <c:pt idx="11">
                  <c:v>0.12912000000000001</c:v>
                </c:pt>
                <c:pt idx="12">
                  <c:v>6.8454999999999988E-2</c:v>
                </c:pt>
                <c:pt idx="13">
                  <c:v>0.11578250000000001</c:v>
                </c:pt>
                <c:pt idx="14">
                  <c:v>0.40609999999999996</c:v>
                </c:pt>
                <c:pt idx="15">
                  <c:v>6.1002500000000015E-2</c:v>
                </c:pt>
                <c:pt idx="16">
                  <c:v>6.2240000000000018E-2</c:v>
                </c:pt>
                <c:pt idx="17">
                  <c:v>2.8744999999999993E-2</c:v>
                </c:pt>
                <c:pt idx="18">
                  <c:v>0.31202250000000004</c:v>
                </c:pt>
                <c:pt idx="19">
                  <c:v>0.16891250000000002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0687-401A-97BB-59A193D100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16490504"/>
        <c:axId val="716490832"/>
      </c:scatterChart>
      <c:valAx>
        <c:axId val="716490504"/>
        <c:scaling>
          <c:orientation val="minMax"/>
          <c:max val="1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Water percentage cover (%)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16490832"/>
        <c:crosses val="autoZero"/>
        <c:crossBetween val="midCat"/>
      </c:valAx>
      <c:valAx>
        <c:axId val="716490832"/>
        <c:scaling>
          <c:orientation val="minMax"/>
          <c:max val="0.5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NIR reflectance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1649050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100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'pixel%-in-water_recent-Google'!$G$2</c:f>
              <c:strCache>
                <c:ptCount val="1"/>
                <c:pt idx="0">
                  <c:v>VSSI = 2 × green − 5 × (red + NIR)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2.5929630367020344E-3"/>
                  <c:y val="0.3177351473719337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1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'pixel%-in-water_recent-Google'!$B$32:$B$51</c:f>
              <c:numCache>
                <c:formatCode>General</c:formatCode>
                <c:ptCount val="20"/>
                <c:pt idx="0">
                  <c:v>51</c:v>
                </c:pt>
                <c:pt idx="1">
                  <c:v>65</c:v>
                </c:pt>
                <c:pt idx="2">
                  <c:v>66</c:v>
                </c:pt>
                <c:pt idx="3">
                  <c:v>56</c:v>
                </c:pt>
                <c:pt idx="4">
                  <c:v>55</c:v>
                </c:pt>
                <c:pt idx="5">
                  <c:v>57</c:v>
                </c:pt>
                <c:pt idx="6">
                  <c:v>39</c:v>
                </c:pt>
                <c:pt idx="7">
                  <c:v>37</c:v>
                </c:pt>
                <c:pt idx="8">
                  <c:v>0</c:v>
                </c:pt>
                <c:pt idx="9">
                  <c:v>25</c:v>
                </c:pt>
                <c:pt idx="10">
                  <c:v>62</c:v>
                </c:pt>
                <c:pt idx="11">
                  <c:v>43</c:v>
                </c:pt>
                <c:pt idx="12">
                  <c:v>100</c:v>
                </c:pt>
                <c:pt idx="13">
                  <c:v>67</c:v>
                </c:pt>
                <c:pt idx="14">
                  <c:v>0</c:v>
                </c:pt>
                <c:pt idx="15">
                  <c:v>84</c:v>
                </c:pt>
                <c:pt idx="16">
                  <c:v>77</c:v>
                </c:pt>
                <c:pt idx="17">
                  <c:v>100</c:v>
                </c:pt>
                <c:pt idx="18">
                  <c:v>20</c:v>
                </c:pt>
                <c:pt idx="19">
                  <c:v>15</c:v>
                </c:pt>
              </c:numCache>
            </c:numRef>
          </c:xVal>
          <c:yVal>
            <c:numRef>
              <c:f>'pixel%-in-water_recent-Google'!$G$32:$G$51</c:f>
              <c:numCache>
                <c:formatCode>General</c:formatCode>
                <c:ptCount val="20"/>
                <c:pt idx="0">
                  <c:v>-0.67625750000000007</c:v>
                </c:pt>
                <c:pt idx="1">
                  <c:v>-0.63393500000000014</c:v>
                </c:pt>
                <c:pt idx="2">
                  <c:v>-0.89590000000000003</c:v>
                </c:pt>
                <c:pt idx="3">
                  <c:v>-1.1367174999999996</c:v>
                </c:pt>
                <c:pt idx="4">
                  <c:v>-0.54934500000000019</c:v>
                </c:pt>
                <c:pt idx="5">
                  <c:v>-0.98411999999999999</c:v>
                </c:pt>
                <c:pt idx="6">
                  <c:v>-1.1089699999999998</c:v>
                </c:pt>
                <c:pt idx="7">
                  <c:v>-1.0992625</c:v>
                </c:pt>
                <c:pt idx="8">
                  <c:v>-1.4255775000000002</c:v>
                </c:pt>
                <c:pt idx="9">
                  <c:v>-1.2914875000000001</c:v>
                </c:pt>
                <c:pt idx="10">
                  <c:v>-0.77674250000000022</c:v>
                </c:pt>
                <c:pt idx="11">
                  <c:v>-0.88902499999999995</c:v>
                </c:pt>
                <c:pt idx="12">
                  <c:v>-0.55203999999999986</c:v>
                </c:pt>
                <c:pt idx="13">
                  <c:v>-0.73684000000000005</c:v>
                </c:pt>
                <c:pt idx="14">
                  <c:v>-2.1617524999999995</c:v>
                </c:pt>
                <c:pt idx="15">
                  <c:v>-0.461785</c:v>
                </c:pt>
                <c:pt idx="16">
                  <c:v>-0.51598750000000027</c:v>
                </c:pt>
                <c:pt idx="17">
                  <c:v>-0.26626000000000005</c:v>
                </c:pt>
                <c:pt idx="18">
                  <c:v>-1.6692550000000002</c:v>
                </c:pt>
                <c:pt idx="19">
                  <c:v>-1.0856224999999999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AE92-4149-9EFE-26D44F5B62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60294208"/>
        <c:axId val="760291584"/>
      </c:scatterChart>
      <c:valAx>
        <c:axId val="760294208"/>
        <c:scaling>
          <c:orientation val="minMax"/>
          <c:max val="1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Water percentage cover (%)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60291584"/>
        <c:crosses val="autoZero"/>
        <c:crossBetween val="midCat"/>
      </c:valAx>
      <c:valAx>
        <c:axId val="7602915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VSSI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6029420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100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'pixel%-in-water_recent-Google'!$Z$2</c:f>
              <c:strCache>
                <c:ptCount val="1"/>
                <c:pt idx="0">
                  <c:v>reflectance_b5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1.5772747156605423E-2"/>
                  <c:y val="-0.32445829687955674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1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'pixel%-in-water_recent-Google'!$S$3:$S$22</c:f>
              <c:numCache>
                <c:formatCode>General</c:formatCode>
                <c:ptCount val="20"/>
                <c:pt idx="0">
                  <c:v>35</c:v>
                </c:pt>
                <c:pt idx="1">
                  <c:v>64</c:v>
                </c:pt>
                <c:pt idx="2">
                  <c:v>0</c:v>
                </c:pt>
                <c:pt idx="3">
                  <c:v>56</c:v>
                </c:pt>
                <c:pt idx="4">
                  <c:v>84</c:v>
                </c:pt>
                <c:pt idx="5">
                  <c:v>92</c:v>
                </c:pt>
                <c:pt idx="6">
                  <c:v>100</c:v>
                </c:pt>
                <c:pt idx="7">
                  <c:v>60</c:v>
                </c:pt>
                <c:pt idx="8">
                  <c:v>100</c:v>
                </c:pt>
                <c:pt idx="9">
                  <c:v>100</c:v>
                </c:pt>
                <c:pt idx="10">
                  <c:v>72</c:v>
                </c:pt>
                <c:pt idx="11">
                  <c:v>68</c:v>
                </c:pt>
                <c:pt idx="12">
                  <c:v>1</c:v>
                </c:pt>
                <c:pt idx="13">
                  <c:v>32</c:v>
                </c:pt>
                <c:pt idx="14">
                  <c:v>33</c:v>
                </c:pt>
                <c:pt idx="15">
                  <c:v>63</c:v>
                </c:pt>
                <c:pt idx="16">
                  <c:v>14</c:v>
                </c:pt>
                <c:pt idx="17">
                  <c:v>36</c:v>
                </c:pt>
                <c:pt idx="18">
                  <c:v>46</c:v>
                </c:pt>
                <c:pt idx="19">
                  <c:v>44</c:v>
                </c:pt>
              </c:numCache>
            </c:numRef>
          </c:xVal>
          <c:yVal>
            <c:numRef>
              <c:f>'pixel%-in-water_recent-Google'!$Z$3:$Z$22</c:f>
              <c:numCache>
                <c:formatCode>General</c:formatCode>
                <c:ptCount val="20"/>
                <c:pt idx="0">
                  <c:v>0.1106125</c:v>
                </c:pt>
                <c:pt idx="1">
                  <c:v>0.11319750000000001</c:v>
                </c:pt>
                <c:pt idx="2">
                  <c:v>0.18280000000000002</c:v>
                </c:pt>
                <c:pt idx="3">
                  <c:v>0.1593425</c:v>
                </c:pt>
                <c:pt idx="4">
                  <c:v>6.9747500000000018E-2</c:v>
                </c:pt>
                <c:pt idx="5">
                  <c:v>9.6835000000000004E-2</c:v>
                </c:pt>
                <c:pt idx="6">
                  <c:v>3.24575E-2</c:v>
                </c:pt>
                <c:pt idx="7">
                  <c:v>0.13442749999999998</c:v>
                </c:pt>
                <c:pt idx="8">
                  <c:v>3.6417499999999992E-2</c:v>
                </c:pt>
                <c:pt idx="9">
                  <c:v>7.1562499999999973E-2</c:v>
                </c:pt>
                <c:pt idx="10">
                  <c:v>0.13192500000000001</c:v>
                </c:pt>
                <c:pt idx="11">
                  <c:v>7.9647499999999982E-2</c:v>
                </c:pt>
                <c:pt idx="12">
                  <c:v>0.24712250000000002</c:v>
                </c:pt>
                <c:pt idx="13">
                  <c:v>0.14295249999999998</c:v>
                </c:pt>
                <c:pt idx="14">
                  <c:v>0.16979250000000001</c:v>
                </c:pt>
                <c:pt idx="15">
                  <c:v>0.19267250000000002</c:v>
                </c:pt>
                <c:pt idx="16">
                  <c:v>0.199575</c:v>
                </c:pt>
                <c:pt idx="17">
                  <c:v>0.17059000000000002</c:v>
                </c:pt>
                <c:pt idx="18">
                  <c:v>0.20985999999999999</c:v>
                </c:pt>
                <c:pt idx="19">
                  <c:v>0.19913500000000001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688D-405D-9E86-E8784A5CB95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04799024"/>
        <c:axId val="704800992"/>
      </c:scatterChart>
      <c:valAx>
        <c:axId val="704799024"/>
        <c:scaling>
          <c:orientation val="minMax"/>
          <c:max val="1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Water percentage cover (%)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04800992"/>
        <c:crosses val="autoZero"/>
        <c:crossBetween val="midCat"/>
      </c:valAx>
      <c:valAx>
        <c:axId val="704800992"/>
        <c:scaling>
          <c:orientation val="minMax"/>
          <c:max val="0.5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NIR reflectance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0479902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100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'pixel%-in-water_recent-Google'!$AA$2</c:f>
              <c:strCache>
                <c:ptCount val="1"/>
                <c:pt idx="0">
                  <c:v>VSSI = 2 × green − 5 × (red + NIR)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1.8241279585806319E-2"/>
                  <c:y val="0.34654698044425525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1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'pixel%-in-water_recent-Google'!$S$3:$S$22</c:f>
              <c:numCache>
                <c:formatCode>General</c:formatCode>
                <c:ptCount val="20"/>
                <c:pt idx="0">
                  <c:v>35</c:v>
                </c:pt>
                <c:pt idx="1">
                  <c:v>64</c:v>
                </c:pt>
                <c:pt idx="2">
                  <c:v>0</c:v>
                </c:pt>
                <c:pt idx="3">
                  <c:v>56</c:v>
                </c:pt>
                <c:pt idx="4">
                  <c:v>84</c:v>
                </c:pt>
                <c:pt idx="5">
                  <c:v>92</c:v>
                </c:pt>
                <c:pt idx="6">
                  <c:v>100</c:v>
                </c:pt>
                <c:pt idx="7">
                  <c:v>60</c:v>
                </c:pt>
                <c:pt idx="8">
                  <c:v>100</c:v>
                </c:pt>
                <c:pt idx="9">
                  <c:v>100</c:v>
                </c:pt>
                <c:pt idx="10">
                  <c:v>72</c:v>
                </c:pt>
                <c:pt idx="11">
                  <c:v>68</c:v>
                </c:pt>
                <c:pt idx="12">
                  <c:v>1</c:v>
                </c:pt>
                <c:pt idx="13">
                  <c:v>32</c:v>
                </c:pt>
                <c:pt idx="14">
                  <c:v>33</c:v>
                </c:pt>
                <c:pt idx="15">
                  <c:v>63</c:v>
                </c:pt>
                <c:pt idx="16">
                  <c:v>14</c:v>
                </c:pt>
                <c:pt idx="17">
                  <c:v>36</c:v>
                </c:pt>
                <c:pt idx="18">
                  <c:v>46</c:v>
                </c:pt>
                <c:pt idx="19">
                  <c:v>44</c:v>
                </c:pt>
              </c:numCache>
            </c:numRef>
          </c:xVal>
          <c:yVal>
            <c:numRef>
              <c:f>'pixel%-in-water_recent-Google'!$AA$3:$AA$22</c:f>
              <c:numCache>
                <c:formatCode>General</c:formatCode>
                <c:ptCount val="20"/>
                <c:pt idx="0">
                  <c:v>-0.66905250000000005</c:v>
                </c:pt>
                <c:pt idx="1">
                  <c:v>-0.68756000000000006</c:v>
                </c:pt>
                <c:pt idx="2">
                  <c:v>-1.0031225000000001</c:v>
                </c:pt>
                <c:pt idx="3">
                  <c:v>-0.872085</c:v>
                </c:pt>
                <c:pt idx="4">
                  <c:v>-0.40571250000000003</c:v>
                </c:pt>
                <c:pt idx="5">
                  <c:v>-0.60423500000000019</c:v>
                </c:pt>
                <c:pt idx="6">
                  <c:v>-0.26356500000000005</c:v>
                </c:pt>
                <c:pt idx="7">
                  <c:v>-0.7502049999999999</c:v>
                </c:pt>
                <c:pt idx="8">
                  <c:v>-0.24706499999999998</c:v>
                </c:pt>
                <c:pt idx="9">
                  <c:v>-0.51144999999999985</c:v>
                </c:pt>
                <c:pt idx="10">
                  <c:v>-0.80228999999999995</c:v>
                </c:pt>
                <c:pt idx="11">
                  <c:v>-0.48722249999999989</c:v>
                </c:pt>
                <c:pt idx="12">
                  <c:v>-1.34745</c:v>
                </c:pt>
                <c:pt idx="13">
                  <c:v>-0.85404499999999994</c:v>
                </c:pt>
                <c:pt idx="14">
                  <c:v>-0.96786749999999999</c:v>
                </c:pt>
                <c:pt idx="15">
                  <c:v>-1.0503950000000002</c:v>
                </c:pt>
                <c:pt idx="16">
                  <c:v>-1.1573150000000001</c:v>
                </c:pt>
                <c:pt idx="17">
                  <c:v>-0.95519000000000009</c:v>
                </c:pt>
                <c:pt idx="18">
                  <c:v>-1.2238100000000001</c:v>
                </c:pt>
                <c:pt idx="19">
                  <c:v>-1.1110599999999999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C33C-4C71-9A5E-BEFAA488A97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47473800"/>
        <c:axId val="547474128"/>
      </c:scatterChart>
      <c:valAx>
        <c:axId val="547473800"/>
        <c:scaling>
          <c:orientation val="minMax"/>
          <c:max val="1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Water percentage cover (%)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47474128"/>
        <c:crosses val="autoZero"/>
        <c:crossBetween val="midCat"/>
      </c:valAx>
      <c:valAx>
        <c:axId val="547474128"/>
        <c:scaling>
          <c:orientation val="minMax"/>
          <c:max val="0"/>
          <c:min val="-2.5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VSSI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4747380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100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'pixel%-in-water_historic-Google'!$H$2</c:f>
              <c:strCache>
                <c:ptCount val="1"/>
                <c:pt idx="0">
                  <c:v>reflectance_b5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1.3361111111111112E-2"/>
                  <c:y val="-0.35329760268257993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1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'pixel%-in-water_historic-Google'!$C$3:$C$22</c:f>
              <c:numCache>
                <c:formatCode>General</c:formatCode>
                <c:ptCount val="20"/>
                <c:pt idx="0">
                  <c:v>66</c:v>
                </c:pt>
                <c:pt idx="1">
                  <c:v>53</c:v>
                </c:pt>
                <c:pt idx="2">
                  <c:v>63</c:v>
                </c:pt>
                <c:pt idx="3">
                  <c:v>58</c:v>
                </c:pt>
                <c:pt idx="4">
                  <c:v>53</c:v>
                </c:pt>
                <c:pt idx="5">
                  <c:v>69</c:v>
                </c:pt>
                <c:pt idx="6">
                  <c:v>48</c:v>
                </c:pt>
                <c:pt idx="7">
                  <c:v>32</c:v>
                </c:pt>
                <c:pt idx="8">
                  <c:v>0</c:v>
                </c:pt>
                <c:pt idx="9">
                  <c:v>20</c:v>
                </c:pt>
                <c:pt idx="10">
                  <c:v>65</c:v>
                </c:pt>
                <c:pt idx="11">
                  <c:v>45</c:v>
                </c:pt>
                <c:pt idx="12">
                  <c:v>96</c:v>
                </c:pt>
                <c:pt idx="13">
                  <c:v>64</c:v>
                </c:pt>
                <c:pt idx="14">
                  <c:v>0</c:v>
                </c:pt>
                <c:pt idx="15">
                  <c:v>87</c:v>
                </c:pt>
                <c:pt idx="16">
                  <c:v>86</c:v>
                </c:pt>
                <c:pt idx="17">
                  <c:v>100</c:v>
                </c:pt>
                <c:pt idx="18">
                  <c:v>23</c:v>
                </c:pt>
                <c:pt idx="19">
                  <c:v>22</c:v>
                </c:pt>
              </c:numCache>
            </c:numRef>
          </c:xVal>
          <c:yVal>
            <c:numRef>
              <c:f>'pixel%-in-water_historic-Google'!$H$3:$H$22</c:f>
              <c:numCache>
                <c:formatCode>General</c:formatCode>
                <c:ptCount val="20"/>
                <c:pt idx="0">
                  <c:v>0.10695500000000002</c:v>
                </c:pt>
                <c:pt idx="1">
                  <c:v>8.7430000000000008E-2</c:v>
                </c:pt>
                <c:pt idx="2">
                  <c:v>0.1318975</c:v>
                </c:pt>
                <c:pt idx="3">
                  <c:v>0.15381499999999998</c:v>
                </c:pt>
                <c:pt idx="4">
                  <c:v>8.4982500000000016E-2</c:v>
                </c:pt>
                <c:pt idx="5">
                  <c:v>0.12543500000000002</c:v>
                </c:pt>
                <c:pt idx="6">
                  <c:v>0.17669499999999999</c:v>
                </c:pt>
                <c:pt idx="7">
                  <c:v>0.16753750000000001</c:v>
                </c:pt>
                <c:pt idx="8">
                  <c:v>0.26299</c:v>
                </c:pt>
                <c:pt idx="9">
                  <c:v>0.21371000000000001</c:v>
                </c:pt>
                <c:pt idx="10">
                  <c:v>9.6065000000000011E-2</c:v>
                </c:pt>
                <c:pt idx="11">
                  <c:v>0.12912000000000001</c:v>
                </c:pt>
                <c:pt idx="12">
                  <c:v>6.8454999999999988E-2</c:v>
                </c:pt>
                <c:pt idx="13">
                  <c:v>0.11578250000000001</c:v>
                </c:pt>
                <c:pt idx="14">
                  <c:v>0.40609999999999996</c:v>
                </c:pt>
                <c:pt idx="15">
                  <c:v>6.1002500000000015E-2</c:v>
                </c:pt>
                <c:pt idx="16">
                  <c:v>6.2240000000000018E-2</c:v>
                </c:pt>
                <c:pt idx="17">
                  <c:v>2.8744999999999993E-2</c:v>
                </c:pt>
                <c:pt idx="18">
                  <c:v>0.31202250000000004</c:v>
                </c:pt>
                <c:pt idx="19">
                  <c:v>0.16891250000000002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9DBE-4DD7-A7B1-F8036ACAFB0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36739512"/>
        <c:axId val="636741808"/>
      </c:scatterChart>
      <c:valAx>
        <c:axId val="636739512"/>
        <c:scaling>
          <c:orientation val="minMax"/>
          <c:max val="1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Water percentage cover (%)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36741808"/>
        <c:crosses val="autoZero"/>
        <c:crossBetween val="midCat"/>
      </c:valAx>
      <c:valAx>
        <c:axId val="636741808"/>
        <c:scaling>
          <c:orientation val="minMax"/>
          <c:max val="0.5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NIR reflectance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3673951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100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'pixel%-in-water_historic-Google'!$I$2</c:f>
              <c:strCache>
                <c:ptCount val="1"/>
                <c:pt idx="0">
                  <c:v>VSSI = 2 × green − 5 × (red + NIR)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7.3455449681206642E-3"/>
                  <c:y val="0.3887101830548248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1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'pixel%-in-water_historic-Google'!$C$3:$C$22</c:f>
              <c:numCache>
                <c:formatCode>General</c:formatCode>
                <c:ptCount val="20"/>
                <c:pt idx="0">
                  <c:v>66</c:v>
                </c:pt>
                <c:pt idx="1">
                  <c:v>53</c:v>
                </c:pt>
                <c:pt idx="2">
                  <c:v>63</c:v>
                </c:pt>
                <c:pt idx="3">
                  <c:v>58</c:v>
                </c:pt>
                <c:pt idx="4">
                  <c:v>53</c:v>
                </c:pt>
                <c:pt idx="5">
                  <c:v>69</c:v>
                </c:pt>
                <c:pt idx="6">
                  <c:v>48</c:v>
                </c:pt>
                <c:pt idx="7">
                  <c:v>32</c:v>
                </c:pt>
                <c:pt idx="8">
                  <c:v>0</c:v>
                </c:pt>
                <c:pt idx="9">
                  <c:v>20</c:v>
                </c:pt>
                <c:pt idx="10">
                  <c:v>65</c:v>
                </c:pt>
                <c:pt idx="11">
                  <c:v>45</c:v>
                </c:pt>
                <c:pt idx="12">
                  <c:v>96</c:v>
                </c:pt>
                <c:pt idx="13">
                  <c:v>64</c:v>
                </c:pt>
                <c:pt idx="14">
                  <c:v>0</c:v>
                </c:pt>
                <c:pt idx="15">
                  <c:v>87</c:v>
                </c:pt>
                <c:pt idx="16">
                  <c:v>86</c:v>
                </c:pt>
                <c:pt idx="17">
                  <c:v>100</c:v>
                </c:pt>
                <c:pt idx="18">
                  <c:v>23</c:v>
                </c:pt>
                <c:pt idx="19">
                  <c:v>22</c:v>
                </c:pt>
              </c:numCache>
            </c:numRef>
          </c:xVal>
          <c:yVal>
            <c:numRef>
              <c:f>'pixel%-in-water_historic-Google'!$I$3:$I$22</c:f>
              <c:numCache>
                <c:formatCode>General</c:formatCode>
                <c:ptCount val="20"/>
                <c:pt idx="0">
                  <c:v>-0.67625750000000007</c:v>
                </c:pt>
                <c:pt idx="1">
                  <c:v>-0.63393500000000014</c:v>
                </c:pt>
                <c:pt idx="2">
                  <c:v>-0.89590000000000003</c:v>
                </c:pt>
                <c:pt idx="3">
                  <c:v>-1.1367174999999996</c:v>
                </c:pt>
                <c:pt idx="4">
                  <c:v>-0.54934500000000019</c:v>
                </c:pt>
                <c:pt idx="5">
                  <c:v>-0.98411999999999999</c:v>
                </c:pt>
                <c:pt idx="6">
                  <c:v>-1.1089699999999998</c:v>
                </c:pt>
                <c:pt idx="7">
                  <c:v>-1.0992625</c:v>
                </c:pt>
                <c:pt idx="8">
                  <c:v>-1.4255775000000002</c:v>
                </c:pt>
                <c:pt idx="9">
                  <c:v>-1.2914875000000001</c:v>
                </c:pt>
                <c:pt idx="10">
                  <c:v>-0.77674250000000022</c:v>
                </c:pt>
                <c:pt idx="11">
                  <c:v>-0.88902499999999995</c:v>
                </c:pt>
                <c:pt idx="12">
                  <c:v>-0.55203999999999986</c:v>
                </c:pt>
                <c:pt idx="13">
                  <c:v>-0.73684000000000005</c:v>
                </c:pt>
                <c:pt idx="14">
                  <c:v>-2.1617524999999995</c:v>
                </c:pt>
                <c:pt idx="15">
                  <c:v>-0.461785</c:v>
                </c:pt>
                <c:pt idx="16">
                  <c:v>-0.51598750000000027</c:v>
                </c:pt>
                <c:pt idx="17">
                  <c:v>-0.26626000000000005</c:v>
                </c:pt>
                <c:pt idx="18">
                  <c:v>-1.6692550000000002</c:v>
                </c:pt>
                <c:pt idx="19">
                  <c:v>-1.0856224999999999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E576-4524-ABD0-1C14DDD3FA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36744104"/>
        <c:axId val="636746072"/>
      </c:scatterChart>
      <c:valAx>
        <c:axId val="636744104"/>
        <c:scaling>
          <c:orientation val="minMax"/>
          <c:max val="1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Water percentage cover (%)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36746072"/>
        <c:crosses val="autoZero"/>
        <c:crossBetween val="midCat"/>
      </c:valAx>
      <c:valAx>
        <c:axId val="6367460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VSSI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3674410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100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'pixel%-in-water_historic-Google'!$AC$2</c:f>
              <c:strCache>
                <c:ptCount val="1"/>
                <c:pt idx="0">
                  <c:v>reflectance_b5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7.8055555555555552E-3"/>
                  <c:y val="-0.32769648585593469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1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'pixel%-in-water_historic-Google'!$V$3:$V$22</c:f>
              <c:numCache>
                <c:formatCode>General</c:formatCode>
                <c:ptCount val="20"/>
                <c:pt idx="0">
                  <c:v>34</c:v>
                </c:pt>
                <c:pt idx="1">
                  <c:v>64</c:v>
                </c:pt>
                <c:pt idx="2">
                  <c:v>0</c:v>
                </c:pt>
                <c:pt idx="3">
                  <c:v>37</c:v>
                </c:pt>
                <c:pt idx="4">
                  <c:v>78</c:v>
                </c:pt>
                <c:pt idx="5">
                  <c:v>96</c:v>
                </c:pt>
                <c:pt idx="6">
                  <c:v>100</c:v>
                </c:pt>
                <c:pt idx="7">
                  <c:v>45</c:v>
                </c:pt>
                <c:pt idx="8">
                  <c:v>100</c:v>
                </c:pt>
                <c:pt idx="9">
                  <c:v>100</c:v>
                </c:pt>
                <c:pt idx="10">
                  <c:v>64</c:v>
                </c:pt>
                <c:pt idx="11">
                  <c:v>72</c:v>
                </c:pt>
                <c:pt idx="12">
                  <c:v>0</c:v>
                </c:pt>
                <c:pt idx="13">
                  <c:v>35</c:v>
                </c:pt>
                <c:pt idx="14">
                  <c:v>38</c:v>
                </c:pt>
                <c:pt idx="15">
                  <c:v>67</c:v>
                </c:pt>
                <c:pt idx="16">
                  <c:v>17</c:v>
                </c:pt>
                <c:pt idx="17">
                  <c:v>30</c:v>
                </c:pt>
                <c:pt idx="18">
                  <c:v>37</c:v>
                </c:pt>
                <c:pt idx="19">
                  <c:v>29</c:v>
                </c:pt>
              </c:numCache>
            </c:numRef>
          </c:xVal>
          <c:yVal>
            <c:numRef>
              <c:f>'pixel%-in-water_historic-Google'!$AC$3:$AC$22</c:f>
              <c:numCache>
                <c:formatCode>General</c:formatCode>
                <c:ptCount val="20"/>
                <c:pt idx="0">
                  <c:v>0.1106125</c:v>
                </c:pt>
                <c:pt idx="1">
                  <c:v>0.11319750000000001</c:v>
                </c:pt>
                <c:pt idx="2">
                  <c:v>0.18280000000000002</c:v>
                </c:pt>
                <c:pt idx="3">
                  <c:v>0.1593425</c:v>
                </c:pt>
                <c:pt idx="4">
                  <c:v>6.9747500000000018E-2</c:v>
                </c:pt>
                <c:pt idx="5">
                  <c:v>9.6835000000000004E-2</c:v>
                </c:pt>
                <c:pt idx="6">
                  <c:v>3.24575E-2</c:v>
                </c:pt>
                <c:pt idx="7">
                  <c:v>0.13442749999999998</c:v>
                </c:pt>
                <c:pt idx="8">
                  <c:v>3.6417499999999992E-2</c:v>
                </c:pt>
                <c:pt idx="9">
                  <c:v>7.1562499999999973E-2</c:v>
                </c:pt>
                <c:pt idx="10">
                  <c:v>0.13192500000000001</c:v>
                </c:pt>
                <c:pt idx="11">
                  <c:v>7.9647499999999982E-2</c:v>
                </c:pt>
                <c:pt idx="12">
                  <c:v>0.24712250000000002</c:v>
                </c:pt>
                <c:pt idx="13">
                  <c:v>0.14295249999999998</c:v>
                </c:pt>
                <c:pt idx="14">
                  <c:v>0.16979250000000001</c:v>
                </c:pt>
                <c:pt idx="15">
                  <c:v>0.19267250000000002</c:v>
                </c:pt>
                <c:pt idx="16">
                  <c:v>0.199575</c:v>
                </c:pt>
                <c:pt idx="17">
                  <c:v>0.17059000000000002</c:v>
                </c:pt>
                <c:pt idx="18">
                  <c:v>0.20985999999999999</c:v>
                </c:pt>
                <c:pt idx="19">
                  <c:v>0.19913500000000001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3BA7-412B-96E2-8B55B6F7FC0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36765096"/>
        <c:axId val="636744760"/>
      </c:scatterChart>
      <c:valAx>
        <c:axId val="636765096"/>
        <c:scaling>
          <c:orientation val="minMax"/>
          <c:max val="1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Water percentage cover (%)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36744760"/>
        <c:crosses val="autoZero"/>
        <c:crossBetween val="midCat"/>
      </c:valAx>
      <c:valAx>
        <c:axId val="636744760"/>
        <c:scaling>
          <c:orientation val="minMax"/>
          <c:max val="0.5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NIR reflectance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3676509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100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'pixel%-in-water_historic-Google'!$AD$2</c:f>
              <c:strCache>
                <c:ptCount val="1"/>
                <c:pt idx="0">
                  <c:v>VSSI = 2 × green − 5 × (red + NIR)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6.4722222222222221E-3"/>
                  <c:y val="0.26104986876640418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1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'pixel%-in-water_historic-Google'!$V$3:$V$22</c:f>
              <c:numCache>
                <c:formatCode>General</c:formatCode>
                <c:ptCount val="20"/>
                <c:pt idx="0">
                  <c:v>34</c:v>
                </c:pt>
                <c:pt idx="1">
                  <c:v>64</c:v>
                </c:pt>
                <c:pt idx="2">
                  <c:v>0</c:v>
                </c:pt>
                <c:pt idx="3">
                  <c:v>37</c:v>
                </c:pt>
                <c:pt idx="4">
                  <c:v>78</c:v>
                </c:pt>
                <c:pt idx="5">
                  <c:v>96</c:v>
                </c:pt>
                <c:pt idx="6">
                  <c:v>100</c:v>
                </c:pt>
                <c:pt idx="7">
                  <c:v>45</c:v>
                </c:pt>
                <c:pt idx="8">
                  <c:v>100</c:v>
                </c:pt>
                <c:pt idx="9">
                  <c:v>100</c:v>
                </c:pt>
                <c:pt idx="10">
                  <c:v>64</c:v>
                </c:pt>
                <c:pt idx="11">
                  <c:v>72</c:v>
                </c:pt>
                <c:pt idx="12">
                  <c:v>0</c:v>
                </c:pt>
                <c:pt idx="13">
                  <c:v>35</c:v>
                </c:pt>
                <c:pt idx="14">
                  <c:v>38</c:v>
                </c:pt>
                <c:pt idx="15">
                  <c:v>67</c:v>
                </c:pt>
                <c:pt idx="16">
                  <c:v>17</c:v>
                </c:pt>
                <c:pt idx="17">
                  <c:v>30</c:v>
                </c:pt>
                <c:pt idx="18">
                  <c:v>37</c:v>
                </c:pt>
                <c:pt idx="19">
                  <c:v>29</c:v>
                </c:pt>
              </c:numCache>
            </c:numRef>
          </c:xVal>
          <c:yVal>
            <c:numRef>
              <c:f>'pixel%-in-water_historic-Google'!$AD$3:$AD$22</c:f>
              <c:numCache>
                <c:formatCode>General</c:formatCode>
                <c:ptCount val="20"/>
                <c:pt idx="0">
                  <c:v>-0.66905250000000005</c:v>
                </c:pt>
                <c:pt idx="1">
                  <c:v>-0.68756000000000006</c:v>
                </c:pt>
                <c:pt idx="2">
                  <c:v>-1.0031225000000001</c:v>
                </c:pt>
                <c:pt idx="3">
                  <c:v>-0.872085</c:v>
                </c:pt>
                <c:pt idx="4">
                  <c:v>-0.40571250000000003</c:v>
                </c:pt>
                <c:pt idx="5">
                  <c:v>-0.60423500000000019</c:v>
                </c:pt>
                <c:pt idx="6">
                  <c:v>-0.26356500000000005</c:v>
                </c:pt>
                <c:pt idx="7">
                  <c:v>-0.7502049999999999</c:v>
                </c:pt>
                <c:pt idx="8">
                  <c:v>-0.24706499999999998</c:v>
                </c:pt>
                <c:pt idx="9">
                  <c:v>-0.51144999999999985</c:v>
                </c:pt>
                <c:pt idx="10">
                  <c:v>-0.80228999999999995</c:v>
                </c:pt>
                <c:pt idx="11">
                  <c:v>-0.48722249999999989</c:v>
                </c:pt>
                <c:pt idx="12">
                  <c:v>-1.34745</c:v>
                </c:pt>
                <c:pt idx="13">
                  <c:v>-0.85404499999999994</c:v>
                </c:pt>
                <c:pt idx="14">
                  <c:v>-0.96786749999999999</c:v>
                </c:pt>
                <c:pt idx="15">
                  <c:v>-1.0503950000000002</c:v>
                </c:pt>
                <c:pt idx="16">
                  <c:v>-1.1573150000000001</c:v>
                </c:pt>
                <c:pt idx="17">
                  <c:v>-0.95519000000000009</c:v>
                </c:pt>
                <c:pt idx="18">
                  <c:v>-1.2238100000000001</c:v>
                </c:pt>
                <c:pt idx="19">
                  <c:v>-1.1110599999999999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2DB1-4384-99B4-84328A11116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41131952"/>
        <c:axId val="741140152"/>
      </c:scatterChart>
      <c:valAx>
        <c:axId val="741131952"/>
        <c:scaling>
          <c:orientation val="minMax"/>
          <c:max val="1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Water percentage cover (%)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41140152"/>
        <c:crosses val="autoZero"/>
        <c:crossBetween val="midCat"/>
      </c:valAx>
      <c:valAx>
        <c:axId val="741140152"/>
        <c:scaling>
          <c:orientation val="minMax"/>
          <c:min val="-2.5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VSSI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4113195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100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.xml"/><Relationship Id="rId2" Type="http://schemas.openxmlformats.org/officeDocument/2006/relationships/chart" Target="../charts/chart4.xml"/><Relationship Id="rId1" Type="http://schemas.openxmlformats.org/officeDocument/2006/relationships/chart" Target="../charts/chart3.xml"/><Relationship Id="rId4" Type="http://schemas.openxmlformats.org/officeDocument/2006/relationships/chart" Target="../charts/chart6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9.xml"/><Relationship Id="rId2" Type="http://schemas.openxmlformats.org/officeDocument/2006/relationships/chart" Target="../charts/chart8.xml"/><Relationship Id="rId1" Type="http://schemas.openxmlformats.org/officeDocument/2006/relationships/chart" Target="../charts/chart7.xml"/><Relationship Id="rId4" Type="http://schemas.openxmlformats.org/officeDocument/2006/relationships/chart" Target="../charts/chart10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3.xml"/><Relationship Id="rId2" Type="http://schemas.openxmlformats.org/officeDocument/2006/relationships/chart" Target="../charts/chart12.xml"/><Relationship Id="rId1" Type="http://schemas.openxmlformats.org/officeDocument/2006/relationships/chart" Target="../charts/chart11.xml"/><Relationship Id="rId4" Type="http://schemas.openxmlformats.org/officeDocument/2006/relationships/chart" Target="../charts/chart1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14287</xdr:colOff>
      <xdr:row>1</xdr:row>
      <xdr:rowOff>95249</xdr:rowOff>
    </xdr:from>
    <xdr:to>
      <xdr:col>25</xdr:col>
      <xdr:colOff>623888</xdr:colOff>
      <xdr:row>16</xdr:row>
      <xdr:rowOff>111917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18</xdr:col>
      <xdr:colOff>21431</xdr:colOff>
      <xdr:row>17</xdr:row>
      <xdr:rowOff>178592</xdr:rowOff>
    </xdr:from>
    <xdr:to>
      <xdr:col>25</xdr:col>
      <xdr:colOff>633413</xdr:colOff>
      <xdr:row>33</xdr:row>
      <xdr:rowOff>26192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188121</xdr:colOff>
      <xdr:row>0</xdr:row>
      <xdr:rowOff>11904</xdr:rowOff>
    </xdr:from>
    <xdr:to>
      <xdr:col>20</xdr:col>
      <xdr:colOff>233363</xdr:colOff>
      <xdr:row>13</xdr:row>
      <xdr:rowOff>176212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1097756</xdr:colOff>
      <xdr:row>0</xdr:row>
      <xdr:rowOff>16666</xdr:rowOff>
    </xdr:from>
    <xdr:to>
      <xdr:col>13</xdr:col>
      <xdr:colOff>4762</xdr:colOff>
      <xdr:row>13</xdr:row>
      <xdr:rowOff>180974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30</xdr:col>
      <xdr:colOff>83342</xdr:colOff>
      <xdr:row>0</xdr:row>
      <xdr:rowOff>35717</xdr:rowOff>
    </xdr:from>
    <xdr:to>
      <xdr:col>37</xdr:col>
      <xdr:colOff>121442</xdr:colOff>
      <xdr:row>13</xdr:row>
      <xdr:rowOff>166687</xdr:rowOff>
    </xdr:to>
    <xdr:graphicFrame macro="">
      <xdr:nvGraphicFramePr>
        <xdr:cNvPr id="6" name="Chart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37</xdr:col>
      <xdr:colOff>204787</xdr:colOff>
      <xdr:row>0</xdr:row>
      <xdr:rowOff>28574</xdr:rowOff>
    </xdr:from>
    <xdr:to>
      <xdr:col>44</xdr:col>
      <xdr:colOff>133350</xdr:colOff>
      <xdr:row>14</xdr:row>
      <xdr:rowOff>0</xdr:rowOff>
    </xdr:to>
    <xdr:graphicFrame macro="">
      <xdr:nvGraphicFramePr>
        <xdr:cNvPr id="8" name="Chart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631031</xdr:colOff>
      <xdr:row>2</xdr:row>
      <xdr:rowOff>173832</xdr:rowOff>
    </xdr:from>
    <xdr:to>
      <xdr:col>14</xdr:col>
      <xdr:colOff>1053352</xdr:colOff>
      <xdr:row>18</xdr:row>
      <xdr:rowOff>33618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631031</xdr:colOff>
      <xdr:row>19</xdr:row>
      <xdr:rowOff>78581</xdr:rowOff>
    </xdr:from>
    <xdr:to>
      <xdr:col>14</xdr:col>
      <xdr:colOff>1064558</xdr:colOff>
      <xdr:row>34</xdr:row>
      <xdr:rowOff>107156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27</xdr:col>
      <xdr:colOff>254792</xdr:colOff>
      <xdr:row>3</xdr:row>
      <xdr:rowOff>16668</xdr:rowOff>
    </xdr:from>
    <xdr:to>
      <xdr:col>35</xdr:col>
      <xdr:colOff>5602</xdr:colOff>
      <xdr:row>18</xdr:row>
      <xdr:rowOff>39689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27</xdr:col>
      <xdr:colOff>251523</xdr:colOff>
      <xdr:row>19</xdr:row>
      <xdr:rowOff>24931</xdr:rowOff>
    </xdr:from>
    <xdr:to>
      <xdr:col>35</xdr:col>
      <xdr:colOff>5368</xdr:colOff>
      <xdr:row>34</xdr:row>
      <xdr:rowOff>53507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382059</xdr:colOff>
      <xdr:row>2</xdr:row>
      <xdr:rowOff>21167</xdr:rowOff>
    </xdr:from>
    <xdr:to>
      <xdr:col>16</xdr:col>
      <xdr:colOff>379677</xdr:colOff>
      <xdr:row>18</xdr:row>
      <xdr:rowOff>10583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381263</xdr:colOff>
      <xdr:row>19</xdr:row>
      <xdr:rowOff>42334</xdr:rowOff>
    </xdr:from>
    <xdr:to>
      <xdr:col>16</xdr:col>
      <xdr:colOff>419363</xdr:colOff>
      <xdr:row>35</xdr:row>
      <xdr:rowOff>15875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30</xdr:col>
      <xdr:colOff>626266</xdr:colOff>
      <xdr:row>2</xdr:row>
      <xdr:rowOff>150018</xdr:rowOff>
    </xdr:from>
    <xdr:to>
      <xdr:col>38</xdr:col>
      <xdr:colOff>311393</xdr:colOff>
      <xdr:row>17</xdr:row>
      <xdr:rowOff>153458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30</xdr:col>
      <xdr:colOff>632656</xdr:colOff>
      <xdr:row>19</xdr:row>
      <xdr:rowOff>21391</xdr:rowOff>
    </xdr:from>
    <xdr:to>
      <xdr:col>38</xdr:col>
      <xdr:colOff>271910</xdr:colOff>
      <xdr:row>35</xdr:row>
      <xdr:rowOff>15875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6"/>
  <sheetViews>
    <sheetView tabSelected="1" topLeftCell="A19" workbookViewId="0">
      <selection activeCell="J37" sqref="J37"/>
    </sheetView>
  </sheetViews>
  <sheetFormatPr defaultRowHeight="14.25" x14ac:dyDescent="0.45"/>
  <sheetData>
    <row r="1" spans="1:1" x14ac:dyDescent="0.45">
      <c r="A1" t="s">
        <v>219</v>
      </c>
    </row>
    <row r="2" spans="1:1" x14ac:dyDescent="0.45">
      <c r="A2" s="26" t="s">
        <v>220</v>
      </c>
    </row>
    <row r="4" spans="1:1" x14ac:dyDescent="0.45">
      <c r="A4" s="1" t="s">
        <v>218</v>
      </c>
    </row>
    <row r="6" spans="1:1" x14ac:dyDescent="0.45">
      <c r="A6" t="s">
        <v>221</v>
      </c>
    </row>
    <row r="7" spans="1:1" x14ac:dyDescent="0.45">
      <c r="A7" t="s">
        <v>222</v>
      </c>
    </row>
    <row r="9" spans="1:1" x14ac:dyDescent="0.45">
      <c r="A9" t="s">
        <v>240</v>
      </c>
    </row>
    <row r="10" spans="1:1" x14ac:dyDescent="0.45">
      <c r="A10" t="s">
        <v>227</v>
      </c>
    </row>
    <row r="11" spans="1:1" x14ac:dyDescent="0.45">
      <c r="A11" t="s">
        <v>228</v>
      </c>
    </row>
    <row r="12" spans="1:1" x14ac:dyDescent="0.45">
      <c r="A12" t="s">
        <v>225</v>
      </c>
    </row>
    <row r="13" spans="1:1" x14ac:dyDescent="0.45">
      <c r="A13" t="s">
        <v>226</v>
      </c>
    </row>
    <row r="14" spans="1:1" x14ac:dyDescent="0.45">
      <c r="A14" t="s">
        <v>229</v>
      </c>
    </row>
    <row r="16" spans="1:1" x14ac:dyDescent="0.45">
      <c r="A16" t="s">
        <v>241</v>
      </c>
    </row>
    <row r="17" spans="1:1" x14ac:dyDescent="0.45">
      <c r="A17" t="s">
        <v>230</v>
      </c>
    </row>
    <row r="18" spans="1:1" x14ac:dyDescent="0.45">
      <c r="A18" s="27" t="s">
        <v>232</v>
      </c>
    </row>
    <row r="19" spans="1:1" x14ac:dyDescent="0.45">
      <c r="A19" s="27" t="s">
        <v>233</v>
      </c>
    </row>
    <row r="20" spans="1:1" x14ac:dyDescent="0.45">
      <c r="A20" s="27" t="s">
        <v>231</v>
      </c>
    </row>
    <row r="22" spans="1:1" x14ac:dyDescent="0.45">
      <c r="A22" s="27" t="s">
        <v>242</v>
      </c>
    </row>
    <row r="23" spans="1:1" x14ac:dyDescent="0.45">
      <c r="A23" s="27" t="s">
        <v>234</v>
      </c>
    </row>
    <row r="24" spans="1:1" x14ac:dyDescent="0.45">
      <c r="A24" s="27" t="s">
        <v>235</v>
      </c>
    </row>
    <row r="26" spans="1:1" x14ac:dyDescent="0.45">
      <c r="A26" s="27" t="s">
        <v>243</v>
      </c>
    </row>
    <row r="27" spans="1:1" x14ac:dyDescent="0.45">
      <c r="A27" s="26" t="s">
        <v>236</v>
      </c>
    </row>
    <row r="28" spans="1:1" x14ac:dyDescent="0.45">
      <c r="A28" s="27" t="s">
        <v>237</v>
      </c>
    </row>
    <row r="29" spans="1:1" x14ac:dyDescent="0.45">
      <c r="A29" s="26" t="s">
        <v>238</v>
      </c>
    </row>
    <row r="30" spans="1:1" x14ac:dyDescent="0.45">
      <c r="A30" s="27" t="s">
        <v>239</v>
      </c>
    </row>
    <row r="32" spans="1:1" x14ac:dyDescent="0.45">
      <c r="A32" s="27" t="s">
        <v>244</v>
      </c>
    </row>
    <row r="33" spans="1:1" x14ac:dyDescent="0.45">
      <c r="A33" s="26" t="s">
        <v>245</v>
      </c>
    </row>
    <row r="34" spans="1:1" x14ac:dyDescent="0.45">
      <c r="A34" s="27" t="s">
        <v>246</v>
      </c>
    </row>
    <row r="35" spans="1:1" x14ac:dyDescent="0.45">
      <c r="A35" s="26"/>
    </row>
    <row r="36" spans="1:1" x14ac:dyDescent="0.45">
      <c r="A36" s="27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2"/>
  <sheetViews>
    <sheetView workbookViewId="0">
      <selection activeCell="H6" sqref="H6"/>
    </sheetView>
  </sheetViews>
  <sheetFormatPr defaultRowHeight="14.25" x14ac:dyDescent="0.45"/>
  <cols>
    <col min="3" max="3" width="11.3984375" customWidth="1"/>
    <col min="5" max="5" width="28.796875" customWidth="1"/>
    <col min="6" max="6" width="12.46484375" customWidth="1"/>
    <col min="7" max="7" width="51.53125" customWidth="1"/>
  </cols>
  <sheetData>
    <row r="1" spans="1:7" x14ac:dyDescent="0.45">
      <c r="A1" t="s">
        <v>0</v>
      </c>
      <c r="B1" t="s">
        <v>1</v>
      </c>
      <c r="C1" t="s">
        <v>2</v>
      </c>
      <c r="D1" t="s">
        <v>3</v>
      </c>
      <c r="E1" t="s">
        <v>223</v>
      </c>
      <c r="F1" t="s">
        <v>4</v>
      </c>
      <c r="G1" t="s">
        <v>5</v>
      </c>
    </row>
    <row r="2" spans="1:7" x14ac:dyDescent="0.45">
      <c r="A2">
        <v>1</v>
      </c>
      <c r="B2" t="s">
        <v>6</v>
      </c>
      <c r="C2">
        <v>649531</v>
      </c>
      <c r="D2">
        <v>1098282</v>
      </c>
      <c r="E2">
        <v>0.05</v>
      </c>
      <c r="F2">
        <v>0</v>
      </c>
      <c r="G2" t="s">
        <v>106</v>
      </c>
    </row>
    <row r="3" spans="1:7" x14ac:dyDescent="0.45">
      <c r="A3">
        <v>2</v>
      </c>
      <c r="B3" t="s">
        <v>7</v>
      </c>
      <c r="C3">
        <v>654372</v>
      </c>
      <c r="D3">
        <v>1081554</v>
      </c>
      <c r="E3">
        <v>0.1</v>
      </c>
      <c r="F3">
        <v>0</v>
      </c>
      <c r="G3" t="s">
        <v>106</v>
      </c>
    </row>
    <row r="4" spans="1:7" x14ac:dyDescent="0.45">
      <c r="A4">
        <v>3</v>
      </c>
      <c r="B4" t="s">
        <v>8</v>
      </c>
      <c r="C4">
        <v>653173</v>
      </c>
      <c r="D4">
        <v>1081562</v>
      </c>
      <c r="E4">
        <v>0.21</v>
      </c>
      <c r="F4">
        <v>0</v>
      </c>
      <c r="G4" t="s">
        <v>107</v>
      </c>
    </row>
    <row r="5" spans="1:7" x14ac:dyDescent="0.45">
      <c r="A5">
        <v>4</v>
      </c>
      <c r="B5" t="s">
        <v>9</v>
      </c>
      <c r="C5">
        <v>659690</v>
      </c>
      <c r="D5">
        <v>1089314</v>
      </c>
      <c r="E5">
        <v>0.22</v>
      </c>
      <c r="F5">
        <v>0</v>
      </c>
      <c r="G5" t="s">
        <v>107</v>
      </c>
    </row>
    <row r="6" spans="1:7" x14ac:dyDescent="0.45">
      <c r="A6">
        <v>5</v>
      </c>
      <c r="B6" t="s">
        <v>10</v>
      </c>
      <c r="C6">
        <v>634243</v>
      </c>
      <c r="D6">
        <v>1092238</v>
      </c>
      <c r="E6">
        <v>0.3</v>
      </c>
      <c r="F6">
        <v>6</v>
      </c>
      <c r="G6" t="s">
        <v>108</v>
      </c>
    </row>
    <row r="7" spans="1:7" x14ac:dyDescent="0.45">
      <c r="A7">
        <v>6</v>
      </c>
      <c r="B7" t="s">
        <v>11</v>
      </c>
      <c r="C7">
        <v>650832</v>
      </c>
      <c r="D7">
        <v>1097403</v>
      </c>
      <c r="E7">
        <v>0.31</v>
      </c>
      <c r="F7">
        <v>6</v>
      </c>
      <c r="G7" t="s">
        <v>107</v>
      </c>
    </row>
    <row r="8" spans="1:7" x14ac:dyDescent="0.45">
      <c r="A8">
        <v>7</v>
      </c>
      <c r="B8" t="s">
        <v>12</v>
      </c>
      <c r="C8">
        <v>640473</v>
      </c>
      <c r="D8">
        <v>1095595</v>
      </c>
      <c r="E8">
        <v>0.35</v>
      </c>
      <c r="F8">
        <v>5</v>
      </c>
      <c r="G8" t="s">
        <v>108</v>
      </c>
    </row>
    <row r="9" spans="1:7" x14ac:dyDescent="0.45">
      <c r="A9">
        <v>8</v>
      </c>
      <c r="B9" t="s">
        <v>13</v>
      </c>
      <c r="C9">
        <v>656426</v>
      </c>
      <c r="D9">
        <v>1070927</v>
      </c>
      <c r="E9">
        <v>0.36</v>
      </c>
      <c r="F9">
        <v>0</v>
      </c>
      <c r="G9" t="s">
        <v>111</v>
      </c>
    </row>
    <row r="10" spans="1:7" x14ac:dyDescent="0.45">
      <c r="A10">
        <v>9</v>
      </c>
      <c r="B10" t="s">
        <v>14</v>
      </c>
      <c r="C10">
        <v>658718</v>
      </c>
      <c r="D10">
        <v>1082446</v>
      </c>
      <c r="E10">
        <v>0.37</v>
      </c>
      <c r="F10">
        <v>0</v>
      </c>
      <c r="G10" t="s">
        <v>106</v>
      </c>
    </row>
    <row r="11" spans="1:7" x14ac:dyDescent="0.45">
      <c r="A11">
        <v>10</v>
      </c>
      <c r="B11" t="s">
        <v>15</v>
      </c>
      <c r="C11">
        <v>644985</v>
      </c>
      <c r="D11">
        <v>1078898</v>
      </c>
      <c r="E11">
        <v>0.42</v>
      </c>
      <c r="F11">
        <v>2</v>
      </c>
      <c r="G11" t="s">
        <v>107</v>
      </c>
    </row>
    <row r="12" spans="1:7" x14ac:dyDescent="0.45">
      <c r="A12">
        <v>11</v>
      </c>
      <c r="B12" t="s">
        <v>16</v>
      </c>
      <c r="C12">
        <v>630202</v>
      </c>
      <c r="D12">
        <v>1085956</v>
      </c>
      <c r="E12">
        <v>0.45</v>
      </c>
      <c r="F12">
        <v>2</v>
      </c>
      <c r="G12" t="s">
        <v>108</v>
      </c>
    </row>
    <row r="13" spans="1:7" x14ac:dyDescent="0.45">
      <c r="A13">
        <v>12</v>
      </c>
      <c r="B13" t="s">
        <v>17</v>
      </c>
      <c r="C13">
        <v>653218</v>
      </c>
      <c r="D13">
        <v>1081402</v>
      </c>
      <c r="E13">
        <v>0.45</v>
      </c>
      <c r="F13">
        <v>0</v>
      </c>
      <c r="G13" t="s">
        <v>107</v>
      </c>
    </row>
    <row r="14" spans="1:7" x14ac:dyDescent="0.45">
      <c r="A14">
        <v>13</v>
      </c>
      <c r="B14" t="s">
        <v>18</v>
      </c>
      <c r="C14">
        <v>638932</v>
      </c>
      <c r="D14">
        <v>1083668</v>
      </c>
      <c r="E14">
        <v>0.48</v>
      </c>
      <c r="F14">
        <v>3</v>
      </c>
      <c r="G14" t="s">
        <v>107</v>
      </c>
    </row>
    <row r="15" spans="1:7" x14ac:dyDescent="0.45">
      <c r="A15">
        <v>14</v>
      </c>
      <c r="B15" t="s">
        <v>19</v>
      </c>
      <c r="C15">
        <v>651590</v>
      </c>
      <c r="D15">
        <v>1094664</v>
      </c>
      <c r="E15">
        <v>0.51</v>
      </c>
      <c r="F15">
        <v>3</v>
      </c>
      <c r="G15" t="s">
        <v>109</v>
      </c>
    </row>
    <row r="16" spans="1:7" x14ac:dyDescent="0.45">
      <c r="A16">
        <v>15</v>
      </c>
      <c r="B16" t="s">
        <v>20</v>
      </c>
      <c r="C16">
        <v>650585</v>
      </c>
      <c r="D16">
        <v>1099018</v>
      </c>
      <c r="E16">
        <v>0.56999999999999995</v>
      </c>
      <c r="F16">
        <v>3</v>
      </c>
      <c r="G16" t="s">
        <v>107</v>
      </c>
    </row>
    <row r="17" spans="1:7" x14ac:dyDescent="0.45">
      <c r="A17">
        <v>16</v>
      </c>
      <c r="B17" t="s">
        <v>21</v>
      </c>
      <c r="C17">
        <v>664137</v>
      </c>
      <c r="D17">
        <v>1085331</v>
      </c>
      <c r="E17">
        <v>0.6</v>
      </c>
      <c r="F17">
        <v>0</v>
      </c>
      <c r="G17" t="s">
        <v>111</v>
      </c>
    </row>
    <row r="18" spans="1:7" x14ac:dyDescent="0.45">
      <c r="A18">
        <v>17</v>
      </c>
      <c r="B18" t="s">
        <v>22</v>
      </c>
      <c r="C18">
        <v>632954</v>
      </c>
      <c r="D18">
        <v>1077177</v>
      </c>
      <c r="E18">
        <v>0.62</v>
      </c>
      <c r="F18">
        <v>3</v>
      </c>
      <c r="G18" t="s">
        <v>107</v>
      </c>
    </row>
    <row r="19" spans="1:7" x14ac:dyDescent="0.45">
      <c r="A19">
        <v>18</v>
      </c>
      <c r="B19" t="s">
        <v>23</v>
      </c>
      <c r="C19">
        <v>664207</v>
      </c>
      <c r="D19">
        <v>1082773</v>
      </c>
      <c r="E19">
        <v>0.62</v>
      </c>
      <c r="F19">
        <v>0</v>
      </c>
      <c r="G19" t="s">
        <v>110</v>
      </c>
    </row>
    <row r="20" spans="1:7" x14ac:dyDescent="0.45">
      <c r="A20">
        <v>19</v>
      </c>
      <c r="B20" t="s">
        <v>24</v>
      </c>
      <c r="C20">
        <v>652801</v>
      </c>
      <c r="D20">
        <v>1092571</v>
      </c>
      <c r="E20">
        <v>0.63</v>
      </c>
      <c r="F20">
        <v>3</v>
      </c>
      <c r="G20" t="s">
        <v>109</v>
      </c>
    </row>
    <row r="21" spans="1:7" x14ac:dyDescent="0.45">
      <c r="A21">
        <v>20</v>
      </c>
      <c r="B21" t="s">
        <v>25</v>
      </c>
      <c r="C21">
        <v>649479</v>
      </c>
      <c r="D21">
        <v>1100892</v>
      </c>
      <c r="E21">
        <v>0.64</v>
      </c>
      <c r="F21">
        <v>3</v>
      </c>
      <c r="G21" t="s">
        <v>107</v>
      </c>
    </row>
    <row r="22" spans="1:7" x14ac:dyDescent="0.45">
      <c r="A22">
        <v>21</v>
      </c>
      <c r="B22" t="s">
        <v>26</v>
      </c>
      <c r="C22">
        <v>656415</v>
      </c>
      <c r="D22">
        <v>1070929</v>
      </c>
      <c r="E22">
        <v>0.64</v>
      </c>
      <c r="F22">
        <v>0</v>
      </c>
      <c r="G22" t="s">
        <v>111</v>
      </c>
    </row>
    <row r="23" spans="1:7" x14ac:dyDescent="0.45">
      <c r="A23">
        <v>22</v>
      </c>
      <c r="B23" t="s">
        <v>27</v>
      </c>
      <c r="C23">
        <v>629148</v>
      </c>
      <c r="D23">
        <v>1096882</v>
      </c>
      <c r="E23">
        <v>0.69</v>
      </c>
      <c r="F23">
        <v>1</v>
      </c>
      <c r="G23" t="s">
        <v>108</v>
      </c>
    </row>
    <row r="24" spans="1:7" x14ac:dyDescent="0.45">
      <c r="A24">
        <v>23</v>
      </c>
      <c r="B24" t="s">
        <v>28</v>
      </c>
      <c r="C24">
        <v>647257</v>
      </c>
      <c r="D24">
        <v>1071374</v>
      </c>
      <c r="E24">
        <v>0.73</v>
      </c>
      <c r="F24">
        <v>1</v>
      </c>
      <c r="G24" t="s">
        <v>112</v>
      </c>
    </row>
    <row r="25" spans="1:7" x14ac:dyDescent="0.45">
      <c r="A25">
        <v>24</v>
      </c>
      <c r="B25" t="s">
        <v>29</v>
      </c>
      <c r="C25">
        <v>648527</v>
      </c>
      <c r="D25">
        <v>1100904</v>
      </c>
      <c r="E25">
        <v>0.75</v>
      </c>
      <c r="F25">
        <v>4</v>
      </c>
      <c r="G25" t="s">
        <v>107</v>
      </c>
    </row>
    <row r="26" spans="1:7" x14ac:dyDescent="0.45">
      <c r="A26">
        <v>25</v>
      </c>
      <c r="B26" t="s">
        <v>30</v>
      </c>
      <c r="C26">
        <v>651590</v>
      </c>
      <c r="D26">
        <v>1094664</v>
      </c>
      <c r="E26">
        <v>0.75</v>
      </c>
      <c r="F26">
        <v>3</v>
      </c>
      <c r="G26" t="s">
        <v>109</v>
      </c>
    </row>
    <row r="27" spans="1:7" x14ac:dyDescent="0.45">
      <c r="A27">
        <v>26</v>
      </c>
      <c r="B27" t="s">
        <v>31</v>
      </c>
      <c r="C27">
        <v>654466</v>
      </c>
      <c r="D27">
        <v>1092021</v>
      </c>
      <c r="E27">
        <v>0.8</v>
      </c>
      <c r="F27">
        <v>3</v>
      </c>
      <c r="G27" t="s">
        <v>107</v>
      </c>
    </row>
    <row r="28" spans="1:7" x14ac:dyDescent="0.45">
      <c r="A28">
        <v>27</v>
      </c>
      <c r="B28" t="s">
        <v>32</v>
      </c>
      <c r="C28">
        <v>654689</v>
      </c>
      <c r="D28">
        <v>1095002</v>
      </c>
      <c r="E28">
        <v>0.83</v>
      </c>
      <c r="F28">
        <v>3</v>
      </c>
      <c r="G28" t="s">
        <v>115</v>
      </c>
    </row>
    <row r="29" spans="1:7" x14ac:dyDescent="0.45">
      <c r="A29">
        <v>28</v>
      </c>
      <c r="B29" t="s">
        <v>33</v>
      </c>
      <c r="C29">
        <v>664121</v>
      </c>
      <c r="D29">
        <v>1085370</v>
      </c>
      <c r="E29">
        <v>1.46</v>
      </c>
      <c r="G29" t="s">
        <v>113</v>
      </c>
    </row>
    <row r="30" spans="1:7" x14ac:dyDescent="0.45">
      <c r="A30">
        <v>29</v>
      </c>
      <c r="B30" t="s">
        <v>34</v>
      </c>
      <c r="C30">
        <v>654726</v>
      </c>
      <c r="D30">
        <v>1087204</v>
      </c>
      <c r="E30">
        <v>1.6</v>
      </c>
      <c r="G30" t="s">
        <v>106</v>
      </c>
    </row>
    <row r="31" spans="1:7" x14ac:dyDescent="0.45">
      <c r="A31">
        <v>30</v>
      </c>
      <c r="B31" t="s">
        <v>35</v>
      </c>
      <c r="C31">
        <v>657943</v>
      </c>
      <c r="D31">
        <v>1076231</v>
      </c>
      <c r="E31">
        <v>3.01</v>
      </c>
      <c r="G31" t="s">
        <v>107</v>
      </c>
    </row>
    <row r="32" spans="1:7" x14ac:dyDescent="0.45">
      <c r="A32">
        <v>31</v>
      </c>
      <c r="B32" t="s">
        <v>36</v>
      </c>
      <c r="C32">
        <v>654128</v>
      </c>
      <c r="D32">
        <v>1061941</v>
      </c>
      <c r="E32">
        <v>3.45</v>
      </c>
      <c r="G32" t="s">
        <v>110</v>
      </c>
    </row>
    <row r="33" spans="1:7" x14ac:dyDescent="0.45">
      <c r="A33">
        <v>32</v>
      </c>
      <c r="B33" t="s">
        <v>37</v>
      </c>
      <c r="C33">
        <v>661696</v>
      </c>
      <c r="D33">
        <v>1069167</v>
      </c>
      <c r="E33">
        <v>3.65</v>
      </c>
      <c r="G33" t="s">
        <v>110</v>
      </c>
    </row>
    <row r="34" spans="1:7" x14ac:dyDescent="0.45">
      <c r="A34">
        <v>33</v>
      </c>
      <c r="B34" t="s">
        <v>38</v>
      </c>
      <c r="C34">
        <v>664955</v>
      </c>
      <c r="D34">
        <v>1072706</v>
      </c>
      <c r="E34">
        <v>3.88</v>
      </c>
      <c r="G34" t="s">
        <v>111</v>
      </c>
    </row>
    <row r="35" spans="1:7" x14ac:dyDescent="0.45">
      <c r="A35">
        <v>34</v>
      </c>
      <c r="B35" t="s">
        <v>39</v>
      </c>
      <c r="C35">
        <v>652229</v>
      </c>
      <c r="D35">
        <v>1066825</v>
      </c>
      <c r="E35">
        <v>4.3600000000000003</v>
      </c>
      <c r="G35" t="s">
        <v>107</v>
      </c>
    </row>
    <row r="36" spans="1:7" x14ac:dyDescent="0.45">
      <c r="A36">
        <v>35</v>
      </c>
      <c r="B36" t="s">
        <v>40</v>
      </c>
      <c r="C36">
        <v>662432</v>
      </c>
      <c r="D36">
        <v>1063649</v>
      </c>
      <c r="E36">
        <v>4.66</v>
      </c>
      <c r="G36" t="s">
        <v>110</v>
      </c>
    </row>
    <row r="37" spans="1:7" x14ac:dyDescent="0.45">
      <c r="A37">
        <v>36</v>
      </c>
      <c r="B37" t="s">
        <v>41</v>
      </c>
      <c r="C37">
        <v>649923</v>
      </c>
      <c r="D37">
        <v>1061131</v>
      </c>
      <c r="E37">
        <v>5.19</v>
      </c>
      <c r="G37" t="s">
        <v>112</v>
      </c>
    </row>
    <row r="38" spans="1:7" x14ac:dyDescent="0.45">
      <c r="A38">
        <v>37</v>
      </c>
      <c r="B38" t="s">
        <v>42</v>
      </c>
      <c r="C38">
        <v>662631</v>
      </c>
      <c r="D38">
        <v>1058792</v>
      </c>
      <c r="E38">
        <v>5.26</v>
      </c>
      <c r="G38" t="s">
        <v>113</v>
      </c>
    </row>
    <row r="39" spans="1:7" x14ac:dyDescent="0.45">
      <c r="A39">
        <v>38</v>
      </c>
      <c r="B39" t="s">
        <v>43</v>
      </c>
      <c r="C39">
        <v>646814</v>
      </c>
      <c r="D39">
        <v>1062193</v>
      </c>
      <c r="E39">
        <v>5.36</v>
      </c>
      <c r="G39" t="s">
        <v>113</v>
      </c>
    </row>
    <row r="40" spans="1:7" x14ac:dyDescent="0.45">
      <c r="A40">
        <v>39</v>
      </c>
      <c r="B40" t="s">
        <v>44</v>
      </c>
      <c r="C40">
        <v>669545</v>
      </c>
      <c r="D40">
        <v>1062763</v>
      </c>
      <c r="E40">
        <v>7.53</v>
      </c>
      <c r="G40" t="s">
        <v>114</v>
      </c>
    </row>
    <row r="41" spans="1:7" x14ac:dyDescent="0.45">
      <c r="A41">
        <v>40</v>
      </c>
      <c r="B41" t="s">
        <v>45</v>
      </c>
      <c r="C41">
        <v>667320</v>
      </c>
      <c r="D41">
        <v>1069881</v>
      </c>
      <c r="E41">
        <v>8.1999999999999993</v>
      </c>
      <c r="G41" t="s">
        <v>114</v>
      </c>
    </row>
    <row r="42" spans="1:7" x14ac:dyDescent="0.45">
      <c r="A42">
        <v>41</v>
      </c>
      <c r="B42" t="s">
        <v>46</v>
      </c>
      <c r="C42">
        <v>671460</v>
      </c>
      <c r="D42">
        <v>1068779</v>
      </c>
      <c r="E42">
        <v>9.31</v>
      </c>
      <c r="G42" t="s">
        <v>114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50"/>
  <sheetViews>
    <sheetView workbookViewId="0">
      <pane ySplit="600" topLeftCell="A28" activePane="bottomLeft"/>
      <selection activeCell="G1" sqref="G1"/>
      <selection pane="bottomLeft" activeCell="N2" sqref="N2"/>
    </sheetView>
  </sheetViews>
  <sheetFormatPr defaultRowHeight="14.25" x14ac:dyDescent="0.45"/>
  <cols>
    <col min="5" max="5" width="11.73046875" customWidth="1"/>
    <col min="6" max="6" width="9.59765625" customWidth="1"/>
    <col min="13" max="13" width="8.6640625" customWidth="1"/>
    <col min="14" max="14" width="14.46484375" customWidth="1"/>
    <col min="15" max="15" width="13.86328125" customWidth="1"/>
    <col min="16" max="16" width="14.3984375" customWidth="1"/>
    <col min="17" max="17" width="13.796875" customWidth="1"/>
  </cols>
  <sheetData>
    <row r="1" spans="1:17" ht="15.75" x14ac:dyDescent="0.5">
      <c r="A1" t="s">
        <v>0</v>
      </c>
      <c r="B1" t="s">
        <v>1</v>
      </c>
      <c r="C1" t="s">
        <v>2</v>
      </c>
      <c r="D1" t="s">
        <v>3</v>
      </c>
      <c r="E1" t="s">
        <v>224</v>
      </c>
      <c r="F1" t="s">
        <v>163</v>
      </c>
      <c r="G1" t="s">
        <v>164</v>
      </c>
      <c r="H1" t="s">
        <v>165</v>
      </c>
      <c r="I1" t="s">
        <v>166</v>
      </c>
      <c r="J1" t="s">
        <v>167</v>
      </c>
      <c r="K1" t="s">
        <v>73</v>
      </c>
      <c r="L1" t="s">
        <v>168</v>
      </c>
      <c r="M1" t="s">
        <v>169</v>
      </c>
      <c r="N1" s="1" t="s">
        <v>171</v>
      </c>
      <c r="O1" s="1" t="s">
        <v>172</v>
      </c>
      <c r="P1" s="1" t="s">
        <v>170</v>
      </c>
      <c r="Q1" s="5" t="s">
        <v>116</v>
      </c>
    </row>
    <row r="2" spans="1:17" x14ac:dyDescent="0.45">
      <c r="A2">
        <v>1</v>
      </c>
      <c r="B2" t="s">
        <v>6</v>
      </c>
      <c r="C2">
        <v>649531</v>
      </c>
      <c r="D2">
        <v>1098282</v>
      </c>
      <c r="E2">
        <v>0.05</v>
      </c>
      <c r="F2">
        <v>0</v>
      </c>
      <c r="G2">
        <v>8127</v>
      </c>
      <c r="H2">
        <v>8496</v>
      </c>
      <c r="I2">
        <v>9750</v>
      </c>
      <c r="J2">
        <v>9246</v>
      </c>
      <c r="K2">
        <v>20561</v>
      </c>
      <c r="L2">
        <v>13620</v>
      </c>
      <c r="M2">
        <v>10532</v>
      </c>
      <c r="N2">
        <f>I2*0.0000275-0.2</f>
        <v>6.8124999999999991E-2</v>
      </c>
      <c r="O2">
        <f>J2*0.0000275-0.2</f>
        <v>5.4265000000000008E-2</v>
      </c>
      <c r="P2">
        <f>K2*0.0000275-0.2</f>
        <v>0.36542749999999996</v>
      </c>
      <c r="Q2">
        <f>(2*N2)-5*(O2+P2)</f>
        <v>-1.9622124999999997</v>
      </c>
    </row>
    <row r="3" spans="1:17" x14ac:dyDescent="0.45">
      <c r="A3">
        <v>2</v>
      </c>
      <c r="B3" t="s">
        <v>7</v>
      </c>
      <c r="C3">
        <v>654372</v>
      </c>
      <c r="D3">
        <v>1081554</v>
      </c>
      <c r="E3">
        <v>0.1</v>
      </c>
      <c r="F3">
        <v>0</v>
      </c>
      <c r="G3">
        <v>8297</v>
      </c>
      <c r="H3">
        <v>8552</v>
      </c>
      <c r="I3">
        <v>9621</v>
      </c>
      <c r="J3">
        <v>9673</v>
      </c>
      <c r="K3">
        <v>17364</v>
      </c>
      <c r="L3">
        <v>14073</v>
      </c>
      <c r="M3">
        <v>11091</v>
      </c>
      <c r="N3">
        <f t="shared" ref="N3:N41" si="0">I3*0.0000275-0.2</f>
        <v>6.457750000000001E-2</v>
      </c>
      <c r="O3">
        <f t="shared" ref="O3:O42" si="1">J3*0.0000275-0.2</f>
        <v>6.6007499999999997E-2</v>
      </c>
      <c r="P3">
        <f t="shared" ref="P3:P42" si="2">K3*0.0000275-0.2</f>
        <v>0.27750999999999998</v>
      </c>
      <c r="Q3">
        <f t="shared" ref="Q3:Q50" si="3">(2*N3)-5*(O3+P3)</f>
        <v>-1.5884324999999997</v>
      </c>
    </row>
    <row r="4" spans="1:17" x14ac:dyDescent="0.45">
      <c r="A4">
        <v>3</v>
      </c>
      <c r="B4" t="s">
        <v>8</v>
      </c>
      <c r="C4">
        <v>653173</v>
      </c>
      <c r="D4">
        <v>1081562</v>
      </c>
      <c r="E4">
        <v>0.21</v>
      </c>
      <c r="F4">
        <v>0</v>
      </c>
      <c r="G4">
        <v>8785</v>
      </c>
      <c r="H4">
        <v>9429</v>
      </c>
      <c r="I4">
        <v>10945</v>
      </c>
      <c r="J4">
        <v>12015</v>
      </c>
      <c r="K4">
        <v>17187</v>
      </c>
      <c r="L4">
        <v>16390</v>
      </c>
      <c r="M4">
        <v>12950</v>
      </c>
      <c r="N4">
        <f t="shared" si="0"/>
        <v>0.10098750000000001</v>
      </c>
      <c r="O4">
        <f t="shared" si="1"/>
        <v>0.13041249999999999</v>
      </c>
      <c r="P4">
        <f t="shared" si="2"/>
        <v>0.27264250000000001</v>
      </c>
      <c r="Q4">
        <f t="shared" si="3"/>
        <v>-1.8132999999999999</v>
      </c>
    </row>
    <row r="5" spans="1:17" x14ac:dyDescent="0.45">
      <c r="A5">
        <v>4</v>
      </c>
      <c r="B5" t="s">
        <v>9</v>
      </c>
      <c r="C5">
        <v>659690</v>
      </c>
      <c r="D5">
        <v>1089314</v>
      </c>
      <c r="E5">
        <v>0.22</v>
      </c>
      <c r="F5">
        <v>0</v>
      </c>
      <c r="G5">
        <v>9479</v>
      </c>
      <c r="H5">
        <v>9643</v>
      </c>
      <c r="I5">
        <v>10381</v>
      </c>
      <c r="J5">
        <v>10553</v>
      </c>
      <c r="K5">
        <v>18276</v>
      </c>
      <c r="L5">
        <v>15726</v>
      </c>
      <c r="M5">
        <v>12380</v>
      </c>
      <c r="N5">
        <f t="shared" si="0"/>
        <v>8.5477499999999984E-2</v>
      </c>
      <c r="O5">
        <f t="shared" si="1"/>
        <v>9.0207499999999996E-2</v>
      </c>
      <c r="P5">
        <f t="shared" si="2"/>
        <v>0.30258999999999997</v>
      </c>
      <c r="Q5">
        <f t="shared" si="3"/>
        <v>-1.7930324999999998</v>
      </c>
    </row>
    <row r="6" spans="1:17" x14ac:dyDescent="0.45">
      <c r="A6">
        <v>5</v>
      </c>
      <c r="B6" t="s">
        <v>10</v>
      </c>
      <c r="C6">
        <v>634243</v>
      </c>
      <c r="D6">
        <v>1092238</v>
      </c>
      <c r="E6">
        <v>0.3</v>
      </c>
      <c r="F6">
        <v>6</v>
      </c>
      <c r="G6">
        <v>7889</v>
      </c>
      <c r="H6">
        <v>8341</v>
      </c>
      <c r="I6">
        <v>9838</v>
      </c>
      <c r="J6">
        <v>9326</v>
      </c>
      <c r="K6">
        <v>19479</v>
      </c>
      <c r="L6">
        <v>13419</v>
      </c>
      <c r="M6">
        <v>10543</v>
      </c>
      <c r="N6">
        <f t="shared" si="0"/>
        <v>7.0545000000000024E-2</v>
      </c>
      <c r="O6">
        <f t="shared" si="1"/>
        <v>5.6464999999999987E-2</v>
      </c>
      <c r="P6">
        <f t="shared" si="2"/>
        <v>0.33567249999999998</v>
      </c>
      <c r="Q6">
        <f t="shared" si="3"/>
        <v>-1.8195975</v>
      </c>
    </row>
    <row r="7" spans="1:17" x14ac:dyDescent="0.45">
      <c r="A7">
        <v>6</v>
      </c>
      <c r="B7" t="s">
        <v>11</v>
      </c>
      <c r="C7">
        <v>650832</v>
      </c>
      <c r="D7">
        <v>1097403</v>
      </c>
      <c r="E7">
        <v>0.31</v>
      </c>
      <c r="F7">
        <v>6</v>
      </c>
      <c r="G7">
        <v>8533</v>
      </c>
      <c r="H7">
        <v>8865</v>
      </c>
      <c r="I7">
        <v>10343</v>
      </c>
      <c r="J7">
        <v>10393</v>
      </c>
      <c r="K7">
        <v>18232</v>
      </c>
      <c r="L7">
        <v>13763</v>
      </c>
      <c r="M7">
        <v>11152</v>
      </c>
      <c r="N7">
        <f t="shared" si="0"/>
        <v>8.4432500000000021E-2</v>
      </c>
      <c r="O7">
        <f t="shared" si="1"/>
        <v>8.5807499999999981E-2</v>
      </c>
      <c r="P7">
        <f t="shared" si="2"/>
        <v>0.30138000000000004</v>
      </c>
      <c r="Q7">
        <f t="shared" si="3"/>
        <v>-1.7670725</v>
      </c>
    </row>
    <row r="8" spans="1:17" x14ac:dyDescent="0.45">
      <c r="A8">
        <v>7</v>
      </c>
      <c r="B8" t="s">
        <v>12</v>
      </c>
      <c r="C8">
        <v>640473</v>
      </c>
      <c r="D8">
        <v>1095595</v>
      </c>
      <c r="E8">
        <v>0.35</v>
      </c>
      <c r="F8">
        <v>5</v>
      </c>
      <c r="G8">
        <v>8315</v>
      </c>
      <c r="H8">
        <v>8757</v>
      </c>
      <c r="I8">
        <v>10506</v>
      </c>
      <c r="J8">
        <v>10077</v>
      </c>
      <c r="K8">
        <v>19927</v>
      </c>
      <c r="L8">
        <v>13562</v>
      </c>
      <c r="M8">
        <v>10353</v>
      </c>
      <c r="N8">
        <f t="shared" si="0"/>
        <v>8.8915000000000022E-2</v>
      </c>
      <c r="O8">
        <f t="shared" si="1"/>
        <v>7.7117500000000005E-2</v>
      </c>
      <c r="P8">
        <f t="shared" si="2"/>
        <v>0.34799249999999998</v>
      </c>
      <c r="Q8">
        <f t="shared" si="3"/>
        <v>-1.9477199999999999</v>
      </c>
    </row>
    <row r="9" spans="1:17" x14ac:dyDescent="0.45">
      <c r="A9">
        <v>8</v>
      </c>
      <c r="B9" t="s">
        <v>13</v>
      </c>
      <c r="C9">
        <v>656426</v>
      </c>
      <c r="D9">
        <v>1070927</v>
      </c>
      <c r="E9">
        <v>0.36</v>
      </c>
      <c r="F9">
        <v>0</v>
      </c>
      <c r="G9">
        <v>8024</v>
      </c>
      <c r="H9">
        <v>8310</v>
      </c>
      <c r="I9">
        <v>9614</v>
      </c>
      <c r="J9">
        <v>9046</v>
      </c>
      <c r="K9">
        <v>18188</v>
      </c>
      <c r="L9">
        <v>13396</v>
      </c>
      <c r="M9">
        <v>10475</v>
      </c>
      <c r="N9">
        <f t="shared" si="0"/>
        <v>6.4385000000000026E-2</v>
      </c>
      <c r="O9">
        <f t="shared" si="1"/>
        <v>4.8765000000000003E-2</v>
      </c>
      <c r="P9">
        <f t="shared" si="2"/>
        <v>0.30016999999999999</v>
      </c>
      <c r="Q9">
        <f t="shared" si="3"/>
        <v>-1.6159049999999999</v>
      </c>
    </row>
    <row r="10" spans="1:17" x14ac:dyDescent="0.45">
      <c r="A10">
        <v>9</v>
      </c>
      <c r="B10" t="s">
        <v>14</v>
      </c>
      <c r="C10">
        <v>658718</v>
      </c>
      <c r="D10">
        <v>1082446</v>
      </c>
      <c r="E10">
        <v>0.37</v>
      </c>
      <c r="F10">
        <v>0</v>
      </c>
      <c r="G10">
        <v>8937</v>
      </c>
      <c r="H10">
        <v>9475</v>
      </c>
      <c r="I10">
        <v>10934</v>
      </c>
      <c r="J10">
        <v>11782</v>
      </c>
      <c r="K10">
        <v>17593</v>
      </c>
      <c r="L10">
        <v>18814</v>
      </c>
      <c r="M10">
        <v>14509</v>
      </c>
      <c r="N10">
        <f t="shared" si="0"/>
        <v>0.10068500000000002</v>
      </c>
      <c r="O10">
        <f t="shared" si="1"/>
        <v>0.12400499999999998</v>
      </c>
      <c r="P10">
        <f t="shared" si="2"/>
        <v>0.28380749999999999</v>
      </c>
      <c r="Q10">
        <f t="shared" si="3"/>
        <v>-1.8376925</v>
      </c>
    </row>
    <row r="11" spans="1:17" x14ac:dyDescent="0.45">
      <c r="A11">
        <v>10</v>
      </c>
      <c r="B11" t="s">
        <v>15</v>
      </c>
      <c r="C11">
        <v>644985</v>
      </c>
      <c r="D11">
        <v>1078898</v>
      </c>
      <c r="E11">
        <v>0.42</v>
      </c>
      <c r="F11">
        <v>2</v>
      </c>
      <c r="G11">
        <v>8481</v>
      </c>
      <c r="H11">
        <v>8436</v>
      </c>
      <c r="I11">
        <v>9615</v>
      </c>
      <c r="J11">
        <v>8629</v>
      </c>
      <c r="K11">
        <v>24895</v>
      </c>
      <c r="L11">
        <v>14751</v>
      </c>
      <c r="M11">
        <v>10619</v>
      </c>
      <c r="N11">
        <f t="shared" si="0"/>
        <v>6.4412499999999984E-2</v>
      </c>
      <c r="O11">
        <f t="shared" si="1"/>
        <v>3.7297500000000011E-2</v>
      </c>
      <c r="P11">
        <f t="shared" si="2"/>
        <v>0.48461250000000006</v>
      </c>
      <c r="Q11">
        <f t="shared" si="3"/>
        <v>-2.4807250000000005</v>
      </c>
    </row>
    <row r="12" spans="1:17" x14ac:dyDescent="0.45">
      <c r="A12">
        <v>11</v>
      </c>
      <c r="B12" t="s">
        <v>16</v>
      </c>
      <c r="C12">
        <v>630202</v>
      </c>
      <c r="D12">
        <v>1085956</v>
      </c>
      <c r="E12">
        <v>0.45</v>
      </c>
      <c r="F12">
        <v>2</v>
      </c>
      <c r="G12">
        <v>7818</v>
      </c>
      <c r="H12">
        <v>8026</v>
      </c>
      <c r="I12">
        <v>9510</v>
      </c>
      <c r="J12">
        <v>8619</v>
      </c>
      <c r="K12">
        <v>22569</v>
      </c>
      <c r="L12">
        <v>12638</v>
      </c>
      <c r="M12">
        <v>9592</v>
      </c>
      <c r="N12">
        <f t="shared" si="0"/>
        <v>6.1524999999999996E-2</v>
      </c>
      <c r="O12">
        <f t="shared" si="1"/>
        <v>3.7022499999999986E-2</v>
      </c>
      <c r="P12">
        <f t="shared" si="2"/>
        <v>0.42064750000000001</v>
      </c>
      <c r="Q12">
        <f t="shared" si="3"/>
        <v>-2.1653000000000002</v>
      </c>
    </row>
    <row r="13" spans="1:17" x14ac:dyDescent="0.45">
      <c r="A13">
        <v>12</v>
      </c>
      <c r="B13" t="s">
        <v>17</v>
      </c>
      <c r="C13">
        <v>653218</v>
      </c>
      <c r="D13">
        <v>1081402</v>
      </c>
      <c r="E13">
        <v>0.45</v>
      </c>
      <c r="F13">
        <v>0</v>
      </c>
      <c r="G13">
        <v>9113</v>
      </c>
      <c r="H13">
        <v>9732</v>
      </c>
      <c r="I13">
        <v>11355</v>
      </c>
      <c r="J13">
        <v>12387</v>
      </c>
      <c r="K13">
        <v>17865</v>
      </c>
      <c r="L13">
        <v>18998</v>
      </c>
      <c r="M13">
        <v>15465</v>
      </c>
      <c r="N13">
        <f t="shared" si="0"/>
        <v>0.11226249999999999</v>
      </c>
      <c r="O13">
        <f t="shared" si="1"/>
        <v>0.1406425</v>
      </c>
      <c r="P13">
        <f t="shared" si="2"/>
        <v>0.29128750000000003</v>
      </c>
      <c r="Q13">
        <f t="shared" si="3"/>
        <v>-1.9351250000000002</v>
      </c>
    </row>
    <row r="14" spans="1:17" x14ac:dyDescent="0.45">
      <c r="A14">
        <v>13</v>
      </c>
      <c r="B14" t="s">
        <v>18</v>
      </c>
      <c r="C14">
        <v>638932</v>
      </c>
      <c r="D14">
        <v>1083668</v>
      </c>
      <c r="E14">
        <v>0.48</v>
      </c>
      <c r="F14">
        <v>3</v>
      </c>
      <c r="G14">
        <v>7984</v>
      </c>
      <c r="H14">
        <v>8319</v>
      </c>
      <c r="I14">
        <v>9323</v>
      </c>
      <c r="J14">
        <v>8625</v>
      </c>
      <c r="K14">
        <v>20986</v>
      </c>
      <c r="L14">
        <v>12523</v>
      </c>
      <c r="M14">
        <v>9653</v>
      </c>
      <c r="N14">
        <f t="shared" si="0"/>
        <v>5.6382500000000002E-2</v>
      </c>
      <c r="O14">
        <f t="shared" si="1"/>
        <v>3.7187499999999984E-2</v>
      </c>
      <c r="P14">
        <f t="shared" si="2"/>
        <v>0.37711500000000003</v>
      </c>
      <c r="Q14">
        <f t="shared" si="3"/>
        <v>-1.9587474999999999</v>
      </c>
    </row>
    <row r="15" spans="1:17" x14ac:dyDescent="0.45">
      <c r="A15">
        <v>14</v>
      </c>
      <c r="B15" t="s">
        <v>19</v>
      </c>
      <c r="C15">
        <v>651590</v>
      </c>
      <c r="D15">
        <v>1094664</v>
      </c>
      <c r="E15">
        <v>0.51</v>
      </c>
      <c r="F15">
        <v>3</v>
      </c>
      <c r="G15">
        <v>7893</v>
      </c>
      <c r="H15">
        <v>8114</v>
      </c>
      <c r="I15">
        <v>9105</v>
      </c>
      <c r="J15">
        <v>8496</v>
      </c>
      <c r="K15">
        <v>18314</v>
      </c>
      <c r="L15">
        <v>12213</v>
      </c>
      <c r="M15">
        <v>9619</v>
      </c>
      <c r="N15">
        <f t="shared" si="0"/>
        <v>5.0387499999999974E-2</v>
      </c>
      <c r="O15">
        <f t="shared" si="1"/>
        <v>3.3640000000000003E-2</v>
      </c>
      <c r="P15">
        <f t="shared" si="2"/>
        <v>0.30363500000000004</v>
      </c>
      <c r="Q15">
        <f t="shared" si="3"/>
        <v>-1.5856000000000003</v>
      </c>
    </row>
    <row r="16" spans="1:17" x14ac:dyDescent="0.45">
      <c r="A16">
        <v>15</v>
      </c>
      <c r="B16" t="s">
        <v>20</v>
      </c>
      <c r="C16">
        <v>650585</v>
      </c>
      <c r="D16">
        <v>1099018</v>
      </c>
      <c r="E16">
        <v>0.56999999999999995</v>
      </c>
      <c r="F16">
        <v>3</v>
      </c>
      <c r="G16">
        <v>9313</v>
      </c>
      <c r="H16">
        <v>9910</v>
      </c>
      <c r="I16">
        <v>11159</v>
      </c>
      <c r="J16">
        <v>11800</v>
      </c>
      <c r="K16">
        <v>18399</v>
      </c>
      <c r="L16">
        <v>15820</v>
      </c>
      <c r="M16">
        <v>12511</v>
      </c>
      <c r="N16">
        <f t="shared" si="0"/>
        <v>0.10687249999999998</v>
      </c>
      <c r="O16">
        <f t="shared" si="1"/>
        <v>0.1245</v>
      </c>
      <c r="P16">
        <f t="shared" si="2"/>
        <v>0.30597250000000004</v>
      </c>
      <c r="Q16">
        <f t="shared" si="3"/>
        <v>-1.9386175000000003</v>
      </c>
    </row>
    <row r="17" spans="1:19" x14ac:dyDescent="0.45">
      <c r="A17">
        <v>16</v>
      </c>
      <c r="B17" t="s">
        <v>21</v>
      </c>
      <c r="C17">
        <v>664137</v>
      </c>
      <c r="D17">
        <v>1085331</v>
      </c>
      <c r="E17">
        <v>0.6</v>
      </c>
      <c r="F17">
        <v>0</v>
      </c>
      <c r="G17">
        <v>9052</v>
      </c>
      <c r="H17">
        <v>9387</v>
      </c>
      <c r="I17">
        <v>10572</v>
      </c>
      <c r="J17">
        <v>11068</v>
      </c>
      <c r="K17">
        <v>16399</v>
      </c>
      <c r="L17">
        <v>15498</v>
      </c>
      <c r="M17">
        <v>12654</v>
      </c>
      <c r="N17">
        <f t="shared" si="0"/>
        <v>9.0729999999999977E-2</v>
      </c>
      <c r="O17">
        <f t="shared" si="1"/>
        <v>0.10437000000000002</v>
      </c>
      <c r="P17">
        <f t="shared" si="2"/>
        <v>0.25097249999999999</v>
      </c>
      <c r="Q17">
        <f t="shared" si="3"/>
        <v>-1.5952525</v>
      </c>
    </row>
    <row r="18" spans="1:19" x14ac:dyDescent="0.45">
      <c r="A18">
        <v>17</v>
      </c>
      <c r="B18" t="s">
        <v>22</v>
      </c>
      <c r="C18">
        <v>632954</v>
      </c>
      <c r="D18">
        <v>1077177</v>
      </c>
      <c r="E18">
        <v>0.62</v>
      </c>
      <c r="F18">
        <v>3</v>
      </c>
      <c r="G18">
        <v>8796</v>
      </c>
      <c r="H18">
        <v>9248</v>
      </c>
      <c r="I18">
        <v>10427</v>
      </c>
      <c r="J18">
        <v>11176</v>
      </c>
      <c r="K18">
        <v>17003</v>
      </c>
      <c r="L18">
        <v>16134</v>
      </c>
      <c r="M18">
        <v>12578</v>
      </c>
      <c r="N18">
        <f t="shared" si="0"/>
        <v>8.67425E-2</v>
      </c>
      <c r="O18">
        <f t="shared" si="1"/>
        <v>0.10733999999999999</v>
      </c>
      <c r="P18">
        <f t="shared" si="2"/>
        <v>0.2675825</v>
      </c>
      <c r="Q18">
        <f t="shared" si="3"/>
        <v>-1.7011275000000001</v>
      </c>
    </row>
    <row r="19" spans="1:19" x14ac:dyDescent="0.45">
      <c r="A19">
        <v>18</v>
      </c>
      <c r="B19" t="s">
        <v>23</v>
      </c>
      <c r="C19">
        <v>664207</v>
      </c>
      <c r="D19">
        <v>1082773</v>
      </c>
      <c r="E19">
        <v>0.62</v>
      </c>
      <c r="F19">
        <v>0</v>
      </c>
      <c r="G19">
        <v>9989</v>
      </c>
      <c r="H19">
        <v>10465</v>
      </c>
      <c r="I19">
        <v>12106</v>
      </c>
      <c r="J19">
        <v>13397</v>
      </c>
      <c r="K19">
        <v>17734</v>
      </c>
      <c r="L19">
        <v>19672</v>
      </c>
      <c r="M19">
        <v>16081</v>
      </c>
      <c r="N19">
        <f t="shared" si="0"/>
        <v>0.13291500000000001</v>
      </c>
      <c r="O19">
        <f t="shared" si="1"/>
        <v>0.1684175</v>
      </c>
      <c r="P19">
        <f t="shared" si="2"/>
        <v>0.28768500000000002</v>
      </c>
      <c r="Q19">
        <f t="shared" si="3"/>
        <v>-2.0146825000000002</v>
      </c>
    </row>
    <row r="20" spans="1:19" x14ac:dyDescent="0.45">
      <c r="A20">
        <v>19</v>
      </c>
      <c r="B20" t="s">
        <v>24</v>
      </c>
      <c r="C20">
        <v>652801</v>
      </c>
      <c r="D20">
        <v>1092571</v>
      </c>
      <c r="E20">
        <v>0.63</v>
      </c>
      <c r="F20">
        <v>3</v>
      </c>
      <c r="G20">
        <v>8039</v>
      </c>
      <c r="H20">
        <v>8019</v>
      </c>
      <c r="I20">
        <v>8614</v>
      </c>
      <c r="J20">
        <v>8073</v>
      </c>
      <c r="K20">
        <v>19406</v>
      </c>
      <c r="L20">
        <v>11462</v>
      </c>
      <c r="M20">
        <v>9036</v>
      </c>
      <c r="N20">
        <f t="shared" si="0"/>
        <v>3.6885000000000001E-2</v>
      </c>
      <c r="O20">
        <f t="shared" si="1"/>
        <v>2.2007499999999985E-2</v>
      </c>
      <c r="P20">
        <f t="shared" si="2"/>
        <v>0.33366500000000004</v>
      </c>
      <c r="Q20">
        <f t="shared" si="3"/>
        <v>-1.7045925000000004</v>
      </c>
    </row>
    <row r="21" spans="1:19" x14ac:dyDescent="0.45">
      <c r="A21">
        <v>20</v>
      </c>
      <c r="B21" t="s">
        <v>25</v>
      </c>
      <c r="C21">
        <v>649479</v>
      </c>
      <c r="D21">
        <v>1100892</v>
      </c>
      <c r="E21">
        <v>0.64</v>
      </c>
      <c r="F21">
        <v>3</v>
      </c>
      <c r="G21">
        <v>10429</v>
      </c>
      <c r="H21">
        <v>10837</v>
      </c>
      <c r="I21">
        <v>12118</v>
      </c>
      <c r="J21">
        <v>12992</v>
      </c>
      <c r="K21">
        <v>18870</v>
      </c>
      <c r="L21">
        <v>19636</v>
      </c>
      <c r="M21">
        <v>15285</v>
      </c>
      <c r="N21">
        <f t="shared" si="0"/>
        <v>0.133245</v>
      </c>
      <c r="O21">
        <f t="shared" si="1"/>
        <v>0.15727999999999998</v>
      </c>
      <c r="P21">
        <f t="shared" si="2"/>
        <v>0.31892499999999996</v>
      </c>
      <c r="Q21">
        <f t="shared" si="3"/>
        <v>-2.1145349999999996</v>
      </c>
    </row>
    <row r="22" spans="1:19" x14ac:dyDescent="0.45">
      <c r="A22">
        <v>21</v>
      </c>
      <c r="B22" t="s">
        <v>26</v>
      </c>
      <c r="C22">
        <v>656415</v>
      </c>
      <c r="D22">
        <v>1070929</v>
      </c>
      <c r="E22">
        <v>0.64</v>
      </c>
      <c r="F22">
        <v>0</v>
      </c>
      <c r="G22">
        <v>8024</v>
      </c>
      <c r="H22">
        <v>8310</v>
      </c>
      <c r="I22">
        <v>9614</v>
      </c>
      <c r="J22">
        <v>9046</v>
      </c>
      <c r="K22">
        <v>18188</v>
      </c>
      <c r="L22">
        <v>13396</v>
      </c>
      <c r="M22">
        <v>10475</v>
      </c>
      <c r="N22">
        <f t="shared" si="0"/>
        <v>6.4385000000000026E-2</v>
      </c>
      <c r="O22">
        <f t="shared" si="1"/>
        <v>4.8765000000000003E-2</v>
      </c>
      <c r="P22">
        <f t="shared" si="2"/>
        <v>0.30016999999999999</v>
      </c>
      <c r="Q22">
        <f t="shared" si="3"/>
        <v>-1.6159049999999999</v>
      </c>
    </row>
    <row r="23" spans="1:19" x14ac:dyDescent="0.45">
      <c r="A23">
        <v>22</v>
      </c>
      <c r="B23" t="s">
        <v>27</v>
      </c>
      <c r="C23">
        <v>629148</v>
      </c>
      <c r="D23">
        <v>1096882</v>
      </c>
      <c r="E23">
        <v>0.69</v>
      </c>
      <c r="F23">
        <v>1</v>
      </c>
      <c r="G23">
        <v>8529</v>
      </c>
      <c r="H23">
        <v>9141</v>
      </c>
      <c r="I23">
        <v>10539</v>
      </c>
      <c r="J23">
        <v>11474</v>
      </c>
      <c r="K23">
        <v>15794</v>
      </c>
      <c r="L23">
        <v>15132</v>
      </c>
      <c r="M23">
        <v>11986</v>
      </c>
      <c r="N23">
        <f t="shared" si="0"/>
        <v>8.9822499999999972E-2</v>
      </c>
      <c r="O23">
        <f t="shared" si="1"/>
        <v>0.115535</v>
      </c>
      <c r="P23">
        <f t="shared" si="2"/>
        <v>0.23433500000000002</v>
      </c>
      <c r="Q23">
        <f t="shared" si="3"/>
        <v>-1.5697050000000004</v>
      </c>
    </row>
    <row r="24" spans="1:19" x14ac:dyDescent="0.45">
      <c r="A24">
        <v>23</v>
      </c>
      <c r="B24" t="s">
        <v>28</v>
      </c>
      <c r="C24">
        <v>647257</v>
      </c>
      <c r="D24">
        <v>1071374</v>
      </c>
      <c r="E24">
        <v>0.73</v>
      </c>
      <c r="F24">
        <v>1</v>
      </c>
      <c r="G24">
        <v>9575</v>
      </c>
      <c r="H24">
        <v>10380</v>
      </c>
      <c r="I24">
        <v>12109</v>
      </c>
      <c r="J24">
        <v>14191</v>
      </c>
      <c r="K24">
        <v>19826</v>
      </c>
      <c r="L24">
        <v>21355</v>
      </c>
      <c r="M24">
        <v>16359</v>
      </c>
      <c r="N24">
        <f t="shared" si="0"/>
        <v>0.13299749999999999</v>
      </c>
      <c r="O24">
        <f t="shared" si="1"/>
        <v>0.19025249999999999</v>
      </c>
      <c r="P24">
        <f t="shared" si="2"/>
        <v>0.34521499999999999</v>
      </c>
      <c r="Q24">
        <f t="shared" si="3"/>
        <v>-2.4113424999999999</v>
      </c>
    </row>
    <row r="25" spans="1:19" x14ac:dyDescent="0.45">
      <c r="A25">
        <v>24</v>
      </c>
      <c r="B25" t="s">
        <v>29</v>
      </c>
      <c r="C25">
        <v>648527</v>
      </c>
      <c r="D25">
        <v>1100904</v>
      </c>
      <c r="E25">
        <v>0.75</v>
      </c>
      <c r="F25">
        <v>4</v>
      </c>
      <c r="G25">
        <v>9426</v>
      </c>
      <c r="H25">
        <v>9941</v>
      </c>
      <c r="I25">
        <v>11347</v>
      </c>
      <c r="J25">
        <v>11929</v>
      </c>
      <c r="K25">
        <v>16663</v>
      </c>
      <c r="L25">
        <v>15593</v>
      </c>
      <c r="M25">
        <v>12630</v>
      </c>
      <c r="N25">
        <f t="shared" si="0"/>
        <v>0.11204249999999999</v>
      </c>
      <c r="O25">
        <f t="shared" si="1"/>
        <v>0.12804749999999998</v>
      </c>
      <c r="P25">
        <f t="shared" si="2"/>
        <v>0.25823250000000003</v>
      </c>
      <c r="Q25">
        <f t="shared" si="3"/>
        <v>-1.7073149999999999</v>
      </c>
    </row>
    <row r="26" spans="1:19" x14ac:dyDescent="0.45">
      <c r="A26">
        <v>25</v>
      </c>
      <c r="B26" t="s">
        <v>30</v>
      </c>
      <c r="C26">
        <v>651590</v>
      </c>
      <c r="D26">
        <v>1094664</v>
      </c>
      <c r="E26">
        <v>0.75</v>
      </c>
      <c r="F26">
        <v>3</v>
      </c>
      <c r="G26">
        <v>7893</v>
      </c>
      <c r="H26">
        <v>8114</v>
      </c>
      <c r="I26">
        <v>9105</v>
      </c>
      <c r="J26">
        <v>8496</v>
      </c>
      <c r="K26">
        <v>18314</v>
      </c>
      <c r="L26">
        <v>12213</v>
      </c>
      <c r="M26">
        <v>9619</v>
      </c>
      <c r="N26">
        <f t="shared" si="0"/>
        <v>5.0387499999999974E-2</v>
      </c>
      <c r="O26">
        <f t="shared" si="1"/>
        <v>3.3640000000000003E-2</v>
      </c>
      <c r="P26">
        <f t="shared" si="2"/>
        <v>0.30363500000000004</v>
      </c>
      <c r="Q26">
        <f t="shared" si="3"/>
        <v>-1.5856000000000003</v>
      </c>
    </row>
    <row r="27" spans="1:19" x14ac:dyDescent="0.45">
      <c r="A27">
        <v>26</v>
      </c>
      <c r="B27" t="s">
        <v>31</v>
      </c>
      <c r="C27">
        <v>654466</v>
      </c>
      <c r="D27">
        <v>1092021</v>
      </c>
      <c r="E27">
        <v>0.8</v>
      </c>
      <c r="F27">
        <v>3</v>
      </c>
      <c r="G27">
        <v>9741</v>
      </c>
      <c r="H27">
        <v>10482</v>
      </c>
      <c r="I27">
        <v>12264</v>
      </c>
      <c r="J27">
        <v>14168</v>
      </c>
      <c r="K27">
        <v>20108</v>
      </c>
      <c r="L27">
        <v>22902</v>
      </c>
      <c r="M27">
        <v>17359</v>
      </c>
      <c r="N27">
        <f t="shared" si="0"/>
        <v>0.13725999999999999</v>
      </c>
      <c r="O27">
        <f t="shared" si="1"/>
        <v>0.18962000000000001</v>
      </c>
      <c r="P27">
        <f t="shared" si="2"/>
        <v>0.35297000000000006</v>
      </c>
      <c r="Q27">
        <f t="shared" si="3"/>
        <v>-2.4384300000000008</v>
      </c>
    </row>
    <row r="28" spans="1:19" x14ac:dyDescent="0.45">
      <c r="A28">
        <v>27</v>
      </c>
      <c r="B28" t="s">
        <v>32</v>
      </c>
      <c r="C28">
        <v>654689</v>
      </c>
      <c r="D28">
        <v>1095002</v>
      </c>
      <c r="E28">
        <v>0.83</v>
      </c>
      <c r="F28">
        <v>3</v>
      </c>
      <c r="G28">
        <v>9267</v>
      </c>
      <c r="H28">
        <v>9631</v>
      </c>
      <c r="I28">
        <v>10850</v>
      </c>
      <c r="J28">
        <v>11568</v>
      </c>
      <c r="K28">
        <v>18002</v>
      </c>
      <c r="L28">
        <v>18112</v>
      </c>
      <c r="M28">
        <v>13881</v>
      </c>
      <c r="N28">
        <f t="shared" si="0"/>
        <v>9.837499999999999E-2</v>
      </c>
      <c r="O28">
        <f t="shared" si="1"/>
        <v>0.11812</v>
      </c>
      <c r="P28">
        <f t="shared" si="2"/>
        <v>0.29505500000000001</v>
      </c>
      <c r="Q28">
        <f t="shared" si="3"/>
        <v>-1.8691250000000001</v>
      </c>
    </row>
    <row r="29" spans="1:19" x14ac:dyDescent="0.45">
      <c r="A29">
        <v>28</v>
      </c>
      <c r="B29" t="s">
        <v>33</v>
      </c>
      <c r="C29">
        <v>664121</v>
      </c>
      <c r="D29">
        <v>1085370</v>
      </c>
      <c r="E29">
        <v>1.46</v>
      </c>
      <c r="G29">
        <v>8985</v>
      </c>
      <c r="H29">
        <v>9313</v>
      </c>
      <c r="I29">
        <v>10486</v>
      </c>
      <c r="J29">
        <v>11015</v>
      </c>
      <c r="K29">
        <v>17409</v>
      </c>
      <c r="L29">
        <v>17236</v>
      </c>
      <c r="M29">
        <v>13707</v>
      </c>
      <c r="N29">
        <f t="shared" si="0"/>
        <v>8.8365000000000027E-2</v>
      </c>
      <c r="O29">
        <f t="shared" si="1"/>
        <v>0.10291250000000002</v>
      </c>
      <c r="P29">
        <f t="shared" si="2"/>
        <v>0.27874749999999998</v>
      </c>
      <c r="Q29">
        <f t="shared" si="3"/>
        <v>-1.7315700000000001</v>
      </c>
    </row>
    <row r="30" spans="1:19" x14ac:dyDescent="0.45">
      <c r="A30">
        <v>29</v>
      </c>
      <c r="B30" t="s">
        <v>34</v>
      </c>
      <c r="C30">
        <v>654726</v>
      </c>
      <c r="D30">
        <v>1087204</v>
      </c>
      <c r="E30">
        <v>1.6</v>
      </c>
      <c r="G30">
        <v>7995</v>
      </c>
      <c r="H30">
        <v>8131</v>
      </c>
      <c r="I30">
        <v>8914</v>
      </c>
      <c r="J30">
        <v>8649</v>
      </c>
      <c r="K30">
        <v>15602</v>
      </c>
      <c r="L30">
        <v>10509</v>
      </c>
      <c r="M30">
        <v>8834</v>
      </c>
      <c r="N30">
        <f t="shared" si="0"/>
        <v>4.5135000000000008E-2</v>
      </c>
      <c r="O30">
        <f t="shared" si="1"/>
        <v>3.7847500000000006E-2</v>
      </c>
      <c r="P30">
        <f t="shared" si="2"/>
        <v>0.22905500000000001</v>
      </c>
      <c r="Q30">
        <f t="shared" si="3"/>
        <v>-1.2442425000000001</v>
      </c>
    </row>
    <row r="31" spans="1:19" x14ac:dyDescent="0.45">
      <c r="A31" s="14">
        <v>30</v>
      </c>
      <c r="B31" s="14" t="s">
        <v>35</v>
      </c>
      <c r="C31" s="14">
        <v>657943</v>
      </c>
      <c r="D31" s="14">
        <v>1076231</v>
      </c>
      <c r="E31" s="14">
        <v>3.01</v>
      </c>
      <c r="F31" s="14"/>
      <c r="G31" s="14">
        <v>7632</v>
      </c>
      <c r="H31" s="14">
        <v>8064</v>
      </c>
      <c r="I31" s="14">
        <v>9156</v>
      </c>
      <c r="J31" s="14">
        <v>9055</v>
      </c>
      <c r="K31" s="14">
        <v>11162</v>
      </c>
      <c r="L31" s="14">
        <v>10222</v>
      </c>
      <c r="M31" s="14">
        <v>8956</v>
      </c>
      <c r="N31" s="14">
        <f t="shared" si="0"/>
        <v>5.1790000000000003E-2</v>
      </c>
      <c r="O31" s="14">
        <f t="shared" si="1"/>
        <v>4.9012499999999987E-2</v>
      </c>
      <c r="P31" s="14">
        <f t="shared" si="2"/>
        <v>0.10695500000000002</v>
      </c>
      <c r="Q31" s="14">
        <f t="shared" si="3"/>
        <v>-0.67625750000000007</v>
      </c>
      <c r="R31" s="3"/>
      <c r="S31" s="3"/>
    </row>
    <row r="32" spans="1:19" x14ac:dyDescent="0.45">
      <c r="A32" s="14">
        <v>31</v>
      </c>
      <c r="B32" s="14" t="s">
        <v>36</v>
      </c>
      <c r="C32" s="14">
        <v>654128</v>
      </c>
      <c r="D32" s="14">
        <v>1061941</v>
      </c>
      <c r="E32" s="14">
        <v>3.45</v>
      </c>
      <c r="F32" s="14"/>
      <c r="G32" s="14">
        <v>8251</v>
      </c>
      <c r="H32" s="14">
        <v>8605</v>
      </c>
      <c r="I32" s="14">
        <v>9688</v>
      </c>
      <c r="J32" s="14">
        <v>9670</v>
      </c>
      <c r="K32" s="14">
        <v>10452</v>
      </c>
      <c r="L32" s="14">
        <v>10270</v>
      </c>
      <c r="M32" s="14">
        <v>9015</v>
      </c>
      <c r="N32" s="14">
        <f t="shared" si="0"/>
        <v>6.6419999999999979E-2</v>
      </c>
      <c r="O32" s="14">
        <f t="shared" si="1"/>
        <v>6.5925000000000011E-2</v>
      </c>
      <c r="P32" s="14">
        <f t="shared" si="2"/>
        <v>8.7430000000000008E-2</v>
      </c>
      <c r="Q32" s="14">
        <f t="shared" si="3"/>
        <v>-0.63393500000000014</v>
      </c>
      <c r="R32" s="3"/>
      <c r="S32" s="3"/>
    </row>
    <row r="33" spans="1:19" x14ac:dyDescent="0.45">
      <c r="A33" s="14">
        <v>32</v>
      </c>
      <c r="B33" s="14" t="s">
        <v>37</v>
      </c>
      <c r="C33" s="14">
        <v>661696</v>
      </c>
      <c r="D33" s="14">
        <v>1069167</v>
      </c>
      <c r="E33" s="14">
        <v>3.65</v>
      </c>
      <c r="F33" s="14"/>
      <c r="G33" s="14">
        <v>8216</v>
      </c>
      <c r="H33" s="14">
        <v>8682</v>
      </c>
      <c r="I33" s="14">
        <v>9905</v>
      </c>
      <c r="J33" s="14">
        <v>10045</v>
      </c>
      <c r="K33" s="14">
        <v>12069</v>
      </c>
      <c r="L33" s="14">
        <v>11024</v>
      </c>
      <c r="M33" s="14">
        <v>9791</v>
      </c>
      <c r="N33" s="14">
        <f t="shared" si="0"/>
        <v>7.2387499999999994E-2</v>
      </c>
      <c r="O33" s="14">
        <f t="shared" si="1"/>
        <v>7.6237500000000014E-2</v>
      </c>
      <c r="P33" s="14">
        <f t="shared" si="2"/>
        <v>0.1318975</v>
      </c>
      <c r="Q33" s="14">
        <f t="shared" si="3"/>
        <v>-0.89590000000000003</v>
      </c>
      <c r="R33" s="3"/>
      <c r="S33" s="3"/>
    </row>
    <row r="34" spans="1:19" x14ac:dyDescent="0.45">
      <c r="A34" s="14">
        <v>33</v>
      </c>
      <c r="B34" s="14" t="s">
        <v>38</v>
      </c>
      <c r="C34" s="14">
        <v>664955</v>
      </c>
      <c r="D34" s="14">
        <v>1072706</v>
      </c>
      <c r="E34" s="14">
        <v>3.88</v>
      </c>
      <c r="F34" s="14"/>
      <c r="G34" s="14">
        <v>9195</v>
      </c>
      <c r="H34" s="14">
        <v>9697</v>
      </c>
      <c r="I34" s="14">
        <v>11169</v>
      </c>
      <c r="J34" s="14">
        <v>11505</v>
      </c>
      <c r="K34" s="14">
        <v>12866</v>
      </c>
      <c r="L34" s="14">
        <v>12596</v>
      </c>
      <c r="M34" s="14">
        <v>11115</v>
      </c>
      <c r="N34" s="14">
        <f t="shared" si="0"/>
        <v>0.10714750000000001</v>
      </c>
      <c r="O34" s="14">
        <f t="shared" si="1"/>
        <v>0.11638749999999998</v>
      </c>
      <c r="P34" s="14">
        <f t="shared" si="2"/>
        <v>0.15381499999999998</v>
      </c>
      <c r="Q34" s="14">
        <f t="shared" si="3"/>
        <v>-1.1367174999999996</v>
      </c>
      <c r="R34" s="3"/>
      <c r="S34" s="3"/>
    </row>
    <row r="35" spans="1:19" x14ac:dyDescent="0.45">
      <c r="A35" s="14">
        <v>34</v>
      </c>
      <c r="B35" s="14" t="s">
        <v>39</v>
      </c>
      <c r="C35" s="14">
        <v>652229</v>
      </c>
      <c r="D35" s="14">
        <v>1066825</v>
      </c>
      <c r="E35" s="14">
        <v>4.3600000000000003</v>
      </c>
      <c r="F35" s="14"/>
      <c r="G35" s="14">
        <v>7888</v>
      </c>
      <c r="H35" s="14">
        <v>8188</v>
      </c>
      <c r="I35" s="14">
        <v>9011</v>
      </c>
      <c r="J35" s="14">
        <v>8873</v>
      </c>
      <c r="K35" s="14">
        <v>10363</v>
      </c>
      <c r="L35" s="14">
        <v>9396</v>
      </c>
      <c r="M35" s="14">
        <v>8485</v>
      </c>
      <c r="N35" s="14">
        <f t="shared" si="0"/>
        <v>4.7802499999999998E-2</v>
      </c>
      <c r="O35" s="14">
        <f t="shared" si="1"/>
        <v>4.4007500000000005E-2</v>
      </c>
      <c r="P35" s="14">
        <f t="shared" si="2"/>
        <v>8.4982500000000016E-2</v>
      </c>
      <c r="Q35" s="14">
        <f t="shared" si="3"/>
        <v>-0.54934500000000019</v>
      </c>
      <c r="R35" s="3"/>
      <c r="S35" s="3"/>
    </row>
    <row r="36" spans="1:19" x14ac:dyDescent="0.45">
      <c r="A36" s="14">
        <v>35</v>
      </c>
      <c r="B36" s="14" t="s">
        <v>40</v>
      </c>
      <c r="C36" s="14">
        <v>662432</v>
      </c>
      <c r="D36" s="14">
        <v>1063649</v>
      </c>
      <c r="E36" s="14">
        <v>4.66</v>
      </c>
      <c r="F36" s="14"/>
      <c r="G36" s="14">
        <v>9157</v>
      </c>
      <c r="H36" s="14">
        <v>9473</v>
      </c>
      <c r="I36" s="14">
        <v>10541</v>
      </c>
      <c r="J36" s="14">
        <v>11176</v>
      </c>
      <c r="K36" s="14">
        <v>11834</v>
      </c>
      <c r="L36" s="14">
        <v>11323</v>
      </c>
      <c r="M36" s="14">
        <v>10356</v>
      </c>
      <c r="N36" s="14">
        <f t="shared" si="0"/>
        <v>8.9877499999999999E-2</v>
      </c>
      <c r="O36" s="14">
        <f t="shared" si="1"/>
        <v>0.10733999999999999</v>
      </c>
      <c r="P36" s="14">
        <f t="shared" si="2"/>
        <v>0.12543500000000002</v>
      </c>
      <c r="Q36" s="14">
        <f t="shared" si="3"/>
        <v>-0.98411999999999999</v>
      </c>
      <c r="R36" s="3"/>
      <c r="S36" s="3"/>
    </row>
    <row r="37" spans="1:19" x14ac:dyDescent="0.45">
      <c r="A37" s="14">
        <v>36</v>
      </c>
      <c r="B37" s="14" t="s">
        <v>41</v>
      </c>
      <c r="C37" s="14">
        <v>649923</v>
      </c>
      <c r="D37" s="14">
        <v>1061131</v>
      </c>
      <c r="E37" s="14">
        <v>5.19</v>
      </c>
      <c r="F37" s="14"/>
      <c r="G37" s="14">
        <v>8471</v>
      </c>
      <c r="H37" s="14">
        <v>8794</v>
      </c>
      <c r="I37" s="14">
        <v>9706</v>
      </c>
      <c r="J37" s="14">
        <v>9886</v>
      </c>
      <c r="K37" s="14">
        <v>13698</v>
      </c>
      <c r="L37" s="14">
        <v>10804</v>
      </c>
      <c r="M37" s="14">
        <v>9544</v>
      </c>
      <c r="N37" s="14">
        <f t="shared" si="0"/>
        <v>6.6915000000000002E-2</v>
      </c>
      <c r="O37" s="14">
        <f t="shared" si="1"/>
        <v>7.1865000000000012E-2</v>
      </c>
      <c r="P37" s="14">
        <f t="shared" si="2"/>
        <v>0.17669499999999999</v>
      </c>
      <c r="Q37" s="14">
        <f t="shared" si="3"/>
        <v>-1.1089699999999998</v>
      </c>
      <c r="R37" s="3"/>
      <c r="S37" s="3"/>
    </row>
    <row r="38" spans="1:19" x14ac:dyDescent="0.45">
      <c r="A38" s="14">
        <v>37</v>
      </c>
      <c r="B38" s="14" t="s">
        <v>42</v>
      </c>
      <c r="C38" s="14">
        <v>662631</v>
      </c>
      <c r="D38" s="14">
        <v>1058792</v>
      </c>
      <c r="E38" s="14">
        <v>5.26</v>
      </c>
      <c r="F38" s="14"/>
      <c r="G38" s="14">
        <v>8889</v>
      </c>
      <c r="H38" s="14">
        <v>9014</v>
      </c>
      <c r="I38" s="14">
        <v>9830</v>
      </c>
      <c r="J38" s="14">
        <v>10198</v>
      </c>
      <c r="K38" s="14">
        <v>13365</v>
      </c>
      <c r="L38" s="14">
        <v>12043</v>
      </c>
      <c r="M38" s="14">
        <v>10513</v>
      </c>
      <c r="N38" s="14">
        <f t="shared" si="0"/>
        <v>7.0324999999999971E-2</v>
      </c>
      <c r="O38" s="14">
        <f t="shared" si="1"/>
        <v>8.0444999999999989E-2</v>
      </c>
      <c r="P38" s="14">
        <f t="shared" si="2"/>
        <v>0.16753750000000001</v>
      </c>
      <c r="Q38" s="14">
        <f t="shared" si="3"/>
        <v>-1.0992625</v>
      </c>
      <c r="R38" s="3"/>
      <c r="S38" s="3"/>
    </row>
    <row r="39" spans="1:19" x14ac:dyDescent="0.45">
      <c r="A39" s="14">
        <v>38</v>
      </c>
      <c r="B39" s="14" t="s">
        <v>43</v>
      </c>
      <c r="C39" s="14">
        <v>646814</v>
      </c>
      <c r="D39" s="14">
        <v>1062193</v>
      </c>
      <c r="E39" s="14">
        <v>5.36</v>
      </c>
      <c r="F39" s="14"/>
      <c r="G39" s="14">
        <v>7946</v>
      </c>
      <c r="H39" s="14">
        <v>8132</v>
      </c>
      <c r="I39" s="14">
        <v>8912</v>
      </c>
      <c r="J39" s="14">
        <v>8733</v>
      </c>
      <c r="K39" s="14">
        <v>16836</v>
      </c>
      <c r="L39" s="14">
        <v>11296</v>
      </c>
      <c r="M39" s="14">
        <v>9187</v>
      </c>
      <c r="N39" s="14">
        <f t="shared" si="0"/>
        <v>4.5080000000000009E-2</v>
      </c>
      <c r="O39" s="14">
        <f t="shared" si="1"/>
        <v>4.0157499999999985E-2</v>
      </c>
      <c r="P39" s="14">
        <f t="shared" si="2"/>
        <v>0.26299</v>
      </c>
      <c r="Q39" s="14">
        <f t="shared" si="3"/>
        <v>-1.4255775000000002</v>
      </c>
      <c r="R39" s="3"/>
      <c r="S39" s="3"/>
    </row>
    <row r="40" spans="1:19" x14ac:dyDescent="0.45">
      <c r="A40" s="14">
        <v>39</v>
      </c>
      <c r="B40" s="14" t="s">
        <v>44</v>
      </c>
      <c r="C40" s="14">
        <v>669545</v>
      </c>
      <c r="D40" s="14">
        <v>1062763</v>
      </c>
      <c r="E40" s="14">
        <v>7.53</v>
      </c>
      <c r="F40" s="14"/>
      <c r="G40" s="14">
        <v>8572</v>
      </c>
      <c r="H40" s="14">
        <v>8797</v>
      </c>
      <c r="I40" s="14">
        <v>9740</v>
      </c>
      <c r="J40" s="14">
        <v>9881</v>
      </c>
      <c r="K40" s="14">
        <v>15044</v>
      </c>
      <c r="L40" s="14">
        <v>11001</v>
      </c>
      <c r="M40" s="14">
        <v>9474</v>
      </c>
      <c r="N40" s="14">
        <f t="shared" si="0"/>
        <v>6.7850000000000021E-2</v>
      </c>
      <c r="O40" s="14">
        <f t="shared" si="1"/>
        <v>7.17275E-2</v>
      </c>
      <c r="P40" s="14">
        <f t="shared" si="2"/>
        <v>0.21371000000000001</v>
      </c>
      <c r="Q40" s="14">
        <f t="shared" si="3"/>
        <v>-1.2914875000000001</v>
      </c>
      <c r="R40" s="3"/>
      <c r="S40" s="3"/>
    </row>
    <row r="41" spans="1:19" x14ac:dyDescent="0.45">
      <c r="A41" s="14">
        <v>40</v>
      </c>
      <c r="B41" s="14" t="s">
        <v>45</v>
      </c>
      <c r="C41" s="14">
        <v>667320</v>
      </c>
      <c r="D41" s="14">
        <v>1069881</v>
      </c>
      <c r="E41" s="14">
        <v>8.1999999999999904</v>
      </c>
      <c r="F41" s="14"/>
      <c r="G41" s="14">
        <v>8807</v>
      </c>
      <c r="H41" s="14">
        <v>9317</v>
      </c>
      <c r="I41" s="14">
        <v>10629</v>
      </c>
      <c r="J41" s="14">
        <v>10771</v>
      </c>
      <c r="K41" s="14">
        <v>10766</v>
      </c>
      <c r="L41" s="14">
        <v>10076</v>
      </c>
      <c r="M41" s="14">
        <v>9491</v>
      </c>
      <c r="N41" s="14">
        <f t="shared" si="0"/>
        <v>9.2297499999999977E-2</v>
      </c>
      <c r="O41" s="14">
        <f t="shared" si="1"/>
        <v>9.6202500000000024E-2</v>
      </c>
      <c r="P41" s="14">
        <f t="shared" si="2"/>
        <v>9.6065000000000011E-2</v>
      </c>
      <c r="Q41" s="14">
        <f t="shared" si="3"/>
        <v>-0.77674250000000022</v>
      </c>
    </row>
    <row r="42" spans="1:19" x14ac:dyDescent="0.45">
      <c r="A42" s="14">
        <v>41</v>
      </c>
      <c r="B42" s="14" t="s">
        <v>46</v>
      </c>
      <c r="C42" s="14">
        <v>671460</v>
      </c>
      <c r="D42" s="14">
        <v>1068779</v>
      </c>
      <c r="E42" s="14">
        <v>9.31</v>
      </c>
      <c r="F42" s="14"/>
      <c r="G42" s="14">
        <v>8590</v>
      </c>
      <c r="H42" s="14">
        <v>8995</v>
      </c>
      <c r="I42" s="14">
        <v>9925</v>
      </c>
      <c r="J42" s="14">
        <v>10104</v>
      </c>
      <c r="K42" s="14">
        <v>11968</v>
      </c>
      <c r="L42" s="14">
        <v>9685</v>
      </c>
      <c r="M42" s="14">
        <v>8833</v>
      </c>
      <c r="N42" s="14">
        <f>I42*0.0000275-0.2</f>
        <v>7.2937499999999988E-2</v>
      </c>
      <c r="O42" s="14">
        <f t="shared" si="1"/>
        <v>7.7859999999999985E-2</v>
      </c>
      <c r="P42" s="14">
        <f t="shared" si="2"/>
        <v>0.12912000000000001</v>
      </c>
      <c r="Q42" s="14">
        <f t="shared" si="3"/>
        <v>-0.88902499999999995</v>
      </c>
    </row>
    <row r="43" spans="1:19" x14ac:dyDescent="0.45">
      <c r="A43" s="6" t="s">
        <v>69</v>
      </c>
      <c r="B43" s="7"/>
      <c r="C43" s="7">
        <v>667289.68000000005</v>
      </c>
      <c r="D43" s="7">
        <v>1069020.72</v>
      </c>
      <c r="E43" s="7"/>
      <c r="F43" s="7"/>
      <c r="G43" s="7">
        <v>8354</v>
      </c>
      <c r="H43" s="7">
        <v>8781</v>
      </c>
      <c r="I43" s="7">
        <v>9967</v>
      </c>
      <c r="J43" s="7">
        <v>9876</v>
      </c>
      <c r="K43" s="7">
        <v>9762</v>
      </c>
      <c r="L43" s="7">
        <v>8762</v>
      </c>
      <c r="M43" s="7">
        <v>8408</v>
      </c>
      <c r="N43" s="7">
        <f t="shared" ref="N43:N50" si="4">I43*0.0000275-0.2</f>
        <v>7.4092500000000006E-2</v>
      </c>
      <c r="O43" s="7">
        <f t="shared" ref="O43:O50" si="5">J43*0.0000275-0.2</f>
        <v>7.1589999999999987E-2</v>
      </c>
      <c r="P43" s="7">
        <f t="shared" ref="P43:P50" si="6">K43*0.0000275-0.2</f>
        <v>6.8454999999999988E-2</v>
      </c>
      <c r="Q43" s="7">
        <f t="shared" si="3"/>
        <v>-0.55203999999999986</v>
      </c>
    </row>
    <row r="44" spans="1:19" x14ac:dyDescent="0.45">
      <c r="A44" s="6" t="s">
        <v>68</v>
      </c>
      <c r="B44" s="7"/>
      <c r="C44" s="7">
        <v>663030.19999999995</v>
      </c>
      <c r="D44" s="7">
        <v>1065630.1599999999</v>
      </c>
      <c r="E44" s="7"/>
      <c r="F44" s="7"/>
      <c r="G44" s="7">
        <v>8280</v>
      </c>
      <c r="H44" s="7">
        <v>8488</v>
      </c>
      <c r="I44" s="7">
        <v>9682</v>
      </c>
      <c r="J44" s="7">
        <v>9385</v>
      </c>
      <c r="K44" s="7">
        <v>11483</v>
      </c>
      <c r="L44" s="7">
        <v>10362</v>
      </c>
      <c r="M44" s="7">
        <v>9163</v>
      </c>
      <c r="N44" s="7">
        <f t="shared" si="4"/>
        <v>6.6255000000000008E-2</v>
      </c>
      <c r="O44" s="7">
        <f t="shared" si="5"/>
        <v>5.8087500000000014E-2</v>
      </c>
      <c r="P44" s="7">
        <f t="shared" si="6"/>
        <v>0.11578250000000001</v>
      </c>
      <c r="Q44" s="7">
        <f t="shared" si="3"/>
        <v>-0.73684000000000005</v>
      </c>
    </row>
    <row r="45" spans="1:19" x14ac:dyDescent="0.45">
      <c r="A45" s="6" t="s">
        <v>63</v>
      </c>
      <c r="B45" s="7"/>
      <c r="C45" s="7">
        <v>661020.14</v>
      </c>
      <c r="D45" s="7">
        <v>1056270.56</v>
      </c>
      <c r="E45" s="7"/>
      <c r="F45" s="7"/>
      <c r="G45" s="7">
        <v>8530</v>
      </c>
      <c r="H45" s="7">
        <v>8653</v>
      </c>
      <c r="I45" s="7">
        <v>10102</v>
      </c>
      <c r="J45" s="7">
        <v>9359</v>
      </c>
      <c r="K45" s="7">
        <v>22040</v>
      </c>
      <c r="L45" s="7">
        <v>14712</v>
      </c>
      <c r="M45" s="7">
        <v>10890</v>
      </c>
      <c r="N45" s="7">
        <f t="shared" si="4"/>
        <v>7.7805000000000013E-2</v>
      </c>
      <c r="O45" s="7">
        <f t="shared" si="5"/>
        <v>5.7372499999999993E-2</v>
      </c>
      <c r="P45" s="7">
        <f t="shared" si="6"/>
        <v>0.40609999999999996</v>
      </c>
      <c r="Q45" s="7">
        <f t="shared" si="3"/>
        <v>-2.1617524999999995</v>
      </c>
    </row>
    <row r="46" spans="1:19" x14ac:dyDescent="0.45">
      <c r="A46" s="6" t="s">
        <v>65</v>
      </c>
      <c r="B46" s="7"/>
      <c r="C46" s="7">
        <v>660090.15</v>
      </c>
      <c r="D46" s="7">
        <v>1061190.5</v>
      </c>
      <c r="E46" s="7"/>
      <c r="F46" s="7"/>
      <c r="G46" s="7">
        <v>8129</v>
      </c>
      <c r="H46" s="7">
        <v>8380</v>
      </c>
      <c r="I46" s="7">
        <v>9608</v>
      </c>
      <c r="J46" s="7">
        <v>9347</v>
      </c>
      <c r="K46" s="7">
        <v>9491</v>
      </c>
      <c r="L46" s="7">
        <v>8178</v>
      </c>
      <c r="M46" s="7">
        <v>7840</v>
      </c>
      <c r="N46" s="7">
        <f t="shared" si="4"/>
        <v>6.4219999999999999E-2</v>
      </c>
      <c r="O46" s="7">
        <f t="shared" si="5"/>
        <v>5.7042499999999996E-2</v>
      </c>
      <c r="P46" s="7">
        <f t="shared" si="6"/>
        <v>6.1002500000000015E-2</v>
      </c>
      <c r="Q46" s="7">
        <f t="shared" si="3"/>
        <v>-0.461785</v>
      </c>
    </row>
    <row r="47" spans="1:19" x14ac:dyDescent="0.45">
      <c r="A47" s="6" t="s">
        <v>66</v>
      </c>
      <c r="B47" s="7"/>
      <c r="C47" s="7">
        <v>659040.56000000006</v>
      </c>
      <c r="D47" s="7">
        <v>1062330.54</v>
      </c>
      <c r="E47" s="7"/>
      <c r="F47" s="7"/>
      <c r="G47" s="7">
        <v>8349</v>
      </c>
      <c r="H47" s="7">
        <v>8636</v>
      </c>
      <c r="I47" s="7">
        <v>10145</v>
      </c>
      <c r="J47" s="7">
        <v>9911</v>
      </c>
      <c r="K47" s="7">
        <v>9536</v>
      </c>
      <c r="L47" s="7">
        <v>8238</v>
      </c>
      <c r="M47" s="7">
        <v>7890</v>
      </c>
      <c r="N47" s="7">
        <f t="shared" si="4"/>
        <v>7.8987499999999988E-2</v>
      </c>
      <c r="O47" s="7">
        <f t="shared" si="5"/>
        <v>7.255250000000002E-2</v>
      </c>
      <c r="P47" s="7">
        <f t="shared" si="6"/>
        <v>6.2240000000000018E-2</v>
      </c>
      <c r="Q47" s="7">
        <f t="shared" si="3"/>
        <v>-0.51598750000000027</v>
      </c>
    </row>
    <row r="48" spans="1:19" x14ac:dyDescent="0.45">
      <c r="A48" s="6" t="s">
        <v>70</v>
      </c>
      <c r="B48" s="7"/>
      <c r="C48" s="7">
        <v>670680.03</v>
      </c>
      <c r="D48" s="7">
        <v>1072350.4099999999</v>
      </c>
      <c r="E48" s="7"/>
      <c r="F48" s="7"/>
      <c r="G48" s="7">
        <v>8330</v>
      </c>
      <c r="H48" s="7">
        <v>8537</v>
      </c>
      <c r="I48" s="7">
        <v>9123</v>
      </c>
      <c r="J48" s="7">
        <v>8904</v>
      </c>
      <c r="K48" s="7">
        <v>8318</v>
      </c>
      <c r="L48" s="7">
        <v>7791</v>
      </c>
      <c r="M48" s="7">
        <v>7636</v>
      </c>
      <c r="N48" s="7">
        <f t="shared" si="4"/>
        <v>5.0882499999999997E-2</v>
      </c>
      <c r="O48" s="7">
        <f t="shared" si="5"/>
        <v>4.4860000000000011E-2</v>
      </c>
      <c r="P48" s="7">
        <f t="shared" si="6"/>
        <v>2.8744999999999993E-2</v>
      </c>
      <c r="Q48" s="7">
        <f t="shared" si="3"/>
        <v>-0.26626000000000005</v>
      </c>
    </row>
    <row r="49" spans="1:17" x14ac:dyDescent="0.45">
      <c r="A49" s="6" t="s">
        <v>67</v>
      </c>
      <c r="B49" s="7"/>
      <c r="C49" s="7">
        <v>655710.09</v>
      </c>
      <c r="D49" s="7">
        <v>1066410.22</v>
      </c>
      <c r="E49" s="7"/>
      <c r="F49" s="7"/>
      <c r="G49" s="7">
        <v>7842</v>
      </c>
      <c r="H49" s="7">
        <v>8063</v>
      </c>
      <c r="I49" s="7">
        <v>8974</v>
      </c>
      <c r="J49" s="7">
        <v>8747</v>
      </c>
      <c r="K49" s="7">
        <v>18619</v>
      </c>
      <c r="L49" s="7">
        <v>10538</v>
      </c>
      <c r="M49" s="7">
        <v>8765</v>
      </c>
      <c r="N49" s="7">
        <f t="shared" si="4"/>
        <v>4.6784999999999993E-2</v>
      </c>
      <c r="O49" s="7">
        <f t="shared" si="5"/>
        <v>4.0542500000000009E-2</v>
      </c>
      <c r="P49" s="7">
        <f t="shared" si="6"/>
        <v>0.31202250000000004</v>
      </c>
      <c r="Q49" s="7">
        <f t="shared" si="3"/>
        <v>-1.6692550000000002</v>
      </c>
    </row>
    <row r="50" spans="1:17" x14ac:dyDescent="0.45">
      <c r="A50" s="6" t="s">
        <v>64</v>
      </c>
      <c r="B50" s="7"/>
      <c r="C50" s="7">
        <v>657329.99</v>
      </c>
      <c r="D50" s="7">
        <v>1058250.25</v>
      </c>
      <c r="E50" s="7"/>
      <c r="F50" s="7"/>
      <c r="G50" s="7">
        <v>8160</v>
      </c>
      <c r="H50" s="7">
        <v>8473</v>
      </c>
      <c r="I50" s="7">
        <v>9878</v>
      </c>
      <c r="J50" s="7">
        <v>10068</v>
      </c>
      <c r="K50" s="7">
        <v>13415</v>
      </c>
      <c r="L50" s="7">
        <v>10030</v>
      </c>
      <c r="M50" s="7">
        <v>8868</v>
      </c>
      <c r="N50" s="7">
        <f t="shared" si="4"/>
        <v>7.1645000000000014E-2</v>
      </c>
      <c r="O50" s="7">
        <f t="shared" si="5"/>
        <v>7.6869999999999994E-2</v>
      </c>
      <c r="P50" s="7">
        <f t="shared" si="6"/>
        <v>0.16891250000000002</v>
      </c>
      <c r="Q50" s="7">
        <f t="shared" si="3"/>
        <v>-1.0856224999999999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3"/>
  <sheetViews>
    <sheetView workbookViewId="0">
      <selection activeCell="K19" sqref="K19"/>
    </sheetView>
  </sheetViews>
  <sheetFormatPr defaultRowHeight="14.25" x14ac:dyDescent="0.45"/>
  <cols>
    <col min="1" max="1" width="9.73046875" customWidth="1"/>
  </cols>
  <sheetData>
    <row r="1" spans="1:22" x14ac:dyDescent="0.45">
      <c r="A1" t="s">
        <v>102</v>
      </c>
    </row>
    <row r="2" spans="1:22" x14ac:dyDescent="0.45">
      <c r="A2" t="s">
        <v>47</v>
      </c>
      <c r="B2" t="s">
        <v>62</v>
      </c>
      <c r="C2" t="s">
        <v>51</v>
      </c>
      <c r="D2" t="s">
        <v>58</v>
      </c>
      <c r="E2" t="s">
        <v>59</v>
      </c>
      <c r="F2" t="s">
        <v>55</v>
      </c>
      <c r="G2" t="s">
        <v>56</v>
      </c>
      <c r="H2" t="s">
        <v>52</v>
      </c>
      <c r="I2" t="s">
        <v>57</v>
      </c>
      <c r="J2" t="s">
        <v>53</v>
      </c>
      <c r="K2" t="s">
        <v>54</v>
      </c>
      <c r="L2" t="s">
        <v>60</v>
      </c>
      <c r="M2" t="s">
        <v>61</v>
      </c>
      <c r="N2" t="s">
        <v>69</v>
      </c>
      <c r="O2" t="s">
        <v>68</v>
      </c>
      <c r="P2" t="s">
        <v>63</v>
      </c>
      <c r="Q2" t="s">
        <v>65</v>
      </c>
      <c r="R2" t="s">
        <v>66</v>
      </c>
      <c r="S2" t="s">
        <v>70</v>
      </c>
      <c r="T2" t="s">
        <v>67</v>
      </c>
      <c r="U2" t="s">
        <v>64</v>
      </c>
      <c r="V2" t="s">
        <v>71</v>
      </c>
    </row>
    <row r="3" spans="1:22" x14ac:dyDescent="0.45">
      <c r="A3" t="s">
        <v>48</v>
      </c>
      <c r="B3">
        <v>0</v>
      </c>
      <c r="C3">
        <v>2</v>
      </c>
      <c r="D3">
        <v>15</v>
      </c>
      <c r="E3">
        <v>0</v>
      </c>
      <c r="F3">
        <v>5</v>
      </c>
      <c r="G3">
        <v>2</v>
      </c>
      <c r="H3">
        <v>6</v>
      </c>
      <c r="I3">
        <v>2</v>
      </c>
      <c r="J3">
        <v>1</v>
      </c>
      <c r="K3">
        <v>5</v>
      </c>
      <c r="L3">
        <v>3</v>
      </c>
      <c r="M3">
        <v>0</v>
      </c>
      <c r="N3">
        <v>1</v>
      </c>
      <c r="O3">
        <v>0</v>
      </c>
      <c r="P3">
        <v>13</v>
      </c>
      <c r="Q3">
        <v>2</v>
      </c>
      <c r="R3">
        <v>3</v>
      </c>
      <c r="S3">
        <v>6</v>
      </c>
      <c r="T3">
        <v>5</v>
      </c>
      <c r="U3">
        <v>4</v>
      </c>
      <c r="V3">
        <f>AVERAGE(B3:U3)</f>
        <v>3.75</v>
      </c>
    </row>
    <row r="4" spans="1:22" x14ac:dyDescent="0.45">
      <c r="A4" t="s">
        <v>49</v>
      </c>
      <c r="B4">
        <v>12</v>
      </c>
      <c r="C4">
        <v>7</v>
      </c>
      <c r="D4">
        <v>0</v>
      </c>
      <c r="E4">
        <v>0</v>
      </c>
      <c r="F4">
        <v>3</v>
      </c>
      <c r="G4">
        <v>2</v>
      </c>
      <c r="H4">
        <v>0</v>
      </c>
      <c r="I4">
        <v>34</v>
      </c>
      <c r="J4">
        <v>25</v>
      </c>
      <c r="K4">
        <v>17</v>
      </c>
      <c r="L4">
        <v>10</v>
      </c>
      <c r="M4">
        <v>2</v>
      </c>
      <c r="N4">
        <v>6</v>
      </c>
      <c r="O4">
        <v>28</v>
      </c>
      <c r="P4">
        <v>18</v>
      </c>
      <c r="Q4">
        <v>5</v>
      </c>
      <c r="R4">
        <v>1</v>
      </c>
      <c r="S4">
        <v>5</v>
      </c>
      <c r="T4">
        <v>17</v>
      </c>
      <c r="U4">
        <v>2</v>
      </c>
      <c r="V4">
        <f>AVERAGE(B4:U4)</f>
        <v>9.6999999999999993</v>
      </c>
    </row>
    <row r="5" spans="1:22" x14ac:dyDescent="0.45">
      <c r="A5" t="s">
        <v>50</v>
      </c>
      <c r="B5">
        <f t="shared" ref="B5:U5" si="0">100-B4-B3</f>
        <v>88</v>
      </c>
      <c r="C5">
        <f t="shared" si="0"/>
        <v>91</v>
      </c>
      <c r="D5">
        <f t="shared" si="0"/>
        <v>85</v>
      </c>
      <c r="E5">
        <f t="shared" si="0"/>
        <v>100</v>
      </c>
      <c r="F5">
        <f t="shared" si="0"/>
        <v>92</v>
      </c>
      <c r="G5">
        <f t="shared" si="0"/>
        <v>96</v>
      </c>
      <c r="H5">
        <f t="shared" si="0"/>
        <v>94</v>
      </c>
      <c r="I5">
        <f t="shared" si="0"/>
        <v>64</v>
      </c>
      <c r="J5">
        <f t="shared" si="0"/>
        <v>74</v>
      </c>
      <c r="K5">
        <f t="shared" si="0"/>
        <v>78</v>
      </c>
      <c r="L5">
        <f t="shared" si="0"/>
        <v>87</v>
      </c>
      <c r="M5">
        <f t="shared" si="0"/>
        <v>98</v>
      </c>
      <c r="N5">
        <f t="shared" si="0"/>
        <v>93</v>
      </c>
      <c r="O5">
        <f t="shared" si="0"/>
        <v>72</v>
      </c>
      <c r="P5">
        <f t="shared" si="0"/>
        <v>69</v>
      </c>
      <c r="Q5">
        <f t="shared" si="0"/>
        <v>93</v>
      </c>
      <c r="R5">
        <f t="shared" si="0"/>
        <v>96</v>
      </c>
      <c r="S5">
        <f t="shared" si="0"/>
        <v>89</v>
      </c>
      <c r="T5">
        <f t="shared" si="0"/>
        <v>78</v>
      </c>
      <c r="U5">
        <f t="shared" si="0"/>
        <v>94</v>
      </c>
      <c r="V5">
        <f>AVERAGE(B5:U5)</f>
        <v>86.55</v>
      </c>
    </row>
    <row r="6" spans="1:22" x14ac:dyDescent="0.45">
      <c r="A6" t="s">
        <v>103</v>
      </c>
      <c r="B6" s="2">
        <v>43800</v>
      </c>
      <c r="C6" s="2">
        <v>43160</v>
      </c>
      <c r="D6" s="2">
        <v>43800</v>
      </c>
      <c r="E6" s="2">
        <v>43800</v>
      </c>
      <c r="F6" s="2">
        <v>43160</v>
      </c>
      <c r="G6" s="2">
        <v>43800</v>
      </c>
      <c r="H6" s="2">
        <v>43160</v>
      </c>
      <c r="I6" s="2">
        <v>43800</v>
      </c>
      <c r="J6" s="2">
        <v>43132</v>
      </c>
      <c r="K6" s="2">
        <v>43800</v>
      </c>
      <c r="L6" s="2">
        <v>43800</v>
      </c>
      <c r="M6" s="2">
        <v>43800</v>
      </c>
      <c r="N6" s="2">
        <v>43800</v>
      </c>
      <c r="O6" s="2">
        <v>43800</v>
      </c>
      <c r="P6" s="2">
        <v>43800</v>
      </c>
      <c r="Q6" s="2">
        <v>43800</v>
      </c>
      <c r="R6" s="2">
        <v>43800</v>
      </c>
      <c r="S6" s="2">
        <v>43800</v>
      </c>
      <c r="T6" s="2">
        <v>43160</v>
      </c>
      <c r="U6" s="2">
        <v>43800</v>
      </c>
    </row>
    <row r="8" spans="1:22" x14ac:dyDescent="0.45">
      <c r="A8" t="s">
        <v>104</v>
      </c>
    </row>
    <row r="9" spans="1:22" x14ac:dyDescent="0.45">
      <c r="A9" t="s">
        <v>47</v>
      </c>
      <c r="B9" t="s">
        <v>62</v>
      </c>
      <c r="C9" t="s">
        <v>51</v>
      </c>
      <c r="D9" t="s">
        <v>58</v>
      </c>
      <c r="E9" t="s">
        <v>59</v>
      </c>
      <c r="F9" t="s">
        <v>55</v>
      </c>
      <c r="G9" t="s">
        <v>56</v>
      </c>
      <c r="H9" t="s">
        <v>52</v>
      </c>
      <c r="I9" t="s">
        <v>57</v>
      </c>
      <c r="J9" t="s">
        <v>53</v>
      </c>
      <c r="K9" t="s">
        <v>54</v>
      </c>
      <c r="L9" t="s">
        <v>60</v>
      </c>
      <c r="M9" t="s">
        <v>61</v>
      </c>
      <c r="N9" t="s">
        <v>69</v>
      </c>
      <c r="O9" t="s">
        <v>68</v>
      </c>
      <c r="P9" t="s">
        <v>63</v>
      </c>
      <c r="Q9" t="s">
        <v>65</v>
      </c>
      <c r="R9" t="s">
        <v>66</v>
      </c>
      <c r="S9" t="s">
        <v>70</v>
      </c>
      <c r="T9" t="s">
        <v>67</v>
      </c>
      <c r="U9" t="s">
        <v>64</v>
      </c>
      <c r="V9" t="s">
        <v>71</v>
      </c>
    </row>
    <row r="10" spans="1:22" x14ac:dyDescent="0.45">
      <c r="A10" t="s">
        <v>48</v>
      </c>
      <c r="B10">
        <v>0</v>
      </c>
      <c r="C10">
        <v>0</v>
      </c>
      <c r="D10">
        <v>17</v>
      </c>
      <c r="E10">
        <v>0</v>
      </c>
      <c r="F10">
        <v>5</v>
      </c>
      <c r="G10">
        <v>1</v>
      </c>
      <c r="H10">
        <v>6</v>
      </c>
      <c r="I10">
        <v>4</v>
      </c>
      <c r="J10">
        <v>3</v>
      </c>
      <c r="K10">
        <v>4</v>
      </c>
      <c r="L10">
        <v>2</v>
      </c>
      <c r="M10">
        <v>0</v>
      </c>
      <c r="N10">
        <v>0</v>
      </c>
      <c r="O10">
        <v>0</v>
      </c>
      <c r="P10">
        <v>11</v>
      </c>
      <c r="Q10">
        <v>0</v>
      </c>
      <c r="R10">
        <v>5</v>
      </c>
      <c r="S10">
        <v>6</v>
      </c>
      <c r="T10">
        <v>9</v>
      </c>
      <c r="U10">
        <v>3</v>
      </c>
      <c r="V10">
        <f>AVERAGE(B10:U10)</f>
        <v>3.8</v>
      </c>
    </row>
    <row r="11" spans="1:22" x14ac:dyDescent="0.45">
      <c r="A11" t="s">
        <v>49</v>
      </c>
      <c r="B11">
        <v>17</v>
      </c>
      <c r="C11">
        <v>7</v>
      </c>
      <c r="D11">
        <v>14</v>
      </c>
      <c r="E11">
        <v>0</v>
      </c>
      <c r="F11">
        <v>1</v>
      </c>
      <c r="G11">
        <v>4</v>
      </c>
      <c r="H11">
        <v>3</v>
      </c>
      <c r="I11">
        <v>32</v>
      </c>
      <c r="J11">
        <v>33</v>
      </c>
      <c r="K11">
        <v>0</v>
      </c>
      <c r="L11">
        <v>6</v>
      </c>
      <c r="M11">
        <v>0</v>
      </c>
      <c r="N11">
        <v>1</v>
      </c>
      <c r="O11">
        <v>26</v>
      </c>
      <c r="P11">
        <v>14</v>
      </c>
      <c r="Q11">
        <v>4</v>
      </c>
      <c r="R11">
        <v>0</v>
      </c>
      <c r="S11">
        <v>5</v>
      </c>
      <c r="T11">
        <v>14</v>
      </c>
      <c r="U11">
        <v>3</v>
      </c>
      <c r="V11">
        <f>AVERAGE(B11:U11)</f>
        <v>9.1999999999999993</v>
      </c>
    </row>
    <row r="12" spans="1:22" x14ac:dyDescent="0.45">
      <c r="A12" t="s">
        <v>50</v>
      </c>
      <c r="B12">
        <f t="shared" ref="B12:U12" si="1">100-B11-B10</f>
        <v>83</v>
      </c>
      <c r="C12">
        <f t="shared" si="1"/>
        <v>93</v>
      </c>
      <c r="D12">
        <f t="shared" si="1"/>
        <v>69</v>
      </c>
      <c r="E12">
        <f t="shared" si="1"/>
        <v>100</v>
      </c>
      <c r="F12">
        <f t="shared" si="1"/>
        <v>94</v>
      </c>
      <c r="G12">
        <f t="shared" si="1"/>
        <v>95</v>
      </c>
      <c r="H12">
        <f t="shared" si="1"/>
        <v>91</v>
      </c>
      <c r="I12">
        <f t="shared" si="1"/>
        <v>64</v>
      </c>
      <c r="J12">
        <f t="shared" si="1"/>
        <v>64</v>
      </c>
      <c r="K12">
        <f t="shared" si="1"/>
        <v>96</v>
      </c>
      <c r="L12">
        <f t="shared" si="1"/>
        <v>92</v>
      </c>
      <c r="M12">
        <f t="shared" si="1"/>
        <v>100</v>
      </c>
      <c r="N12">
        <f t="shared" si="1"/>
        <v>99</v>
      </c>
      <c r="O12">
        <f t="shared" si="1"/>
        <v>74</v>
      </c>
      <c r="P12">
        <f t="shared" si="1"/>
        <v>75</v>
      </c>
      <c r="Q12">
        <f t="shared" si="1"/>
        <v>96</v>
      </c>
      <c r="R12">
        <f t="shared" si="1"/>
        <v>95</v>
      </c>
      <c r="S12">
        <f t="shared" si="1"/>
        <v>89</v>
      </c>
      <c r="T12">
        <f t="shared" si="1"/>
        <v>77</v>
      </c>
      <c r="U12">
        <f t="shared" si="1"/>
        <v>94</v>
      </c>
      <c r="V12">
        <f>AVERAGE(B12:U12)</f>
        <v>87</v>
      </c>
    </row>
    <row r="13" spans="1:22" x14ac:dyDescent="0.45">
      <c r="A13" t="s">
        <v>103</v>
      </c>
      <c r="B13" s="2">
        <v>42005</v>
      </c>
      <c r="C13" s="2">
        <v>41852</v>
      </c>
      <c r="D13" s="2">
        <v>42005</v>
      </c>
      <c r="E13" s="2">
        <v>41852</v>
      </c>
      <c r="F13" s="2">
        <v>41852</v>
      </c>
      <c r="G13" s="2">
        <v>42005</v>
      </c>
      <c r="H13" s="2">
        <v>41852</v>
      </c>
      <c r="I13" s="2">
        <v>42005</v>
      </c>
      <c r="J13" s="2">
        <v>42005</v>
      </c>
      <c r="K13" s="2">
        <v>41852</v>
      </c>
      <c r="L13" s="2">
        <v>41852</v>
      </c>
      <c r="M13" s="2">
        <v>41852</v>
      </c>
      <c r="N13" s="2">
        <v>41852</v>
      </c>
      <c r="O13" s="2">
        <v>42005</v>
      </c>
      <c r="P13" s="2">
        <v>38718</v>
      </c>
      <c r="Q13" s="2">
        <v>41852</v>
      </c>
      <c r="R13" s="2">
        <v>41852</v>
      </c>
      <c r="S13" s="2">
        <v>41852</v>
      </c>
      <c r="T13" s="2">
        <v>42005</v>
      </c>
      <c r="U13" s="2">
        <v>41852</v>
      </c>
    </row>
  </sheetData>
  <sortState columnSort="1" ref="N2:U5">
    <sortCondition ref="N2:U2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51"/>
  <sheetViews>
    <sheetView zoomScale="130" zoomScaleNormal="130" workbookViewId="0">
      <selection activeCell="M24" sqref="M24"/>
    </sheetView>
  </sheetViews>
  <sheetFormatPr defaultRowHeight="14.25" x14ac:dyDescent="0.45"/>
  <cols>
    <col min="5" max="5" width="14" customWidth="1"/>
    <col min="6" max="6" width="11" customWidth="1"/>
    <col min="7" max="7" width="21.86328125" customWidth="1"/>
    <col min="8" max="8" width="22.53125" customWidth="1"/>
    <col min="9" max="9" width="20.73046875" customWidth="1"/>
    <col min="27" max="27" width="13.9296875" customWidth="1"/>
    <col min="29" max="29" width="22.1328125" customWidth="1"/>
  </cols>
  <sheetData>
    <row r="1" spans="1:29" ht="15.75" x14ac:dyDescent="0.5">
      <c r="A1" t="s">
        <v>0</v>
      </c>
      <c r="B1" t="s">
        <v>1</v>
      </c>
      <c r="C1" t="s">
        <v>2</v>
      </c>
      <c r="D1" t="s">
        <v>3</v>
      </c>
      <c r="E1" s="19" t="s">
        <v>170</v>
      </c>
      <c r="F1" s="21" t="s">
        <v>224</v>
      </c>
      <c r="G1" s="18" t="s">
        <v>214</v>
      </c>
      <c r="H1" s="15"/>
      <c r="I1" s="3"/>
      <c r="W1" t="s">
        <v>0</v>
      </c>
      <c r="X1" t="s">
        <v>1</v>
      </c>
      <c r="Y1" t="s">
        <v>2</v>
      </c>
      <c r="Z1" t="s">
        <v>3</v>
      </c>
      <c r="AA1" s="24" t="s">
        <v>216</v>
      </c>
      <c r="AB1" s="21" t="s">
        <v>162</v>
      </c>
      <c r="AC1" s="18" t="s">
        <v>214</v>
      </c>
    </row>
    <row r="2" spans="1:29" x14ac:dyDescent="0.45">
      <c r="A2">
        <v>30</v>
      </c>
      <c r="B2" t="s">
        <v>35</v>
      </c>
      <c r="C2">
        <v>657943</v>
      </c>
      <c r="D2">
        <v>1076231</v>
      </c>
      <c r="E2" s="20">
        <v>0.10695500000000002</v>
      </c>
      <c r="F2" s="22">
        <v>3.01</v>
      </c>
      <c r="G2" s="4">
        <v>51</v>
      </c>
      <c r="I2" s="3"/>
      <c r="W2">
        <v>30</v>
      </c>
      <c r="X2" t="s">
        <v>35</v>
      </c>
      <c r="Y2">
        <v>657943</v>
      </c>
      <c r="Z2">
        <v>1076231</v>
      </c>
      <c r="AA2" s="25">
        <v>-0.67625750000000007</v>
      </c>
      <c r="AB2" s="22">
        <v>3.01</v>
      </c>
      <c r="AC2" s="4">
        <v>51</v>
      </c>
    </row>
    <row r="3" spans="1:29" x14ac:dyDescent="0.45">
      <c r="A3">
        <v>31</v>
      </c>
      <c r="B3" t="s">
        <v>36</v>
      </c>
      <c r="C3">
        <v>654128</v>
      </c>
      <c r="D3">
        <v>1061941</v>
      </c>
      <c r="E3" s="20">
        <v>8.7430000000000008E-2</v>
      </c>
      <c r="F3" s="22">
        <v>3.45</v>
      </c>
      <c r="G3" s="4">
        <v>65</v>
      </c>
      <c r="I3" s="3"/>
      <c r="W3">
        <v>31</v>
      </c>
      <c r="X3" t="s">
        <v>36</v>
      </c>
      <c r="Y3">
        <v>654128</v>
      </c>
      <c r="Z3">
        <v>1061941</v>
      </c>
      <c r="AA3" s="25">
        <v>-0.63393500000000014</v>
      </c>
      <c r="AB3" s="22">
        <v>3.45</v>
      </c>
      <c r="AC3" s="4">
        <v>65</v>
      </c>
    </row>
    <row r="4" spans="1:29" x14ac:dyDescent="0.45">
      <c r="A4">
        <v>32</v>
      </c>
      <c r="B4" t="s">
        <v>37</v>
      </c>
      <c r="C4">
        <v>661696</v>
      </c>
      <c r="D4">
        <v>1069167</v>
      </c>
      <c r="E4" s="20">
        <v>0.1318975</v>
      </c>
      <c r="F4" s="22">
        <v>3.65</v>
      </c>
      <c r="G4" s="4">
        <v>66</v>
      </c>
      <c r="I4" s="3"/>
      <c r="W4">
        <v>32</v>
      </c>
      <c r="X4" t="s">
        <v>37</v>
      </c>
      <c r="Y4">
        <v>661696</v>
      </c>
      <c r="Z4">
        <v>1069167</v>
      </c>
      <c r="AA4" s="25">
        <v>-0.89590000000000003</v>
      </c>
      <c r="AB4" s="22">
        <v>3.65</v>
      </c>
      <c r="AC4" s="4">
        <v>66</v>
      </c>
    </row>
    <row r="5" spans="1:29" x14ac:dyDescent="0.45">
      <c r="A5">
        <v>33</v>
      </c>
      <c r="B5" t="s">
        <v>38</v>
      </c>
      <c r="C5">
        <v>664955</v>
      </c>
      <c r="D5">
        <v>1072706</v>
      </c>
      <c r="E5" s="20">
        <v>0.15381499999999998</v>
      </c>
      <c r="F5" s="22">
        <v>3.88</v>
      </c>
      <c r="G5" s="4">
        <v>56</v>
      </c>
      <c r="I5" s="3"/>
      <c r="W5">
        <v>33</v>
      </c>
      <c r="X5" t="s">
        <v>38</v>
      </c>
      <c r="Y5">
        <v>664955</v>
      </c>
      <c r="Z5">
        <v>1072706</v>
      </c>
      <c r="AA5" s="25">
        <v>-1.1367174999999996</v>
      </c>
      <c r="AB5" s="22">
        <v>3.88</v>
      </c>
      <c r="AC5" s="4">
        <v>56</v>
      </c>
    </row>
    <row r="6" spans="1:29" x14ac:dyDescent="0.45">
      <c r="A6">
        <v>34</v>
      </c>
      <c r="B6" t="s">
        <v>39</v>
      </c>
      <c r="C6">
        <v>652229</v>
      </c>
      <c r="D6">
        <v>1066825</v>
      </c>
      <c r="E6" s="20">
        <v>8.4982500000000016E-2</v>
      </c>
      <c r="F6" s="22">
        <v>4.3600000000000003</v>
      </c>
      <c r="G6" s="4">
        <v>55</v>
      </c>
      <c r="I6" s="3"/>
      <c r="W6">
        <v>34</v>
      </c>
      <c r="X6" t="s">
        <v>39</v>
      </c>
      <c r="Y6">
        <v>652229</v>
      </c>
      <c r="Z6">
        <v>1066825</v>
      </c>
      <c r="AA6" s="25">
        <v>-0.54934500000000019</v>
      </c>
      <c r="AB6" s="22">
        <v>4.3600000000000003</v>
      </c>
      <c r="AC6" s="4">
        <v>55</v>
      </c>
    </row>
    <row r="7" spans="1:29" x14ac:dyDescent="0.45">
      <c r="A7">
        <v>35</v>
      </c>
      <c r="B7" t="s">
        <v>40</v>
      </c>
      <c r="C7">
        <v>662432</v>
      </c>
      <c r="D7">
        <v>1063649</v>
      </c>
      <c r="E7" s="20">
        <v>0.12543500000000002</v>
      </c>
      <c r="F7" s="22">
        <v>4.66</v>
      </c>
      <c r="G7" s="4">
        <v>57</v>
      </c>
      <c r="I7" s="3"/>
      <c r="W7">
        <v>35</v>
      </c>
      <c r="X7" t="s">
        <v>40</v>
      </c>
      <c r="Y7">
        <v>662432</v>
      </c>
      <c r="Z7">
        <v>1063649</v>
      </c>
      <c r="AA7" s="25">
        <v>-0.98411999999999999</v>
      </c>
      <c r="AB7" s="22">
        <v>4.66</v>
      </c>
      <c r="AC7" s="4">
        <v>57</v>
      </c>
    </row>
    <row r="8" spans="1:29" x14ac:dyDescent="0.45">
      <c r="A8">
        <v>36</v>
      </c>
      <c r="B8" t="s">
        <v>41</v>
      </c>
      <c r="C8">
        <v>649923</v>
      </c>
      <c r="D8">
        <v>1061131</v>
      </c>
      <c r="E8" s="20">
        <v>0.17669499999999999</v>
      </c>
      <c r="F8" s="22">
        <v>5.19</v>
      </c>
      <c r="G8" s="4">
        <v>39</v>
      </c>
      <c r="I8" s="3"/>
      <c r="W8">
        <v>36</v>
      </c>
      <c r="X8" t="s">
        <v>41</v>
      </c>
      <c r="Y8">
        <v>649923</v>
      </c>
      <c r="Z8">
        <v>1061131</v>
      </c>
      <c r="AA8" s="25">
        <v>-1.1089699999999998</v>
      </c>
      <c r="AB8" s="22">
        <v>5.19</v>
      </c>
      <c r="AC8" s="4">
        <v>39</v>
      </c>
    </row>
    <row r="9" spans="1:29" x14ac:dyDescent="0.45">
      <c r="A9">
        <v>37</v>
      </c>
      <c r="B9" t="s">
        <v>42</v>
      </c>
      <c r="C9">
        <v>662631</v>
      </c>
      <c r="D9">
        <v>1058792</v>
      </c>
      <c r="E9" s="20">
        <v>0.16753750000000001</v>
      </c>
      <c r="F9" s="22">
        <v>5.26</v>
      </c>
      <c r="G9" s="4">
        <v>37</v>
      </c>
      <c r="I9" s="3"/>
      <c r="W9">
        <v>37</v>
      </c>
      <c r="X9" t="s">
        <v>42</v>
      </c>
      <c r="Y9">
        <v>662631</v>
      </c>
      <c r="Z9">
        <v>1058792</v>
      </c>
      <c r="AA9" s="25">
        <v>-1.0992625</v>
      </c>
      <c r="AB9" s="22">
        <v>5.26</v>
      </c>
      <c r="AC9" s="4">
        <v>37</v>
      </c>
    </row>
    <row r="10" spans="1:29" x14ac:dyDescent="0.45">
      <c r="A10">
        <v>38</v>
      </c>
      <c r="B10" t="s">
        <v>43</v>
      </c>
      <c r="C10">
        <v>646814</v>
      </c>
      <c r="D10">
        <v>1062193</v>
      </c>
      <c r="E10" s="20">
        <v>0.26299</v>
      </c>
      <c r="F10" s="22">
        <v>5.36</v>
      </c>
      <c r="G10" s="4">
        <v>0</v>
      </c>
      <c r="I10" s="3"/>
      <c r="W10">
        <v>38</v>
      </c>
      <c r="X10" t="s">
        <v>43</v>
      </c>
      <c r="Y10">
        <v>646814</v>
      </c>
      <c r="Z10">
        <v>1062193</v>
      </c>
      <c r="AA10" s="25">
        <v>-1.4255775000000002</v>
      </c>
      <c r="AB10" s="22">
        <v>5.36</v>
      </c>
      <c r="AC10" s="4">
        <v>0</v>
      </c>
    </row>
    <row r="11" spans="1:29" x14ac:dyDescent="0.45">
      <c r="A11">
        <v>39</v>
      </c>
      <c r="B11" t="s">
        <v>44</v>
      </c>
      <c r="C11">
        <v>669545</v>
      </c>
      <c r="D11">
        <v>1062763</v>
      </c>
      <c r="E11" s="20">
        <v>0.21371000000000001</v>
      </c>
      <c r="F11" s="22">
        <v>7.53</v>
      </c>
      <c r="G11" s="4">
        <v>25</v>
      </c>
      <c r="I11" s="3"/>
      <c r="W11">
        <v>39</v>
      </c>
      <c r="X11" t="s">
        <v>44</v>
      </c>
      <c r="Y11">
        <v>669545</v>
      </c>
      <c r="Z11">
        <v>1062763</v>
      </c>
      <c r="AA11" s="25">
        <v>-1.2914875000000001</v>
      </c>
      <c r="AB11" s="22">
        <v>7.53</v>
      </c>
      <c r="AC11" s="4">
        <v>25</v>
      </c>
    </row>
    <row r="12" spans="1:29" x14ac:dyDescent="0.45">
      <c r="A12">
        <v>40</v>
      </c>
      <c r="B12" t="s">
        <v>45</v>
      </c>
      <c r="C12">
        <v>667320</v>
      </c>
      <c r="D12">
        <v>1069881</v>
      </c>
      <c r="E12" s="20">
        <v>9.6065000000000011E-2</v>
      </c>
      <c r="F12" s="22">
        <v>8.1999999999999904</v>
      </c>
      <c r="G12" s="4">
        <v>62</v>
      </c>
      <c r="I12" s="3"/>
      <c r="W12">
        <v>40</v>
      </c>
      <c r="X12" t="s">
        <v>45</v>
      </c>
      <c r="Y12">
        <v>667320</v>
      </c>
      <c r="Z12">
        <v>1069881</v>
      </c>
      <c r="AA12" s="25">
        <v>-0.77674250000000022</v>
      </c>
      <c r="AB12" s="22">
        <v>8.1999999999999904</v>
      </c>
      <c r="AC12" s="4">
        <v>62</v>
      </c>
    </row>
    <row r="13" spans="1:29" x14ac:dyDescent="0.45">
      <c r="A13">
        <v>41</v>
      </c>
      <c r="B13" t="s">
        <v>46</v>
      </c>
      <c r="C13">
        <v>671460</v>
      </c>
      <c r="D13">
        <v>1068779</v>
      </c>
      <c r="E13" s="20">
        <v>0.12912000000000001</v>
      </c>
      <c r="F13" s="22">
        <v>9.31</v>
      </c>
      <c r="G13" s="4">
        <v>43</v>
      </c>
      <c r="I13" s="3"/>
      <c r="W13">
        <v>41</v>
      </c>
      <c r="X13" t="s">
        <v>46</v>
      </c>
      <c r="Y13">
        <v>671460</v>
      </c>
      <c r="Z13">
        <v>1068779</v>
      </c>
      <c r="AA13" s="25">
        <v>-0.88902499999999995</v>
      </c>
      <c r="AB13" s="22">
        <v>9.31</v>
      </c>
      <c r="AC13" s="4">
        <v>43</v>
      </c>
    </row>
    <row r="15" spans="1:29" s="23" customFormat="1" ht="7.9" customHeight="1" x14ac:dyDescent="0.45"/>
    <row r="16" spans="1:29" ht="14.65" thickBot="1" x14ac:dyDescent="0.5">
      <c r="E16" s="1" t="s">
        <v>215</v>
      </c>
      <c r="AA16" s="1" t="s">
        <v>215</v>
      </c>
    </row>
    <row r="17" spans="5:35" x14ac:dyDescent="0.45">
      <c r="E17" s="12" t="s">
        <v>174</v>
      </c>
      <c r="F17" s="12"/>
      <c r="H17" t="s">
        <v>210</v>
      </c>
      <c r="AA17" s="12" t="s">
        <v>174</v>
      </c>
      <c r="AB17" s="12"/>
      <c r="AD17" t="s">
        <v>210</v>
      </c>
    </row>
    <row r="18" spans="5:35" x14ac:dyDescent="0.45">
      <c r="E18" s="9" t="s">
        <v>175</v>
      </c>
      <c r="F18" s="9">
        <v>0.90742571265872063</v>
      </c>
      <c r="H18" t="s">
        <v>211</v>
      </c>
      <c r="AA18" s="9" t="s">
        <v>175</v>
      </c>
      <c r="AB18" s="9">
        <v>0.95372384539546051</v>
      </c>
      <c r="AD18" t="s">
        <v>211</v>
      </c>
    </row>
    <row r="19" spans="5:35" x14ac:dyDescent="0.45">
      <c r="E19" s="9" t="s">
        <v>176</v>
      </c>
      <c r="F19" s="9">
        <v>0.82342142399418694</v>
      </c>
      <c r="H19" t="s">
        <v>213</v>
      </c>
      <c r="AA19" s="9" t="s">
        <v>176</v>
      </c>
      <c r="AB19" s="9">
        <v>0.90958917327590427</v>
      </c>
      <c r="AD19" t="s">
        <v>213</v>
      </c>
    </row>
    <row r="20" spans="5:35" x14ac:dyDescent="0.45">
      <c r="E20" s="9" t="s">
        <v>177</v>
      </c>
      <c r="F20" s="9">
        <v>0.78418174043733957</v>
      </c>
      <c r="H20" t="s">
        <v>212</v>
      </c>
      <c r="AA20" s="9" t="s">
        <v>177</v>
      </c>
      <c r="AB20" s="9">
        <v>0.88949787844832739</v>
      </c>
      <c r="AD20" t="s">
        <v>217</v>
      </c>
    </row>
    <row r="21" spans="5:35" x14ac:dyDescent="0.45">
      <c r="E21" s="9" t="s">
        <v>178</v>
      </c>
      <c r="F21" s="9">
        <v>2.497706145528189E-2</v>
      </c>
      <c r="AA21" s="9" t="s">
        <v>178</v>
      </c>
      <c r="AB21" s="9">
        <v>1.7872386904755531E-2</v>
      </c>
    </row>
    <row r="22" spans="5:35" ht="14.65" thickBot="1" x14ac:dyDescent="0.5">
      <c r="E22" s="10" t="s">
        <v>179</v>
      </c>
      <c r="F22" s="10">
        <v>12</v>
      </c>
      <c r="AA22" s="10" t="s">
        <v>179</v>
      </c>
      <c r="AB22" s="10">
        <v>12</v>
      </c>
    </row>
    <row r="24" spans="5:35" ht="14.65" thickBot="1" x14ac:dyDescent="0.5">
      <c r="E24" t="s">
        <v>180</v>
      </c>
      <c r="AA24" t="s">
        <v>180</v>
      </c>
    </row>
    <row r="25" spans="5:35" x14ac:dyDescent="0.45">
      <c r="E25" s="11"/>
      <c r="F25" s="11" t="s">
        <v>185</v>
      </c>
      <c r="G25" s="11" t="s">
        <v>186</v>
      </c>
      <c r="H25" s="11" t="s">
        <v>187</v>
      </c>
      <c r="I25" s="11" t="s">
        <v>188</v>
      </c>
      <c r="J25" s="11" t="s">
        <v>189</v>
      </c>
      <c r="AA25" s="11"/>
      <c r="AB25" s="11" t="s">
        <v>185</v>
      </c>
      <c r="AC25" s="11" t="s">
        <v>186</v>
      </c>
      <c r="AD25" s="11" t="s">
        <v>187</v>
      </c>
      <c r="AE25" s="11" t="s">
        <v>188</v>
      </c>
      <c r="AF25" s="11" t="s">
        <v>189</v>
      </c>
    </row>
    <row r="26" spans="5:35" x14ac:dyDescent="0.45">
      <c r="E26" s="9" t="s">
        <v>181</v>
      </c>
      <c r="F26" s="9">
        <v>2</v>
      </c>
      <c r="G26" s="9">
        <v>2.6182393548594141E-2</v>
      </c>
      <c r="H26" s="9">
        <v>1.309119677429707E-2</v>
      </c>
      <c r="I26" s="9">
        <v>20.984405310029562</v>
      </c>
      <c r="J26" s="9">
        <v>4.0852726435355294E-4</v>
      </c>
      <c r="AA26" s="9" t="s">
        <v>181</v>
      </c>
      <c r="AB26" s="9">
        <v>2</v>
      </c>
      <c r="AC26" s="9">
        <v>2.8922276016003001E-2</v>
      </c>
      <c r="AD26" s="9">
        <v>1.4461138008001501E-2</v>
      </c>
      <c r="AE26" s="9">
        <v>45.272800040116081</v>
      </c>
      <c r="AF26" s="9">
        <v>2.0090557216951704E-5</v>
      </c>
    </row>
    <row r="27" spans="5:35" x14ac:dyDescent="0.45">
      <c r="E27" s="9" t="s">
        <v>182</v>
      </c>
      <c r="F27" s="9">
        <v>9</v>
      </c>
      <c r="G27" s="9">
        <v>5.6146823904683557E-3</v>
      </c>
      <c r="H27" s="9">
        <v>6.2385359894092838E-4</v>
      </c>
      <c r="I27" s="9"/>
      <c r="J27" s="9"/>
      <c r="AA27" s="9" t="s">
        <v>182</v>
      </c>
      <c r="AB27" s="9">
        <v>9</v>
      </c>
      <c r="AC27" s="9">
        <v>2.8747999230594929E-3</v>
      </c>
      <c r="AD27" s="9">
        <v>3.1942221367327697E-4</v>
      </c>
      <c r="AE27" s="9"/>
      <c r="AF27" s="9"/>
    </row>
    <row r="28" spans="5:35" ht="14.65" thickBot="1" x14ac:dyDescent="0.5">
      <c r="E28" s="10" t="s">
        <v>183</v>
      </c>
      <c r="F28" s="10">
        <v>11</v>
      </c>
      <c r="G28" s="10">
        <v>3.1797075939062495E-2</v>
      </c>
      <c r="H28" s="10"/>
      <c r="I28" s="10"/>
      <c r="J28" s="10"/>
      <c r="AA28" s="10" t="s">
        <v>183</v>
      </c>
      <c r="AB28" s="10">
        <v>11</v>
      </c>
      <c r="AC28" s="10">
        <v>3.1797075939062495E-2</v>
      </c>
      <c r="AD28" s="10"/>
      <c r="AE28" s="10"/>
      <c r="AF28" s="10"/>
    </row>
    <row r="29" spans="5:35" ht="14.65" thickBot="1" x14ac:dyDescent="0.5"/>
    <row r="30" spans="5:35" x14ac:dyDescent="0.45">
      <c r="E30" s="11"/>
      <c r="F30" s="11" t="s">
        <v>190</v>
      </c>
      <c r="G30" s="11" t="s">
        <v>178</v>
      </c>
      <c r="H30" s="11" t="s">
        <v>191</v>
      </c>
      <c r="I30" s="11" t="s">
        <v>192</v>
      </c>
      <c r="J30" s="11" t="s">
        <v>193</v>
      </c>
      <c r="K30" s="11" t="s">
        <v>194</v>
      </c>
      <c r="L30" s="11" t="s">
        <v>195</v>
      </c>
      <c r="M30" s="11" t="s">
        <v>196</v>
      </c>
      <c r="AA30" s="11"/>
      <c r="AB30" s="11" t="s">
        <v>190</v>
      </c>
      <c r="AC30" s="11" t="s">
        <v>178</v>
      </c>
      <c r="AD30" s="11" t="s">
        <v>191</v>
      </c>
      <c r="AE30" s="11" t="s">
        <v>192</v>
      </c>
      <c r="AF30" s="11" t="s">
        <v>193</v>
      </c>
      <c r="AG30" s="11" t="s">
        <v>194</v>
      </c>
      <c r="AH30" s="11" t="s">
        <v>195</v>
      </c>
      <c r="AI30" s="11" t="s">
        <v>196</v>
      </c>
    </row>
    <row r="31" spans="5:35" x14ac:dyDescent="0.45">
      <c r="E31" s="9" t="s">
        <v>184</v>
      </c>
      <c r="F31" s="9">
        <v>0.2774213620467022</v>
      </c>
      <c r="G31" s="9">
        <v>3.2935627699847737E-2</v>
      </c>
      <c r="H31" s="9">
        <v>8.4231387534170103</v>
      </c>
      <c r="I31" s="9">
        <v>1.4629986383844004E-5</v>
      </c>
      <c r="J31" s="9">
        <v>0.20291579593423667</v>
      </c>
      <c r="K31" s="9">
        <v>0.35192692815916771</v>
      </c>
      <c r="L31" s="9">
        <v>0.20291579593423667</v>
      </c>
      <c r="M31" s="9">
        <v>0.35192692815916771</v>
      </c>
      <c r="AA31" s="9" t="s">
        <v>184</v>
      </c>
      <c r="AB31" s="9">
        <v>-3.3047171377950935E-2</v>
      </c>
      <c r="AC31" s="9">
        <v>2.2212166697870885E-2</v>
      </c>
      <c r="AD31" s="9">
        <v>-1.4877959375803993</v>
      </c>
      <c r="AE31" s="9">
        <v>0.17097952655137025</v>
      </c>
      <c r="AF31" s="9">
        <v>-8.3294583374807316E-2</v>
      </c>
      <c r="AG31" s="9">
        <v>1.7200240618905446E-2</v>
      </c>
      <c r="AH31" s="9">
        <v>-8.3294583374807316E-2</v>
      </c>
      <c r="AI31" s="9">
        <v>1.7200240618905446E-2</v>
      </c>
    </row>
    <row r="32" spans="5:35" x14ac:dyDescent="0.45">
      <c r="E32" s="9" t="s">
        <v>162</v>
      </c>
      <c r="F32" s="9">
        <v>-2.2548238278816989E-3</v>
      </c>
      <c r="G32" s="9">
        <v>3.9297066509433086E-3</v>
      </c>
      <c r="H32" s="9">
        <v>-0.57378935074974069</v>
      </c>
      <c r="I32" s="17">
        <v>0.58016446032282121</v>
      </c>
      <c r="J32" s="9">
        <v>-1.1144437876008851E-2</v>
      </c>
      <c r="K32" s="9">
        <v>6.6347902202454536E-3</v>
      </c>
      <c r="L32" s="9">
        <v>-1.1144437876008851E-2</v>
      </c>
      <c r="M32" s="9">
        <v>6.6347902202454536E-3</v>
      </c>
      <c r="AA32" s="9" t="s">
        <v>162</v>
      </c>
      <c r="AB32" s="9">
        <v>-1.100569900472688E-3</v>
      </c>
      <c r="AC32" s="9">
        <v>2.7681123000448692E-3</v>
      </c>
      <c r="AD32" s="9">
        <v>-0.39758860233193882</v>
      </c>
      <c r="AE32" s="17">
        <v>0.70019857412220177</v>
      </c>
      <c r="AF32" s="9">
        <v>-7.3624749674490036E-3</v>
      </c>
      <c r="AG32" s="9">
        <v>5.1613351665036281E-3</v>
      </c>
      <c r="AH32" s="9">
        <v>-7.3624749674490036E-3</v>
      </c>
      <c r="AI32" s="9">
        <v>5.1613351665036281E-3</v>
      </c>
    </row>
    <row r="33" spans="5:35" ht="14.65" thickBot="1" x14ac:dyDescent="0.5">
      <c r="E33" s="10" t="s">
        <v>209</v>
      </c>
      <c r="F33" s="10">
        <v>-2.6050913577552169E-3</v>
      </c>
      <c r="G33" s="10">
        <v>4.109806522189637E-4</v>
      </c>
      <c r="H33" s="10">
        <v>-6.338720189599746</v>
      </c>
      <c r="I33" s="16">
        <v>1.3465945282522626E-4</v>
      </c>
      <c r="J33" s="10">
        <v>-3.5347941839438237E-3</v>
      </c>
      <c r="K33" s="10">
        <v>-1.6753885315666101E-3</v>
      </c>
      <c r="L33" s="10">
        <v>-3.5347941839438237E-3</v>
      </c>
      <c r="M33" s="10">
        <v>-1.6753885315666101E-3</v>
      </c>
      <c r="AA33" s="10" t="s">
        <v>216</v>
      </c>
      <c r="AB33" s="10">
        <v>-0.19215275298191184</v>
      </c>
      <c r="AC33" s="10">
        <v>2.0594936694316598E-2</v>
      </c>
      <c r="AD33" s="10">
        <v>-9.3300968016540935</v>
      </c>
      <c r="AE33" s="16">
        <v>6.352962376430955E-6</v>
      </c>
      <c r="AF33" s="10">
        <v>-0.23874173654233571</v>
      </c>
      <c r="AG33" s="10">
        <v>-0.14556376942148797</v>
      </c>
      <c r="AH33" s="10">
        <v>-0.23874173654233571</v>
      </c>
      <c r="AI33" s="10">
        <v>-0.14556376942148797</v>
      </c>
    </row>
    <row r="37" spans="5:35" x14ac:dyDescent="0.45">
      <c r="E37" t="s">
        <v>198</v>
      </c>
      <c r="AA37" t="s">
        <v>198</v>
      </c>
    </row>
    <row r="38" spans="5:35" ht="14.65" thickBot="1" x14ac:dyDescent="0.5"/>
    <row r="39" spans="5:35" x14ac:dyDescent="0.45">
      <c r="E39" s="11" t="s">
        <v>199</v>
      </c>
      <c r="F39" s="11" t="s">
        <v>206</v>
      </c>
      <c r="G39" s="11" t="s">
        <v>201</v>
      </c>
      <c r="AA39" s="11" t="s">
        <v>199</v>
      </c>
      <c r="AB39" s="11" t="s">
        <v>206</v>
      </c>
      <c r="AC39" s="11" t="s">
        <v>201</v>
      </c>
    </row>
    <row r="40" spans="5:35" x14ac:dyDescent="0.45">
      <c r="E40" s="9">
        <v>1</v>
      </c>
      <c r="F40" s="9">
        <v>0.13777468307926222</v>
      </c>
      <c r="G40" s="9">
        <v>-3.0819683079262195E-2</v>
      </c>
      <c r="AA40" s="9">
        <v>1</v>
      </c>
      <c r="AB40" s="9">
        <v>9.3584853571291537E-2</v>
      </c>
      <c r="AC40" s="9">
        <v>1.3370146428708485E-2</v>
      </c>
    </row>
    <row r="41" spans="5:35" x14ac:dyDescent="0.45">
      <c r="E41" s="9">
        <v>2</v>
      </c>
      <c r="F41" s="9">
        <v>0.10031128158642125</v>
      </c>
      <c r="G41" s="9">
        <v>-1.2881281586421239E-2</v>
      </c>
      <c r="AA41" s="9">
        <v>2</v>
      </c>
      <c r="AB41" s="9">
        <v>8.4968217927006595E-2</v>
      </c>
      <c r="AC41" s="9">
        <v>2.4617820729934126E-3</v>
      </c>
    </row>
    <row r="42" spans="5:35" x14ac:dyDescent="0.45">
      <c r="E42" s="9">
        <v>3</v>
      </c>
      <c r="F42" s="9">
        <v>9.7255225463089706E-2</v>
      </c>
      <c r="G42" s="9">
        <v>3.4642274536910295E-2</v>
      </c>
      <c r="AA42" s="9">
        <v>3</v>
      </c>
      <c r="AB42" s="9">
        <v>0.13508539988181859</v>
      </c>
      <c r="AC42" s="9">
        <v>-3.1878998818185844E-3</v>
      </c>
    </row>
    <row r="43" spans="5:35" x14ac:dyDescent="0.45">
      <c r="E43" s="9">
        <v>4</v>
      </c>
      <c r="F43" s="9">
        <v>0.12278752956022906</v>
      </c>
      <c r="G43" s="9">
        <v>3.1027470439770916E-2</v>
      </c>
      <c r="AA43" s="9">
        <v>4</v>
      </c>
      <c r="AB43" s="9">
        <v>0.18110601439593133</v>
      </c>
      <c r="AC43" s="9">
        <v>-2.7291014395931346E-2</v>
      </c>
    </row>
    <row r="44" spans="5:35" x14ac:dyDescent="0.45">
      <c r="E44" s="9">
        <v>5</v>
      </c>
      <c r="F44" s="9">
        <v>0.1243103054806011</v>
      </c>
      <c r="G44" s="9">
        <v>-3.932780548060108E-2</v>
      </c>
      <c r="AA44" s="9">
        <v>5</v>
      </c>
      <c r="AB44" s="9">
        <v>6.7712497942836541E-2</v>
      </c>
      <c r="AC44" s="9">
        <v>1.7270002057163475E-2</v>
      </c>
    </row>
    <row r="45" spans="5:35" x14ac:dyDescent="0.45">
      <c r="E45" s="9">
        <v>6</v>
      </c>
      <c r="F45" s="9">
        <v>0.11842367561672615</v>
      </c>
      <c r="G45" s="9">
        <v>7.0113243832738703E-3</v>
      </c>
      <c r="AA45" s="9">
        <v>6</v>
      </c>
      <c r="AB45" s="9">
        <v>0.15092554015040544</v>
      </c>
      <c r="AC45" s="9">
        <v>-2.5490540150405416E-2</v>
      </c>
    </row>
    <row r="46" spans="5:35" x14ac:dyDescent="0.45">
      <c r="E46" s="9">
        <v>7</v>
      </c>
      <c r="F46" s="9">
        <v>0.16412026342754271</v>
      </c>
      <c r="G46" s="9">
        <v>1.2574736572457279E-2</v>
      </c>
      <c r="AA46" s="9">
        <v>7</v>
      </c>
      <c r="AB46" s="9">
        <v>0.17433250931294653</v>
      </c>
      <c r="AC46" s="9">
        <v>2.3624906870534645E-3</v>
      </c>
    </row>
    <row r="47" spans="5:35" x14ac:dyDescent="0.45">
      <c r="E47" s="9">
        <v>8</v>
      </c>
      <c r="F47" s="9">
        <v>0.16917260847510146</v>
      </c>
      <c r="G47" s="9">
        <v>-1.6351084751014544E-3</v>
      </c>
      <c r="AA47" s="9">
        <v>8</v>
      </c>
      <c r="AB47" s="9">
        <v>0.1723901465703416</v>
      </c>
      <c r="AC47" s="9">
        <v>-4.8526465703415955E-3</v>
      </c>
    </row>
    <row r="48" spans="5:35" x14ac:dyDescent="0.45">
      <c r="E48" s="9">
        <v>9</v>
      </c>
      <c r="F48" s="9">
        <v>0.26533550632925629</v>
      </c>
      <c r="G48" s="9">
        <v>-2.3455063292562861E-3</v>
      </c>
      <c r="AA48" s="9">
        <v>9</v>
      </c>
      <c r="AB48" s="9">
        <v>0.2349824151695869</v>
      </c>
      <c r="AC48" s="9">
        <v>2.8007584830413101E-2</v>
      </c>
    </row>
    <row r="49" spans="5:29" x14ac:dyDescent="0.45">
      <c r="E49" s="9">
        <v>10</v>
      </c>
      <c r="F49" s="9">
        <v>0.19531525467887259</v>
      </c>
      <c r="G49" s="9">
        <v>1.839474532112742E-2</v>
      </c>
      <c r="AA49" s="9">
        <v>10</v>
      </c>
      <c r="AB49" s="9">
        <v>0.20682841583821662</v>
      </c>
      <c r="AC49" s="9">
        <v>6.8815841617833884E-3</v>
      </c>
    </row>
    <row r="50" spans="5:29" x14ac:dyDescent="0.45">
      <c r="E50" s="9">
        <v>11</v>
      </c>
      <c r="F50" s="9">
        <v>9.7416142477248863E-2</v>
      </c>
      <c r="G50" s="9">
        <v>-1.3511424772488512E-3</v>
      </c>
      <c r="AA50" s="9">
        <v>11</v>
      </c>
      <c r="AB50" s="9">
        <v>0.10718136517122573</v>
      </c>
      <c r="AC50" s="9">
        <v>-1.1116365171225717E-2</v>
      </c>
    </row>
    <row r="51" spans="5:29" ht="14.65" thickBot="1" x14ac:dyDescent="0.5">
      <c r="E51" s="10">
        <v>12</v>
      </c>
      <c r="F51" s="10">
        <v>0.14441002382564927</v>
      </c>
      <c r="G51" s="10">
        <v>-1.5290023825649257E-2</v>
      </c>
      <c r="AA51" s="10">
        <v>12</v>
      </c>
      <c r="AB51" s="10">
        <v>0.12753512406839251</v>
      </c>
      <c r="AC51" s="10">
        <v>1.584875931607499E-3</v>
      </c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97"/>
  <sheetViews>
    <sheetView topLeftCell="P1" zoomScale="120" zoomScaleNormal="120" workbookViewId="0">
      <pane ySplit="1035" activePane="bottomLeft"/>
      <selection pane="bottomLeft" activeCell="C8" sqref="C8"/>
    </sheetView>
  </sheetViews>
  <sheetFormatPr defaultRowHeight="14.25" x14ac:dyDescent="0.45"/>
  <cols>
    <col min="1" max="1" width="19.265625" customWidth="1"/>
    <col min="4" max="4" width="19" customWidth="1"/>
    <col min="5" max="5" width="18.73046875" customWidth="1"/>
    <col min="6" max="6" width="19.1328125" customWidth="1"/>
    <col min="7" max="7" width="17.53125" customWidth="1"/>
    <col min="15" max="15" width="20.265625" customWidth="1"/>
    <col min="16" max="16" width="2.86328125" style="13" customWidth="1"/>
    <col min="18" max="18" width="14.06640625" customWidth="1"/>
    <col min="21" max="21" width="10.265625" customWidth="1"/>
    <col min="22" max="22" width="12" customWidth="1"/>
    <col min="23" max="23" width="11.53125" customWidth="1"/>
    <col min="24" max="25" width="16.1328125" customWidth="1"/>
    <col min="26" max="26" width="13.3984375" customWidth="1"/>
    <col min="27" max="27" width="13.86328125" customWidth="1"/>
  </cols>
  <sheetData>
    <row r="1" spans="1:27" x14ac:dyDescent="0.45">
      <c r="A1" s="1" t="s">
        <v>105</v>
      </c>
      <c r="R1" s="1" t="s">
        <v>117</v>
      </c>
    </row>
    <row r="2" spans="1:27" ht="15.75" x14ac:dyDescent="0.5">
      <c r="B2" t="s">
        <v>48</v>
      </c>
      <c r="C2" t="s">
        <v>49</v>
      </c>
      <c r="D2" t="s">
        <v>171</v>
      </c>
      <c r="E2" t="s">
        <v>172</v>
      </c>
      <c r="F2" s="1" t="s">
        <v>170</v>
      </c>
      <c r="G2" s="5" t="s">
        <v>116</v>
      </c>
      <c r="S2" t="s">
        <v>48</v>
      </c>
      <c r="T2" t="s">
        <v>49</v>
      </c>
      <c r="U2" t="s">
        <v>166</v>
      </c>
      <c r="V2" t="s">
        <v>167</v>
      </c>
      <c r="W2" t="s">
        <v>73</v>
      </c>
      <c r="X2" t="s">
        <v>171</v>
      </c>
      <c r="Y2" t="s">
        <v>172</v>
      </c>
      <c r="Z2" s="1" t="s">
        <v>170</v>
      </c>
      <c r="AA2" s="5" t="s">
        <v>116</v>
      </c>
    </row>
    <row r="3" spans="1:27" x14ac:dyDescent="0.45">
      <c r="A3" t="s">
        <v>119</v>
      </c>
      <c r="B3">
        <v>0</v>
      </c>
      <c r="C3">
        <f t="shared" ref="C3:C43" si="0">100-B3</f>
        <v>100</v>
      </c>
      <c r="D3">
        <v>6.8124999999999991E-2</v>
      </c>
      <c r="E3">
        <v>5.4265000000000008E-2</v>
      </c>
      <c r="F3">
        <v>0.36542749999999996</v>
      </c>
      <c r="G3">
        <v>-1.9622124999999997</v>
      </c>
      <c r="R3" t="s">
        <v>74</v>
      </c>
      <c r="S3">
        <v>35</v>
      </c>
      <c r="T3">
        <f t="shared" ref="T3:T22" si="1">100-S3</f>
        <v>65</v>
      </c>
      <c r="U3">
        <v>9162</v>
      </c>
      <c r="V3">
        <v>8872</v>
      </c>
      <c r="W3">
        <v>11295</v>
      </c>
      <c r="X3">
        <f>U3*0.0000275-0.2</f>
        <v>5.1954999999999973E-2</v>
      </c>
      <c r="Y3">
        <f>V3*0.0000275-0.2</f>
        <v>4.3979999999999991E-2</v>
      </c>
      <c r="Z3">
        <f>W3*0.0000275-0.2</f>
        <v>0.1106125</v>
      </c>
      <c r="AA3">
        <f>(2*X3)-5*(Y3+Z3)</f>
        <v>-0.66905250000000005</v>
      </c>
    </row>
    <row r="4" spans="1:27" x14ac:dyDescent="0.45">
      <c r="A4" t="s">
        <v>120</v>
      </c>
      <c r="B4">
        <v>0</v>
      </c>
      <c r="C4">
        <f t="shared" si="0"/>
        <v>100</v>
      </c>
      <c r="D4">
        <v>6.457750000000001E-2</v>
      </c>
      <c r="E4">
        <v>6.6007499999999997E-2</v>
      </c>
      <c r="F4">
        <v>0.27750999999999998</v>
      </c>
      <c r="G4">
        <v>-1.5884324999999997</v>
      </c>
      <c r="R4" t="s">
        <v>75</v>
      </c>
      <c r="S4">
        <v>64</v>
      </c>
      <c r="T4">
        <f t="shared" si="1"/>
        <v>36</v>
      </c>
      <c r="U4">
        <v>9348</v>
      </c>
      <c r="V4">
        <v>8987</v>
      </c>
      <c r="W4">
        <v>11389</v>
      </c>
      <c r="X4">
        <f t="shared" ref="X4:X22" si="2">U4*0.0000275-0.2</f>
        <v>5.707000000000001E-2</v>
      </c>
      <c r="Y4">
        <f t="shared" ref="Y4:Y22" si="3">V4*0.0000275-0.2</f>
        <v>4.7142500000000004E-2</v>
      </c>
      <c r="Z4">
        <f t="shared" ref="Z4:Z22" si="4">W4*0.0000275-0.2</f>
        <v>0.11319750000000001</v>
      </c>
      <c r="AA4">
        <f t="shared" ref="AA4:AA22" si="5">(2*X4)-5*(Y4+Z4)</f>
        <v>-0.68756000000000006</v>
      </c>
    </row>
    <row r="5" spans="1:27" x14ac:dyDescent="0.45">
      <c r="A5" t="s">
        <v>121</v>
      </c>
      <c r="B5">
        <v>0</v>
      </c>
      <c r="C5">
        <f t="shared" si="0"/>
        <v>100</v>
      </c>
      <c r="D5">
        <v>0.10098750000000001</v>
      </c>
      <c r="E5">
        <v>0.13041249999999999</v>
      </c>
      <c r="F5">
        <v>0.27264250000000001</v>
      </c>
      <c r="G5">
        <v>-1.8132999999999999</v>
      </c>
      <c r="R5" t="s">
        <v>76</v>
      </c>
      <c r="S5">
        <v>0</v>
      </c>
      <c r="T5">
        <f t="shared" si="1"/>
        <v>100</v>
      </c>
      <c r="U5">
        <v>8963</v>
      </c>
      <c r="V5">
        <v>8597</v>
      </c>
      <c r="W5">
        <v>13920</v>
      </c>
      <c r="X5">
        <f t="shared" si="2"/>
        <v>4.648250000000001E-2</v>
      </c>
      <c r="Y5">
        <f t="shared" si="3"/>
        <v>3.6417499999999992E-2</v>
      </c>
      <c r="Z5">
        <f t="shared" si="4"/>
        <v>0.18280000000000002</v>
      </c>
      <c r="AA5">
        <f t="shared" si="5"/>
        <v>-1.0031225000000001</v>
      </c>
    </row>
    <row r="6" spans="1:27" x14ac:dyDescent="0.45">
      <c r="A6" t="s">
        <v>122</v>
      </c>
      <c r="B6">
        <v>0</v>
      </c>
      <c r="C6">
        <f t="shared" si="0"/>
        <v>100</v>
      </c>
      <c r="D6">
        <v>8.5477499999999984E-2</v>
      </c>
      <c r="E6">
        <v>9.0207499999999996E-2</v>
      </c>
      <c r="F6">
        <v>0.30258999999999997</v>
      </c>
      <c r="G6">
        <v>-1.7930324999999998</v>
      </c>
      <c r="R6" t="s">
        <v>77</v>
      </c>
      <c r="S6">
        <v>56</v>
      </c>
      <c r="T6">
        <f t="shared" si="1"/>
        <v>44</v>
      </c>
      <c r="U6">
        <v>8843</v>
      </c>
      <c r="V6">
        <v>8449</v>
      </c>
      <c r="W6">
        <v>13067</v>
      </c>
      <c r="X6">
        <f t="shared" si="2"/>
        <v>4.3182499999999985E-2</v>
      </c>
      <c r="Y6">
        <f t="shared" si="3"/>
        <v>3.2347500000000001E-2</v>
      </c>
      <c r="Z6">
        <f t="shared" si="4"/>
        <v>0.1593425</v>
      </c>
      <c r="AA6">
        <f t="shared" si="5"/>
        <v>-0.872085</v>
      </c>
    </row>
    <row r="7" spans="1:27" x14ac:dyDescent="0.45">
      <c r="A7" t="s">
        <v>123</v>
      </c>
      <c r="B7">
        <v>0</v>
      </c>
      <c r="C7">
        <f t="shared" si="0"/>
        <v>100</v>
      </c>
      <c r="D7">
        <v>7.0545000000000024E-2</v>
      </c>
      <c r="E7">
        <v>5.6464999999999987E-2</v>
      </c>
      <c r="F7">
        <v>0.33567249999999998</v>
      </c>
      <c r="G7">
        <v>-1.8195975</v>
      </c>
      <c r="R7" t="s">
        <v>78</v>
      </c>
      <c r="S7">
        <v>84</v>
      </c>
      <c r="T7">
        <f t="shared" si="1"/>
        <v>16</v>
      </c>
      <c r="U7">
        <v>8670</v>
      </c>
      <c r="V7">
        <v>8246</v>
      </c>
      <c r="W7">
        <v>9809</v>
      </c>
      <c r="X7">
        <f t="shared" si="2"/>
        <v>3.8424999999999987E-2</v>
      </c>
      <c r="Y7">
        <f t="shared" si="3"/>
        <v>2.6764999999999983E-2</v>
      </c>
      <c r="Z7">
        <f t="shared" si="4"/>
        <v>6.9747500000000018E-2</v>
      </c>
      <c r="AA7">
        <f t="shared" si="5"/>
        <v>-0.40571250000000003</v>
      </c>
    </row>
    <row r="8" spans="1:27" x14ac:dyDescent="0.45">
      <c r="A8" t="s">
        <v>124</v>
      </c>
      <c r="B8">
        <v>0</v>
      </c>
      <c r="C8">
        <f t="shared" si="0"/>
        <v>100</v>
      </c>
      <c r="D8">
        <v>8.4432500000000021E-2</v>
      </c>
      <c r="E8">
        <v>8.5807499999999981E-2</v>
      </c>
      <c r="F8">
        <v>0.30138000000000004</v>
      </c>
      <c r="G8">
        <v>-1.7670725</v>
      </c>
      <c r="R8" t="s">
        <v>79</v>
      </c>
      <c r="S8">
        <v>92</v>
      </c>
      <c r="T8">
        <f t="shared" si="1"/>
        <v>8</v>
      </c>
      <c r="U8">
        <v>9648</v>
      </c>
      <c r="V8">
        <v>9096</v>
      </c>
      <c r="W8">
        <v>10794</v>
      </c>
      <c r="X8">
        <f t="shared" si="2"/>
        <v>6.5319999999999989E-2</v>
      </c>
      <c r="Y8">
        <f t="shared" si="3"/>
        <v>5.0140000000000018E-2</v>
      </c>
      <c r="Z8">
        <f t="shared" si="4"/>
        <v>9.6835000000000004E-2</v>
      </c>
      <c r="AA8">
        <f t="shared" si="5"/>
        <v>-0.60423500000000019</v>
      </c>
    </row>
    <row r="9" spans="1:27" x14ac:dyDescent="0.45">
      <c r="A9" t="s">
        <v>125</v>
      </c>
      <c r="B9">
        <v>0</v>
      </c>
      <c r="C9">
        <f t="shared" si="0"/>
        <v>100</v>
      </c>
      <c r="D9">
        <v>8.8915000000000022E-2</v>
      </c>
      <c r="E9">
        <v>7.7117500000000005E-2</v>
      </c>
      <c r="F9">
        <v>0.34799249999999998</v>
      </c>
      <c r="G9">
        <v>-1.9477199999999999</v>
      </c>
      <c r="R9" t="s">
        <v>80</v>
      </c>
      <c r="S9">
        <v>100</v>
      </c>
      <c r="T9">
        <f t="shared" si="1"/>
        <v>0</v>
      </c>
      <c r="U9">
        <v>9417</v>
      </c>
      <c r="V9">
        <v>8867</v>
      </c>
      <c r="W9">
        <v>8453</v>
      </c>
      <c r="X9">
        <f t="shared" si="2"/>
        <v>5.8967500000000006E-2</v>
      </c>
      <c r="Y9">
        <f t="shared" si="3"/>
        <v>4.3842500000000006E-2</v>
      </c>
      <c r="Z9">
        <f t="shared" si="4"/>
        <v>3.24575E-2</v>
      </c>
      <c r="AA9">
        <f t="shared" si="5"/>
        <v>-0.26356500000000005</v>
      </c>
    </row>
    <row r="10" spans="1:27" x14ac:dyDescent="0.45">
      <c r="A10" t="s">
        <v>126</v>
      </c>
      <c r="B10">
        <v>0</v>
      </c>
      <c r="C10">
        <f t="shared" si="0"/>
        <v>100</v>
      </c>
      <c r="D10">
        <v>6.4385000000000026E-2</v>
      </c>
      <c r="E10">
        <v>4.8765000000000003E-2</v>
      </c>
      <c r="F10">
        <v>0.30016999999999999</v>
      </c>
      <c r="G10">
        <v>-1.6159049999999999</v>
      </c>
      <c r="R10" t="s">
        <v>81</v>
      </c>
      <c r="S10">
        <v>60</v>
      </c>
      <c r="T10">
        <f t="shared" si="1"/>
        <v>40</v>
      </c>
      <c r="U10">
        <v>9309</v>
      </c>
      <c r="V10">
        <v>8655</v>
      </c>
      <c r="W10">
        <v>12161</v>
      </c>
      <c r="X10">
        <f t="shared" si="2"/>
        <v>5.5997499999999978E-2</v>
      </c>
      <c r="Y10">
        <f t="shared" si="3"/>
        <v>3.8012500000000005E-2</v>
      </c>
      <c r="Z10">
        <f t="shared" si="4"/>
        <v>0.13442749999999998</v>
      </c>
      <c r="AA10">
        <f t="shared" si="5"/>
        <v>-0.7502049999999999</v>
      </c>
    </row>
    <row r="11" spans="1:27" x14ac:dyDescent="0.45">
      <c r="A11" t="s">
        <v>127</v>
      </c>
      <c r="B11">
        <v>0</v>
      </c>
      <c r="C11">
        <f t="shared" si="0"/>
        <v>100</v>
      </c>
      <c r="D11">
        <v>0.10068500000000002</v>
      </c>
      <c r="E11">
        <v>0.12400499999999998</v>
      </c>
      <c r="F11">
        <v>0.28380749999999999</v>
      </c>
      <c r="G11">
        <v>-1.8376925</v>
      </c>
      <c r="R11" t="s">
        <v>82</v>
      </c>
      <c r="S11">
        <v>100</v>
      </c>
      <c r="T11">
        <f t="shared" si="1"/>
        <v>0</v>
      </c>
      <c r="U11">
        <v>8837</v>
      </c>
      <c r="V11">
        <v>8371</v>
      </c>
      <c r="W11">
        <v>8597</v>
      </c>
      <c r="X11">
        <f t="shared" si="2"/>
        <v>4.3017499999999986E-2</v>
      </c>
      <c r="Y11">
        <f t="shared" si="3"/>
        <v>3.0202499999999993E-2</v>
      </c>
      <c r="Z11">
        <f t="shared" si="4"/>
        <v>3.6417499999999992E-2</v>
      </c>
      <c r="AA11">
        <f t="shared" si="5"/>
        <v>-0.24706499999999998</v>
      </c>
    </row>
    <row r="12" spans="1:27" x14ac:dyDescent="0.45">
      <c r="A12" t="s">
        <v>128</v>
      </c>
      <c r="B12">
        <v>0</v>
      </c>
      <c r="C12">
        <f t="shared" si="0"/>
        <v>100</v>
      </c>
      <c r="D12">
        <v>6.4412499999999984E-2</v>
      </c>
      <c r="E12">
        <v>3.7297500000000011E-2</v>
      </c>
      <c r="F12">
        <v>0.48461250000000006</v>
      </c>
      <c r="G12">
        <v>-2.4807250000000005</v>
      </c>
      <c r="R12" t="s">
        <v>83</v>
      </c>
      <c r="S12">
        <v>100</v>
      </c>
      <c r="T12">
        <f t="shared" si="1"/>
        <v>0</v>
      </c>
      <c r="U12">
        <v>9740</v>
      </c>
      <c r="V12">
        <v>9377</v>
      </c>
      <c r="W12">
        <v>9875</v>
      </c>
      <c r="X12">
        <f t="shared" si="2"/>
        <v>6.7850000000000021E-2</v>
      </c>
      <c r="Y12">
        <f t="shared" si="3"/>
        <v>5.7867500000000016E-2</v>
      </c>
      <c r="Z12">
        <f t="shared" si="4"/>
        <v>7.1562499999999973E-2</v>
      </c>
      <c r="AA12">
        <f t="shared" si="5"/>
        <v>-0.51144999999999985</v>
      </c>
    </row>
    <row r="13" spans="1:27" x14ac:dyDescent="0.45">
      <c r="A13" t="s">
        <v>129</v>
      </c>
      <c r="B13">
        <v>0</v>
      </c>
      <c r="C13">
        <f t="shared" si="0"/>
        <v>100</v>
      </c>
      <c r="D13">
        <v>6.1524999999999996E-2</v>
      </c>
      <c r="E13">
        <v>3.7022499999999986E-2</v>
      </c>
      <c r="F13">
        <v>0.42064750000000001</v>
      </c>
      <c r="G13">
        <v>-2.1653000000000002</v>
      </c>
      <c r="R13" t="s">
        <v>84</v>
      </c>
      <c r="S13">
        <v>72</v>
      </c>
      <c r="T13">
        <f t="shared" si="1"/>
        <v>28</v>
      </c>
      <c r="U13">
        <v>9902</v>
      </c>
      <c r="V13">
        <v>9362</v>
      </c>
      <c r="W13">
        <v>12070</v>
      </c>
      <c r="X13">
        <f t="shared" si="2"/>
        <v>7.2305000000000008E-2</v>
      </c>
      <c r="Y13">
        <f t="shared" si="3"/>
        <v>5.7454999999999978E-2</v>
      </c>
      <c r="Z13">
        <f t="shared" si="4"/>
        <v>0.13192500000000001</v>
      </c>
      <c r="AA13">
        <f t="shared" si="5"/>
        <v>-0.80228999999999995</v>
      </c>
    </row>
    <row r="14" spans="1:27" x14ac:dyDescent="0.45">
      <c r="A14" t="s">
        <v>130</v>
      </c>
      <c r="B14">
        <v>0</v>
      </c>
      <c r="C14">
        <f t="shared" si="0"/>
        <v>100</v>
      </c>
      <c r="D14">
        <v>0.11226249999999999</v>
      </c>
      <c r="E14">
        <v>0.1406425</v>
      </c>
      <c r="F14">
        <v>0.29128750000000003</v>
      </c>
      <c r="G14">
        <v>-1.9351250000000002</v>
      </c>
      <c r="R14" t="s">
        <v>85</v>
      </c>
      <c r="S14">
        <v>68</v>
      </c>
      <c r="T14">
        <f t="shared" si="1"/>
        <v>32</v>
      </c>
      <c r="U14">
        <v>9233</v>
      </c>
      <c r="V14">
        <v>8704</v>
      </c>
      <c r="W14">
        <v>10169</v>
      </c>
      <c r="X14">
        <f t="shared" si="2"/>
        <v>5.3907499999999997E-2</v>
      </c>
      <c r="Y14">
        <f t="shared" si="3"/>
        <v>3.9360000000000006E-2</v>
      </c>
      <c r="Z14">
        <f t="shared" si="4"/>
        <v>7.9647499999999982E-2</v>
      </c>
      <c r="AA14">
        <f t="shared" si="5"/>
        <v>-0.48722249999999989</v>
      </c>
    </row>
    <row r="15" spans="1:27" x14ac:dyDescent="0.45">
      <c r="A15" t="s">
        <v>131</v>
      </c>
      <c r="B15">
        <v>0</v>
      </c>
      <c r="C15">
        <f t="shared" si="0"/>
        <v>100</v>
      </c>
      <c r="D15">
        <v>5.6382500000000002E-2</v>
      </c>
      <c r="E15">
        <v>3.7187499999999984E-2</v>
      </c>
      <c r="F15">
        <v>0.37711500000000003</v>
      </c>
      <c r="G15">
        <v>-1.9587474999999999</v>
      </c>
      <c r="R15" t="s">
        <v>86</v>
      </c>
      <c r="S15">
        <v>1</v>
      </c>
      <c r="T15">
        <f t="shared" si="1"/>
        <v>99</v>
      </c>
      <c r="U15">
        <v>9355</v>
      </c>
      <c r="V15">
        <v>8919</v>
      </c>
      <c r="W15">
        <v>16259</v>
      </c>
      <c r="X15">
        <f t="shared" si="2"/>
        <v>5.7262499999999994E-2</v>
      </c>
      <c r="Y15">
        <f t="shared" si="3"/>
        <v>4.5272499999999993E-2</v>
      </c>
      <c r="Z15">
        <f t="shared" si="4"/>
        <v>0.24712250000000002</v>
      </c>
      <c r="AA15">
        <f t="shared" si="5"/>
        <v>-1.34745</v>
      </c>
    </row>
    <row r="16" spans="1:27" x14ac:dyDescent="0.45">
      <c r="A16" t="s">
        <v>132</v>
      </c>
      <c r="B16">
        <v>0</v>
      </c>
      <c r="C16">
        <f t="shared" si="0"/>
        <v>100</v>
      </c>
      <c r="D16">
        <v>5.0387499999999974E-2</v>
      </c>
      <c r="E16">
        <v>3.3640000000000003E-2</v>
      </c>
      <c r="F16">
        <v>0.30363500000000004</v>
      </c>
      <c r="G16">
        <v>-1.5856000000000003</v>
      </c>
      <c r="R16" t="s">
        <v>87</v>
      </c>
      <c r="S16">
        <v>32</v>
      </c>
      <c r="T16">
        <f t="shared" si="1"/>
        <v>68</v>
      </c>
      <c r="U16">
        <v>9756</v>
      </c>
      <c r="V16">
        <v>9279</v>
      </c>
      <c r="W16">
        <v>12471</v>
      </c>
      <c r="X16">
        <f t="shared" si="2"/>
        <v>6.8290000000000017E-2</v>
      </c>
      <c r="Y16">
        <f t="shared" si="3"/>
        <v>5.5172500000000013E-2</v>
      </c>
      <c r="Z16">
        <f t="shared" si="4"/>
        <v>0.14295249999999998</v>
      </c>
      <c r="AA16">
        <f t="shared" si="5"/>
        <v>-0.85404499999999994</v>
      </c>
    </row>
    <row r="17" spans="1:27" x14ac:dyDescent="0.45">
      <c r="A17" t="s">
        <v>133</v>
      </c>
      <c r="B17">
        <v>15</v>
      </c>
      <c r="C17">
        <f t="shared" si="0"/>
        <v>85</v>
      </c>
      <c r="D17">
        <v>0.10687249999999998</v>
      </c>
      <c r="E17">
        <v>0.1245</v>
      </c>
      <c r="F17">
        <v>0.30597250000000004</v>
      </c>
      <c r="G17">
        <v>-1.9386175000000003</v>
      </c>
      <c r="R17" t="s">
        <v>88</v>
      </c>
      <c r="S17">
        <v>33</v>
      </c>
      <c r="T17">
        <f t="shared" si="1"/>
        <v>67</v>
      </c>
      <c r="U17">
        <v>9539</v>
      </c>
      <c r="V17">
        <v>9044</v>
      </c>
      <c r="W17">
        <v>13447</v>
      </c>
      <c r="X17">
        <f t="shared" si="2"/>
        <v>6.2322500000000003E-2</v>
      </c>
      <c r="Y17">
        <f t="shared" si="3"/>
        <v>4.8710000000000003E-2</v>
      </c>
      <c r="Z17">
        <f t="shared" si="4"/>
        <v>0.16979250000000001</v>
      </c>
      <c r="AA17">
        <f t="shared" si="5"/>
        <v>-0.96786749999999999</v>
      </c>
    </row>
    <row r="18" spans="1:27" x14ac:dyDescent="0.45">
      <c r="A18" t="s">
        <v>134</v>
      </c>
      <c r="B18">
        <v>0</v>
      </c>
      <c r="C18">
        <f t="shared" si="0"/>
        <v>100</v>
      </c>
      <c r="D18">
        <v>9.0729999999999977E-2</v>
      </c>
      <c r="E18">
        <v>0.10437000000000002</v>
      </c>
      <c r="F18">
        <v>0.25097249999999999</v>
      </c>
      <c r="G18">
        <v>-1.5952525</v>
      </c>
      <c r="R18" t="s">
        <v>89</v>
      </c>
      <c r="S18">
        <v>63</v>
      </c>
      <c r="T18">
        <f t="shared" si="1"/>
        <v>37</v>
      </c>
      <c r="U18">
        <v>9421</v>
      </c>
      <c r="V18">
        <v>8765</v>
      </c>
      <c r="W18">
        <v>14279</v>
      </c>
      <c r="X18">
        <f t="shared" si="2"/>
        <v>5.9077500000000005E-2</v>
      </c>
      <c r="Y18">
        <f t="shared" si="3"/>
        <v>4.1037500000000005E-2</v>
      </c>
      <c r="Z18">
        <f t="shared" si="4"/>
        <v>0.19267250000000002</v>
      </c>
      <c r="AA18">
        <f t="shared" si="5"/>
        <v>-1.0503950000000002</v>
      </c>
    </row>
    <row r="19" spans="1:27" x14ac:dyDescent="0.45">
      <c r="A19" t="s">
        <v>135</v>
      </c>
      <c r="B19">
        <v>0</v>
      </c>
      <c r="C19">
        <f t="shared" si="0"/>
        <v>100</v>
      </c>
      <c r="D19">
        <v>8.67425E-2</v>
      </c>
      <c r="E19">
        <v>0.10733999999999999</v>
      </c>
      <c r="F19">
        <v>0.2675825</v>
      </c>
      <c r="G19">
        <v>-1.7011275000000001</v>
      </c>
      <c r="R19" t="s">
        <v>90</v>
      </c>
      <c r="S19">
        <v>14</v>
      </c>
      <c r="T19">
        <f t="shared" si="1"/>
        <v>86</v>
      </c>
      <c r="U19">
        <v>9777</v>
      </c>
      <c r="V19">
        <v>9434</v>
      </c>
      <c r="W19">
        <v>14530</v>
      </c>
      <c r="X19">
        <f t="shared" si="2"/>
        <v>6.8867500000000026E-2</v>
      </c>
      <c r="Y19">
        <f t="shared" si="3"/>
        <v>5.9435000000000016E-2</v>
      </c>
      <c r="Z19">
        <f t="shared" si="4"/>
        <v>0.199575</v>
      </c>
      <c r="AA19">
        <f t="shared" si="5"/>
        <v>-1.1573150000000001</v>
      </c>
    </row>
    <row r="20" spans="1:27" x14ac:dyDescent="0.45">
      <c r="A20" t="s">
        <v>136</v>
      </c>
      <c r="B20">
        <v>0</v>
      </c>
      <c r="C20">
        <f t="shared" si="0"/>
        <v>100</v>
      </c>
      <c r="D20">
        <v>0.13291500000000001</v>
      </c>
      <c r="E20">
        <v>0.1684175</v>
      </c>
      <c r="F20">
        <v>0.28768500000000002</v>
      </c>
      <c r="G20">
        <v>-2.0146825000000002</v>
      </c>
      <c r="R20" t="s">
        <v>91</v>
      </c>
      <c r="S20">
        <v>36</v>
      </c>
      <c r="T20">
        <f t="shared" si="1"/>
        <v>64</v>
      </c>
      <c r="U20">
        <v>9277</v>
      </c>
      <c r="V20">
        <v>8818</v>
      </c>
      <c r="W20">
        <v>13476</v>
      </c>
      <c r="X20">
        <f t="shared" si="2"/>
        <v>5.5117499999999986E-2</v>
      </c>
      <c r="Y20">
        <f t="shared" si="3"/>
        <v>4.2495000000000005E-2</v>
      </c>
      <c r="Z20">
        <f t="shared" si="4"/>
        <v>0.17059000000000002</v>
      </c>
      <c r="AA20">
        <f t="shared" si="5"/>
        <v>-0.95519000000000009</v>
      </c>
    </row>
    <row r="21" spans="1:27" x14ac:dyDescent="0.45">
      <c r="A21" t="s">
        <v>137</v>
      </c>
      <c r="B21">
        <v>0</v>
      </c>
      <c r="C21">
        <f t="shared" si="0"/>
        <v>100</v>
      </c>
      <c r="D21">
        <v>3.6885000000000001E-2</v>
      </c>
      <c r="E21">
        <v>2.2007499999999985E-2</v>
      </c>
      <c r="F21">
        <v>0.33366500000000004</v>
      </c>
      <c r="G21">
        <v>-1.7045925000000004</v>
      </c>
      <c r="R21" t="s">
        <v>92</v>
      </c>
      <c r="S21">
        <v>46</v>
      </c>
      <c r="T21">
        <f t="shared" si="1"/>
        <v>54</v>
      </c>
      <c r="U21">
        <v>9713</v>
      </c>
      <c r="V21">
        <v>9518</v>
      </c>
      <c r="W21">
        <v>14904</v>
      </c>
      <c r="X21">
        <f t="shared" si="2"/>
        <v>6.7107499999999987E-2</v>
      </c>
      <c r="Y21">
        <f t="shared" si="3"/>
        <v>6.1744999999999994E-2</v>
      </c>
      <c r="Z21">
        <f t="shared" si="4"/>
        <v>0.20985999999999999</v>
      </c>
      <c r="AA21">
        <f t="shared" si="5"/>
        <v>-1.2238100000000001</v>
      </c>
    </row>
    <row r="22" spans="1:27" x14ac:dyDescent="0.45">
      <c r="A22" t="s">
        <v>138</v>
      </c>
      <c r="B22">
        <v>1</v>
      </c>
      <c r="C22">
        <f t="shared" si="0"/>
        <v>99</v>
      </c>
      <c r="D22">
        <v>0.133245</v>
      </c>
      <c r="E22">
        <v>0.15727999999999998</v>
      </c>
      <c r="F22">
        <v>0.31892499999999996</v>
      </c>
      <c r="G22">
        <v>-2.1145349999999996</v>
      </c>
      <c r="R22" t="s">
        <v>93</v>
      </c>
      <c r="S22">
        <v>44</v>
      </c>
      <c r="T22">
        <f t="shared" si="1"/>
        <v>56</v>
      </c>
      <c r="U22">
        <v>9368</v>
      </c>
      <c r="V22">
        <v>8950</v>
      </c>
      <c r="W22">
        <v>14514</v>
      </c>
      <c r="X22">
        <f t="shared" si="2"/>
        <v>5.7620000000000005E-2</v>
      </c>
      <c r="Y22">
        <f t="shared" si="3"/>
        <v>4.6124999999999999E-2</v>
      </c>
      <c r="Z22">
        <f t="shared" si="4"/>
        <v>0.19913500000000001</v>
      </c>
      <c r="AA22">
        <f t="shared" si="5"/>
        <v>-1.1110599999999999</v>
      </c>
    </row>
    <row r="23" spans="1:27" x14ac:dyDescent="0.45">
      <c r="A23" t="s">
        <v>139</v>
      </c>
      <c r="B23">
        <v>0</v>
      </c>
      <c r="C23">
        <f t="shared" si="0"/>
        <v>100</v>
      </c>
      <c r="D23">
        <v>6.4385000000000026E-2</v>
      </c>
      <c r="E23">
        <v>4.8765000000000003E-2</v>
      </c>
      <c r="F23">
        <v>0.30016999999999999</v>
      </c>
      <c r="G23">
        <v>-1.6159049999999999</v>
      </c>
    </row>
    <row r="24" spans="1:27" x14ac:dyDescent="0.45">
      <c r="A24" t="s">
        <v>140</v>
      </c>
      <c r="B24">
        <v>16</v>
      </c>
      <c r="C24">
        <f t="shared" si="0"/>
        <v>84</v>
      </c>
      <c r="D24">
        <v>8.9822499999999972E-2</v>
      </c>
      <c r="E24">
        <v>0.115535</v>
      </c>
      <c r="F24">
        <v>0.23433500000000002</v>
      </c>
      <c r="G24">
        <v>-1.5697050000000004</v>
      </c>
    </row>
    <row r="25" spans="1:27" x14ac:dyDescent="0.45">
      <c r="A25" t="s">
        <v>141</v>
      </c>
      <c r="B25">
        <v>0</v>
      </c>
      <c r="C25">
        <f t="shared" si="0"/>
        <v>100</v>
      </c>
      <c r="D25">
        <v>0.13299749999999999</v>
      </c>
      <c r="E25">
        <v>0.19025249999999999</v>
      </c>
      <c r="F25">
        <v>0.34521499999999999</v>
      </c>
      <c r="G25">
        <v>-2.4113424999999999</v>
      </c>
    </row>
    <row r="26" spans="1:27" x14ac:dyDescent="0.45">
      <c r="A26" t="s">
        <v>142</v>
      </c>
      <c r="B26">
        <v>0</v>
      </c>
      <c r="C26">
        <f t="shared" si="0"/>
        <v>100</v>
      </c>
      <c r="D26">
        <v>0.11204249999999999</v>
      </c>
      <c r="E26">
        <v>0.12804749999999998</v>
      </c>
      <c r="F26">
        <v>0.25823250000000003</v>
      </c>
      <c r="G26">
        <v>-1.7073149999999999</v>
      </c>
    </row>
    <row r="27" spans="1:27" x14ac:dyDescent="0.45">
      <c r="A27" t="s">
        <v>143</v>
      </c>
      <c r="B27">
        <v>0</v>
      </c>
      <c r="C27">
        <f t="shared" si="0"/>
        <v>100</v>
      </c>
      <c r="D27">
        <v>5.0387499999999974E-2</v>
      </c>
      <c r="E27">
        <v>3.3640000000000003E-2</v>
      </c>
      <c r="F27">
        <v>0.30363500000000004</v>
      </c>
      <c r="G27">
        <v>-1.5856000000000003</v>
      </c>
    </row>
    <row r="28" spans="1:27" x14ac:dyDescent="0.45">
      <c r="A28" t="s">
        <v>144</v>
      </c>
      <c r="B28">
        <v>0</v>
      </c>
      <c r="C28">
        <f t="shared" si="0"/>
        <v>100</v>
      </c>
      <c r="D28">
        <v>0.13725999999999999</v>
      </c>
      <c r="E28">
        <v>0.18962000000000001</v>
      </c>
      <c r="F28">
        <v>0.35297000000000006</v>
      </c>
      <c r="G28">
        <v>-2.4384300000000008</v>
      </c>
    </row>
    <row r="29" spans="1:27" x14ac:dyDescent="0.45">
      <c r="A29" t="s">
        <v>145</v>
      </c>
      <c r="B29">
        <v>0</v>
      </c>
      <c r="C29">
        <f t="shared" si="0"/>
        <v>100</v>
      </c>
      <c r="D29">
        <v>9.837499999999999E-2</v>
      </c>
      <c r="E29">
        <v>0.11812</v>
      </c>
      <c r="F29">
        <v>0.29505500000000001</v>
      </c>
      <c r="G29">
        <v>-1.8691250000000001</v>
      </c>
    </row>
    <row r="30" spans="1:27" x14ac:dyDescent="0.45">
      <c r="A30" t="s">
        <v>146</v>
      </c>
      <c r="B30">
        <v>0</v>
      </c>
      <c r="C30">
        <f t="shared" si="0"/>
        <v>100</v>
      </c>
      <c r="D30">
        <v>8.8365000000000027E-2</v>
      </c>
      <c r="E30">
        <v>0.10291250000000002</v>
      </c>
      <c r="F30">
        <v>0.27874749999999998</v>
      </c>
      <c r="G30">
        <v>-1.7315700000000001</v>
      </c>
    </row>
    <row r="31" spans="1:27" x14ac:dyDescent="0.45">
      <c r="A31" t="s">
        <v>147</v>
      </c>
      <c r="B31">
        <v>0</v>
      </c>
      <c r="C31">
        <f t="shared" si="0"/>
        <v>100</v>
      </c>
      <c r="D31">
        <v>4.5135000000000008E-2</v>
      </c>
      <c r="E31">
        <v>3.7847500000000006E-2</v>
      </c>
      <c r="F31">
        <v>0.22905500000000001</v>
      </c>
      <c r="G31">
        <v>-1.2442425000000001</v>
      </c>
    </row>
    <row r="32" spans="1:27" x14ac:dyDescent="0.45">
      <c r="A32" s="4" t="s">
        <v>148</v>
      </c>
      <c r="B32" s="4">
        <v>51</v>
      </c>
      <c r="C32" s="4">
        <f t="shared" si="0"/>
        <v>49</v>
      </c>
      <c r="D32" s="4">
        <v>5.1790000000000003E-2</v>
      </c>
      <c r="E32" s="4">
        <v>4.9012499999999987E-2</v>
      </c>
      <c r="F32" s="4">
        <v>0.10695500000000002</v>
      </c>
      <c r="G32" s="4">
        <v>-0.67625750000000007</v>
      </c>
    </row>
    <row r="33" spans="1:23" x14ac:dyDescent="0.45">
      <c r="A33" s="4" t="s">
        <v>149</v>
      </c>
      <c r="B33" s="4">
        <v>65</v>
      </c>
      <c r="C33" s="4">
        <f t="shared" si="0"/>
        <v>35</v>
      </c>
      <c r="D33" s="4">
        <v>6.6419999999999979E-2</v>
      </c>
      <c r="E33" s="4">
        <v>6.5925000000000011E-2</v>
      </c>
      <c r="F33" s="4">
        <v>8.7430000000000008E-2</v>
      </c>
      <c r="G33" s="4">
        <v>-0.63393500000000014</v>
      </c>
    </row>
    <row r="34" spans="1:23" x14ac:dyDescent="0.45">
      <c r="A34" s="4" t="s">
        <v>150</v>
      </c>
      <c r="B34" s="4">
        <v>66</v>
      </c>
      <c r="C34" s="4">
        <f t="shared" si="0"/>
        <v>34</v>
      </c>
      <c r="D34" s="4">
        <v>7.2387499999999994E-2</v>
      </c>
      <c r="E34" s="4">
        <v>7.6237500000000014E-2</v>
      </c>
      <c r="F34" s="4">
        <v>0.1318975</v>
      </c>
      <c r="G34" s="4">
        <v>-0.89590000000000003</v>
      </c>
    </row>
    <row r="35" spans="1:23" x14ac:dyDescent="0.45">
      <c r="A35" s="4" t="s">
        <v>151</v>
      </c>
      <c r="B35" s="4">
        <v>56</v>
      </c>
      <c r="C35" s="4">
        <f t="shared" si="0"/>
        <v>44</v>
      </c>
      <c r="D35" s="4">
        <v>0.10714750000000001</v>
      </c>
      <c r="E35" s="4">
        <v>0.11638749999999998</v>
      </c>
      <c r="F35" s="4">
        <v>0.15381499999999998</v>
      </c>
      <c r="G35" s="4">
        <v>-1.1367174999999996</v>
      </c>
    </row>
    <row r="36" spans="1:23" x14ac:dyDescent="0.45">
      <c r="A36" s="4" t="s">
        <v>152</v>
      </c>
      <c r="B36" s="4">
        <v>55</v>
      </c>
      <c r="C36" s="4">
        <f t="shared" si="0"/>
        <v>45</v>
      </c>
      <c r="D36" s="4">
        <v>4.7802499999999998E-2</v>
      </c>
      <c r="E36" s="4">
        <v>4.4007500000000005E-2</v>
      </c>
      <c r="F36" s="4">
        <v>8.4982500000000016E-2</v>
      </c>
      <c r="G36" s="4">
        <v>-0.54934500000000019</v>
      </c>
    </row>
    <row r="37" spans="1:23" x14ac:dyDescent="0.45">
      <c r="A37" s="4" t="s">
        <v>153</v>
      </c>
      <c r="B37" s="4">
        <v>57</v>
      </c>
      <c r="C37" s="4">
        <f t="shared" si="0"/>
        <v>43</v>
      </c>
      <c r="D37" s="4">
        <v>8.9877499999999999E-2</v>
      </c>
      <c r="E37" s="4">
        <v>0.10733999999999999</v>
      </c>
      <c r="F37" s="4">
        <v>0.12543500000000002</v>
      </c>
      <c r="G37" s="4">
        <v>-0.98411999999999999</v>
      </c>
      <c r="R37" t="s">
        <v>173</v>
      </c>
    </row>
    <row r="38" spans="1:23" ht="14.65" thickBot="1" x14ac:dyDescent="0.5">
      <c r="A38" s="4" t="s">
        <v>154</v>
      </c>
      <c r="B38" s="4">
        <v>39</v>
      </c>
      <c r="C38" s="4">
        <f t="shared" si="0"/>
        <v>61</v>
      </c>
      <c r="D38" s="4">
        <v>6.6915000000000002E-2</v>
      </c>
      <c r="E38" s="4">
        <v>7.1865000000000012E-2</v>
      </c>
      <c r="F38" s="4">
        <v>0.17669499999999999</v>
      </c>
      <c r="G38" s="4">
        <v>-1.1089699999999998</v>
      </c>
    </row>
    <row r="39" spans="1:23" x14ac:dyDescent="0.45">
      <c r="A39" s="4" t="s">
        <v>155</v>
      </c>
      <c r="B39" s="4">
        <v>37</v>
      </c>
      <c r="C39" s="4">
        <f t="shared" si="0"/>
        <v>63</v>
      </c>
      <c r="D39" s="4">
        <v>7.0324999999999971E-2</v>
      </c>
      <c r="E39" s="4">
        <v>8.0444999999999989E-2</v>
      </c>
      <c r="F39" s="4">
        <v>0.16753750000000001</v>
      </c>
      <c r="G39" s="4">
        <v>-1.0992625</v>
      </c>
      <c r="R39" s="12" t="s">
        <v>174</v>
      </c>
      <c r="S39" s="12"/>
      <c r="U39" t="s">
        <v>203</v>
      </c>
    </row>
    <row r="40" spans="1:23" x14ac:dyDescent="0.45">
      <c r="A40" s="4" t="s">
        <v>156</v>
      </c>
      <c r="B40" s="4">
        <v>0</v>
      </c>
      <c r="C40" s="4">
        <f t="shared" si="0"/>
        <v>100</v>
      </c>
      <c r="D40" s="4">
        <v>4.5080000000000009E-2</v>
      </c>
      <c r="E40" s="4">
        <v>4.0157499999999985E-2</v>
      </c>
      <c r="F40" s="4">
        <v>0.26299</v>
      </c>
      <c r="G40" s="4">
        <v>-1.4255775000000002</v>
      </c>
      <c r="R40" s="9" t="s">
        <v>175</v>
      </c>
      <c r="S40" s="9">
        <v>0.82545484792153334</v>
      </c>
      <c r="U40" t="s">
        <v>204</v>
      </c>
    </row>
    <row r="41" spans="1:23" x14ac:dyDescent="0.45">
      <c r="A41" s="4" t="s">
        <v>157</v>
      </c>
      <c r="B41" s="4">
        <v>25</v>
      </c>
      <c r="C41" s="4">
        <f t="shared" si="0"/>
        <v>75</v>
      </c>
      <c r="D41" s="4">
        <v>6.7850000000000021E-2</v>
      </c>
      <c r="E41" s="4">
        <v>7.17275E-2</v>
      </c>
      <c r="F41" s="4">
        <v>0.21371000000000001</v>
      </c>
      <c r="G41" s="4">
        <v>-1.2914875000000001</v>
      </c>
      <c r="R41" s="9" t="s">
        <v>176</v>
      </c>
      <c r="S41" s="9">
        <v>0.68137570595716168</v>
      </c>
    </row>
    <row r="42" spans="1:23" x14ac:dyDescent="0.45">
      <c r="A42" s="4" t="s">
        <v>158</v>
      </c>
      <c r="B42" s="4">
        <v>62</v>
      </c>
      <c r="C42" s="4">
        <f t="shared" si="0"/>
        <v>38</v>
      </c>
      <c r="D42" s="4">
        <v>9.2297499999999977E-2</v>
      </c>
      <c r="E42" s="4">
        <v>9.6202500000000024E-2</v>
      </c>
      <c r="F42" s="4">
        <v>9.6065000000000011E-2</v>
      </c>
      <c r="G42" s="4">
        <v>-0.77674250000000022</v>
      </c>
      <c r="R42" s="9" t="s">
        <v>177</v>
      </c>
      <c r="S42" s="9">
        <v>0.66367435628811511</v>
      </c>
    </row>
    <row r="43" spans="1:23" x14ac:dyDescent="0.45">
      <c r="A43" s="4" t="s">
        <v>159</v>
      </c>
      <c r="B43" s="4">
        <v>43</v>
      </c>
      <c r="C43" s="4">
        <f t="shared" si="0"/>
        <v>57</v>
      </c>
      <c r="D43" s="4">
        <v>7.2937499999999988E-2</v>
      </c>
      <c r="E43" s="4">
        <v>7.7859999999999985E-2</v>
      </c>
      <c r="F43" s="4">
        <v>0.12912000000000001</v>
      </c>
      <c r="G43" s="4">
        <v>-0.88902499999999995</v>
      </c>
      <c r="R43" s="9" t="s">
        <v>178</v>
      </c>
      <c r="S43" s="9">
        <v>3.499658765309694E-2</v>
      </c>
    </row>
    <row r="44" spans="1:23" ht="14.65" thickBot="1" x14ac:dyDescent="0.5">
      <c r="A44" s="4" t="s">
        <v>94</v>
      </c>
      <c r="B44" s="4">
        <v>100</v>
      </c>
      <c r="C44" s="4">
        <f t="shared" ref="C44:C51" si="6">100-B44</f>
        <v>0</v>
      </c>
      <c r="D44" s="4">
        <v>7.4092500000000006E-2</v>
      </c>
      <c r="E44" s="4">
        <v>7.1589999999999987E-2</v>
      </c>
      <c r="F44" s="4">
        <v>6.8454999999999988E-2</v>
      </c>
      <c r="G44" s="4">
        <v>-0.55203999999999986</v>
      </c>
      <c r="R44" s="10" t="s">
        <v>179</v>
      </c>
      <c r="S44" s="10">
        <v>20</v>
      </c>
    </row>
    <row r="45" spans="1:23" x14ac:dyDescent="0.45">
      <c r="A45" s="4" t="s">
        <v>95</v>
      </c>
      <c r="B45" s="4">
        <v>67</v>
      </c>
      <c r="C45" s="4">
        <f t="shared" si="6"/>
        <v>33</v>
      </c>
      <c r="D45" s="4">
        <v>6.6255000000000008E-2</v>
      </c>
      <c r="E45" s="4">
        <v>5.8087500000000014E-2</v>
      </c>
      <c r="F45" s="4">
        <v>0.11578250000000001</v>
      </c>
      <c r="G45" s="4">
        <v>-0.73684000000000005</v>
      </c>
    </row>
    <row r="46" spans="1:23" ht="14.65" thickBot="1" x14ac:dyDescent="0.5">
      <c r="A46" s="4" t="s">
        <v>96</v>
      </c>
      <c r="B46" s="4">
        <v>0</v>
      </c>
      <c r="C46" s="4">
        <f t="shared" si="6"/>
        <v>100</v>
      </c>
      <c r="D46" s="4">
        <v>7.7805000000000013E-2</v>
      </c>
      <c r="E46" s="4">
        <v>5.7372499999999993E-2</v>
      </c>
      <c r="F46" s="4">
        <v>0.40609999999999996</v>
      </c>
      <c r="G46" s="4">
        <v>-2.1617524999999995</v>
      </c>
      <c r="R46" t="s">
        <v>180</v>
      </c>
    </row>
    <row r="47" spans="1:23" x14ac:dyDescent="0.45">
      <c r="A47" s="4" t="s">
        <v>97</v>
      </c>
      <c r="B47" s="4">
        <v>84</v>
      </c>
      <c r="C47" s="4">
        <f t="shared" si="6"/>
        <v>16</v>
      </c>
      <c r="D47" s="4">
        <v>6.4219999999999999E-2</v>
      </c>
      <c r="E47" s="4">
        <v>5.7042499999999996E-2</v>
      </c>
      <c r="F47" s="4">
        <v>6.1002500000000015E-2</v>
      </c>
      <c r="G47" s="4">
        <v>-0.461785</v>
      </c>
      <c r="R47" s="11"/>
      <c r="S47" s="11" t="s">
        <v>185</v>
      </c>
      <c r="T47" s="11" t="s">
        <v>186</v>
      </c>
      <c r="U47" s="11" t="s">
        <v>187</v>
      </c>
      <c r="V47" s="11" t="s">
        <v>188</v>
      </c>
      <c r="W47" s="11" t="s">
        <v>189</v>
      </c>
    </row>
    <row r="48" spans="1:23" x14ac:dyDescent="0.45">
      <c r="A48" s="4" t="s">
        <v>98</v>
      </c>
      <c r="B48" s="4">
        <v>77</v>
      </c>
      <c r="C48" s="4">
        <f t="shared" si="6"/>
        <v>23</v>
      </c>
      <c r="D48" s="4">
        <v>7.8987499999999988E-2</v>
      </c>
      <c r="E48" s="4">
        <v>7.255250000000002E-2</v>
      </c>
      <c r="F48" s="4">
        <v>6.2240000000000018E-2</v>
      </c>
      <c r="G48" s="4">
        <v>-0.51598750000000027</v>
      </c>
      <c r="R48" s="9" t="s">
        <v>181</v>
      </c>
      <c r="S48" s="9">
        <v>1</v>
      </c>
      <c r="T48" s="9">
        <v>4.7144568465941367E-2</v>
      </c>
      <c r="U48" s="9">
        <v>4.7144568465941367E-2</v>
      </c>
      <c r="V48" s="9">
        <v>38.492867419519307</v>
      </c>
      <c r="W48" s="9">
        <v>7.4374138447188709E-6</v>
      </c>
    </row>
    <row r="49" spans="1:26" x14ac:dyDescent="0.45">
      <c r="A49" s="4" t="s">
        <v>99</v>
      </c>
      <c r="B49" s="4">
        <v>100</v>
      </c>
      <c r="C49" s="4">
        <f t="shared" si="6"/>
        <v>0</v>
      </c>
      <c r="D49" s="4">
        <v>5.0882499999999997E-2</v>
      </c>
      <c r="E49" s="4">
        <v>4.4860000000000011E-2</v>
      </c>
      <c r="F49" s="4">
        <v>2.8744999999999993E-2</v>
      </c>
      <c r="G49" s="4">
        <v>-0.26626000000000005</v>
      </c>
      <c r="R49" s="9" t="s">
        <v>182</v>
      </c>
      <c r="S49" s="9">
        <v>18</v>
      </c>
      <c r="T49" s="9">
        <v>2.2045700652496152E-2</v>
      </c>
      <c r="U49" s="9">
        <v>1.2247611473608973E-3</v>
      </c>
      <c r="V49" s="9"/>
      <c r="W49" s="9"/>
    </row>
    <row r="50" spans="1:26" ht="14.65" thickBot="1" x14ac:dyDescent="0.5">
      <c r="A50" s="4" t="s">
        <v>100</v>
      </c>
      <c r="B50" s="4">
        <v>20</v>
      </c>
      <c r="C50" s="4">
        <f t="shared" si="6"/>
        <v>80</v>
      </c>
      <c r="D50" s="4">
        <v>4.6784999999999993E-2</v>
      </c>
      <c r="E50" s="4">
        <v>4.0542500000000009E-2</v>
      </c>
      <c r="F50" s="4">
        <v>0.31202250000000004</v>
      </c>
      <c r="G50" s="4">
        <v>-1.6692550000000002</v>
      </c>
      <c r="R50" s="10" t="s">
        <v>183</v>
      </c>
      <c r="S50" s="10">
        <v>19</v>
      </c>
      <c r="T50" s="10">
        <v>6.9190269118437522E-2</v>
      </c>
      <c r="U50" s="10"/>
      <c r="V50" s="10"/>
      <c r="W50" s="10"/>
    </row>
    <row r="51" spans="1:26" ht="14.65" thickBot="1" x14ac:dyDescent="0.5">
      <c r="A51" s="4" t="s">
        <v>101</v>
      </c>
      <c r="B51" s="4">
        <v>15</v>
      </c>
      <c r="C51" s="4">
        <f t="shared" si="6"/>
        <v>85</v>
      </c>
      <c r="D51" s="4">
        <v>7.1645000000000014E-2</v>
      </c>
      <c r="E51" s="4">
        <v>7.6869999999999994E-2</v>
      </c>
      <c r="F51" s="4">
        <v>0.16891250000000002</v>
      </c>
      <c r="G51" s="4">
        <v>-1.0856224999999999</v>
      </c>
    </row>
    <row r="52" spans="1:26" x14ac:dyDescent="0.45">
      <c r="R52" s="11"/>
      <c r="S52" s="11" t="s">
        <v>190</v>
      </c>
      <c r="T52" s="11" t="s">
        <v>178</v>
      </c>
      <c r="U52" s="11" t="s">
        <v>191</v>
      </c>
      <c r="V52" s="11" t="s">
        <v>192</v>
      </c>
      <c r="W52" s="11" t="s">
        <v>193</v>
      </c>
      <c r="X52" s="11" t="s">
        <v>194</v>
      </c>
      <c r="Y52" s="11" t="s">
        <v>195</v>
      </c>
      <c r="Z52" s="11" t="s">
        <v>196</v>
      </c>
    </row>
    <row r="53" spans="1:26" x14ac:dyDescent="0.45">
      <c r="R53" s="9" t="s">
        <v>184</v>
      </c>
      <c r="S53" s="9">
        <v>0.22530478762424377</v>
      </c>
      <c r="T53" s="9">
        <v>1.6167041732276229E-2</v>
      </c>
      <c r="U53" s="9">
        <v>13.936055300360886</v>
      </c>
      <c r="V53" s="9">
        <v>4.385535199993242E-11</v>
      </c>
      <c r="W53" s="9">
        <v>0.19133909332340798</v>
      </c>
      <c r="X53" s="9">
        <v>0.25927048192507957</v>
      </c>
      <c r="Y53" s="9">
        <v>0.19133909332340798</v>
      </c>
      <c r="Z53" s="9">
        <v>0.25927048192507957</v>
      </c>
    </row>
    <row r="54" spans="1:26" ht="14.65" thickBot="1" x14ac:dyDescent="0.5">
      <c r="A54" t="s">
        <v>202</v>
      </c>
      <c r="R54" s="10" t="s">
        <v>48</v>
      </c>
      <c r="S54" s="10">
        <v>-1.5958393204407956E-3</v>
      </c>
      <c r="T54" s="10">
        <v>2.5721662157588982E-4</v>
      </c>
      <c r="U54" s="10">
        <v>-6.2042620366582932</v>
      </c>
      <c r="V54" s="10">
        <v>7.4374138447188709E-6</v>
      </c>
      <c r="W54" s="10">
        <v>-2.1362313898259208E-3</v>
      </c>
      <c r="X54" s="10">
        <v>-1.0554472510556703E-3</v>
      </c>
      <c r="Y54" s="10">
        <v>-2.1362313898259208E-3</v>
      </c>
      <c r="Z54" s="10">
        <v>-1.0554472510556703E-3</v>
      </c>
    </row>
    <row r="55" spans="1:26" ht="14.65" thickBot="1" x14ac:dyDescent="0.5"/>
    <row r="56" spans="1:26" x14ac:dyDescent="0.45">
      <c r="A56" s="12" t="s">
        <v>174</v>
      </c>
      <c r="B56" s="12"/>
      <c r="D56" t="s">
        <v>203</v>
      </c>
    </row>
    <row r="57" spans="1:26" x14ac:dyDescent="0.45">
      <c r="A57" s="9" t="s">
        <v>175</v>
      </c>
      <c r="B57" s="9">
        <v>0.871894585684862</v>
      </c>
      <c r="D57" t="s">
        <v>205</v>
      </c>
    </row>
    <row r="58" spans="1:26" x14ac:dyDescent="0.45">
      <c r="A58" s="9" t="s">
        <v>176</v>
      </c>
      <c r="B58" s="9">
        <v>0.76020016854657713</v>
      </c>
      <c r="R58" t="s">
        <v>198</v>
      </c>
    </row>
    <row r="59" spans="1:26" ht="14.65" thickBot="1" x14ac:dyDescent="0.5">
      <c r="A59" s="9" t="s">
        <v>177</v>
      </c>
      <c r="B59" s="9">
        <v>0.7468779556880536</v>
      </c>
    </row>
    <row r="60" spans="1:26" x14ac:dyDescent="0.45">
      <c r="A60" s="9" t="s">
        <v>178</v>
      </c>
      <c r="B60" s="9">
        <v>4.651273358682368E-2</v>
      </c>
      <c r="R60" s="11" t="s">
        <v>199</v>
      </c>
      <c r="S60" s="11" t="s">
        <v>206</v>
      </c>
      <c r="T60" s="11" t="s">
        <v>201</v>
      </c>
    </row>
    <row r="61" spans="1:26" ht="14.65" thickBot="1" x14ac:dyDescent="0.5">
      <c r="A61" s="10" t="s">
        <v>179</v>
      </c>
      <c r="B61" s="10">
        <v>20</v>
      </c>
      <c r="R61" s="9">
        <v>1</v>
      </c>
      <c r="S61" s="9">
        <v>0.16945041140881592</v>
      </c>
      <c r="T61" s="9">
        <v>-5.8837911408815918E-2</v>
      </c>
    </row>
    <row r="62" spans="1:26" x14ac:dyDescent="0.45">
      <c r="R62" s="9">
        <v>2</v>
      </c>
      <c r="S62" s="9">
        <v>0.12317107111603286</v>
      </c>
      <c r="T62" s="9">
        <v>-9.9735711160328505E-3</v>
      </c>
    </row>
    <row r="63" spans="1:26" ht="14.65" thickBot="1" x14ac:dyDescent="0.5">
      <c r="A63" t="s">
        <v>180</v>
      </c>
      <c r="R63" s="9">
        <v>3</v>
      </c>
      <c r="S63" s="9">
        <v>0.22530478762424377</v>
      </c>
      <c r="T63" s="9">
        <v>-4.2504787624243756E-2</v>
      </c>
    </row>
    <row r="64" spans="1:26" x14ac:dyDescent="0.45">
      <c r="A64" s="11"/>
      <c r="B64" s="11" t="s">
        <v>185</v>
      </c>
      <c r="C64" s="11" t="s">
        <v>186</v>
      </c>
      <c r="D64" s="11" t="s">
        <v>187</v>
      </c>
      <c r="E64" s="11" t="s">
        <v>188</v>
      </c>
      <c r="F64" s="11" t="s">
        <v>189</v>
      </c>
      <c r="R64" s="9">
        <v>4</v>
      </c>
      <c r="S64" s="9">
        <v>0.13593778567955922</v>
      </c>
      <c r="T64" s="9">
        <v>2.3404714320440778E-2</v>
      </c>
    </row>
    <row r="65" spans="1:20" x14ac:dyDescent="0.45">
      <c r="A65" s="9" t="s">
        <v>181</v>
      </c>
      <c r="B65" s="9">
        <v>1</v>
      </c>
      <c r="C65" s="9">
        <v>0.12345120154799841</v>
      </c>
      <c r="D65" s="9">
        <v>0.12345120154799841</v>
      </c>
      <c r="E65" s="9">
        <v>57.06260488550928</v>
      </c>
      <c r="F65" s="9">
        <v>5.4932287070314601E-7</v>
      </c>
      <c r="R65" s="9">
        <v>5</v>
      </c>
      <c r="S65" s="9">
        <v>9.1254284707216943E-2</v>
      </c>
      <c r="T65" s="9">
        <v>-2.1506784707216925E-2</v>
      </c>
    </row>
    <row r="66" spans="1:20" x14ac:dyDescent="0.45">
      <c r="A66" s="9" t="s">
        <v>182</v>
      </c>
      <c r="B66" s="9">
        <v>18</v>
      </c>
      <c r="C66" s="9">
        <v>3.8941818942939042E-2</v>
      </c>
      <c r="D66" s="9">
        <v>2.1634343857188359E-3</v>
      </c>
      <c r="E66" s="9"/>
      <c r="F66" s="9"/>
      <c r="R66" s="9">
        <v>6</v>
      </c>
      <c r="S66" s="9">
        <v>7.8487570143690594E-2</v>
      </c>
      <c r="T66" s="9">
        <v>1.8347429856309411E-2</v>
      </c>
    </row>
    <row r="67" spans="1:20" ht="14.65" thickBot="1" x14ac:dyDescent="0.5">
      <c r="A67" s="10" t="s">
        <v>183</v>
      </c>
      <c r="B67" s="10">
        <v>19</v>
      </c>
      <c r="C67" s="10">
        <v>0.16239302049093746</v>
      </c>
      <c r="D67" s="10"/>
      <c r="E67" s="10"/>
      <c r="F67" s="10"/>
      <c r="R67" s="9">
        <v>7</v>
      </c>
      <c r="S67" s="9">
        <v>6.5720855580164217E-2</v>
      </c>
      <c r="T67" s="9">
        <v>-3.3263355580164217E-2</v>
      </c>
    </row>
    <row r="68" spans="1:20" ht="14.65" thickBot="1" x14ac:dyDescent="0.5">
      <c r="R68" s="9">
        <v>8</v>
      </c>
      <c r="S68" s="9">
        <v>0.12955442839779605</v>
      </c>
      <c r="T68" s="9">
        <v>4.8730716022039322E-3</v>
      </c>
    </row>
    <row r="69" spans="1:20" x14ac:dyDescent="0.45">
      <c r="A69" s="11"/>
      <c r="B69" s="11" t="s">
        <v>190</v>
      </c>
      <c r="C69" s="11" t="s">
        <v>178</v>
      </c>
      <c r="D69" s="11" t="s">
        <v>191</v>
      </c>
      <c r="E69" s="11" t="s">
        <v>192</v>
      </c>
      <c r="F69" s="11" t="s">
        <v>193</v>
      </c>
      <c r="G69" s="11" t="s">
        <v>194</v>
      </c>
      <c r="H69" s="11" t="s">
        <v>195</v>
      </c>
      <c r="I69" s="11" t="s">
        <v>196</v>
      </c>
      <c r="R69" s="9">
        <v>9</v>
      </c>
      <c r="S69" s="9">
        <v>6.5720855580164217E-2</v>
      </c>
      <c r="T69" s="9">
        <v>-2.9303355580164225E-2</v>
      </c>
    </row>
    <row r="70" spans="1:20" x14ac:dyDescent="0.45">
      <c r="A70" s="9" t="s">
        <v>184</v>
      </c>
      <c r="B70" s="9">
        <v>0.28960352609669637</v>
      </c>
      <c r="C70" s="9">
        <v>2.1438147711605435E-2</v>
      </c>
      <c r="D70" s="9">
        <v>13.508794229452992</v>
      </c>
      <c r="E70" s="9">
        <v>7.3324606649639989E-11</v>
      </c>
      <c r="F70" s="9">
        <v>0.24456364906744155</v>
      </c>
      <c r="G70" s="9">
        <v>0.3346434031259512</v>
      </c>
      <c r="H70" s="9">
        <v>0.24456364906744155</v>
      </c>
      <c r="I70" s="9">
        <v>0.3346434031259512</v>
      </c>
      <c r="R70" s="9">
        <v>10</v>
      </c>
      <c r="S70" s="9">
        <v>6.5720855580164217E-2</v>
      </c>
      <c r="T70" s="9">
        <v>5.8416444198357564E-3</v>
      </c>
    </row>
    <row r="71" spans="1:20" ht="14.65" thickBot="1" x14ac:dyDescent="0.5">
      <c r="A71" s="10" t="s">
        <v>197</v>
      </c>
      <c r="B71" s="10">
        <v>-2.7793699920843247E-3</v>
      </c>
      <c r="C71" s="10">
        <v>3.6793454710880221E-4</v>
      </c>
      <c r="D71" s="10">
        <v>-7.5539794072733137</v>
      </c>
      <c r="E71" s="10">
        <v>5.4932287070314411E-7</v>
      </c>
      <c r="F71" s="10">
        <v>-3.5523717914713116E-3</v>
      </c>
      <c r="G71" s="10">
        <v>-2.0063681926973378E-3</v>
      </c>
      <c r="H71" s="10">
        <v>-3.5523717914713116E-3</v>
      </c>
      <c r="I71" s="10">
        <v>-2.0063681926973378E-3</v>
      </c>
      <c r="R71" s="9">
        <v>11</v>
      </c>
      <c r="S71" s="9">
        <v>0.11040435655250649</v>
      </c>
      <c r="T71" s="9">
        <v>2.152064344749352E-2</v>
      </c>
    </row>
    <row r="72" spans="1:20" x14ac:dyDescent="0.45">
      <c r="R72" s="9">
        <v>12</v>
      </c>
      <c r="S72" s="9">
        <v>0.11678771383426967</v>
      </c>
      <c r="T72" s="9">
        <v>-3.7140213834269686E-2</v>
      </c>
    </row>
    <row r="73" spans="1:20" x14ac:dyDescent="0.45">
      <c r="R73" s="9">
        <v>13</v>
      </c>
      <c r="S73" s="9">
        <v>0.22370894830380297</v>
      </c>
      <c r="T73" s="9">
        <v>2.3413551696197049E-2</v>
      </c>
    </row>
    <row r="74" spans="1:20" x14ac:dyDescent="0.45">
      <c r="R74" s="9">
        <v>14</v>
      </c>
      <c r="S74" s="9">
        <v>0.17423792937013832</v>
      </c>
      <c r="T74" s="9">
        <v>-3.128542937013834E-2</v>
      </c>
    </row>
    <row r="75" spans="1:20" x14ac:dyDescent="0.45">
      <c r="A75" t="s">
        <v>198</v>
      </c>
      <c r="R75" s="9">
        <v>15</v>
      </c>
      <c r="S75" s="9">
        <v>0.17264209004969752</v>
      </c>
      <c r="T75" s="9">
        <v>-2.8495900496975091E-3</v>
      </c>
    </row>
    <row r="76" spans="1:20" ht="14.65" thickBot="1" x14ac:dyDescent="0.5">
      <c r="R76" s="9">
        <v>16</v>
      </c>
      <c r="S76" s="9">
        <v>0.12476691043647366</v>
      </c>
      <c r="T76" s="9">
        <v>6.7905589563526367E-2</v>
      </c>
    </row>
    <row r="77" spans="1:20" x14ac:dyDescent="0.45">
      <c r="A77" s="11" t="s">
        <v>199</v>
      </c>
      <c r="B77" s="11" t="s">
        <v>200</v>
      </c>
      <c r="C77" s="11" t="s">
        <v>201</v>
      </c>
      <c r="R77" s="9">
        <v>17</v>
      </c>
      <c r="S77" s="9">
        <v>0.20296303713807262</v>
      </c>
      <c r="T77" s="9">
        <v>-3.3880371380726193E-3</v>
      </c>
    </row>
    <row r="78" spans="1:20" x14ac:dyDescent="0.45">
      <c r="A78" s="9">
        <v>1</v>
      </c>
      <c r="B78" s="9">
        <v>0.14785565650039581</v>
      </c>
      <c r="C78" s="9">
        <v>-4.0900656500395788E-2</v>
      </c>
      <c r="R78" s="9">
        <v>18</v>
      </c>
      <c r="S78" s="9">
        <v>0.16785457208837512</v>
      </c>
      <c r="T78" s="9">
        <v>2.7354279116248992E-3</v>
      </c>
    </row>
    <row r="79" spans="1:20" x14ac:dyDescent="0.45">
      <c r="A79" s="9">
        <v>2</v>
      </c>
      <c r="B79" s="9">
        <v>0.10894447661121526</v>
      </c>
      <c r="C79" s="9">
        <v>-2.151447661121525E-2</v>
      </c>
      <c r="R79" s="9">
        <v>19</v>
      </c>
      <c r="S79" s="9">
        <v>0.15189617888396717</v>
      </c>
      <c r="T79" s="9">
        <v>5.7963821116032821E-2</v>
      </c>
    </row>
    <row r="80" spans="1:20" ht="14.65" thickBot="1" x14ac:dyDescent="0.5">
      <c r="A80" s="9">
        <v>3</v>
      </c>
      <c r="B80" s="9">
        <v>0.10616510661913095</v>
      </c>
      <c r="C80" s="9">
        <v>2.5732393380869051E-2</v>
      </c>
      <c r="R80" s="10">
        <v>20</v>
      </c>
      <c r="S80" s="10">
        <v>0.15508785752484877</v>
      </c>
      <c r="T80" s="10">
        <v>4.4047142475151235E-2</v>
      </c>
    </row>
    <row r="81" spans="1:3" x14ac:dyDescent="0.45">
      <c r="A81" s="9">
        <v>4</v>
      </c>
      <c r="B81" s="9">
        <v>0.13395880653997419</v>
      </c>
      <c r="C81" s="9">
        <v>1.9856193460025789E-2</v>
      </c>
    </row>
    <row r="82" spans="1:3" x14ac:dyDescent="0.45">
      <c r="A82" s="9">
        <v>5</v>
      </c>
      <c r="B82" s="9">
        <v>0.13673817653205853</v>
      </c>
      <c r="C82" s="9">
        <v>-5.1755676532058509E-2</v>
      </c>
    </row>
    <row r="83" spans="1:3" x14ac:dyDescent="0.45">
      <c r="A83" s="9">
        <v>6</v>
      </c>
      <c r="B83" s="9">
        <v>0.13117943654788985</v>
      </c>
      <c r="C83" s="9">
        <v>-5.7444365478898363E-3</v>
      </c>
    </row>
    <row r="84" spans="1:3" x14ac:dyDescent="0.45">
      <c r="A84" s="9">
        <v>7</v>
      </c>
      <c r="B84" s="9">
        <v>0.18120809640540769</v>
      </c>
      <c r="C84" s="9">
        <v>-4.5130964054077016E-3</v>
      </c>
    </row>
    <row r="85" spans="1:3" x14ac:dyDescent="0.45">
      <c r="A85" s="9">
        <v>8</v>
      </c>
      <c r="B85" s="9">
        <v>0.18676683638957636</v>
      </c>
      <c r="C85" s="9">
        <v>-1.9229336389576357E-2</v>
      </c>
    </row>
    <row r="86" spans="1:3" x14ac:dyDescent="0.45">
      <c r="A86" s="9">
        <v>9</v>
      </c>
      <c r="B86" s="9">
        <v>0.28960352609669637</v>
      </c>
      <c r="C86" s="9">
        <v>-2.6613526096696372E-2</v>
      </c>
    </row>
    <row r="87" spans="1:3" x14ac:dyDescent="0.45">
      <c r="A87" s="9">
        <v>10</v>
      </c>
      <c r="B87" s="9">
        <v>0.22011927629458827</v>
      </c>
      <c r="C87" s="9">
        <v>-6.409276294588262E-3</v>
      </c>
    </row>
    <row r="88" spans="1:3" x14ac:dyDescent="0.45">
      <c r="A88" s="9">
        <v>11</v>
      </c>
      <c r="B88" s="9">
        <v>0.11728258658746823</v>
      </c>
      <c r="C88" s="9">
        <v>-2.1217586587468223E-2</v>
      </c>
    </row>
    <row r="89" spans="1:3" x14ac:dyDescent="0.45">
      <c r="A89" s="9">
        <v>12</v>
      </c>
      <c r="B89" s="9">
        <v>0.17009061643707041</v>
      </c>
      <c r="C89" s="9">
        <v>-4.0970616437070395E-2</v>
      </c>
    </row>
    <row r="90" spans="1:3" x14ac:dyDescent="0.45">
      <c r="A90" s="9">
        <v>13</v>
      </c>
      <c r="B90" s="9">
        <v>1.1666526888263917E-2</v>
      </c>
      <c r="C90" s="9">
        <v>5.6788473111736071E-2</v>
      </c>
    </row>
    <row r="91" spans="1:3" x14ac:dyDescent="0.45">
      <c r="A91" s="9">
        <v>14</v>
      </c>
      <c r="B91" s="9">
        <v>0.10338573662704661</v>
      </c>
      <c r="C91" s="9">
        <v>1.2396763372953395E-2</v>
      </c>
    </row>
    <row r="92" spans="1:3" x14ac:dyDescent="0.45">
      <c r="A92" s="9">
        <v>15</v>
      </c>
      <c r="B92" s="9">
        <v>0.28960352609669637</v>
      </c>
      <c r="C92" s="9">
        <v>0.11649647390330359</v>
      </c>
    </row>
    <row r="93" spans="1:3" x14ac:dyDescent="0.45">
      <c r="A93" s="9">
        <v>16</v>
      </c>
      <c r="B93" s="9">
        <v>5.6136446761613112E-2</v>
      </c>
      <c r="C93" s="9">
        <v>4.8660532383869026E-3</v>
      </c>
    </row>
    <row r="94" spans="1:3" x14ac:dyDescent="0.45">
      <c r="A94" s="9">
        <v>17</v>
      </c>
      <c r="B94" s="9">
        <v>7.5592036706203375E-2</v>
      </c>
      <c r="C94" s="9">
        <v>-1.3352036706203357E-2</v>
      </c>
    </row>
    <row r="95" spans="1:3" x14ac:dyDescent="0.45">
      <c r="A95" s="9">
        <v>18</v>
      </c>
      <c r="B95" s="9">
        <v>1.1666526888263917E-2</v>
      </c>
      <c r="C95" s="9">
        <v>1.7078473111736076E-2</v>
      </c>
    </row>
    <row r="96" spans="1:3" x14ac:dyDescent="0.45">
      <c r="A96" s="9">
        <v>19</v>
      </c>
      <c r="B96" s="9">
        <v>0.23401612625500989</v>
      </c>
      <c r="C96" s="9">
        <v>7.8006373744990143E-2</v>
      </c>
    </row>
    <row r="97" spans="1:3" ht="14.65" thickBot="1" x14ac:dyDescent="0.5">
      <c r="A97" s="10">
        <v>20</v>
      </c>
      <c r="B97" s="10">
        <v>0.24791297621543151</v>
      </c>
      <c r="C97" s="10">
        <v>-7.9000476215431492E-2</v>
      </c>
    </row>
  </sheetData>
  <sortState ref="A3:C43">
    <sortCondition ref="A3:A14"/>
  </sortState>
  <pageMargins left="0.7" right="0.7" top="0.75" bottom="0.75" header="0.3" footer="0.3"/>
  <pageSetup orientation="portrait" horizontalDpi="360" verticalDpi="36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79"/>
  <sheetViews>
    <sheetView zoomScale="90" zoomScaleNormal="90" workbookViewId="0">
      <selection activeCell="I25" sqref="I25"/>
    </sheetView>
  </sheetViews>
  <sheetFormatPr defaultRowHeight="14.25" x14ac:dyDescent="0.45"/>
  <cols>
    <col min="1" max="2" width="18.796875" customWidth="1"/>
    <col min="6" max="6" width="16.33203125" customWidth="1"/>
    <col min="7" max="8" width="12.6640625" customWidth="1"/>
    <col min="9" max="9" width="28.9296875" customWidth="1"/>
    <col min="18" max="18" width="3.59765625" style="13" customWidth="1"/>
    <col min="20" max="20" width="14" customWidth="1"/>
    <col min="21" max="21" width="16" customWidth="1"/>
    <col min="27" max="27" width="13.6640625" customWidth="1"/>
    <col min="28" max="28" width="13.86328125" customWidth="1"/>
    <col min="29" max="29" width="13.53125" customWidth="1"/>
  </cols>
  <sheetData>
    <row r="1" spans="1:30" x14ac:dyDescent="0.45">
      <c r="A1" s="1" t="s">
        <v>160</v>
      </c>
      <c r="B1" s="1"/>
      <c r="T1" s="1" t="s">
        <v>161</v>
      </c>
      <c r="U1" s="1"/>
    </row>
    <row r="2" spans="1:30" ht="15.75" x14ac:dyDescent="0.5">
      <c r="B2" t="s">
        <v>118</v>
      </c>
      <c r="C2" t="s">
        <v>48</v>
      </c>
      <c r="D2" t="s">
        <v>49</v>
      </c>
      <c r="E2" t="s">
        <v>72</v>
      </c>
      <c r="F2" t="s">
        <v>171</v>
      </c>
      <c r="G2" t="s">
        <v>172</v>
      </c>
      <c r="H2" s="1" t="s">
        <v>170</v>
      </c>
      <c r="I2" s="5" t="s">
        <v>116</v>
      </c>
      <c r="U2" t="s">
        <v>118</v>
      </c>
      <c r="V2" t="s">
        <v>48</v>
      </c>
      <c r="W2" t="s">
        <v>49</v>
      </c>
      <c r="X2" t="s">
        <v>166</v>
      </c>
      <c r="Y2" t="s">
        <v>167</v>
      </c>
      <c r="Z2" t="s">
        <v>73</v>
      </c>
      <c r="AA2" t="s">
        <v>171</v>
      </c>
      <c r="AB2" t="s">
        <v>172</v>
      </c>
      <c r="AC2" s="1" t="s">
        <v>170</v>
      </c>
      <c r="AD2" s="5" t="s">
        <v>116</v>
      </c>
    </row>
    <row r="3" spans="1:30" x14ac:dyDescent="0.45">
      <c r="A3" s="4" t="s">
        <v>148</v>
      </c>
      <c r="B3" s="8">
        <v>42005</v>
      </c>
      <c r="C3" s="4">
        <v>66</v>
      </c>
      <c r="D3" s="4">
        <f>100-C3</f>
        <v>34</v>
      </c>
      <c r="E3" s="4">
        <v>3.01</v>
      </c>
      <c r="F3" s="4">
        <v>5.1790000000000003E-2</v>
      </c>
      <c r="G3" s="4">
        <v>4.9012499999999987E-2</v>
      </c>
      <c r="H3" s="4">
        <v>0.10695500000000002</v>
      </c>
      <c r="I3" s="4">
        <v>-0.67625750000000007</v>
      </c>
      <c r="T3" t="s">
        <v>74</v>
      </c>
      <c r="U3" s="2">
        <v>42005</v>
      </c>
      <c r="V3">
        <v>34</v>
      </c>
      <c r="W3">
        <f t="shared" ref="W3:W22" si="0">100-V3</f>
        <v>66</v>
      </c>
      <c r="X3">
        <v>9162</v>
      </c>
      <c r="Y3">
        <v>8872</v>
      </c>
      <c r="Z3">
        <v>11295</v>
      </c>
      <c r="AA3">
        <f>X3*0.0000275-0.2</f>
        <v>5.1954999999999973E-2</v>
      </c>
      <c r="AB3">
        <f>Y3*0.0000275-0.2</f>
        <v>4.3979999999999991E-2</v>
      </c>
      <c r="AC3">
        <f>Z3*0.0000275-0.2</f>
        <v>0.1106125</v>
      </c>
      <c r="AD3">
        <f>(2*AA3)-5*(AB3+AC3)</f>
        <v>-0.66905250000000005</v>
      </c>
    </row>
    <row r="4" spans="1:30" x14ac:dyDescent="0.45">
      <c r="A4" s="4" t="s">
        <v>149</v>
      </c>
      <c r="B4" s="8">
        <v>41852</v>
      </c>
      <c r="C4" s="4">
        <v>53</v>
      </c>
      <c r="D4" s="4">
        <f t="shared" ref="D4:D22" si="1">100-C4</f>
        <v>47</v>
      </c>
      <c r="E4" s="4">
        <v>3.45</v>
      </c>
      <c r="F4" s="4">
        <v>6.6419999999999979E-2</v>
      </c>
      <c r="G4" s="4">
        <v>6.5925000000000011E-2</v>
      </c>
      <c r="H4" s="4">
        <v>8.7430000000000008E-2</v>
      </c>
      <c r="I4" s="4">
        <v>-0.63393500000000014</v>
      </c>
      <c r="T4" t="s">
        <v>75</v>
      </c>
      <c r="U4" s="2">
        <v>42005</v>
      </c>
      <c r="V4">
        <v>64</v>
      </c>
      <c r="W4">
        <f t="shared" si="0"/>
        <v>36</v>
      </c>
      <c r="X4">
        <v>9348</v>
      </c>
      <c r="Y4">
        <v>8987</v>
      </c>
      <c r="Z4">
        <v>11389</v>
      </c>
      <c r="AA4">
        <f t="shared" ref="AA4:AA22" si="2">X4*0.0000275-0.2</f>
        <v>5.707000000000001E-2</v>
      </c>
      <c r="AB4">
        <f t="shared" ref="AB4:AB22" si="3">Y4*0.0000275-0.2</f>
        <v>4.7142500000000004E-2</v>
      </c>
      <c r="AC4">
        <f t="shared" ref="AC4:AC22" si="4">Z4*0.0000275-0.2</f>
        <v>0.11319750000000001</v>
      </c>
      <c r="AD4">
        <f t="shared" ref="AD4:AD22" si="5">(2*AA4)-5*(AB4+AC4)</f>
        <v>-0.68756000000000006</v>
      </c>
    </row>
    <row r="5" spans="1:30" x14ac:dyDescent="0.45">
      <c r="A5" s="4" t="s">
        <v>150</v>
      </c>
      <c r="B5" s="8">
        <v>42005</v>
      </c>
      <c r="C5" s="4">
        <v>63</v>
      </c>
      <c r="D5" s="4">
        <f t="shared" si="1"/>
        <v>37</v>
      </c>
      <c r="E5" s="4">
        <v>3.65</v>
      </c>
      <c r="F5" s="4">
        <v>7.2387499999999994E-2</v>
      </c>
      <c r="G5" s="4">
        <v>7.6237500000000014E-2</v>
      </c>
      <c r="H5" s="4">
        <v>0.1318975</v>
      </c>
      <c r="I5" s="4">
        <v>-0.89590000000000003</v>
      </c>
      <c r="T5" t="s">
        <v>76</v>
      </c>
      <c r="U5" s="2">
        <v>42005</v>
      </c>
      <c r="V5">
        <v>0</v>
      </c>
      <c r="W5">
        <f t="shared" si="0"/>
        <v>100</v>
      </c>
      <c r="X5">
        <v>8963</v>
      </c>
      <c r="Y5">
        <v>8597</v>
      </c>
      <c r="Z5">
        <v>13920</v>
      </c>
      <c r="AA5">
        <f t="shared" si="2"/>
        <v>4.648250000000001E-2</v>
      </c>
      <c r="AB5">
        <f t="shared" si="3"/>
        <v>3.6417499999999992E-2</v>
      </c>
      <c r="AC5">
        <f t="shared" si="4"/>
        <v>0.18280000000000002</v>
      </c>
      <c r="AD5">
        <f t="shared" si="5"/>
        <v>-1.0031225000000001</v>
      </c>
    </row>
    <row r="6" spans="1:30" x14ac:dyDescent="0.45">
      <c r="A6" s="4" t="s">
        <v>151</v>
      </c>
      <c r="B6" s="8">
        <v>41852</v>
      </c>
      <c r="C6" s="4">
        <v>58</v>
      </c>
      <c r="D6" s="4">
        <f t="shared" si="1"/>
        <v>42</v>
      </c>
      <c r="E6" s="4">
        <v>3.88</v>
      </c>
      <c r="F6" s="4">
        <v>0.10714750000000001</v>
      </c>
      <c r="G6" s="4">
        <v>0.11638749999999998</v>
      </c>
      <c r="H6" s="4">
        <v>0.15381499999999998</v>
      </c>
      <c r="I6" s="4">
        <v>-1.1367174999999996</v>
      </c>
      <c r="T6" t="s">
        <v>77</v>
      </c>
      <c r="U6" s="2">
        <v>42461</v>
      </c>
      <c r="V6">
        <v>37</v>
      </c>
      <c r="W6">
        <f t="shared" si="0"/>
        <v>63</v>
      </c>
      <c r="X6">
        <v>8843</v>
      </c>
      <c r="Y6">
        <v>8449</v>
      </c>
      <c r="Z6">
        <v>13067</v>
      </c>
      <c r="AA6">
        <f t="shared" si="2"/>
        <v>4.3182499999999985E-2</v>
      </c>
      <c r="AB6">
        <f t="shared" si="3"/>
        <v>3.2347500000000001E-2</v>
      </c>
      <c r="AC6">
        <f t="shared" si="4"/>
        <v>0.1593425</v>
      </c>
      <c r="AD6">
        <f t="shared" si="5"/>
        <v>-0.872085</v>
      </c>
    </row>
    <row r="7" spans="1:30" x14ac:dyDescent="0.45">
      <c r="A7" s="4" t="s">
        <v>152</v>
      </c>
      <c r="B7" s="8">
        <v>41852</v>
      </c>
      <c r="C7" s="4">
        <v>53</v>
      </c>
      <c r="D7" s="4">
        <f t="shared" si="1"/>
        <v>47</v>
      </c>
      <c r="E7" s="4">
        <v>4.3600000000000003</v>
      </c>
      <c r="F7" s="4">
        <v>4.7802499999999998E-2</v>
      </c>
      <c r="G7" s="4">
        <v>4.4007500000000005E-2</v>
      </c>
      <c r="H7" s="4">
        <v>8.4982500000000016E-2</v>
      </c>
      <c r="I7" s="4">
        <v>-0.54934500000000019</v>
      </c>
      <c r="T7" t="s">
        <v>78</v>
      </c>
      <c r="U7" s="2">
        <v>42461</v>
      </c>
      <c r="V7">
        <v>78</v>
      </c>
      <c r="W7">
        <f t="shared" si="0"/>
        <v>22</v>
      </c>
      <c r="X7">
        <v>8670</v>
      </c>
      <c r="Y7">
        <v>8246</v>
      </c>
      <c r="Z7">
        <v>9809</v>
      </c>
      <c r="AA7">
        <f t="shared" si="2"/>
        <v>3.8424999999999987E-2</v>
      </c>
      <c r="AB7">
        <f t="shared" si="3"/>
        <v>2.6764999999999983E-2</v>
      </c>
      <c r="AC7">
        <f t="shared" si="4"/>
        <v>6.9747500000000018E-2</v>
      </c>
      <c r="AD7">
        <f t="shared" si="5"/>
        <v>-0.40571250000000003</v>
      </c>
    </row>
    <row r="8" spans="1:30" x14ac:dyDescent="0.45">
      <c r="A8" s="4" t="s">
        <v>153</v>
      </c>
      <c r="B8" s="8">
        <v>42005</v>
      </c>
      <c r="C8" s="4">
        <v>69</v>
      </c>
      <c r="D8" s="4">
        <f t="shared" si="1"/>
        <v>31</v>
      </c>
      <c r="E8" s="4">
        <v>4.66</v>
      </c>
      <c r="F8" s="4">
        <v>8.9877499999999999E-2</v>
      </c>
      <c r="G8" s="4">
        <v>0.10733999999999999</v>
      </c>
      <c r="H8" s="4">
        <v>0.12543500000000002</v>
      </c>
      <c r="I8" s="4">
        <v>-0.98411999999999999</v>
      </c>
      <c r="T8" t="s">
        <v>79</v>
      </c>
      <c r="U8" s="2">
        <v>42767</v>
      </c>
      <c r="V8">
        <v>96</v>
      </c>
      <c r="W8">
        <f t="shared" si="0"/>
        <v>4</v>
      </c>
      <c r="X8">
        <v>9648</v>
      </c>
      <c r="Y8">
        <v>9096</v>
      </c>
      <c r="Z8">
        <v>10794</v>
      </c>
      <c r="AA8">
        <f t="shared" si="2"/>
        <v>6.5319999999999989E-2</v>
      </c>
      <c r="AB8">
        <f t="shared" si="3"/>
        <v>5.0140000000000018E-2</v>
      </c>
      <c r="AC8">
        <f t="shared" si="4"/>
        <v>9.6835000000000004E-2</v>
      </c>
      <c r="AD8">
        <f t="shared" si="5"/>
        <v>-0.60423500000000019</v>
      </c>
    </row>
    <row r="9" spans="1:30" x14ac:dyDescent="0.45">
      <c r="A9" s="4" t="s">
        <v>154</v>
      </c>
      <c r="B9" s="8">
        <v>41852</v>
      </c>
      <c r="C9" s="4">
        <v>48</v>
      </c>
      <c r="D9" s="4">
        <f t="shared" si="1"/>
        <v>52</v>
      </c>
      <c r="E9" s="4">
        <v>5.19</v>
      </c>
      <c r="F9" s="4">
        <v>6.6915000000000002E-2</v>
      </c>
      <c r="G9" s="4">
        <v>7.1865000000000012E-2</v>
      </c>
      <c r="H9" s="4">
        <v>0.17669499999999999</v>
      </c>
      <c r="I9" s="4">
        <v>-1.1089699999999998</v>
      </c>
      <c r="T9" t="s">
        <v>80</v>
      </c>
      <c r="U9" s="2">
        <v>42767</v>
      </c>
      <c r="V9">
        <v>100</v>
      </c>
      <c r="W9">
        <f t="shared" si="0"/>
        <v>0</v>
      </c>
      <c r="X9">
        <v>9417</v>
      </c>
      <c r="Y9">
        <v>8867</v>
      </c>
      <c r="Z9">
        <v>8453</v>
      </c>
      <c r="AA9">
        <f t="shared" si="2"/>
        <v>5.8967500000000006E-2</v>
      </c>
      <c r="AB9">
        <f t="shared" si="3"/>
        <v>4.3842500000000006E-2</v>
      </c>
      <c r="AC9">
        <f t="shared" si="4"/>
        <v>3.24575E-2</v>
      </c>
      <c r="AD9">
        <f t="shared" si="5"/>
        <v>-0.26356500000000005</v>
      </c>
    </row>
    <row r="10" spans="1:30" x14ac:dyDescent="0.45">
      <c r="A10" s="4" t="s">
        <v>155</v>
      </c>
      <c r="B10" s="8">
        <v>42005</v>
      </c>
      <c r="C10" s="4">
        <v>32</v>
      </c>
      <c r="D10" s="4">
        <f t="shared" si="1"/>
        <v>68</v>
      </c>
      <c r="E10" s="4">
        <v>5.26</v>
      </c>
      <c r="F10" s="4">
        <v>7.0324999999999971E-2</v>
      </c>
      <c r="G10" s="4">
        <v>8.0444999999999989E-2</v>
      </c>
      <c r="H10" s="4">
        <v>0.16753750000000001</v>
      </c>
      <c r="I10" s="4">
        <v>-1.0992625</v>
      </c>
      <c r="T10" t="s">
        <v>81</v>
      </c>
      <c r="U10" s="2">
        <v>42767</v>
      </c>
      <c r="V10">
        <v>45</v>
      </c>
      <c r="W10">
        <f t="shared" si="0"/>
        <v>55</v>
      </c>
      <c r="X10">
        <v>9309</v>
      </c>
      <c r="Y10">
        <v>8655</v>
      </c>
      <c r="Z10">
        <v>12161</v>
      </c>
      <c r="AA10">
        <f t="shared" si="2"/>
        <v>5.5997499999999978E-2</v>
      </c>
      <c r="AB10">
        <f t="shared" si="3"/>
        <v>3.8012500000000005E-2</v>
      </c>
      <c r="AC10">
        <f t="shared" si="4"/>
        <v>0.13442749999999998</v>
      </c>
      <c r="AD10">
        <f t="shared" si="5"/>
        <v>-0.7502049999999999</v>
      </c>
    </row>
    <row r="11" spans="1:30" x14ac:dyDescent="0.45">
      <c r="A11" s="4" t="s">
        <v>156</v>
      </c>
      <c r="B11" s="8">
        <v>42005</v>
      </c>
      <c r="C11" s="4">
        <v>0</v>
      </c>
      <c r="D11" s="4">
        <f t="shared" si="1"/>
        <v>100</v>
      </c>
      <c r="E11" s="4">
        <v>5.36</v>
      </c>
      <c r="F11" s="4">
        <v>4.5080000000000009E-2</v>
      </c>
      <c r="G11" s="4">
        <v>4.0157499999999985E-2</v>
      </c>
      <c r="H11" s="4">
        <v>0.26299</v>
      </c>
      <c r="I11" s="4">
        <v>-1.4255775000000002</v>
      </c>
      <c r="T11" t="s">
        <v>82</v>
      </c>
      <c r="U11" s="2">
        <v>42767</v>
      </c>
      <c r="V11">
        <v>100</v>
      </c>
      <c r="W11">
        <f t="shared" si="0"/>
        <v>0</v>
      </c>
      <c r="X11">
        <v>8837</v>
      </c>
      <c r="Y11">
        <v>8371</v>
      </c>
      <c r="Z11">
        <v>8597</v>
      </c>
      <c r="AA11">
        <f t="shared" si="2"/>
        <v>4.3017499999999986E-2</v>
      </c>
      <c r="AB11">
        <f t="shared" si="3"/>
        <v>3.0202499999999993E-2</v>
      </c>
      <c r="AC11">
        <f t="shared" si="4"/>
        <v>3.6417499999999992E-2</v>
      </c>
      <c r="AD11">
        <f t="shared" si="5"/>
        <v>-0.24706499999999998</v>
      </c>
    </row>
    <row r="12" spans="1:30" x14ac:dyDescent="0.45">
      <c r="A12" s="4" t="s">
        <v>157</v>
      </c>
      <c r="B12" s="8">
        <v>41852</v>
      </c>
      <c r="C12" s="4">
        <v>20</v>
      </c>
      <c r="D12" s="4">
        <f t="shared" si="1"/>
        <v>80</v>
      </c>
      <c r="E12" s="4">
        <v>7.53</v>
      </c>
      <c r="F12" s="4">
        <v>6.7850000000000021E-2</v>
      </c>
      <c r="G12" s="4">
        <v>7.17275E-2</v>
      </c>
      <c r="H12" s="4">
        <v>0.21371000000000001</v>
      </c>
      <c r="I12" s="4">
        <v>-1.2914875000000001</v>
      </c>
      <c r="T12" t="s">
        <v>83</v>
      </c>
      <c r="U12" s="2">
        <v>42767</v>
      </c>
      <c r="V12">
        <v>100</v>
      </c>
      <c r="W12">
        <f t="shared" si="0"/>
        <v>0</v>
      </c>
      <c r="X12">
        <v>9740</v>
      </c>
      <c r="Y12">
        <v>9377</v>
      </c>
      <c r="Z12">
        <v>9875</v>
      </c>
      <c r="AA12">
        <f t="shared" si="2"/>
        <v>6.7850000000000021E-2</v>
      </c>
      <c r="AB12">
        <f t="shared" si="3"/>
        <v>5.7867500000000016E-2</v>
      </c>
      <c r="AC12">
        <f t="shared" si="4"/>
        <v>7.1562499999999973E-2</v>
      </c>
      <c r="AD12">
        <f t="shared" si="5"/>
        <v>-0.51144999999999985</v>
      </c>
    </row>
    <row r="13" spans="1:30" x14ac:dyDescent="0.45">
      <c r="A13" s="4" t="s">
        <v>158</v>
      </c>
      <c r="B13" s="8">
        <v>41852</v>
      </c>
      <c r="C13" s="4">
        <v>65</v>
      </c>
      <c r="D13" s="4">
        <f t="shared" si="1"/>
        <v>35</v>
      </c>
      <c r="E13" s="4">
        <v>8.1999999999999993</v>
      </c>
      <c r="F13" s="4">
        <v>9.2297499999999977E-2</v>
      </c>
      <c r="G13" s="4">
        <v>9.6202500000000024E-2</v>
      </c>
      <c r="H13" s="4">
        <v>9.6065000000000011E-2</v>
      </c>
      <c r="I13" s="4">
        <v>-0.77674250000000022</v>
      </c>
      <c r="T13" t="s">
        <v>84</v>
      </c>
      <c r="U13" s="2">
        <v>42767</v>
      </c>
      <c r="V13">
        <v>64</v>
      </c>
      <c r="W13">
        <f t="shared" si="0"/>
        <v>36</v>
      </c>
      <c r="X13">
        <v>9902</v>
      </c>
      <c r="Y13">
        <v>9362</v>
      </c>
      <c r="Z13">
        <v>12070</v>
      </c>
      <c r="AA13">
        <f t="shared" si="2"/>
        <v>7.2305000000000008E-2</v>
      </c>
      <c r="AB13">
        <f t="shared" si="3"/>
        <v>5.7454999999999978E-2</v>
      </c>
      <c r="AC13">
        <f t="shared" si="4"/>
        <v>0.13192500000000001</v>
      </c>
      <c r="AD13">
        <f t="shared" si="5"/>
        <v>-0.80228999999999995</v>
      </c>
    </row>
    <row r="14" spans="1:30" x14ac:dyDescent="0.45">
      <c r="A14" s="4" t="s">
        <v>159</v>
      </c>
      <c r="B14" s="8">
        <v>41852</v>
      </c>
      <c r="C14" s="4">
        <v>45</v>
      </c>
      <c r="D14" s="4">
        <f t="shared" si="1"/>
        <v>55</v>
      </c>
      <c r="E14" s="4">
        <v>9.31</v>
      </c>
      <c r="F14" s="4">
        <v>7.2937499999999988E-2</v>
      </c>
      <c r="G14" s="4">
        <v>7.7859999999999985E-2</v>
      </c>
      <c r="H14" s="4">
        <v>0.12912000000000001</v>
      </c>
      <c r="I14" s="4">
        <v>-0.88902499999999995</v>
      </c>
      <c r="T14" t="s">
        <v>85</v>
      </c>
      <c r="U14" s="2">
        <v>42767</v>
      </c>
      <c r="V14">
        <v>72</v>
      </c>
      <c r="W14">
        <f t="shared" si="0"/>
        <v>28</v>
      </c>
      <c r="X14">
        <v>9233</v>
      </c>
      <c r="Y14">
        <v>8704</v>
      </c>
      <c r="Z14">
        <v>10169</v>
      </c>
      <c r="AA14">
        <f t="shared" si="2"/>
        <v>5.3907499999999997E-2</v>
      </c>
      <c r="AB14">
        <f t="shared" si="3"/>
        <v>3.9360000000000006E-2</v>
      </c>
      <c r="AC14">
        <f t="shared" si="4"/>
        <v>7.9647499999999982E-2</v>
      </c>
      <c r="AD14">
        <f t="shared" si="5"/>
        <v>-0.48722249999999989</v>
      </c>
    </row>
    <row r="15" spans="1:30" x14ac:dyDescent="0.45">
      <c r="A15" s="4" t="s">
        <v>94</v>
      </c>
      <c r="B15" s="8">
        <v>41852</v>
      </c>
      <c r="C15" s="4">
        <v>96</v>
      </c>
      <c r="D15" s="4">
        <f t="shared" si="1"/>
        <v>4</v>
      </c>
      <c r="E15" s="4"/>
      <c r="F15" s="4">
        <v>7.4092500000000006E-2</v>
      </c>
      <c r="G15" s="4">
        <v>7.1589999999999987E-2</v>
      </c>
      <c r="H15" s="4">
        <v>6.8454999999999988E-2</v>
      </c>
      <c r="I15" s="4">
        <v>-0.55203999999999986</v>
      </c>
      <c r="T15" t="s">
        <v>86</v>
      </c>
      <c r="U15" s="2">
        <v>42767</v>
      </c>
      <c r="V15">
        <v>0</v>
      </c>
      <c r="W15">
        <f t="shared" si="0"/>
        <v>100</v>
      </c>
      <c r="X15">
        <v>9355</v>
      </c>
      <c r="Y15">
        <v>8919</v>
      </c>
      <c r="Z15">
        <v>16259</v>
      </c>
      <c r="AA15">
        <f t="shared" si="2"/>
        <v>5.7262499999999994E-2</v>
      </c>
      <c r="AB15">
        <f t="shared" si="3"/>
        <v>4.5272499999999993E-2</v>
      </c>
      <c r="AC15">
        <f t="shared" si="4"/>
        <v>0.24712250000000002</v>
      </c>
      <c r="AD15">
        <f t="shared" si="5"/>
        <v>-1.34745</v>
      </c>
    </row>
    <row r="16" spans="1:30" x14ac:dyDescent="0.45">
      <c r="A16" s="4" t="s">
        <v>95</v>
      </c>
      <c r="B16" s="8">
        <v>42005</v>
      </c>
      <c r="C16" s="4">
        <v>64</v>
      </c>
      <c r="D16" s="4">
        <f t="shared" si="1"/>
        <v>36</v>
      </c>
      <c r="E16" s="4"/>
      <c r="F16" s="4">
        <v>6.6255000000000008E-2</v>
      </c>
      <c r="G16" s="4">
        <v>5.8087500000000014E-2</v>
      </c>
      <c r="H16" s="4">
        <v>0.11578250000000001</v>
      </c>
      <c r="I16" s="4">
        <v>-0.73684000000000005</v>
      </c>
      <c r="T16" t="s">
        <v>87</v>
      </c>
      <c r="U16" s="2">
        <v>42736</v>
      </c>
      <c r="V16">
        <v>35</v>
      </c>
      <c r="W16">
        <f t="shared" si="0"/>
        <v>65</v>
      </c>
      <c r="X16">
        <v>9756</v>
      </c>
      <c r="Y16">
        <v>9279</v>
      </c>
      <c r="Z16">
        <v>12471</v>
      </c>
      <c r="AA16">
        <f t="shared" si="2"/>
        <v>6.8290000000000017E-2</v>
      </c>
      <c r="AB16">
        <f t="shared" si="3"/>
        <v>5.5172500000000013E-2</v>
      </c>
      <c r="AC16">
        <f t="shared" si="4"/>
        <v>0.14295249999999998</v>
      </c>
      <c r="AD16">
        <f t="shared" si="5"/>
        <v>-0.85404499999999994</v>
      </c>
    </row>
    <row r="17" spans="1:30" x14ac:dyDescent="0.45">
      <c r="A17" s="4" t="s">
        <v>96</v>
      </c>
      <c r="B17" s="8">
        <v>38718</v>
      </c>
      <c r="C17" s="4">
        <v>0</v>
      </c>
      <c r="D17" s="4">
        <f t="shared" si="1"/>
        <v>100</v>
      </c>
      <c r="E17" s="4"/>
      <c r="F17" s="4">
        <v>7.7805000000000013E-2</v>
      </c>
      <c r="G17" s="4">
        <v>5.7372499999999993E-2</v>
      </c>
      <c r="H17" s="4">
        <v>0.40609999999999996</v>
      </c>
      <c r="I17" s="4">
        <v>-2.1617524999999995</v>
      </c>
      <c r="T17" t="s">
        <v>88</v>
      </c>
      <c r="U17" s="2">
        <v>42736</v>
      </c>
      <c r="V17">
        <v>38</v>
      </c>
      <c r="W17">
        <f t="shared" si="0"/>
        <v>62</v>
      </c>
      <c r="X17">
        <v>9539</v>
      </c>
      <c r="Y17">
        <v>9044</v>
      </c>
      <c r="Z17">
        <v>13447</v>
      </c>
      <c r="AA17">
        <f t="shared" si="2"/>
        <v>6.2322500000000003E-2</v>
      </c>
      <c r="AB17">
        <f t="shared" si="3"/>
        <v>4.8710000000000003E-2</v>
      </c>
      <c r="AC17">
        <f t="shared" si="4"/>
        <v>0.16979250000000001</v>
      </c>
      <c r="AD17">
        <f t="shared" si="5"/>
        <v>-0.96786749999999999</v>
      </c>
    </row>
    <row r="18" spans="1:30" x14ac:dyDescent="0.45">
      <c r="A18" s="4" t="s">
        <v>97</v>
      </c>
      <c r="B18" s="8">
        <v>41852</v>
      </c>
      <c r="C18" s="4">
        <v>87</v>
      </c>
      <c r="D18" s="4">
        <f t="shared" si="1"/>
        <v>13</v>
      </c>
      <c r="E18" s="4"/>
      <c r="F18" s="4">
        <v>6.4219999999999999E-2</v>
      </c>
      <c r="G18" s="4">
        <v>5.7042499999999996E-2</v>
      </c>
      <c r="H18" s="4">
        <v>6.1002500000000015E-2</v>
      </c>
      <c r="I18" s="4">
        <v>-0.461785</v>
      </c>
      <c r="T18" t="s">
        <v>89</v>
      </c>
      <c r="U18" s="2">
        <v>42736</v>
      </c>
      <c r="V18">
        <v>67</v>
      </c>
      <c r="W18">
        <f t="shared" si="0"/>
        <v>33</v>
      </c>
      <c r="X18">
        <v>9421</v>
      </c>
      <c r="Y18">
        <v>8765</v>
      </c>
      <c r="Z18">
        <v>14279</v>
      </c>
      <c r="AA18">
        <f t="shared" si="2"/>
        <v>5.9077500000000005E-2</v>
      </c>
      <c r="AB18">
        <f t="shared" si="3"/>
        <v>4.1037500000000005E-2</v>
      </c>
      <c r="AC18">
        <f t="shared" si="4"/>
        <v>0.19267250000000002</v>
      </c>
      <c r="AD18">
        <f t="shared" si="5"/>
        <v>-1.0503950000000002</v>
      </c>
    </row>
    <row r="19" spans="1:30" x14ac:dyDescent="0.45">
      <c r="A19" s="4" t="s">
        <v>98</v>
      </c>
      <c r="B19" s="8">
        <v>41852</v>
      </c>
      <c r="C19" s="4">
        <v>86</v>
      </c>
      <c r="D19" s="4">
        <f t="shared" si="1"/>
        <v>14</v>
      </c>
      <c r="E19" s="4"/>
      <c r="F19" s="4">
        <v>7.8987499999999988E-2</v>
      </c>
      <c r="G19" s="4">
        <v>7.255250000000002E-2</v>
      </c>
      <c r="H19" s="4">
        <v>6.2240000000000018E-2</v>
      </c>
      <c r="I19" s="4">
        <v>-0.51598750000000027</v>
      </c>
      <c r="T19" t="s">
        <v>90</v>
      </c>
      <c r="U19" s="2">
        <v>42736</v>
      </c>
      <c r="V19">
        <v>17</v>
      </c>
      <c r="W19">
        <f t="shared" si="0"/>
        <v>83</v>
      </c>
      <c r="X19">
        <v>9777</v>
      </c>
      <c r="Y19">
        <v>9434</v>
      </c>
      <c r="Z19">
        <v>14530</v>
      </c>
      <c r="AA19">
        <f t="shared" si="2"/>
        <v>6.8867500000000026E-2</v>
      </c>
      <c r="AB19">
        <f t="shared" si="3"/>
        <v>5.9435000000000016E-2</v>
      </c>
      <c r="AC19">
        <f t="shared" si="4"/>
        <v>0.199575</v>
      </c>
      <c r="AD19">
        <f t="shared" si="5"/>
        <v>-1.1573150000000001</v>
      </c>
    </row>
    <row r="20" spans="1:30" x14ac:dyDescent="0.45">
      <c r="A20" s="4" t="s">
        <v>99</v>
      </c>
      <c r="B20" s="8">
        <v>41852</v>
      </c>
      <c r="C20" s="4">
        <v>100</v>
      </c>
      <c r="D20" s="4">
        <f t="shared" si="1"/>
        <v>0</v>
      </c>
      <c r="E20" s="4"/>
      <c r="F20" s="4">
        <v>5.0882499999999997E-2</v>
      </c>
      <c r="G20" s="4">
        <v>4.4860000000000011E-2</v>
      </c>
      <c r="H20" s="4">
        <v>2.8744999999999993E-2</v>
      </c>
      <c r="I20" s="4">
        <v>-0.26626000000000005</v>
      </c>
      <c r="T20" t="s">
        <v>91</v>
      </c>
      <c r="U20" s="2">
        <v>42552</v>
      </c>
      <c r="V20">
        <v>30</v>
      </c>
      <c r="W20">
        <f t="shared" si="0"/>
        <v>70</v>
      </c>
      <c r="X20">
        <v>9277</v>
      </c>
      <c r="Y20">
        <v>8818</v>
      </c>
      <c r="Z20">
        <v>13476</v>
      </c>
      <c r="AA20">
        <f t="shared" si="2"/>
        <v>5.5117499999999986E-2</v>
      </c>
      <c r="AB20">
        <f t="shared" si="3"/>
        <v>4.2495000000000005E-2</v>
      </c>
      <c r="AC20">
        <f t="shared" si="4"/>
        <v>0.17059000000000002</v>
      </c>
      <c r="AD20">
        <f t="shared" si="5"/>
        <v>-0.95519000000000009</v>
      </c>
    </row>
    <row r="21" spans="1:30" x14ac:dyDescent="0.45">
      <c r="A21" s="4" t="s">
        <v>100</v>
      </c>
      <c r="B21" s="8">
        <v>42005</v>
      </c>
      <c r="C21" s="4">
        <v>23</v>
      </c>
      <c r="D21" s="4">
        <f t="shared" si="1"/>
        <v>77</v>
      </c>
      <c r="E21" s="4"/>
      <c r="F21" s="4">
        <v>4.6784999999999993E-2</v>
      </c>
      <c r="G21" s="4">
        <v>4.0542500000000009E-2</v>
      </c>
      <c r="H21" s="4">
        <v>0.31202250000000004</v>
      </c>
      <c r="I21" s="4">
        <v>-1.6692550000000002</v>
      </c>
      <c r="T21" t="s">
        <v>92</v>
      </c>
      <c r="U21" s="2">
        <v>42552</v>
      </c>
      <c r="V21">
        <v>37</v>
      </c>
      <c r="W21">
        <f t="shared" si="0"/>
        <v>63</v>
      </c>
      <c r="X21">
        <v>9713</v>
      </c>
      <c r="Y21">
        <v>9518</v>
      </c>
      <c r="Z21">
        <v>14904</v>
      </c>
      <c r="AA21">
        <f t="shared" si="2"/>
        <v>6.7107499999999987E-2</v>
      </c>
      <c r="AB21">
        <f t="shared" si="3"/>
        <v>6.1744999999999994E-2</v>
      </c>
      <c r="AC21">
        <f t="shared" si="4"/>
        <v>0.20985999999999999</v>
      </c>
      <c r="AD21">
        <f t="shared" si="5"/>
        <v>-1.2238100000000001</v>
      </c>
    </row>
    <row r="22" spans="1:30" x14ac:dyDescent="0.45">
      <c r="A22" s="4" t="s">
        <v>101</v>
      </c>
      <c r="B22" s="8">
        <v>41852</v>
      </c>
      <c r="C22" s="4">
        <v>22</v>
      </c>
      <c r="D22" s="4">
        <f t="shared" si="1"/>
        <v>78</v>
      </c>
      <c r="E22" s="4"/>
      <c r="F22" s="4">
        <v>7.1645000000000014E-2</v>
      </c>
      <c r="G22" s="4">
        <v>7.6869999999999994E-2</v>
      </c>
      <c r="H22" s="4">
        <v>0.16891250000000002</v>
      </c>
      <c r="I22" s="4">
        <v>-1.0856224999999999</v>
      </c>
      <c r="T22" t="s">
        <v>93</v>
      </c>
      <c r="U22" s="2">
        <v>42552</v>
      </c>
      <c r="V22">
        <v>29</v>
      </c>
      <c r="W22">
        <f t="shared" si="0"/>
        <v>71</v>
      </c>
      <c r="X22">
        <v>9368</v>
      </c>
      <c r="Y22">
        <v>8950</v>
      </c>
      <c r="Z22">
        <v>14514</v>
      </c>
      <c r="AA22">
        <f t="shared" si="2"/>
        <v>5.7620000000000005E-2</v>
      </c>
      <c r="AB22">
        <f t="shared" si="3"/>
        <v>4.6124999999999999E-2</v>
      </c>
      <c r="AC22">
        <f t="shared" si="4"/>
        <v>0.19913500000000001</v>
      </c>
      <c r="AD22">
        <f t="shared" si="5"/>
        <v>-1.1110599999999999</v>
      </c>
    </row>
    <row r="36" spans="1:25" x14ac:dyDescent="0.45">
      <c r="A36" t="s">
        <v>173</v>
      </c>
      <c r="T36" t="s">
        <v>173</v>
      </c>
    </row>
    <row r="37" spans="1:25" ht="14.65" thickBot="1" x14ac:dyDescent="0.5"/>
    <row r="38" spans="1:25" x14ac:dyDescent="0.45">
      <c r="A38" s="12" t="s">
        <v>174</v>
      </c>
      <c r="B38" s="12"/>
      <c r="D38" t="s">
        <v>207</v>
      </c>
      <c r="T38" s="12" t="s">
        <v>174</v>
      </c>
      <c r="U38" s="12"/>
      <c r="W38" t="s">
        <v>207</v>
      </c>
    </row>
    <row r="39" spans="1:25" x14ac:dyDescent="0.45">
      <c r="A39" s="9" t="s">
        <v>175</v>
      </c>
      <c r="B39" s="9">
        <v>0.87181689209416513</v>
      </c>
      <c r="D39" t="s">
        <v>208</v>
      </c>
      <c r="T39" s="9" t="s">
        <v>175</v>
      </c>
      <c r="U39" s="9">
        <v>0.84973593475660414</v>
      </c>
      <c r="W39" t="s">
        <v>204</v>
      </c>
    </row>
    <row r="40" spans="1:25" x14ac:dyDescent="0.45">
      <c r="A40" s="9" t="s">
        <v>176</v>
      </c>
      <c r="B40" s="9">
        <v>0.76006469334072913</v>
      </c>
      <c r="T40" s="9" t="s">
        <v>176</v>
      </c>
      <c r="U40" s="9">
        <v>0.72205115881667981</v>
      </c>
    </row>
    <row r="41" spans="1:25" x14ac:dyDescent="0.45">
      <c r="A41" s="9" t="s">
        <v>177</v>
      </c>
      <c r="B41" s="9">
        <v>0.74673495408188073</v>
      </c>
      <c r="T41" s="9" t="s">
        <v>177</v>
      </c>
      <c r="U41" s="9">
        <v>0.7066095565287176</v>
      </c>
    </row>
    <row r="42" spans="1:25" x14ac:dyDescent="0.45">
      <c r="A42" s="9" t="s">
        <v>178</v>
      </c>
      <c r="B42" s="9">
        <v>4.6525870444313229E-2</v>
      </c>
      <c r="T42" s="9" t="s">
        <v>178</v>
      </c>
      <c r="U42" s="9">
        <v>3.2686520431578325E-2</v>
      </c>
    </row>
    <row r="43" spans="1:25" ht="14.65" thickBot="1" x14ac:dyDescent="0.5">
      <c r="A43" s="10" t="s">
        <v>179</v>
      </c>
      <c r="B43" s="10">
        <v>20</v>
      </c>
      <c r="T43" s="10" t="s">
        <v>179</v>
      </c>
      <c r="U43" s="10">
        <v>20</v>
      </c>
    </row>
    <row r="45" spans="1:25" ht="14.65" thickBot="1" x14ac:dyDescent="0.5">
      <c r="A45" t="s">
        <v>180</v>
      </c>
      <c r="T45" t="s">
        <v>180</v>
      </c>
    </row>
    <row r="46" spans="1:25" x14ac:dyDescent="0.45">
      <c r="A46" s="11"/>
      <c r="B46" s="11" t="s">
        <v>185</v>
      </c>
      <c r="C46" s="11" t="s">
        <v>186</v>
      </c>
      <c r="D46" s="11" t="s">
        <v>187</v>
      </c>
      <c r="E46" s="11" t="s">
        <v>188</v>
      </c>
      <c r="F46" s="11" t="s">
        <v>189</v>
      </c>
      <c r="T46" s="11"/>
      <c r="U46" s="11" t="s">
        <v>185</v>
      </c>
      <c r="V46" s="11" t="s">
        <v>186</v>
      </c>
      <c r="W46" s="11" t="s">
        <v>187</v>
      </c>
      <c r="X46" s="11" t="s">
        <v>188</v>
      </c>
      <c r="Y46" s="11" t="s">
        <v>189</v>
      </c>
    </row>
    <row r="47" spans="1:25" x14ac:dyDescent="0.45">
      <c r="A47" s="9" t="s">
        <v>181</v>
      </c>
      <c r="B47" s="9">
        <v>1</v>
      </c>
      <c r="C47" s="9">
        <v>0.12342920132011911</v>
      </c>
      <c r="D47" s="9">
        <v>0.12342920132011911</v>
      </c>
      <c r="E47" s="9">
        <v>57.02022211996325</v>
      </c>
      <c r="F47" s="9">
        <v>5.5216540255005605E-7</v>
      </c>
      <c r="T47" s="9" t="s">
        <v>181</v>
      </c>
      <c r="U47" s="9">
        <v>1</v>
      </c>
      <c r="V47" s="9">
        <v>4.9958913995805751E-2</v>
      </c>
      <c r="W47" s="9">
        <v>4.9958913995805751E-2</v>
      </c>
      <c r="X47" s="9">
        <v>46.760118888670462</v>
      </c>
      <c r="Y47" s="9">
        <v>2.1215294037749119E-6</v>
      </c>
    </row>
    <row r="48" spans="1:25" x14ac:dyDescent="0.45">
      <c r="A48" s="9" t="s">
        <v>182</v>
      </c>
      <c r="B48" s="9">
        <v>18</v>
      </c>
      <c r="C48" s="9">
        <v>3.8963819170818342E-2</v>
      </c>
      <c r="D48" s="9">
        <v>2.164656620601019E-3</v>
      </c>
      <c r="E48" s="9"/>
      <c r="F48" s="9"/>
      <c r="T48" s="9" t="s">
        <v>182</v>
      </c>
      <c r="U48" s="9">
        <v>18</v>
      </c>
      <c r="V48" s="9">
        <v>1.9231355122631775E-2</v>
      </c>
      <c r="W48" s="9">
        <v>1.0684086179239874E-3</v>
      </c>
      <c r="X48" s="9"/>
      <c r="Y48" s="9"/>
    </row>
    <row r="49" spans="1:28" ht="14.65" thickBot="1" x14ac:dyDescent="0.5">
      <c r="A49" s="10" t="s">
        <v>183</v>
      </c>
      <c r="B49" s="10">
        <v>19</v>
      </c>
      <c r="C49" s="10">
        <v>0.16239302049093746</v>
      </c>
      <c r="D49" s="10"/>
      <c r="E49" s="10"/>
      <c r="F49" s="10"/>
      <c r="T49" s="10" t="s">
        <v>183</v>
      </c>
      <c r="U49" s="10">
        <v>19</v>
      </c>
      <c r="V49" s="10">
        <v>6.9190269118437522E-2</v>
      </c>
      <c r="W49" s="10"/>
      <c r="X49" s="10"/>
      <c r="Y49" s="10"/>
    </row>
    <row r="50" spans="1:28" ht="14.65" thickBot="1" x14ac:dyDescent="0.5"/>
    <row r="51" spans="1:28" x14ac:dyDescent="0.45">
      <c r="A51" s="11"/>
      <c r="B51" s="11" t="s">
        <v>190</v>
      </c>
      <c r="C51" s="11" t="s">
        <v>178</v>
      </c>
      <c r="D51" s="11" t="s">
        <v>191</v>
      </c>
      <c r="E51" s="11" t="s">
        <v>192</v>
      </c>
      <c r="F51" s="11" t="s">
        <v>193</v>
      </c>
      <c r="G51" s="11" t="s">
        <v>194</v>
      </c>
      <c r="H51" s="11" t="s">
        <v>195</v>
      </c>
      <c r="I51" s="11" t="s">
        <v>196</v>
      </c>
      <c r="T51" s="11"/>
      <c r="U51" s="11" t="s">
        <v>190</v>
      </c>
      <c r="V51" s="11" t="s">
        <v>178</v>
      </c>
      <c r="W51" s="11" t="s">
        <v>191</v>
      </c>
      <c r="X51" s="11" t="s">
        <v>192</v>
      </c>
      <c r="Y51" s="11" t="s">
        <v>193</v>
      </c>
      <c r="Z51" s="11" t="s">
        <v>194</v>
      </c>
      <c r="AA51" s="11" t="s">
        <v>195</v>
      </c>
      <c r="AB51" s="11" t="s">
        <v>196</v>
      </c>
    </row>
    <row r="52" spans="1:28" x14ac:dyDescent="0.45">
      <c r="A52" s="9" t="s">
        <v>184</v>
      </c>
      <c r="B52" s="9">
        <v>0.29285958802664858</v>
      </c>
      <c r="C52" s="9">
        <v>2.1823730157198091E-2</v>
      </c>
      <c r="D52" s="9">
        <v>13.419318600310639</v>
      </c>
      <c r="E52" s="9">
        <v>8.179751890236512E-11</v>
      </c>
      <c r="F52" s="9">
        <v>0.2470096323391181</v>
      </c>
      <c r="G52" s="9">
        <v>0.33870954371417905</v>
      </c>
      <c r="H52" s="9">
        <v>0.2470096323391181</v>
      </c>
      <c r="I52" s="9">
        <v>0.33870954371417905</v>
      </c>
      <c r="T52" s="9" t="s">
        <v>184</v>
      </c>
      <c r="U52" s="9">
        <v>0.22124138943325491</v>
      </c>
      <c r="V52" s="9">
        <v>1.4257283462492141E-2</v>
      </c>
      <c r="W52" s="9">
        <v>15.517780088702986</v>
      </c>
      <c r="X52" s="9">
        <v>7.2957580488033771E-12</v>
      </c>
      <c r="Y52" s="9">
        <v>0.19128794837294111</v>
      </c>
      <c r="Z52" s="9">
        <v>0.25119483049356872</v>
      </c>
      <c r="AA52" s="9">
        <v>0.19128794837294111</v>
      </c>
      <c r="AB52" s="9">
        <v>0.25119483049356872</v>
      </c>
    </row>
    <row r="53" spans="1:28" ht="14.65" thickBot="1" x14ac:dyDescent="0.5">
      <c r="A53" s="10" t="s">
        <v>48</v>
      </c>
      <c r="B53" s="10">
        <v>-2.75933262907902E-3</v>
      </c>
      <c r="C53" s="10">
        <v>3.6541772050069794E-4</v>
      </c>
      <c r="D53" s="10">
        <v>-7.5511735591206772</v>
      </c>
      <c r="E53" s="10">
        <v>5.5216540255005711E-7</v>
      </c>
      <c r="F53" s="10">
        <v>-3.5270467719735756E-3</v>
      </c>
      <c r="G53" s="10">
        <v>-1.9916184861844643E-3</v>
      </c>
      <c r="H53" s="10">
        <v>-3.5270467719735756E-3</v>
      </c>
      <c r="I53" s="10">
        <v>-1.9916184861844643E-3</v>
      </c>
      <c r="T53" s="10" t="s">
        <v>48</v>
      </c>
      <c r="U53" s="10">
        <v>-1.6051345049521552E-3</v>
      </c>
      <c r="V53" s="10">
        <v>2.3473271789701853E-4</v>
      </c>
      <c r="W53" s="10">
        <v>-6.838137091976912</v>
      </c>
      <c r="X53" s="10">
        <v>2.1215294037749119E-6</v>
      </c>
      <c r="Y53" s="10">
        <v>-2.0982896455476836E-3</v>
      </c>
      <c r="Z53" s="10">
        <v>-1.111979364356627E-3</v>
      </c>
      <c r="AA53" s="10">
        <v>-2.0982896455476836E-3</v>
      </c>
      <c r="AB53" s="10">
        <v>-1.111979364356627E-3</v>
      </c>
    </row>
    <row r="57" spans="1:28" x14ac:dyDescent="0.45">
      <c r="A57" t="s">
        <v>198</v>
      </c>
      <c r="T57" t="s">
        <v>198</v>
      </c>
    </row>
    <row r="58" spans="1:28" ht="14.65" thickBot="1" x14ac:dyDescent="0.5"/>
    <row r="59" spans="1:28" x14ac:dyDescent="0.45">
      <c r="A59" s="11" t="s">
        <v>199</v>
      </c>
      <c r="B59" s="11" t="s">
        <v>206</v>
      </c>
      <c r="C59" s="11" t="s">
        <v>201</v>
      </c>
      <c r="T59" s="11" t="s">
        <v>199</v>
      </c>
      <c r="U59" s="11" t="s">
        <v>206</v>
      </c>
      <c r="V59" s="11" t="s">
        <v>201</v>
      </c>
    </row>
    <row r="60" spans="1:28" x14ac:dyDescent="0.45">
      <c r="A60" s="9">
        <v>1</v>
      </c>
      <c r="B60" s="9">
        <v>0.11074363450743327</v>
      </c>
      <c r="C60" s="9">
        <v>-3.7886345074332473E-3</v>
      </c>
      <c r="T60" s="9">
        <v>1</v>
      </c>
      <c r="U60" s="9">
        <v>0.16666681626488164</v>
      </c>
      <c r="V60" s="9">
        <v>-5.6054316264881637E-2</v>
      </c>
    </row>
    <row r="61" spans="1:28" x14ac:dyDescent="0.45">
      <c r="A61" s="9">
        <v>2</v>
      </c>
      <c r="B61" s="9">
        <v>0.14661495868546051</v>
      </c>
      <c r="C61" s="9">
        <v>-5.9184958685460504E-2</v>
      </c>
      <c r="T61" s="9">
        <v>2</v>
      </c>
      <c r="U61" s="9">
        <v>0.11851278111631698</v>
      </c>
      <c r="V61" s="9">
        <v>-5.315281116316975E-3</v>
      </c>
    </row>
    <row r="62" spans="1:28" x14ac:dyDescent="0.45">
      <c r="A62" s="9">
        <v>3</v>
      </c>
      <c r="B62" s="9">
        <v>0.11902163239467031</v>
      </c>
      <c r="C62" s="9">
        <v>1.2875867605329688E-2</v>
      </c>
      <c r="T62" s="9">
        <v>3</v>
      </c>
      <c r="U62" s="9">
        <v>0.22124138943325491</v>
      </c>
      <c r="V62" s="9">
        <v>-3.8441389433254897E-2</v>
      </c>
    </row>
    <row r="63" spans="1:28" x14ac:dyDescent="0.45">
      <c r="A63" s="9">
        <v>4</v>
      </c>
      <c r="B63" s="9">
        <v>0.13281829554006541</v>
      </c>
      <c r="C63" s="9">
        <v>2.0996704459934568E-2</v>
      </c>
      <c r="T63" s="9">
        <v>4</v>
      </c>
      <c r="U63" s="9">
        <v>0.16185141275002518</v>
      </c>
      <c r="V63" s="9">
        <v>-2.5089127500251829E-3</v>
      </c>
    </row>
    <row r="64" spans="1:28" x14ac:dyDescent="0.45">
      <c r="A64" s="9">
        <v>5</v>
      </c>
      <c r="B64" s="9">
        <v>0.14661495868546051</v>
      </c>
      <c r="C64" s="9">
        <v>-6.1632458685460495E-2</v>
      </c>
      <c r="T64" s="9">
        <v>5</v>
      </c>
      <c r="U64" s="9">
        <v>9.6040898046986817E-2</v>
      </c>
      <c r="V64" s="9">
        <v>-2.6293398046986799E-2</v>
      </c>
    </row>
    <row r="65" spans="1:22" x14ac:dyDescent="0.45">
      <c r="A65" s="9">
        <v>6</v>
      </c>
      <c r="B65" s="9">
        <v>0.1024656366201962</v>
      </c>
      <c r="C65" s="9">
        <v>2.296936337980382E-2</v>
      </c>
      <c r="T65" s="9">
        <v>6</v>
      </c>
      <c r="U65" s="9">
        <v>6.7148476957848008E-2</v>
      </c>
      <c r="V65" s="9">
        <v>2.9686523042151997E-2</v>
      </c>
    </row>
    <row r="66" spans="1:22" x14ac:dyDescent="0.45">
      <c r="A66" s="9">
        <v>7</v>
      </c>
      <c r="B66" s="9">
        <v>0.16041162183085561</v>
      </c>
      <c r="C66" s="9">
        <v>1.628337816914438E-2</v>
      </c>
      <c r="T66" s="9">
        <v>7</v>
      </c>
      <c r="U66" s="9">
        <v>6.0727938938039405E-2</v>
      </c>
      <c r="V66" s="9">
        <v>-2.8270438938039405E-2</v>
      </c>
    </row>
    <row r="67" spans="1:22" x14ac:dyDescent="0.45">
      <c r="A67" s="9">
        <v>8</v>
      </c>
      <c r="B67" s="9">
        <v>0.20456094389611995</v>
      </c>
      <c r="C67" s="9">
        <v>-3.7023443896119945E-2</v>
      </c>
      <c r="T67" s="9">
        <v>8</v>
      </c>
      <c r="U67" s="9">
        <v>0.14901033671040792</v>
      </c>
      <c r="V67" s="9">
        <v>-1.4582836710407943E-2</v>
      </c>
    </row>
    <row r="68" spans="1:22" x14ac:dyDescent="0.45">
      <c r="A68" s="9">
        <v>9</v>
      </c>
      <c r="B68" s="9">
        <v>0.29285958802664858</v>
      </c>
      <c r="C68" s="9">
        <v>-2.9869588026648575E-2</v>
      </c>
      <c r="T68" s="9">
        <v>9</v>
      </c>
      <c r="U68" s="9">
        <v>6.0727938938039405E-2</v>
      </c>
      <c r="V68" s="9">
        <v>-2.4310438938039414E-2</v>
      </c>
    </row>
    <row r="69" spans="1:22" x14ac:dyDescent="0.45">
      <c r="A69" s="9">
        <v>10</v>
      </c>
      <c r="B69" s="9">
        <v>0.23767293544506818</v>
      </c>
      <c r="C69" s="9">
        <v>-2.3962935445068168E-2</v>
      </c>
      <c r="T69" s="9">
        <v>10</v>
      </c>
      <c r="U69" s="9">
        <v>6.0727938938039405E-2</v>
      </c>
      <c r="V69" s="9">
        <v>1.0834561061960568E-2</v>
      </c>
    </row>
    <row r="70" spans="1:22" x14ac:dyDescent="0.45">
      <c r="A70" s="9">
        <v>11</v>
      </c>
      <c r="B70" s="9">
        <v>0.11350296713651228</v>
      </c>
      <c r="C70" s="9">
        <v>-1.7437967136512272E-2</v>
      </c>
      <c r="T70" s="9">
        <v>11</v>
      </c>
      <c r="U70" s="9">
        <v>0.11851278111631698</v>
      </c>
      <c r="V70" s="9">
        <v>1.3412218883683033E-2</v>
      </c>
    </row>
    <row r="71" spans="1:22" x14ac:dyDescent="0.45">
      <c r="A71" s="9">
        <v>12</v>
      </c>
      <c r="B71" s="9">
        <v>0.16868961971809268</v>
      </c>
      <c r="C71" s="9">
        <v>-3.9569619718092669E-2</v>
      </c>
      <c r="T71" s="9">
        <v>12</v>
      </c>
      <c r="U71" s="9">
        <v>0.10567170507669973</v>
      </c>
      <c r="V71" s="9">
        <v>-2.6024205076699752E-2</v>
      </c>
    </row>
    <row r="72" spans="1:22" x14ac:dyDescent="0.45">
      <c r="A72" s="9">
        <v>13</v>
      </c>
      <c r="B72" s="9">
        <v>2.7963655635062645E-2</v>
      </c>
      <c r="C72" s="9">
        <v>4.0491344364937343E-2</v>
      </c>
      <c r="T72" s="9">
        <v>13</v>
      </c>
      <c r="U72" s="9">
        <v>0.22124138943325491</v>
      </c>
      <c r="V72" s="9">
        <v>2.5881110566745108E-2</v>
      </c>
    </row>
    <row r="73" spans="1:22" x14ac:dyDescent="0.45">
      <c r="A73" s="9">
        <v>14</v>
      </c>
      <c r="B73" s="9">
        <v>0.1162622997655913</v>
      </c>
      <c r="C73" s="9">
        <v>-4.7979976559128779E-4</v>
      </c>
      <c r="T73" s="9">
        <v>14</v>
      </c>
      <c r="U73" s="9">
        <v>0.16506168175992947</v>
      </c>
      <c r="V73" s="9">
        <v>-2.2109181759929486E-2</v>
      </c>
    </row>
    <row r="74" spans="1:22" x14ac:dyDescent="0.45">
      <c r="A74" s="9">
        <v>15</v>
      </c>
      <c r="B74" s="9">
        <v>0.29285958802664858</v>
      </c>
      <c r="C74" s="9">
        <v>0.11324041197335138</v>
      </c>
      <c r="T74" s="9">
        <v>15</v>
      </c>
      <c r="U74" s="9">
        <v>0.16024627824507301</v>
      </c>
      <c r="V74" s="9">
        <v>9.5462217549270034E-3</v>
      </c>
    </row>
    <row r="75" spans="1:22" x14ac:dyDescent="0.45">
      <c r="A75" s="9">
        <v>16</v>
      </c>
      <c r="B75" s="9">
        <v>5.279764929677383E-2</v>
      </c>
      <c r="C75" s="9">
        <v>8.2048507032261853E-3</v>
      </c>
      <c r="T75" s="9">
        <v>16</v>
      </c>
      <c r="U75" s="9">
        <v>0.11369737760146052</v>
      </c>
      <c r="V75" s="9">
        <v>7.8975122398539502E-2</v>
      </c>
    </row>
    <row r="76" spans="1:22" x14ac:dyDescent="0.45">
      <c r="A76" s="9">
        <v>17</v>
      </c>
      <c r="B76" s="9">
        <v>5.5556981925852872E-2</v>
      </c>
      <c r="C76" s="9">
        <v>6.6830180741471457E-3</v>
      </c>
      <c r="T76" s="9">
        <v>17</v>
      </c>
      <c r="U76" s="9">
        <v>0.19395410284906828</v>
      </c>
      <c r="V76" s="9">
        <v>5.6208971509317252E-3</v>
      </c>
    </row>
    <row r="77" spans="1:22" x14ac:dyDescent="0.45">
      <c r="A77" s="9">
        <v>18</v>
      </c>
      <c r="B77" s="9">
        <v>1.6926325118746588E-2</v>
      </c>
      <c r="C77" s="9">
        <v>1.1818674881253405E-2</v>
      </c>
      <c r="T77" s="9">
        <v>18</v>
      </c>
      <c r="U77" s="9">
        <v>0.17308735428469024</v>
      </c>
      <c r="V77" s="9">
        <v>-2.497354284690223E-3</v>
      </c>
    </row>
    <row r="78" spans="1:22" x14ac:dyDescent="0.45">
      <c r="A78" s="9">
        <v>19</v>
      </c>
      <c r="B78" s="9">
        <v>0.22939493755783114</v>
      </c>
      <c r="C78" s="9">
        <v>8.26275624421689E-2</v>
      </c>
      <c r="T78" s="9">
        <v>19</v>
      </c>
      <c r="U78" s="9">
        <v>0.16185141275002518</v>
      </c>
      <c r="V78" s="9">
        <v>4.800858724997481E-2</v>
      </c>
    </row>
    <row r="79" spans="1:22" ht="14.65" thickBot="1" x14ac:dyDescent="0.5">
      <c r="A79" s="10">
        <v>20</v>
      </c>
      <c r="B79" s="10">
        <v>0.23215427018691015</v>
      </c>
      <c r="C79" s="10">
        <v>-6.3241770186910129E-2</v>
      </c>
      <c r="T79" s="10">
        <v>20</v>
      </c>
      <c r="U79" s="10">
        <v>0.17469248878964241</v>
      </c>
      <c r="V79" s="10">
        <v>2.4442511210357593E-2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Data-description</vt:lpstr>
      <vt:lpstr>Salinity-data_Nguyen_et_al_2020</vt:lpstr>
      <vt:lpstr>L8-Collect2-L2</vt:lpstr>
      <vt:lpstr>water-land-mix</vt:lpstr>
      <vt:lpstr>Single-multi_regressions</vt:lpstr>
      <vt:lpstr>pixel%-in-water_recent-Google</vt:lpstr>
      <vt:lpstr>pixel%-in-water_historic-Google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 Sonia Silvestri, Ph.D.</dc:creator>
  <cp:lastModifiedBy>Dr Sonia Silvestri, Ph.D.</cp:lastModifiedBy>
  <dcterms:created xsi:type="dcterms:W3CDTF">2021-11-27T12:05:49Z</dcterms:created>
  <dcterms:modified xsi:type="dcterms:W3CDTF">2022-01-20T11:39:57Z</dcterms:modified>
</cp:coreProperties>
</file>