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2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480" yWindow="135" windowWidth="18195" windowHeight="11760"/>
  </bookViews>
  <sheets>
    <sheet name="Data" sheetId="1" r:id="rId1"/>
    <sheet name="Monthly" sheetId="3" r:id="rId2"/>
    <sheet name="MGraphs" sheetId="2" r:id="rId3"/>
    <sheet name="AGraphs" sheetId="5" r:id="rId4"/>
    <sheet name="Meta" sheetId="4" r:id="rId5"/>
  </sheets>
  <calcPr calcId="145621"/>
  <pivotCaches>
    <pivotCache cacheId="74" r:id="rId6"/>
    <pivotCache cacheId="75" r:id="rId7"/>
    <pivotCache cacheId="76" r:id="rId8"/>
  </pivotCaches>
</workbook>
</file>

<file path=xl/calcChain.xml><?xml version="1.0" encoding="utf-8"?>
<calcChain xmlns="http://schemas.openxmlformats.org/spreadsheetml/2006/main">
  <c r="DA6" i="1" l="1"/>
  <c r="CZ6" i="1"/>
  <c r="CV6" i="1"/>
  <c r="CU6" i="1"/>
  <c r="CT6" i="1"/>
  <c r="AB2" i="3"/>
  <c r="BI2" i="3"/>
  <c r="BL3" i="3" s="1"/>
  <c r="BN16" i="3"/>
  <c r="BM16" i="3"/>
  <c r="BM15" i="3"/>
  <c r="BN15" i="3" s="1"/>
  <c r="BM14" i="3"/>
  <c r="BN14" i="3" s="1"/>
  <c r="BM13" i="3"/>
  <c r="BN13" i="3" s="1"/>
  <c r="BM12" i="3"/>
  <c r="BN12" i="3" s="1"/>
  <c r="BM11" i="3"/>
  <c r="BN11" i="3" s="1"/>
  <c r="BM10" i="3"/>
  <c r="BN10" i="3" s="1"/>
  <c r="BM9" i="3"/>
  <c r="BN9" i="3" s="1"/>
  <c r="BM8" i="3"/>
  <c r="BN8" i="3" s="1"/>
  <c r="BN7" i="3"/>
  <c r="BM7" i="3"/>
  <c r="BM6" i="3"/>
  <c r="BN6" i="3" s="1"/>
  <c r="BM5" i="3"/>
  <c r="BN5" i="3" s="1"/>
  <c r="BK3" i="3" l="1"/>
  <c r="BO5" i="3"/>
  <c r="BO8" i="3"/>
  <c r="BO6" i="3"/>
  <c r="BO9" i="3"/>
  <c r="BO12" i="3"/>
  <c r="BO10" i="3"/>
  <c r="BO13" i="3"/>
  <c r="BO14" i="3"/>
  <c r="BO7" i="3"/>
  <c r="BO11" i="3"/>
  <c r="BO15" i="3"/>
  <c r="BJ3" i="3"/>
  <c r="BP7" i="3" s="1"/>
  <c r="BQ7" i="3" s="1"/>
  <c r="BO16" i="3"/>
  <c r="BP6" i="3" l="1"/>
  <c r="BQ6" i="3" s="1"/>
  <c r="BP12" i="3"/>
  <c r="BQ12" i="3" s="1"/>
  <c r="BP14" i="3"/>
  <c r="BQ14" i="3" s="1"/>
  <c r="BP10" i="3"/>
  <c r="BQ10" i="3" s="1"/>
  <c r="BP9" i="3"/>
  <c r="BQ9" i="3" s="1"/>
  <c r="BP11" i="3"/>
  <c r="BQ11" i="3" s="1"/>
  <c r="BP5" i="3"/>
  <c r="BQ5" i="3" s="1"/>
  <c r="BP16" i="3"/>
  <c r="BQ16" i="3" s="1"/>
  <c r="BP8" i="3"/>
  <c r="BQ8" i="3" s="1"/>
  <c r="BP13" i="3"/>
  <c r="BQ13" i="3" s="1"/>
  <c r="BP15" i="3"/>
  <c r="BQ15" i="3" s="1"/>
  <c r="W23" i="3" l="1"/>
  <c r="V23" i="3"/>
  <c r="U23" i="3"/>
  <c r="W22" i="3"/>
  <c r="V22" i="3"/>
  <c r="U22" i="3"/>
  <c r="W21" i="3"/>
  <c r="V21" i="3"/>
  <c r="U21" i="3"/>
  <c r="W20" i="3"/>
  <c r="V20" i="3"/>
  <c r="U20" i="3"/>
  <c r="W19" i="3"/>
  <c r="V19" i="3"/>
  <c r="U19" i="3"/>
  <c r="W18" i="3"/>
  <c r="V18" i="3"/>
  <c r="U18" i="3"/>
  <c r="W17" i="3"/>
  <c r="V17" i="3"/>
  <c r="U17" i="3"/>
  <c r="W16" i="3"/>
  <c r="V16" i="3"/>
  <c r="U16" i="3"/>
  <c r="W15" i="3"/>
  <c r="V15" i="3"/>
  <c r="U15" i="3"/>
  <c r="W14" i="3"/>
  <c r="V14" i="3"/>
  <c r="U14" i="3"/>
  <c r="W13" i="3"/>
  <c r="V13" i="3"/>
  <c r="U13" i="3"/>
  <c r="W12" i="3"/>
  <c r="V12" i="3"/>
  <c r="U12" i="3"/>
  <c r="W11" i="3"/>
  <c r="V11" i="3"/>
  <c r="U11" i="3"/>
  <c r="W10" i="3"/>
  <c r="V10" i="3"/>
  <c r="U10" i="3"/>
  <c r="W9" i="3"/>
  <c r="V9" i="3"/>
  <c r="U9" i="3"/>
  <c r="W8" i="3"/>
  <c r="V8" i="3"/>
  <c r="U8" i="3"/>
  <c r="W7" i="3"/>
  <c r="V7" i="3"/>
  <c r="U7" i="3"/>
  <c r="W6" i="3"/>
  <c r="V6" i="3"/>
  <c r="U6" i="3"/>
  <c r="Y12" i="3"/>
  <c r="Y11" i="3"/>
  <c r="Y10" i="3"/>
  <c r="Y9" i="3"/>
  <c r="Y8" i="3"/>
  <c r="Y7" i="3"/>
  <c r="X14" i="3"/>
  <c r="X13" i="3"/>
  <c r="X12" i="3"/>
  <c r="X11" i="3"/>
  <c r="X10" i="3"/>
  <c r="X9" i="3"/>
  <c r="X8" i="3"/>
  <c r="X7" i="3"/>
  <c r="X6" i="3"/>
  <c r="T14" i="3"/>
  <c r="S14" i="3"/>
  <c r="R14" i="3"/>
  <c r="T13" i="3"/>
  <c r="S13" i="3"/>
  <c r="R13" i="3"/>
  <c r="T12" i="3"/>
  <c r="S12" i="3"/>
  <c r="R12" i="3"/>
  <c r="T11" i="3"/>
  <c r="S11" i="3"/>
  <c r="R11" i="3"/>
  <c r="T10" i="3"/>
  <c r="S10" i="3"/>
  <c r="R10" i="3"/>
  <c r="T9" i="3"/>
  <c r="S9" i="3"/>
  <c r="R9" i="3"/>
  <c r="T8" i="3"/>
  <c r="S8" i="3"/>
  <c r="R8" i="3"/>
  <c r="T7" i="3"/>
  <c r="S7" i="3"/>
  <c r="R7" i="3"/>
  <c r="T6" i="3"/>
  <c r="S6" i="3"/>
  <c r="R6" i="3"/>
  <c r="AU5" i="3"/>
  <c r="AV5" i="3" s="1"/>
  <c r="AW5" i="3" s="1"/>
  <c r="AX5" i="3" s="1"/>
  <c r="AY5" i="3" s="1"/>
  <c r="AZ5" i="3" s="1"/>
  <c r="BA5" i="3" s="1"/>
  <c r="BB5" i="3" s="1"/>
  <c r="BC5" i="3" s="1"/>
  <c r="BD5" i="3" s="1"/>
  <c r="BE5" i="3" s="1"/>
  <c r="BF5" i="3" s="1"/>
  <c r="Y24" i="3"/>
  <c r="Y23" i="3"/>
  <c r="Y22" i="3"/>
  <c r="Y21" i="3"/>
  <c r="Y20" i="3"/>
  <c r="Y19" i="3"/>
  <c r="Y18" i="3"/>
  <c r="X29" i="3"/>
  <c r="X28" i="3"/>
  <c r="X27" i="3"/>
  <c r="X26" i="3"/>
  <c r="X25" i="3"/>
  <c r="X24" i="3"/>
  <c r="X23" i="3"/>
  <c r="X22" i="3"/>
  <c r="X21" i="3"/>
  <c r="X20" i="3"/>
  <c r="X19" i="3"/>
  <c r="X17" i="3"/>
  <c r="X16" i="3"/>
  <c r="X15" i="3"/>
  <c r="X18" i="3"/>
  <c r="W29" i="3"/>
  <c r="W28" i="3"/>
  <c r="W27" i="3"/>
  <c r="W26" i="3"/>
  <c r="W25" i="3"/>
  <c r="W24" i="3"/>
  <c r="V29" i="3"/>
  <c r="U29" i="3"/>
  <c r="V28" i="3"/>
  <c r="U28" i="3"/>
  <c r="V27" i="3"/>
  <c r="U27" i="3"/>
  <c r="V26" i="3"/>
  <c r="U26" i="3"/>
  <c r="V25" i="3"/>
  <c r="U25" i="3"/>
  <c r="V24" i="3"/>
  <c r="U24" i="3"/>
  <c r="T29" i="3"/>
  <c r="S29" i="3"/>
  <c r="R29" i="3"/>
  <c r="Q29" i="3"/>
  <c r="T28" i="3"/>
  <c r="S28" i="3"/>
  <c r="R28" i="3"/>
  <c r="Q28" i="3"/>
  <c r="T27" i="3"/>
  <c r="S27" i="3"/>
  <c r="R27" i="3"/>
  <c r="Q27" i="3"/>
  <c r="T26" i="3"/>
  <c r="S26" i="3"/>
  <c r="R26" i="3"/>
  <c r="Q26" i="3"/>
  <c r="T25" i="3"/>
  <c r="S25" i="3"/>
  <c r="R25" i="3"/>
  <c r="Q25" i="3"/>
  <c r="T24" i="3"/>
  <c r="S24" i="3"/>
  <c r="R24" i="3"/>
  <c r="Q24" i="3"/>
  <c r="T23" i="3"/>
  <c r="S23" i="3"/>
  <c r="R23" i="3"/>
  <c r="Q23" i="3"/>
  <c r="T22" i="3"/>
  <c r="S22" i="3"/>
  <c r="R22" i="3"/>
  <c r="Q22" i="3"/>
  <c r="T21" i="3"/>
  <c r="S21" i="3"/>
  <c r="R21" i="3"/>
  <c r="Q21" i="3"/>
  <c r="T20" i="3"/>
  <c r="S20" i="3"/>
  <c r="R20" i="3"/>
  <c r="Q20" i="3"/>
  <c r="T19" i="3"/>
  <c r="S19" i="3"/>
  <c r="R19" i="3"/>
  <c r="Q19" i="3"/>
  <c r="T18" i="3"/>
  <c r="S18" i="3"/>
  <c r="R18" i="3"/>
  <c r="Q18" i="3"/>
  <c r="T17" i="3"/>
  <c r="S17" i="3"/>
  <c r="R17" i="3"/>
  <c r="Q17" i="3"/>
  <c r="T16" i="3"/>
  <c r="S16" i="3"/>
  <c r="R16" i="3"/>
  <c r="Q16" i="3"/>
  <c r="T15" i="3"/>
  <c r="S15" i="3"/>
  <c r="R15" i="3"/>
  <c r="Q15" i="3"/>
  <c r="V471" i="1"/>
  <c r="W471" i="1" s="1"/>
  <c r="V182" i="1"/>
  <c r="W182" i="1" s="1"/>
  <c r="T2" i="1" l="1"/>
  <c r="U2" i="1" l="1"/>
  <c r="AU6" i="3" l="1"/>
  <c r="AU7" i="3" l="1"/>
  <c r="AW6" i="3"/>
  <c r="AV6" i="3"/>
  <c r="AV7" i="3" l="1"/>
  <c r="AW7" i="3"/>
  <c r="AU8" i="3"/>
  <c r="AX6" i="3"/>
  <c r="AX7" i="3" l="1"/>
  <c r="AW8" i="3"/>
  <c r="AV8" i="3"/>
  <c r="AY6" i="3"/>
  <c r="AY7" i="3" l="1"/>
  <c r="AX8" i="3"/>
  <c r="AZ6" i="3"/>
  <c r="AZ7" i="3" l="1"/>
  <c r="AY8" i="3"/>
  <c r="BA6" i="3"/>
  <c r="BA7" i="3" l="1"/>
  <c r="AZ8" i="3"/>
  <c r="BB6" i="3"/>
  <c r="BB7" i="3" l="1"/>
  <c r="BA8" i="3"/>
  <c r="BC6" i="3"/>
  <c r="BC7" i="3" l="1"/>
  <c r="BB8" i="3"/>
  <c r="BD6" i="3"/>
  <c r="BD7" i="3" l="1"/>
  <c r="BD8" i="3" s="1"/>
  <c r="BC8" i="3"/>
  <c r="BE6" i="3"/>
  <c r="BE7" i="3" l="1"/>
  <c r="BE8" i="3" s="1"/>
  <c r="BF6" i="3"/>
  <c r="BF7" i="3" l="1"/>
  <c r="BF8" i="3" s="1"/>
  <c r="Y6" i="3"/>
  <c r="P29" i="3"/>
  <c r="P28" i="3"/>
  <c r="P27" i="3"/>
  <c r="P26" i="3"/>
  <c r="P25" i="3"/>
  <c r="P24" i="3"/>
  <c r="P23" i="3"/>
  <c r="P22" i="3"/>
  <c r="P21" i="3"/>
  <c r="P20" i="3"/>
  <c r="P19" i="3"/>
  <c r="P18" i="3"/>
  <c r="P17" i="3"/>
  <c r="P16" i="3"/>
  <c r="P15" i="3"/>
  <c r="Q14" i="3"/>
  <c r="P14" i="3"/>
  <c r="Q13" i="3"/>
  <c r="P13" i="3"/>
  <c r="Q12" i="3"/>
  <c r="P12" i="3"/>
  <c r="Q11" i="3"/>
  <c r="P11" i="3"/>
  <c r="Q10" i="3"/>
  <c r="P10" i="3"/>
  <c r="Q9" i="3"/>
  <c r="P9" i="3"/>
  <c r="Q8" i="3"/>
  <c r="P8" i="3"/>
  <c r="Q7" i="3"/>
  <c r="P7" i="3"/>
  <c r="Q6" i="3"/>
  <c r="P6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S6" i="1"/>
  <c r="CR6" i="1"/>
  <c r="CQ6" i="1"/>
  <c r="CP6" i="1"/>
  <c r="CC6" i="1"/>
  <c r="CA7" i="1" l="1"/>
  <c r="CX6" i="1"/>
  <c r="CW6" i="1"/>
  <c r="CO6" i="1"/>
  <c r="CN6" i="1"/>
  <c r="CM6" i="1"/>
  <c r="CL6" i="1"/>
  <c r="CK6" i="1"/>
  <c r="CJ6" i="1"/>
  <c r="CI6" i="1"/>
  <c r="CH6" i="1"/>
  <c r="CG6" i="1"/>
  <c r="CF6" i="1"/>
  <c r="CE6" i="1"/>
  <c r="CD6" i="1"/>
  <c r="CB6" i="1"/>
  <c r="CA6" i="1"/>
  <c r="CA5" i="1"/>
  <c r="CY6" i="1" l="1"/>
  <c r="O29" i="3" l="1"/>
  <c r="N29" i="3"/>
  <c r="M29" i="3"/>
  <c r="L29" i="3"/>
  <c r="K29" i="3"/>
  <c r="J29" i="3"/>
  <c r="I29" i="3"/>
  <c r="H29" i="3"/>
  <c r="G29" i="3"/>
  <c r="F29" i="3"/>
  <c r="E29" i="3"/>
  <c r="O28" i="3"/>
  <c r="N28" i="3"/>
  <c r="M28" i="3"/>
  <c r="L28" i="3"/>
  <c r="K28" i="3"/>
  <c r="J28" i="3"/>
  <c r="I28" i="3"/>
  <c r="H28" i="3"/>
  <c r="G28" i="3"/>
  <c r="F28" i="3"/>
  <c r="E28" i="3"/>
  <c r="O27" i="3"/>
  <c r="N27" i="3"/>
  <c r="M27" i="3"/>
  <c r="L27" i="3"/>
  <c r="K27" i="3"/>
  <c r="J27" i="3"/>
  <c r="I27" i="3"/>
  <c r="H27" i="3"/>
  <c r="G27" i="3"/>
  <c r="F27" i="3"/>
  <c r="E27" i="3"/>
  <c r="O26" i="3"/>
  <c r="N26" i="3"/>
  <c r="M26" i="3"/>
  <c r="L26" i="3"/>
  <c r="K26" i="3"/>
  <c r="J26" i="3"/>
  <c r="I26" i="3"/>
  <c r="H26" i="3"/>
  <c r="G26" i="3"/>
  <c r="F26" i="3"/>
  <c r="E26" i="3"/>
  <c r="O25" i="3"/>
  <c r="N25" i="3"/>
  <c r="M25" i="3"/>
  <c r="L25" i="3"/>
  <c r="K25" i="3"/>
  <c r="J25" i="3"/>
  <c r="I25" i="3"/>
  <c r="H25" i="3"/>
  <c r="G25" i="3"/>
  <c r="F25" i="3"/>
  <c r="E25" i="3"/>
  <c r="O24" i="3"/>
  <c r="N24" i="3"/>
  <c r="M24" i="3"/>
  <c r="L24" i="3"/>
  <c r="K24" i="3"/>
  <c r="J24" i="3"/>
  <c r="I24" i="3"/>
  <c r="H24" i="3"/>
  <c r="G24" i="3"/>
  <c r="F24" i="3"/>
  <c r="E24" i="3"/>
  <c r="O23" i="3"/>
  <c r="N23" i="3"/>
  <c r="M23" i="3"/>
  <c r="L23" i="3"/>
  <c r="K23" i="3"/>
  <c r="J23" i="3"/>
  <c r="I23" i="3"/>
  <c r="H23" i="3"/>
  <c r="G23" i="3"/>
  <c r="F23" i="3"/>
  <c r="E23" i="3"/>
  <c r="O22" i="3"/>
  <c r="N22" i="3"/>
  <c r="M22" i="3"/>
  <c r="L22" i="3"/>
  <c r="K22" i="3"/>
  <c r="J22" i="3"/>
  <c r="I22" i="3"/>
  <c r="H22" i="3"/>
  <c r="G22" i="3"/>
  <c r="F22" i="3"/>
  <c r="E22" i="3"/>
  <c r="O21" i="3"/>
  <c r="N21" i="3"/>
  <c r="M21" i="3"/>
  <c r="L21" i="3"/>
  <c r="K21" i="3"/>
  <c r="J21" i="3"/>
  <c r="I21" i="3"/>
  <c r="H21" i="3"/>
  <c r="G21" i="3"/>
  <c r="F21" i="3"/>
  <c r="E21" i="3"/>
  <c r="O20" i="3"/>
  <c r="N20" i="3"/>
  <c r="M20" i="3"/>
  <c r="L20" i="3"/>
  <c r="K20" i="3"/>
  <c r="J20" i="3"/>
  <c r="I20" i="3"/>
  <c r="H20" i="3"/>
  <c r="G20" i="3"/>
  <c r="F20" i="3"/>
  <c r="E20" i="3"/>
  <c r="O19" i="3"/>
  <c r="N19" i="3"/>
  <c r="M19" i="3"/>
  <c r="L19" i="3"/>
  <c r="K19" i="3"/>
  <c r="J19" i="3"/>
  <c r="I19" i="3"/>
  <c r="H19" i="3"/>
  <c r="G19" i="3"/>
  <c r="F19" i="3"/>
  <c r="E19" i="3"/>
  <c r="O18" i="3"/>
  <c r="N18" i="3"/>
  <c r="M18" i="3"/>
  <c r="L18" i="3"/>
  <c r="K18" i="3"/>
  <c r="J18" i="3"/>
  <c r="I18" i="3"/>
  <c r="H18" i="3"/>
  <c r="G18" i="3"/>
  <c r="F18" i="3"/>
  <c r="E18" i="3"/>
  <c r="O17" i="3"/>
  <c r="N17" i="3"/>
  <c r="M17" i="3"/>
  <c r="L17" i="3"/>
  <c r="K17" i="3"/>
  <c r="J17" i="3"/>
  <c r="I17" i="3"/>
  <c r="H17" i="3"/>
  <c r="G17" i="3"/>
  <c r="F17" i="3"/>
  <c r="E17" i="3"/>
  <c r="O16" i="3"/>
  <c r="N16" i="3"/>
  <c r="M16" i="3"/>
  <c r="L16" i="3"/>
  <c r="K16" i="3"/>
  <c r="J16" i="3"/>
  <c r="I16" i="3"/>
  <c r="H16" i="3"/>
  <c r="G16" i="3"/>
  <c r="F16" i="3"/>
  <c r="E16" i="3"/>
  <c r="O15" i="3"/>
  <c r="N15" i="3"/>
  <c r="M15" i="3"/>
  <c r="L15" i="3"/>
  <c r="K15" i="3"/>
  <c r="J15" i="3"/>
  <c r="I15" i="3"/>
  <c r="H15" i="3"/>
  <c r="G15" i="3"/>
  <c r="F15" i="3"/>
  <c r="E15" i="3"/>
  <c r="O14" i="3"/>
  <c r="N14" i="3"/>
  <c r="M14" i="3"/>
  <c r="L14" i="3"/>
  <c r="K14" i="3"/>
  <c r="J14" i="3"/>
  <c r="I14" i="3"/>
  <c r="H14" i="3"/>
  <c r="G14" i="3"/>
  <c r="F14" i="3"/>
  <c r="E14" i="3"/>
  <c r="O13" i="3"/>
  <c r="N13" i="3"/>
  <c r="M13" i="3"/>
  <c r="L13" i="3"/>
  <c r="K13" i="3"/>
  <c r="J13" i="3"/>
  <c r="I13" i="3"/>
  <c r="H13" i="3"/>
  <c r="G13" i="3"/>
  <c r="F13" i="3"/>
  <c r="E13" i="3"/>
  <c r="O12" i="3"/>
  <c r="N12" i="3"/>
  <c r="M12" i="3"/>
  <c r="L12" i="3"/>
  <c r="K12" i="3"/>
  <c r="J12" i="3"/>
  <c r="I12" i="3"/>
  <c r="H12" i="3"/>
  <c r="G12" i="3"/>
  <c r="F12" i="3"/>
  <c r="E12" i="3"/>
  <c r="O11" i="3"/>
  <c r="N11" i="3"/>
  <c r="M11" i="3"/>
  <c r="L11" i="3"/>
  <c r="K11" i="3"/>
  <c r="J11" i="3"/>
  <c r="I11" i="3"/>
  <c r="H11" i="3"/>
  <c r="G11" i="3"/>
  <c r="F11" i="3"/>
  <c r="E11" i="3"/>
  <c r="O10" i="3"/>
  <c r="N10" i="3"/>
  <c r="M10" i="3"/>
  <c r="L10" i="3"/>
  <c r="K10" i="3"/>
  <c r="J10" i="3"/>
  <c r="I10" i="3"/>
  <c r="H10" i="3"/>
  <c r="G10" i="3"/>
  <c r="F10" i="3"/>
  <c r="E10" i="3"/>
  <c r="O9" i="3"/>
  <c r="N9" i="3"/>
  <c r="M9" i="3"/>
  <c r="L9" i="3"/>
  <c r="K9" i="3"/>
  <c r="J9" i="3"/>
  <c r="I9" i="3"/>
  <c r="H9" i="3"/>
  <c r="G9" i="3"/>
  <c r="F9" i="3"/>
  <c r="E9" i="3"/>
  <c r="O8" i="3"/>
  <c r="N8" i="3"/>
  <c r="M8" i="3"/>
  <c r="L8" i="3"/>
  <c r="K8" i="3"/>
  <c r="J8" i="3"/>
  <c r="I8" i="3"/>
  <c r="H8" i="3"/>
  <c r="G8" i="3"/>
  <c r="F8" i="3"/>
  <c r="E8" i="3"/>
  <c r="O7" i="3"/>
  <c r="N7" i="3"/>
  <c r="M7" i="3"/>
  <c r="L7" i="3"/>
  <c r="K7" i="3"/>
  <c r="J7" i="3"/>
  <c r="I7" i="3"/>
  <c r="H7" i="3"/>
  <c r="G7" i="3"/>
  <c r="F7" i="3"/>
  <c r="E7" i="3"/>
  <c r="O6" i="3"/>
  <c r="N6" i="3"/>
  <c r="M6" i="3"/>
  <c r="L6" i="3"/>
  <c r="K6" i="3"/>
  <c r="J6" i="3"/>
  <c r="I6" i="3"/>
  <c r="H6" i="3"/>
  <c r="G6" i="3"/>
  <c r="F6" i="3"/>
  <c r="E6" i="3"/>
  <c r="D29" i="3"/>
  <c r="D28" i="3"/>
  <c r="AB28" i="3" s="1"/>
  <c r="AC28" i="3" s="1"/>
  <c r="D27" i="3"/>
  <c r="D26" i="3"/>
  <c r="D25" i="3"/>
  <c r="D24" i="3"/>
  <c r="AB24" i="3" s="1"/>
  <c r="AC24" i="3" s="1"/>
  <c r="D23" i="3"/>
  <c r="AB23" i="3" s="1"/>
  <c r="D22" i="3"/>
  <c r="AB22" i="3" s="1"/>
  <c r="D21" i="3"/>
  <c r="AB21" i="3" s="1"/>
  <c r="D20" i="3"/>
  <c r="AB20" i="3" s="1"/>
  <c r="AC20" i="3" s="1"/>
  <c r="D19" i="3"/>
  <c r="AB19" i="3" s="1"/>
  <c r="D18" i="3"/>
  <c r="D17" i="3"/>
  <c r="D16" i="3"/>
  <c r="AB16" i="3" s="1"/>
  <c r="AC16" i="3" s="1"/>
  <c r="D15" i="3"/>
  <c r="D14" i="3"/>
  <c r="D13" i="3"/>
  <c r="D12" i="3"/>
  <c r="AB12" i="3" s="1"/>
  <c r="AC12" i="3" s="1"/>
  <c r="D11" i="3"/>
  <c r="AB11" i="3" s="1"/>
  <c r="D10" i="3"/>
  <c r="AB10" i="3" s="1"/>
  <c r="D9" i="3"/>
  <c r="AB9" i="3" s="1"/>
  <c r="D8" i="3"/>
  <c r="AB8" i="3" s="1"/>
  <c r="AC8" i="3" s="1"/>
  <c r="D7" i="3"/>
  <c r="AB7" i="3" s="1"/>
  <c r="D6" i="3"/>
  <c r="AB6" i="3" l="1"/>
  <c r="AC6" i="3" s="1"/>
  <c r="AC10" i="3"/>
  <c r="AB14" i="3"/>
  <c r="AC14" i="3" s="1"/>
  <c r="AB18" i="3"/>
  <c r="AC18" i="3" s="1"/>
  <c r="AC22" i="3"/>
  <c r="AB26" i="3"/>
  <c r="AC26" i="3" s="1"/>
  <c r="AC9" i="3"/>
  <c r="AC21" i="3"/>
  <c r="AC7" i="3"/>
  <c r="AB15" i="3"/>
  <c r="AC15" i="3" s="1"/>
  <c r="AC23" i="3"/>
  <c r="AC11" i="3"/>
  <c r="AC19" i="3"/>
  <c r="AB27" i="3"/>
  <c r="AC27" i="3" s="1"/>
  <c r="AB13" i="3"/>
  <c r="AC13" i="3" s="1"/>
  <c r="AB17" i="3"/>
  <c r="AC17" i="3" s="1"/>
  <c r="AB25" i="3"/>
  <c r="AC25" i="3" s="1"/>
  <c r="AB29" i="3"/>
  <c r="AC29" i="3" s="1"/>
  <c r="AA6" i="3"/>
  <c r="AA10" i="3"/>
  <c r="AA14" i="3"/>
  <c r="AA18" i="3"/>
  <c r="AA22" i="3"/>
  <c r="AA26" i="3"/>
  <c r="AA9" i="3"/>
  <c r="AA13" i="3"/>
  <c r="AA17" i="3"/>
  <c r="AA21" i="3"/>
  <c r="AA25" i="3"/>
  <c r="AA29" i="3"/>
  <c r="AA8" i="3"/>
  <c r="AA12" i="3"/>
  <c r="AA16" i="3"/>
  <c r="AA20" i="3"/>
  <c r="AA24" i="3"/>
  <c r="AA28" i="3"/>
  <c r="AA7" i="3"/>
  <c r="AA11" i="3"/>
  <c r="AA15" i="3"/>
  <c r="AA19" i="3"/>
  <c r="AA23" i="3"/>
  <c r="AA27" i="3"/>
  <c r="A32" i="3" l="1"/>
  <c r="A31" i="3"/>
  <c r="A30" i="3"/>
  <c r="B29" i="3"/>
  <c r="Z29" i="3" s="1"/>
  <c r="A29" i="3"/>
  <c r="B28" i="3"/>
  <c r="Z28" i="3" s="1"/>
  <c r="A28" i="3"/>
  <c r="B27" i="3"/>
  <c r="Z27" i="3" s="1"/>
  <c r="A27" i="3"/>
  <c r="B26" i="3"/>
  <c r="Z26" i="3" s="1"/>
  <c r="A26" i="3"/>
  <c r="B25" i="3"/>
  <c r="Z25" i="3" s="1"/>
  <c r="A25" i="3"/>
  <c r="B24" i="3"/>
  <c r="Z24" i="3" s="1"/>
  <c r="A24" i="3"/>
  <c r="B23" i="3"/>
  <c r="Z23" i="3" s="1"/>
  <c r="A23" i="3"/>
  <c r="B22" i="3"/>
  <c r="Z22" i="3" s="1"/>
  <c r="A22" i="3"/>
  <c r="B21" i="3"/>
  <c r="Z21" i="3" s="1"/>
  <c r="A21" i="3"/>
  <c r="B20" i="3"/>
  <c r="Z20" i="3" s="1"/>
  <c r="A20" i="3"/>
  <c r="B19" i="3"/>
  <c r="Z19" i="3" s="1"/>
  <c r="A19" i="3"/>
  <c r="B18" i="3"/>
  <c r="Z18" i="3" s="1"/>
  <c r="A18" i="3"/>
  <c r="B17" i="3"/>
  <c r="Z17" i="3" s="1"/>
  <c r="A17" i="3"/>
  <c r="B16" i="3"/>
  <c r="Z16" i="3" s="1"/>
  <c r="A16" i="3"/>
  <c r="B15" i="3"/>
  <c r="Z15" i="3" s="1"/>
  <c r="A15" i="3"/>
  <c r="B14" i="3"/>
  <c r="Z14" i="3" s="1"/>
  <c r="A14" i="3"/>
  <c r="B13" i="3"/>
  <c r="Z13" i="3" s="1"/>
  <c r="A13" i="3"/>
  <c r="B12" i="3"/>
  <c r="Z12" i="3" s="1"/>
  <c r="A12" i="3"/>
  <c r="B11" i="3"/>
  <c r="Z11" i="3" s="1"/>
  <c r="A11" i="3"/>
  <c r="B10" i="3"/>
  <c r="Z10" i="3" s="1"/>
  <c r="A10" i="3"/>
  <c r="B9" i="3"/>
  <c r="Z9" i="3" s="1"/>
  <c r="A9" i="3"/>
  <c r="B8" i="3"/>
  <c r="Z8" i="3" s="1"/>
  <c r="A8" i="3"/>
  <c r="B7" i="3"/>
  <c r="Z7" i="3" s="1"/>
  <c r="A7" i="3"/>
  <c r="B6" i="3"/>
  <c r="Z6" i="3" s="1"/>
  <c r="A6" i="3"/>
  <c r="A5" i="3"/>
  <c r="AR5" i="3" l="1"/>
  <c r="AQ5" i="3"/>
  <c r="AS5" i="3"/>
  <c r="AH6" i="3"/>
  <c r="AH7" i="3"/>
  <c r="AI6" i="3"/>
  <c r="AJ6" i="3"/>
  <c r="AK6" i="3"/>
  <c r="AI7" i="3"/>
  <c r="AJ7" i="3"/>
  <c r="AL6" i="3"/>
  <c r="AK7" i="3"/>
  <c r="AL7" i="3"/>
  <c r="AM6" i="3"/>
  <c r="AM7" i="3"/>
  <c r="AN6" i="3"/>
  <c r="AN7" i="3"/>
  <c r="AO6" i="3"/>
  <c r="AO7" i="3"/>
  <c r="AP6" i="3"/>
  <c r="AP7" i="3"/>
  <c r="AQ6" i="3"/>
  <c r="AR6" i="3"/>
  <c r="AS6" i="3"/>
  <c r="W5" i="1"/>
  <c r="V836" i="1"/>
  <c r="W836" i="1" s="1"/>
  <c r="V835" i="1"/>
  <c r="W835" i="1" s="1"/>
  <c r="V834" i="1"/>
  <c r="W834" i="1" s="1"/>
  <c r="V833" i="1"/>
  <c r="W833" i="1" s="1"/>
  <c r="V832" i="1"/>
  <c r="W832" i="1" s="1"/>
  <c r="V831" i="1"/>
  <c r="W831" i="1" s="1"/>
  <c r="V830" i="1"/>
  <c r="W830" i="1" s="1"/>
  <c r="V829" i="1"/>
  <c r="W829" i="1" s="1"/>
  <c r="V828" i="1"/>
  <c r="W828" i="1" s="1"/>
  <c r="V827" i="1"/>
  <c r="W827" i="1" s="1"/>
  <c r="V826" i="1"/>
  <c r="W826" i="1" s="1"/>
  <c r="V825" i="1"/>
  <c r="W825" i="1" s="1"/>
  <c r="V824" i="1"/>
  <c r="W824" i="1" s="1"/>
  <c r="V823" i="1"/>
  <c r="W823" i="1" s="1"/>
  <c r="V822" i="1"/>
  <c r="W822" i="1" s="1"/>
  <c r="V821" i="1"/>
  <c r="W821" i="1" s="1"/>
  <c r="V820" i="1"/>
  <c r="W820" i="1" s="1"/>
  <c r="V819" i="1"/>
  <c r="W819" i="1" s="1"/>
  <c r="V818" i="1"/>
  <c r="W818" i="1" s="1"/>
  <c r="V817" i="1"/>
  <c r="W817" i="1" s="1"/>
  <c r="V816" i="1"/>
  <c r="W816" i="1" s="1"/>
  <c r="V815" i="1"/>
  <c r="W815" i="1" s="1"/>
  <c r="V814" i="1"/>
  <c r="W814" i="1" s="1"/>
  <c r="V813" i="1"/>
  <c r="W813" i="1" s="1"/>
  <c r="V812" i="1"/>
  <c r="W812" i="1" s="1"/>
  <c r="V811" i="1"/>
  <c r="W811" i="1" s="1"/>
  <c r="V810" i="1"/>
  <c r="W810" i="1" s="1"/>
  <c r="V809" i="1"/>
  <c r="W809" i="1" s="1"/>
  <c r="V808" i="1"/>
  <c r="W808" i="1" s="1"/>
  <c r="V807" i="1"/>
  <c r="W807" i="1" s="1"/>
  <c r="V806" i="1"/>
  <c r="W806" i="1" s="1"/>
  <c r="V805" i="1"/>
  <c r="W805" i="1" s="1"/>
  <c r="V804" i="1"/>
  <c r="W804" i="1" s="1"/>
  <c r="V803" i="1"/>
  <c r="W803" i="1" s="1"/>
  <c r="V802" i="1"/>
  <c r="W802" i="1" s="1"/>
  <c r="V801" i="1"/>
  <c r="W801" i="1" s="1"/>
  <c r="V800" i="1"/>
  <c r="W800" i="1" s="1"/>
  <c r="V799" i="1"/>
  <c r="W799" i="1" s="1"/>
  <c r="V798" i="1"/>
  <c r="W798" i="1" s="1"/>
  <c r="V797" i="1"/>
  <c r="W797" i="1" s="1"/>
  <c r="V796" i="1"/>
  <c r="W796" i="1" s="1"/>
  <c r="V795" i="1"/>
  <c r="W795" i="1" s="1"/>
  <c r="V794" i="1"/>
  <c r="W794" i="1" s="1"/>
  <c r="V793" i="1"/>
  <c r="W793" i="1" s="1"/>
  <c r="V792" i="1"/>
  <c r="W792" i="1" s="1"/>
  <c r="V791" i="1"/>
  <c r="W791" i="1" s="1"/>
  <c r="V790" i="1"/>
  <c r="W790" i="1" s="1"/>
  <c r="V789" i="1"/>
  <c r="W789" i="1" s="1"/>
  <c r="V788" i="1"/>
  <c r="W788" i="1" s="1"/>
  <c r="V787" i="1"/>
  <c r="W787" i="1" s="1"/>
  <c r="V786" i="1"/>
  <c r="W786" i="1" s="1"/>
  <c r="V785" i="1"/>
  <c r="W785" i="1" s="1"/>
  <c r="V784" i="1"/>
  <c r="W784" i="1" s="1"/>
  <c r="V783" i="1"/>
  <c r="W783" i="1" s="1"/>
  <c r="V782" i="1"/>
  <c r="W782" i="1" s="1"/>
  <c r="V781" i="1"/>
  <c r="W781" i="1" s="1"/>
  <c r="V780" i="1"/>
  <c r="W780" i="1" s="1"/>
  <c r="V779" i="1"/>
  <c r="W779" i="1" s="1"/>
  <c r="V778" i="1"/>
  <c r="W778" i="1" s="1"/>
  <c r="V777" i="1"/>
  <c r="W777" i="1" s="1"/>
  <c r="V776" i="1"/>
  <c r="W776" i="1" s="1"/>
  <c r="V775" i="1"/>
  <c r="W775" i="1" s="1"/>
  <c r="V774" i="1"/>
  <c r="W774" i="1" s="1"/>
  <c r="V773" i="1"/>
  <c r="W773" i="1" s="1"/>
  <c r="V772" i="1"/>
  <c r="W772" i="1" s="1"/>
  <c r="V771" i="1"/>
  <c r="W771" i="1" s="1"/>
  <c r="V770" i="1"/>
  <c r="W770" i="1" s="1"/>
  <c r="V769" i="1"/>
  <c r="W769" i="1" s="1"/>
  <c r="V768" i="1"/>
  <c r="W768" i="1" s="1"/>
  <c r="V767" i="1"/>
  <c r="W767" i="1" s="1"/>
  <c r="V766" i="1"/>
  <c r="W766" i="1" s="1"/>
  <c r="V765" i="1"/>
  <c r="W765" i="1" s="1"/>
  <c r="V764" i="1"/>
  <c r="W764" i="1" s="1"/>
  <c r="V763" i="1"/>
  <c r="W763" i="1" s="1"/>
  <c r="V762" i="1"/>
  <c r="W762" i="1" s="1"/>
  <c r="V761" i="1"/>
  <c r="W761" i="1" s="1"/>
  <c r="V760" i="1"/>
  <c r="W760" i="1" s="1"/>
  <c r="V759" i="1"/>
  <c r="W759" i="1" s="1"/>
  <c r="V758" i="1"/>
  <c r="W758" i="1" s="1"/>
  <c r="V757" i="1"/>
  <c r="W757" i="1" s="1"/>
  <c r="V756" i="1"/>
  <c r="W756" i="1" s="1"/>
  <c r="V755" i="1"/>
  <c r="W755" i="1" s="1"/>
  <c r="V754" i="1"/>
  <c r="W754" i="1" s="1"/>
  <c r="V753" i="1"/>
  <c r="W753" i="1" s="1"/>
  <c r="V752" i="1"/>
  <c r="W752" i="1" s="1"/>
  <c r="V751" i="1"/>
  <c r="W751" i="1" s="1"/>
  <c r="V750" i="1"/>
  <c r="W750" i="1" s="1"/>
  <c r="V749" i="1"/>
  <c r="W749" i="1" s="1"/>
  <c r="V748" i="1"/>
  <c r="W748" i="1" s="1"/>
  <c r="V747" i="1"/>
  <c r="W747" i="1" s="1"/>
  <c r="V746" i="1"/>
  <c r="W746" i="1" s="1"/>
  <c r="V745" i="1"/>
  <c r="W745" i="1" s="1"/>
  <c r="V744" i="1"/>
  <c r="W744" i="1" s="1"/>
  <c r="V743" i="1"/>
  <c r="W743" i="1" s="1"/>
  <c r="V742" i="1"/>
  <c r="W742" i="1" s="1"/>
  <c r="V741" i="1"/>
  <c r="W741" i="1" s="1"/>
  <c r="V740" i="1"/>
  <c r="W740" i="1" s="1"/>
  <c r="V739" i="1"/>
  <c r="W739" i="1" s="1"/>
  <c r="V738" i="1"/>
  <c r="W738" i="1" s="1"/>
  <c r="V737" i="1"/>
  <c r="W737" i="1" s="1"/>
  <c r="V736" i="1"/>
  <c r="W736" i="1" s="1"/>
  <c r="V735" i="1"/>
  <c r="W735" i="1" s="1"/>
  <c r="V734" i="1"/>
  <c r="W734" i="1" s="1"/>
  <c r="V733" i="1"/>
  <c r="W733" i="1" s="1"/>
  <c r="V732" i="1"/>
  <c r="W732" i="1" s="1"/>
  <c r="V731" i="1"/>
  <c r="W731" i="1" s="1"/>
  <c r="V730" i="1"/>
  <c r="W730" i="1" s="1"/>
  <c r="V729" i="1"/>
  <c r="W729" i="1" s="1"/>
  <c r="V728" i="1"/>
  <c r="W728" i="1" s="1"/>
  <c r="V727" i="1"/>
  <c r="W727" i="1" s="1"/>
  <c r="V726" i="1"/>
  <c r="W726" i="1" s="1"/>
  <c r="V725" i="1"/>
  <c r="W725" i="1" s="1"/>
  <c r="V724" i="1"/>
  <c r="W724" i="1" s="1"/>
  <c r="V723" i="1"/>
  <c r="W723" i="1" s="1"/>
  <c r="V722" i="1"/>
  <c r="W722" i="1" s="1"/>
  <c r="V721" i="1"/>
  <c r="W721" i="1" s="1"/>
  <c r="V720" i="1"/>
  <c r="W720" i="1" s="1"/>
  <c r="V719" i="1"/>
  <c r="W719" i="1" s="1"/>
  <c r="V718" i="1"/>
  <c r="W718" i="1" s="1"/>
  <c r="V717" i="1"/>
  <c r="W717" i="1" s="1"/>
  <c r="V716" i="1"/>
  <c r="W716" i="1" s="1"/>
  <c r="V715" i="1"/>
  <c r="W715" i="1" s="1"/>
  <c r="V714" i="1"/>
  <c r="W714" i="1" s="1"/>
  <c r="V713" i="1"/>
  <c r="W713" i="1" s="1"/>
  <c r="V712" i="1"/>
  <c r="W712" i="1" s="1"/>
  <c r="V711" i="1"/>
  <c r="W711" i="1" s="1"/>
  <c r="V710" i="1"/>
  <c r="W710" i="1" s="1"/>
  <c r="V709" i="1"/>
  <c r="W709" i="1" s="1"/>
  <c r="V708" i="1"/>
  <c r="W708" i="1" s="1"/>
  <c r="V707" i="1"/>
  <c r="W707" i="1" s="1"/>
  <c r="V706" i="1"/>
  <c r="W706" i="1" s="1"/>
  <c r="V705" i="1"/>
  <c r="W705" i="1" s="1"/>
  <c r="V704" i="1"/>
  <c r="W704" i="1" s="1"/>
  <c r="V703" i="1"/>
  <c r="W703" i="1" s="1"/>
  <c r="V702" i="1"/>
  <c r="W702" i="1" s="1"/>
  <c r="V701" i="1"/>
  <c r="W701" i="1" s="1"/>
  <c r="V700" i="1"/>
  <c r="W700" i="1" s="1"/>
  <c r="V699" i="1"/>
  <c r="W699" i="1" s="1"/>
  <c r="V698" i="1"/>
  <c r="W698" i="1" s="1"/>
  <c r="V697" i="1"/>
  <c r="W697" i="1" s="1"/>
  <c r="V696" i="1"/>
  <c r="W696" i="1" s="1"/>
  <c r="V695" i="1"/>
  <c r="W695" i="1" s="1"/>
  <c r="V694" i="1"/>
  <c r="W694" i="1" s="1"/>
  <c r="V693" i="1"/>
  <c r="W693" i="1" s="1"/>
  <c r="V692" i="1"/>
  <c r="W692" i="1" s="1"/>
  <c r="V691" i="1"/>
  <c r="W691" i="1" s="1"/>
  <c r="V690" i="1"/>
  <c r="W690" i="1" s="1"/>
  <c r="V689" i="1"/>
  <c r="W689" i="1" s="1"/>
  <c r="V688" i="1"/>
  <c r="W688" i="1" s="1"/>
  <c r="V687" i="1"/>
  <c r="W687" i="1" s="1"/>
  <c r="V686" i="1"/>
  <c r="W686" i="1" s="1"/>
  <c r="V685" i="1"/>
  <c r="W685" i="1" s="1"/>
  <c r="V684" i="1"/>
  <c r="W684" i="1" s="1"/>
  <c r="V683" i="1"/>
  <c r="W683" i="1" s="1"/>
  <c r="V682" i="1"/>
  <c r="W682" i="1" s="1"/>
  <c r="V681" i="1"/>
  <c r="W681" i="1" s="1"/>
  <c r="V680" i="1"/>
  <c r="W680" i="1" s="1"/>
  <c r="V679" i="1"/>
  <c r="W679" i="1" s="1"/>
  <c r="V678" i="1"/>
  <c r="W678" i="1" s="1"/>
  <c r="V677" i="1"/>
  <c r="W677" i="1" s="1"/>
  <c r="V676" i="1"/>
  <c r="W676" i="1" s="1"/>
  <c r="V675" i="1"/>
  <c r="W675" i="1" s="1"/>
  <c r="V674" i="1"/>
  <c r="W674" i="1" s="1"/>
  <c r="V673" i="1"/>
  <c r="W673" i="1" s="1"/>
  <c r="V672" i="1"/>
  <c r="W672" i="1" s="1"/>
  <c r="V671" i="1"/>
  <c r="W671" i="1" s="1"/>
  <c r="V670" i="1"/>
  <c r="W670" i="1" s="1"/>
  <c r="V669" i="1"/>
  <c r="W669" i="1" s="1"/>
  <c r="V668" i="1"/>
  <c r="W668" i="1" s="1"/>
  <c r="V667" i="1"/>
  <c r="W667" i="1" s="1"/>
  <c r="V666" i="1"/>
  <c r="W666" i="1" s="1"/>
  <c r="V665" i="1"/>
  <c r="W665" i="1" s="1"/>
  <c r="V664" i="1"/>
  <c r="W664" i="1" s="1"/>
  <c r="V663" i="1"/>
  <c r="W663" i="1" s="1"/>
  <c r="V662" i="1"/>
  <c r="W662" i="1" s="1"/>
  <c r="V661" i="1"/>
  <c r="W661" i="1" s="1"/>
  <c r="V660" i="1"/>
  <c r="W660" i="1" s="1"/>
  <c r="V659" i="1"/>
  <c r="W659" i="1" s="1"/>
  <c r="V658" i="1"/>
  <c r="W658" i="1" s="1"/>
  <c r="V657" i="1"/>
  <c r="W657" i="1" s="1"/>
  <c r="V656" i="1"/>
  <c r="W656" i="1" s="1"/>
  <c r="V655" i="1"/>
  <c r="W655" i="1" s="1"/>
  <c r="V654" i="1"/>
  <c r="W654" i="1" s="1"/>
  <c r="V653" i="1"/>
  <c r="W653" i="1" s="1"/>
  <c r="V652" i="1"/>
  <c r="W652" i="1" s="1"/>
  <c r="V651" i="1"/>
  <c r="W651" i="1" s="1"/>
  <c r="V650" i="1"/>
  <c r="W650" i="1" s="1"/>
  <c r="V649" i="1"/>
  <c r="W649" i="1" s="1"/>
  <c r="V648" i="1"/>
  <c r="W648" i="1" s="1"/>
  <c r="V647" i="1"/>
  <c r="W647" i="1" s="1"/>
  <c r="V646" i="1"/>
  <c r="W646" i="1" s="1"/>
  <c r="V645" i="1"/>
  <c r="W645" i="1" s="1"/>
  <c r="V644" i="1"/>
  <c r="W644" i="1" s="1"/>
  <c r="V643" i="1"/>
  <c r="W643" i="1" s="1"/>
  <c r="V642" i="1"/>
  <c r="W642" i="1" s="1"/>
  <c r="V641" i="1"/>
  <c r="W641" i="1" s="1"/>
  <c r="V640" i="1"/>
  <c r="W640" i="1" s="1"/>
  <c r="V639" i="1"/>
  <c r="W639" i="1" s="1"/>
  <c r="V638" i="1"/>
  <c r="W638" i="1" s="1"/>
  <c r="V637" i="1"/>
  <c r="W637" i="1" s="1"/>
  <c r="V636" i="1"/>
  <c r="W636" i="1" s="1"/>
  <c r="V635" i="1"/>
  <c r="W635" i="1" s="1"/>
  <c r="V634" i="1"/>
  <c r="W634" i="1" s="1"/>
  <c r="V633" i="1"/>
  <c r="W633" i="1" s="1"/>
  <c r="V632" i="1"/>
  <c r="W632" i="1" s="1"/>
  <c r="V631" i="1"/>
  <c r="W631" i="1" s="1"/>
  <c r="V630" i="1"/>
  <c r="W630" i="1" s="1"/>
  <c r="V629" i="1"/>
  <c r="W629" i="1" s="1"/>
  <c r="V628" i="1"/>
  <c r="W628" i="1" s="1"/>
  <c r="V627" i="1"/>
  <c r="W627" i="1" s="1"/>
  <c r="V626" i="1"/>
  <c r="W626" i="1" s="1"/>
  <c r="V625" i="1"/>
  <c r="W625" i="1" s="1"/>
  <c r="V624" i="1"/>
  <c r="W624" i="1" s="1"/>
  <c r="V623" i="1"/>
  <c r="W623" i="1" s="1"/>
  <c r="V622" i="1"/>
  <c r="W622" i="1" s="1"/>
  <c r="V621" i="1"/>
  <c r="W621" i="1" s="1"/>
  <c r="V620" i="1"/>
  <c r="W620" i="1" s="1"/>
  <c r="V619" i="1"/>
  <c r="W619" i="1" s="1"/>
  <c r="V618" i="1"/>
  <c r="W618" i="1" s="1"/>
  <c r="V617" i="1"/>
  <c r="W617" i="1" s="1"/>
  <c r="V616" i="1"/>
  <c r="W616" i="1" s="1"/>
  <c r="V615" i="1"/>
  <c r="W615" i="1" s="1"/>
  <c r="V614" i="1"/>
  <c r="W614" i="1" s="1"/>
  <c r="V613" i="1"/>
  <c r="W613" i="1" s="1"/>
  <c r="V612" i="1"/>
  <c r="W612" i="1" s="1"/>
  <c r="V611" i="1"/>
  <c r="W611" i="1" s="1"/>
  <c r="V610" i="1"/>
  <c r="W610" i="1" s="1"/>
  <c r="V609" i="1"/>
  <c r="W609" i="1" s="1"/>
  <c r="V608" i="1"/>
  <c r="W608" i="1" s="1"/>
  <c r="V607" i="1"/>
  <c r="W607" i="1" s="1"/>
  <c r="V606" i="1"/>
  <c r="W606" i="1" s="1"/>
  <c r="V605" i="1"/>
  <c r="W605" i="1" s="1"/>
  <c r="V604" i="1"/>
  <c r="W604" i="1" s="1"/>
  <c r="V603" i="1"/>
  <c r="W603" i="1" s="1"/>
  <c r="V602" i="1"/>
  <c r="W602" i="1" s="1"/>
  <c r="V601" i="1"/>
  <c r="W601" i="1" s="1"/>
  <c r="V600" i="1"/>
  <c r="W600" i="1" s="1"/>
  <c r="V599" i="1"/>
  <c r="W599" i="1" s="1"/>
  <c r="V598" i="1"/>
  <c r="W598" i="1" s="1"/>
  <c r="V597" i="1"/>
  <c r="W597" i="1" s="1"/>
  <c r="V596" i="1"/>
  <c r="W596" i="1" s="1"/>
  <c r="V595" i="1"/>
  <c r="W595" i="1" s="1"/>
  <c r="V594" i="1"/>
  <c r="W594" i="1" s="1"/>
  <c r="V593" i="1"/>
  <c r="W593" i="1" s="1"/>
  <c r="V592" i="1"/>
  <c r="W592" i="1" s="1"/>
  <c r="V591" i="1"/>
  <c r="W591" i="1" s="1"/>
  <c r="V590" i="1"/>
  <c r="W590" i="1" s="1"/>
  <c r="V589" i="1"/>
  <c r="W589" i="1" s="1"/>
  <c r="V588" i="1"/>
  <c r="W588" i="1" s="1"/>
  <c r="V587" i="1"/>
  <c r="W587" i="1" s="1"/>
  <c r="V586" i="1"/>
  <c r="W586" i="1" s="1"/>
  <c r="V585" i="1"/>
  <c r="W585" i="1" s="1"/>
  <c r="V584" i="1"/>
  <c r="W584" i="1" s="1"/>
  <c r="V583" i="1"/>
  <c r="W583" i="1" s="1"/>
  <c r="V582" i="1"/>
  <c r="W582" i="1" s="1"/>
  <c r="V581" i="1"/>
  <c r="W581" i="1" s="1"/>
  <c r="V580" i="1"/>
  <c r="W580" i="1" s="1"/>
  <c r="V579" i="1"/>
  <c r="W579" i="1" s="1"/>
  <c r="V578" i="1"/>
  <c r="W578" i="1" s="1"/>
  <c r="V577" i="1"/>
  <c r="W577" i="1" s="1"/>
  <c r="V576" i="1"/>
  <c r="W576" i="1" s="1"/>
  <c r="V575" i="1"/>
  <c r="W575" i="1" s="1"/>
  <c r="V574" i="1"/>
  <c r="W574" i="1" s="1"/>
  <c r="V573" i="1"/>
  <c r="W573" i="1" s="1"/>
  <c r="V572" i="1"/>
  <c r="W572" i="1" s="1"/>
  <c r="V571" i="1"/>
  <c r="W571" i="1" s="1"/>
  <c r="V570" i="1"/>
  <c r="W570" i="1" s="1"/>
  <c r="V569" i="1"/>
  <c r="W569" i="1" s="1"/>
  <c r="V568" i="1"/>
  <c r="W568" i="1" s="1"/>
  <c r="V567" i="1"/>
  <c r="W567" i="1" s="1"/>
  <c r="V566" i="1"/>
  <c r="W566" i="1" s="1"/>
  <c r="V565" i="1"/>
  <c r="W565" i="1" s="1"/>
  <c r="V564" i="1"/>
  <c r="W564" i="1" s="1"/>
  <c r="V563" i="1"/>
  <c r="W563" i="1" s="1"/>
  <c r="V562" i="1"/>
  <c r="W562" i="1" s="1"/>
  <c r="V561" i="1"/>
  <c r="W561" i="1" s="1"/>
  <c r="V560" i="1"/>
  <c r="W560" i="1" s="1"/>
  <c r="V559" i="1"/>
  <c r="W559" i="1" s="1"/>
  <c r="V558" i="1"/>
  <c r="W558" i="1" s="1"/>
  <c r="V557" i="1"/>
  <c r="W557" i="1" s="1"/>
  <c r="V556" i="1"/>
  <c r="W556" i="1" s="1"/>
  <c r="V555" i="1"/>
  <c r="W555" i="1" s="1"/>
  <c r="V554" i="1"/>
  <c r="W554" i="1" s="1"/>
  <c r="V553" i="1"/>
  <c r="W553" i="1" s="1"/>
  <c r="V552" i="1"/>
  <c r="W552" i="1" s="1"/>
  <c r="V551" i="1"/>
  <c r="W551" i="1" s="1"/>
  <c r="V550" i="1"/>
  <c r="W550" i="1" s="1"/>
  <c r="V549" i="1"/>
  <c r="W549" i="1" s="1"/>
  <c r="V548" i="1"/>
  <c r="W548" i="1" s="1"/>
  <c r="V547" i="1"/>
  <c r="W547" i="1" s="1"/>
  <c r="V546" i="1"/>
  <c r="W546" i="1" s="1"/>
  <c r="V545" i="1"/>
  <c r="W545" i="1" s="1"/>
  <c r="V544" i="1"/>
  <c r="W544" i="1" s="1"/>
  <c r="V543" i="1"/>
  <c r="W543" i="1" s="1"/>
  <c r="V542" i="1"/>
  <c r="W542" i="1" s="1"/>
  <c r="V541" i="1"/>
  <c r="W541" i="1" s="1"/>
  <c r="V540" i="1"/>
  <c r="W540" i="1" s="1"/>
  <c r="V539" i="1"/>
  <c r="W539" i="1" s="1"/>
  <c r="V538" i="1"/>
  <c r="W538" i="1" s="1"/>
  <c r="V537" i="1"/>
  <c r="W537" i="1" s="1"/>
  <c r="V536" i="1"/>
  <c r="W536" i="1" s="1"/>
  <c r="V535" i="1"/>
  <c r="W535" i="1" s="1"/>
  <c r="V534" i="1"/>
  <c r="W534" i="1" s="1"/>
  <c r="V533" i="1"/>
  <c r="W533" i="1" s="1"/>
  <c r="V532" i="1"/>
  <c r="W532" i="1" s="1"/>
  <c r="V531" i="1"/>
  <c r="W531" i="1" s="1"/>
  <c r="V530" i="1"/>
  <c r="W530" i="1" s="1"/>
  <c r="V529" i="1"/>
  <c r="W529" i="1" s="1"/>
  <c r="V528" i="1"/>
  <c r="W528" i="1" s="1"/>
  <c r="V527" i="1"/>
  <c r="W527" i="1" s="1"/>
  <c r="V526" i="1"/>
  <c r="W526" i="1" s="1"/>
  <c r="V525" i="1"/>
  <c r="W525" i="1" s="1"/>
  <c r="V524" i="1"/>
  <c r="W524" i="1" s="1"/>
  <c r="V523" i="1"/>
  <c r="W523" i="1" s="1"/>
  <c r="V522" i="1"/>
  <c r="W522" i="1" s="1"/>
  <c r="V521" i="1"/>
  <c r="W521" i="1" s="1"/>
  <c r="V520" i="1"/>
  <c r="W520" i="1" s="1"/>
  <c r="V519" i="1"/>
  <c r="W519" i="1" s="1"/>
  <c r="V518" i="1"/>
  <c r="W518" i="1" s="1"/>
  <c r="V517" i="1"/>
  <c r="W517" i="1" s="1"/>
  <c r="V516" i="1"/>
  <c r="W516" i="1" s="1"/>
  <c r="V515" i="1"/>
  <c r="W515" i="1" s="1"/>
  <c r="V514" i="1"/>
  <c r="W514" i="1" s="1"/>
  <c r="V513" i="1"/>
  <c r="W513" i="1" s="1"/>
  <c r="V512" i="1"/>
  <c r="W512" i="1" s="1"/>
  <c r="V511" i="1"/>
  <c r="W511" i="1" s="1"/>
  <c r="V510" i="1"/>
  <c r="W510" i="1" s="1"/>
  <c r="V509" i="1"/>
  <c r="W509" i="1" s="1"/>
  <c r="V508" i="1"/>
  <c r="W508" i="1" s="1"/>
  <c r="V507" i="1"/>
  <c r="W507" i="1" s="1"/>
  <c r="V506" i="1"/>
  <c r="W506" i="1" s="1"/>
  <c r="V505" i="1"/>
  <c r="W505" i="1" s="1"/>
  <c r="V504" i="1"/>
  <c r="W504" i="1" s="1"/>
  <c r="V503" i="1"/>
  <c r="W503" i="1" s="1"/>
  <c r="V502" i="1"/>
  <c r="W502" i="1" s="1"/>
  <c r="V501" i="1"/>
  <c r="W501" i="1" s="1"/>
  <c r="V500" i="1"/>
  <c r="W500" i="1" s="1"/>
  <c r="V499" i="1"/>
  <c r="W499" i="1" s="1"/>
  <c r="V498" i="1"/>
  <c r="W498" i="1" s="1"/>
  <c r="V497" i="1"/>
  <c r="W497" i="1" s="1"/>
  <c r="V496" i="1"/>
  <c r="W496" i="1" s="1"/>
  <c r="V495" i="1"/>
  <c r="W495" i="1" s="1"/>
  <c r="V494" i="1"/>
  <c r="W494" i="1" s="1"/>
  <c r="V493" i="1"/>
  <c r="W493" i="1" s="1"/>
  <c r="V492" i="1"/>
  <c r="W492" i="1" s="1"/>
  <c r="V491" i="1"/>
  <c r="W491" i="1" s="1"/>
  <c r="V490" i="1"/>
  <c r="W490" i="1" s="1"/>
  <c r="V489" i="1"/>
  <c r="W489" i="1" s="1"/>
  <c r="V488" i="1"/>
  <c r="W488" i="1" s="1"/>
  <c r="V487" i="1"/>
  <c r="W487" i="1" s="1"/>
  <c r="V486" i="1"/>
  <c r="W486" i="1" s="1"/>
  <c r="V485" i="1"/>
  <c r="W485" i="1" s="1"/>
  <c r="V484" i="1"/>
  <c r="W484" i="1" s="1"/>
  <c r="V483" i="1"/>
  <c r="W483" i="1" s="1"/>
  <c r="V482" i="1"/>
  <c r="W482" i="1" s="1"/>
  <c r="V481" i="1"/>
  <c r="W481" i="1" s="1"/>
  <c r="V480" i="1"/>
  <c r="W480" i="1" s="1"/>
  <c r="V479" i="1"/>
  <c r="W479" i="1" s="1"/>
  <c r="V478" i="1"/>
  <c r="W478" i="1" s="1"/>
  <c r="V477" i="1"/>
  <c r="W477" i="1" s="1"/>
  <c r="V476" i="1"/>
  <c r="W476" i="1" s="1"/>
  <c r="V475" i="1"/>
  <c r="W475" i="1" s="1"/>
  <c r="V474" i="1"/>
  <c r="W474" i="1" s="1"/>
  <c r="V473" i="1"/>
  <c r="W473" i="1" s="1"/>
  <c r="V472" i="1"/>
  <c r="W472" i="1" s="1"/>
  <c r="V470" i="1"/>
  <c r="W470" i="1" s="1"/>
  <c r="V469" i="1"/>
  <c r="W469" i="1" s="1"/>
  <c r="V468" i="1"/>
  <c r="W468" i="1" s="1"/>
  <c r="V467" i="1"/>
  <c r="W467" i="1" s="1"/>
  <c r="V466" i="1"/>
  <c r="W466" i="1" s="1"/>
  <c r="V465" i="1"/>
  <c r="W465" i="1" s="1"/>
  <c r="V464" i="1"/>
  <c r="W464" i="1" s="1"/>
  <c r="V463" i="1"/>
  <c r="W463" i="1" s="1"/>
  <c r="V462" i="1"/>
  <c r="W462" i="1" s="1"/>
  <c r="V461" i="1"/>
  <c r="W461" i="1" s="1"/>
  <c r="V460" i="1"/>
  <c r="W460" i="1" s="1"/>
  <c r="V459" i="1"/>
  <c r="W459" i="1" s="1"/>
  <c r="V458" i="1"/>
  <c r="W458" i="1" s="1"/>
  <c r="V457" i="1"/>
  <c r="W457" i="1" s="1"/>
  <c r="V456" i="1"/>
  <c r="W456" i="1" s="1"/>
  <c r="V455" i="1"/>
  <c r="W455" i="1" s="1"/>
  <c r="V454" i="1"/>
  <c r="W454" i="1" s="1"/>
  <c r="V453" i="1"/>
  <c r="W453" i="1" s="1"/>
  <c r="V452" i="1"/>
  <c r="W452" i="1" s="1"/>
  <c r="V451" i="1"/>
  <c r="W451" i="1" s="1"/>
  <c r="V450" i="1"/>
  <c r="W450" i="1" s="1"/>
  <c r="V449" i="1"/>
  <c r="W449" i="1" s="1"/>
  <c r="V448" i="1"/>
  <c r="W448" i="1" s="1"/>
  <c r="V447" i="1"/>
  <c r="W447" i="1" s="1"/>
  <c r="V446" i="1"/>
  <c r="W446" i="1" s="1"/>
  <c r="V445" i="1"/>
  <c r="W445" i="1" s="1"/>
  <c r="V444" i="1"/>
  <c r="W444" i="1" s="1"/>
  <c r="V443" i="1"/>
  <c r="W443" i="1" s="1"/>
  <c r="V442" i="1"/>
  <c r="W442" i="1" s="1"/>
  <c r="V441" i="1"/>
  <c r="W441" i="1" s="1"/>
  <c r="V440" i="1"/>
  <c r="W440" i="1" s="1"/>
  <c r="V439" i="1"/>
  <c r="W439" i="1" s="1"/>
  <c r="V438" i="1"/>
  <c r="W438" i="1" s="1"/>
  <c r="V437" i="1"/>
  <c r="W437" i="1" s="1"/>
  <c r="V436" i="1"/>
  <c r="W436" i="1" s="1"/>
  <c r="V435" i="1"/>
  <c r="W435" i="1" s="1"/>
  <c r="V434" i="1"/>
  <c r="W434" i="1" s="1"/>
  <c r="V433" i="1"/>
  <c r="W433" i="1" s="1"/>
  <c r="V432" i="1"/>
  <c r="W432" i="1" s="1"/>
  <c r="V431" i="1"/>
  <c r="W431" i="1" s="1"/>
  <c r="V430" i="1"/>
  <c r="W430" i="1" s="1"/>
  <c r="V429" i="1"/>
  <c r="W429" i="1" s="1"/>
  <c r="V428" i="1"/>
  <c r="W428" i="1" s="1"/>
  <c r="V427" i="1"/>
  <c r="W427" i="1" s="1"/>
  <c r="V426" i="1"/>
  <c r="W426" i="1" s="1"/>
  <c r="V425" i="1"/>
  <c r="W425" i="1" s="1"/>
  <c r="V424" i="1"/>
  <c r="W424" i="1" s="1"/>
  <c r="V423" i="1"/>
  <c r="W423" i="1" s="1"/>
  <c r="V422" i="1"/>
  <c r="W422" i="1" s="1"/>
  <c r="V421" i="1"/>
  <c r="W421" i="1" s="1"/>
  <c r="V420" i="1"/>
  <c r="W420" i="1" s="1"/>
  <c r="V419" i="1"/>
  <c r="W419" i="1" s="1"/>
  <c r="V418" i="1"/>
  <c r="W418" i="1" s="1"/>
  <c r="V417" i="1"/>
  <c r="W417" i="1" s="1"/>
  <c r="V416" i="1"/>
  <c r="W416" i="1" s="1"/>
  <c r="V415" i="1"/>
  <c r="W415" i="1" s="1"/>
  <c r="V414" i="1"/>
  <c r="W414" i="1" s="1"/>
  <c r="V413" i="1"/>
  <c r="W413" i="1" s="1"/>
  <c r="V412" i="1"/>
  <c r="W412" i="1" s="1"/>
  <c r="V411" i="1"/>
  <c r="W411" i="1" s="1"/>
  <c r="V410" i="1"/>
  <c r="W410" i="1" s="1"/>
  <c r="V409" i="1"/>
  <c r="W409" i="1" s="1"/>
  <c r="V408" i="1"/>
  <c r="W408" i="1" s="1"/>
  <c r="V407" i="1"/>
  <c r="W407" i="1" s="1"/>
  <c r="V406" i="1"/>
  <c r="W406" i="1" s="1"/>
  <c r="V405" i="1"/>
  <c r="W405" i="1" s="1"/>
  <c r="V404" i="1"/>
  <c r="W404" i="1" s="1"/>
  <c r="V403" i="1"/>
  <c r="W403" i="1" s="1"/>
  <c r="V402" i="1"/>
  <c r="W402" i="1" s="1"/>
  <c r="V401" i="1"/>
  <c r="W401" i="1" s="1"/>
  <c r="V400" i="1"/>
  <c r="W400" i="1" s="1"/>
  <c r="V399" i="1"/>
  <c r="W399" i="1" s="1"/>
  <c r="V398" i="1"/>
  <c r="W398" i="1" s="1"/>
  <c r="V397" i="1"/>
  <c r="W397" i="1" s="1"/>
  <c r="V396" i="1"/>
  <c r="W396" i="1" s="1"/>
  <c r="V395" i="1"/>
  <c r="W395" i="1" s="1"/>
  <c r="V394" i="1"/>
  <c r="W394" i="1" s="1"/>
  <c r="V393" i="1"/>
  <c r="W393" i="1" s="1"/>
  <c r="V392" i="1"/>
  <c r="W392" i="1" s="1"/>
  <c r="V391" i="1"/>
  <c r="W391" i="1" s="1"/>
  <c r="V390" i="1"/>
  <c r="W390" i="1" s="1"/>
  <c r="V389" i="1"/>
  <c r="W389" i="1" s="1"/>
  <c r="V388" i="1"/>
  <c r="W388" i="1" s="1"/>
  <c r="V387" i="1"/>
  <c r="W387" i="1" s="1"/>
  <c r="V386" i="1"/>
  <c r="W386" i="1" s="1"/>
  <c r="V385" i="1"/>
  <c r="W385" i="1" s="1"/>
  <c r="V384" i="1"/>
  <c r="W384" i="1" s="1"/>
  <c r="V383" i="1"/>
  <c r="W383" i="1" s="1"/>
  <c r="V382" i="1"/>
  <c r="W382" i="1" s="1"/>
  <c r="V381" i="1"/>
  <c r="W381" i="1" s="1"/>
  <c r="V380" i="1"/>
  <c r="W380" i="1" s="1"/>
  <c r="V379" i="1"/>
  <c r="W379" i="1" s="1"/>
  <c r="V378" i="1"/>
  <c r="W378" i="1" s="1"/>
  <c r="V377" i="1"/>
  <c r="W377" i="1" s="1"/>
  <c r="V376" i="1"/>
  <c r="W376" i="1" s="1"/>
  <c r="V375" i="1"/>
  <c r="W375" i="1" s="1"/>
  <c r="V374" i="1"/>
  <c r="W374" i="1" s="1"/>
  <c r="V373" i="1"/>
  <c r="W373" i="1" s="1"/>
  <c r="V372" i="1"/>
  <c r="W372" i="1" s="1"/>
  <c r="V371" i="1"/>
  <c r="W371" i="1" s="1"/>
  <c r="V370" i="1"/>
  <c r="W370" i="1" s="1"/>
  <c r="V369" i="1"/>
  <c r="W369" i="1" s="1"/>
  <c r="V368" i="1"/>
  <c r="W368" i="1" s="1"/>
  <c r="V367" i="1"/>
  <c r="W367" i="1" s="1"/>
  <c r="V366" i="1"/>
  <c r="W366" i="1" s="1"/>
  <c r="V365" i="1"/>
  <c r="W365" i="1" s="1"/>
  <c r="V364" i="1"/>
  <c r="W364" i="1" s="1"/>
  <c r="V363" i="1"/>
  <c r="W363" i="1" s="1"/>
  <c r="V362" i="1"/>
  <c r="W362" i="1" s="1"/>
  <c r="V361" i="1"/>
  <c r="W361" i="1" s="1"/>
  <c r="V360" i="1"/>
  <c r="W360" i="1" s="1"/>
  <c r="V359" i="1"/>
  <c r="W359" i="1" s="1"/>
  <c r="V358" i="1"/>
  <c r="W358" i="1" s="1"/>
  <c r="V357" i="1"/>
  <c r="W357" i="1" s="1"/>
  <c r="V356" i="1"/>
  <c r="W356" i="1" s="1"/>
  <c r="V355" i="1"/>
  <c r="W355" i="1" s="1"/>
  <c r="V354" i="1"/>
  <c r="W354" i="1" s="1"/>
  <c r="V353" i="1"/>
  <c r="W353" i="1" s="1"/>
  <c r="V352" i="1"/>
  <c r="W352" i="1" s="1"/>
  <c r="V351" i="1"/>
  <c r="W351" i="1" s="1"/>
  <c r="V350" i="1"/>
  <c r="W350" i="1" s="1"/>
  <c r="V349" i="1"/>
  <c r="W349" i="1" s="1"/>
  <c r="V348" i="1"/>
  <c r="W348" i="1" s="1"/>
  <c r="V347" i="1"/>
  <c r="W347" i="1" s="1"/>
  <c r="V346" i="1"/>
  <c r="W346" i="1" s="1"/>
  <c r="V345" i="1"/>
  <c r="W345" i="1" s="1"/>
  <c r="V344" i="1"/>
  <c r="W344" i="1" s="1"/>
  <c r="V343" i="1"/>
  <c r="W343" i="1" s="1"/>
  <c r="V342" i="1"/>
  <c r="W342" i="1" s="1"/>
  <c r="V341" i="1"/>
  <c r="W341" i="1" s="1"/>
  <c r="V340" i="1"/>
  <c r="W340" i="1" s="1"/>
  <c r="V339" i="1"/>
  <c r="W339" i="1" s="1"/>
  <c r="V338" i="1"/>
  <c r="W338" i="1" s="1"/>
  <c r="V337" i="1"/>
  <c r="W337" i="1" s="1"/>
  <c r="V336" i="1"/>
  <c r="W336" i="1" s="1"/>
  <c r="V335" i="1"/>
  <c r="W335" i="1" s="1"/>
  <c r="V334" i="1"/>
  <c r="W334" i="1" s="1"/>
  <c r="V333" i="1"/>
  <c r="W333" i="1" s="1"/>
  <c r="V332" i="1"/>
  <c r="W332" i="1" s="1"/>
  <c r="V331" i="1"/>
  <c r="W331" i="1" s="1"/>
  <c r="V330" i="1"/>
  <c r="W330" i="1" s="1"/>
  <c r="V329" i="1"/>
  <c r="W329" i="1" s="1"/>
  <c r="V328" i="1"/>
  <c r="W328" i="1" s="1"/>
  <c r="V327" i="1"/>
  <c r="W327" i="1" s="1"/>
  <c r="V326" i="1"/>
  <c r="W326" i="1" s="1"/>
  <c r="V325" i="1"/>
  <c r="W325" i="1" s="1"/>
  <c r="V324" i="1"/>
  <c r="W324" i="1" s="1"/>
  <c r="V323" i="1"/>
  <c r="W323" i="1" s="1"/>
  <c r="V322" i="1"/>
  <c r="W322" i="1" s="1"/>
  <c r="V321" i="1"/>
  <c r="W321" i="1" s="1"/>
  <c r="V320" i="1"/>
  <c r="W320" i="1" s="1"/>
  <c r="V319" i="1"/>
  <c r="W319" i="1" s="1"/>
  <c r="V318" i="1"/>
  <c r="W318" i="1" s="1"/>
  <c r="V317" i="1"/>
  <c r="W317" i="1" s="1"/>
  <c r="V316" i="1"/>
  <c r="W316" i="1" s="1"/>
  <c r="V315" i="1"/>
  <c r="W315" i="1" s="1"/>
  <c r="V314" i="1"/>
  <c r="W314" i="1" s="1"/>
  <c r="V313" i="1"/>
  <c r="W313" i="1" s="1"/>
  <c r="V312" i="1"/>
  <c r="W312" i="1" s="1"/>
  <c r="V311" i="1"/>
  <c r="W311" i="1" s="1"/>
  <c r="V310" i="1"/>
  <c r="W310" i="1" s="1"/>
  <c r="V309" i="1"/>
  <c r="W309" i="1" s="1"/>
  <c r="V308" i="1"/>
  <c r="W308" i="1" s="1"/>
  <c r="V307" i="1"/>
  <c r="W307" i="1" s="1"/>
  <c r="V306" i="1"/>
  <c r="W306" i="1" s="1"/>
  <c r="V305" i="1"/>
  <c r="W305" i="1" s="1"/>
  <c r="V304" i="1"/>
  <c r="W304" i="1" s="1"/>
  <c r="V303" i="1"/>
  <c r="W303" i="1" s="1"/>
  <c r="V302" i="1"/>
  <c r="W302" i="1" s="1"/>
  <c r="V301" i="1"/>
  <c r="W301" i="1" s="1"/>
  <c r="V300" i="1"/>
  <c r="W300" i="1" s="1"/>
  <c r="V299" i="1"/>
  <c r="W299" i="1" s="1"/>
  <c r="V298" i="1"/>
  <c r="W298" i="1" s="1"/>
  <c r="V297" i="1"/>
  <c r="W297" i="1" s="1"/>
  <c r="V296" i="1"/>
  <c r="W296" i="1" s="1"/>
  <c r="V295" i="1"/>
  <c r="W295" i="1" s="1"/>
  <c r="V294" i="1"/>
  <c r="W294" i="1" s="1"/>
  <c r="V293" i="1"/>
  <c r="W293" i="1" s="1"/>
  <c r="V292" i="1"/>
  <c r="W292" i="1" s="1"/>
  <c r="V291" i="1"/>
  <c r="W291" i="1" s="1"/>
  <c r="V290" i="1"/>
  <c r="W290" i="1" s="1"/>
  <c r="V289" i="1"/>
  <c r="W289" i="1" s="1"/>
  <c r="V288" i="1"/>
  <c r="W288" i="1" s="1"/>
  <c r="V287" i="1"/>
  <c r="W287" i="1" s="1"/>
  <c r="V286" i="1"/>
  <c r="W286" i="1" s="1"/>
  <c r="V285" i="1"/>
  <c r="W285" i="1" s="1"/>
  <c r="V284" i="1"/>
  <c r="W284" i="1" s="1"/>
  <c r="V283" i="1"/>
  <c r="W283" i="1" s="1"/>
  <c r="V282" i="1"/>
  <c r="W282" i="1" s="1"/>
  <c r="V281" i="1"/>
  <c r="W281" i="1" s="1"/>
  <c r="V280" i="1"/>
  <c r="W280" i="1" s="1"/>
  <c r="V279" i="1"/>
  <c r="W279" i="1" s="1"/>
  <c r="V278" i="1"/>
  <c r="W278" i="1" s="1"/>
  <c r="V277" i="1"/>
  <c r="W277" i="1" s="1"/>
  <c r="V276" i="1"/>
  <c r="W276" i="1" s="1"/>
  <c r="V275" i="1"/>
  <c r="W275" i="1" s="1"/>
  <c r="V274" i="1"/>
  <c r="W274" i="1" s="1"/>
  <c r="V273" i="1"/>
  <c r="W273" i="1" s="1"/>
  <c r="V272" i="1"/>
  <c r="W272" i="1" s="1"/>
  <c r="V271" i="1"/>
  <c r="W271" i="1" s="1"/>
  <c r="V270" i="1"/>
  <c r="W270" i="1" s="1"/>
  <c r="V269" i="1"/>
  <c r="W269" i="1" s="1"/>
  <c r="V268" i="1"/>
  <c r="W268" i="1" s="1"/>
  <c r="V267" i="1"/>
  <c r="W267" i="1" s="1"/>
  <c r="V266" i="1"/>
  <c r="W266" i="1" s="1"/>
  <c r="V265" i="1"/>
  <c r="W265" i="1" s="1"/>
  <c r="V264" i="1"/>
  <c r="W264" i="1" s="1"/>
  <c r="V263" i="1"/>
  <c r="W263" i="1" s="1"/>
  <c r="V262" i="1"/>
  <c r="W262" i="1" s="1"/>
  <c r="V261" i="1"/>
  <c r="W261" i="1" s="1"/>
  <c r="V260" i="1"/>
  <c r="W260" i="1" s="1"/>
  <c r="V259" i="1"/>
  <c r="W259" i="1" s="1"/>
  <c r="V258" i="1"/>
  <c r="W258" i="1" s="1"/>
  <c r="V257" i="1"/>
  <c r="W257" i="1" s="1"/>
  <c r="V256" i="1"/>
  <c r="W256" i="1" s="1"/>
  <c r="V255" i="1"/>
  <c r="W255" i="1" s="1"/>
  <c r="V254" i="1"/>
  <c r="W254" i="1" s="1"/>
  <c r="V253" i="1"/>
  <c r="W253" i="1" s="1"/>
  <c r="V252" i="1"/>
  <c r="W252" i="1" s="1"/>
  <c r="V251" i="1"/>
  <c r="W251" i="1" s="1"/>
  <c r="V250" i="1"/>
  <c r="W250" i="1" s="1"/>
  <c r="V249" i="1"/>
  <c r="W249" i="1" s="1"/>
  <c r="V248" i="1"/>
  <c r="W248" i="1" s="1"/>
  <c r="V247" i="1"/>
  <c r="W247" i="1" s="1"/>
  <c r="V246" i="1"/>
  <c r="W246" i="1" s="1"/>
  <c r="V245" i="1"/>
  <c r="W245" i="1" s="1"/>
  <c r="V244" i="1"/>
  <c r="W244" i="1" s="1"/>
  <c r="V243" i="1"/>
  <c r="W243" i="1" s="1"/>
  <c r="V242" i="1"/>
  <c r="W242" i="1" s="1"/>
  <c r="V241" i="1"/>
  <c r="W241" i="1" s="1"/>
  <c r="V240" i="1"/>
  <c r="W240" i="1" s="1"/>
  <c r="V239" i="1"/>
  <c r="W239" i="1" s="1"/>
  <c r="V238" i="1"/>
  <c r="W238" i="1" s="1"/>
  <c r="V237" i="1"/>
  <c r="W237" i="1" s="1"/>
  <c r="V236" i="1"/>
  <c r="W236" i="1" s="1"/>
  <c r="V235" i="1"/>
  <c r="W235" i="1" s="1"/>
  <c r="V234" i="1"/>
  <c r="W234" i="1" s="1"/>
  <c r="V233" i="1"/>
  <c r="W233" i="1" s="1"/>
  <c r="V232" i="1"/>
  <c r="W232" i="1" s="1"/>
  <c r="V231" i="1"/>
  <c r="W231" i="1" s="1"/>
  <c r="V230" i="1"/>
  <c r="W230" i="1" s="1"/>
  <c r="V229" i="1"/>
  <c r="W229" i="1" s="1"/>
  <c r="V228" i="1"/>
  <c r="W228" i="1" s="1"/>
  <c r="V227" i="1"/>
  <c r="W227" i="1" s="1"/>
  <c r="V226" i="1"/>
  <c r="W226" i="1" s="1"/>
  <c r="V225" i="1"/>
  <c r="W225" i="1" s="1"/>
  <c r="V224" i="1"/>
  <c r="W224" i="1" s="1"/>
  <c r="V223" i="1"/>
  <c r="W223" i="1" s="1"/>
  <c r="V222" i="1"/>
  <c r="W222" i="1" s="1"/>
  <c r="V221" i="1"/>
  <c r="W221" i="1" s="1"/>
  <c r="V220" i="1"/>
  <c r="W220" i="1" s="1"/>
  <c r="V219" i="1"/>
  <c r="W219" i="1" s="1"/>
  <c r="V218" i="1"/>
  <c r="W218" i="1" s="1"/>
  <c r="V217" i="1"/>
  <c r="W217" i="1" s="1"/>
  <c r="V216" i="1"/>
  <c r="W216" i="1" s="1"/>
  <c r="V215" i="1"/>
  <c r="W215" i="1" s="1"/>
  <c r="V214" i="1"/>
  <c r="W214" i="1" s="1"/>
  <c r="V213" i="1"/>
  <c r="W213" i="1" s="1"/>
  <c r="V212" i="1"/>
  <c r="W212" i="1" s="1"/>
  <c r="V211" i="1"/>
  <c r="W211" i="1" s="1"/>
  <c r="V210" i="1"/>
  <c r="W210" i="1" s="1"/>
  <c r="V209" i="1"/>
  <c r="W209" i="1" s="1"/>
  <c r="V208" i="1"/>
  <c r="W208" i="1" s="1"/>
  <c r="V207" i="1"/>
  <c r="W207" i="1" s="1"/>
  <c r="V206" i="1"/>
  <c r="W206" i="1" s="1"/>
  <c r="V205" i="1"/>
  <c r="W205" i="1" s="1"/>
  <c r="V204" i="1"/>
  <c r="W204" i="1" s="1"/>
  <c r="V203" i="1"/>
  <c r="W203" i="1" s="1"/>
  <c r="V202" i="1"/>
  <c r="W202" i="1" s="1"/>
  <c r="V201" i="1"/>
  <c r="W201" i="1" s="1"/>
  <c r="V200" i="1"/>
  <c r="W200" i="1" s="1"/>
  <c r="V199" i="1"/>
  <c r="W199" i="1" s="1"/>
  <c r="V198" i="1"/>
  <c r="W198" i="1" s="1"/>
  <c r="V197" i="1"/>
  <c r="W197" i="1" s="1"/>
  <c r="V196" i="1"/>
  <c r="W196" i="1" s="1"/>
  <c r="V195" i="1"/>
  <c r="W195" i="1" s="1"/>
  <c r="V194" i="1"/>
  <c r="W194" i="1" s="1"/>
  <c r="V193" i="1"/>
  <c r="W193" i="1" s="1"/>
  <c r="V192" i="1"/>
  <c r="W192" i="1" s="1"/>
  <c r="V191" i="1"/>
  <c r="W191" i="1" s="1"/>
  <c r="V190" i="1"/>
  <c r="W190" i="1" s="1"/>
  <c r="V189" i="1"/>
  <c r="W189" i="1" s="1"/>
  <c r="V188" i="1"/>
  <c r="W188" i="1" s="1"/>
  <c r="V187" i="1"/>
  <c r="W187" i="1" s="1"/>
  <c r="V186" i="1"/>
  <c r="W186" i="1" s="1"/>
  <c r="V185" i="1"/>
  <c r="W185" i="1" s="1"/>
  <c r="V184" i="1"/>
  <c r="W184" i="1" s="1"/>
  <c r="V183" i="1"/>
  <c r="W183" i="1" s="1"/>
  <c r="V181" i="1"/>
  <c r="W181" i="1" s="1"/>
  <c r="V180" i="1"/>
  <c r="W180" i="1" s="1"/>
  <c r="V179" i="1"/>
  <c r="W179" i="1" s="1"/>
  <c r="V178" i="1"/>
  <c r="W178" i="1" s="1"/>
  <c r="V177" i="1"/>
  <c r="W177" i="1" s="1"/>
  <c r="V176" i="1"/>
  <c r="W176" i="1" s="1"/>
  <c r="V175" i="1"/>
  <c r="W175" i="1" s="1"/>
  <c r="V174" i="1"/>
  <c r="W174" i="1" s="1"/>
  <c r="V173" i="1"/>
  <c r="W173" i="1" s="1"/>
  <c r="V172" i="1"/>
  <c r="W172" i="1" s="1"/>
  <c r="V171" i="1"/>
  <c r="W171" i="1" s="1"/>
  <c r="V170" i="1"/>
  <c r="W170" i="1" s="1"/>
  <c r="V169" i="1"/>
  <c r="W169" i="1" s="1"/>
  <c r="V168" i="1"/>
  <c r="W168" i="1" s="1"/>
  <c r="V167" i="1"/>
  <c r="W167" i="1" s="1"/>
  <c r="V166" i="1"/>
  <c r="W166" i="1" s="1"/>
  <c r="V165" i="1"/>
  <c r="W165" i="1" s="1"/>
  <c r="V164" i="1"/>
  <c r="W164" i="1" s="1"/>
  <c r="V163" i="1"/>
  <c r="W163" i="1" s="1"/>
  <c r="V162" i="1"/>
  <c r="W162" i="1" s="1"/>
  <c r="V161" i="1"/>
  <c r="W161" i="1" s="1"/>
  <c r="V160" i="1"/>
  <c r="W160" i="1" s="1"/>
  <c r="V159" i="1"/>
  <c r="W159" i="1" s="1"/>
  <c r="V158" i="1"/>
  <c r="W158" i="1" s="1"/>
  <c r="V157" i="1"/>
  <c r="W157" i="1" s="1"/>
  <c r="V156" i="1"/>
  <c r="W156" i="1" s="1"/>
  <c r="V155" i="1"/>
  <c r="W155" i="1" s="1"/>
  <c r="V154" i="1"/>
  <c r="W154" i="1" s="1"/>
  <c r="V153" i="1"/>
  <c r="W153" i="1" s="1"/>
  <c r="V152" i="1"/>
  <c r="W152" i="1" s="1"/>
  <c r="V151" i="1"/>
  <c r="W151" i="1" s="1"/>
  <c r="V150" i="1"/>
  <c r="W150" i="1" s="1"/>
  <c r="V149" i="1"/>
  <c r="W149" i="1" s="1"/>
  <c r="V148" i="1"/>
  <c r="W148" i="1" s="1"/>
  <c r="V147" i="1"/>
  <c r="W147" i="1" s="1"/>
  <c r="V146" i="1"/>
  <c r="W146" i="1" s="1"/>
  <c r="V145" i="1"/>
  <c r="W145" i="1" s="1"/>
  <c r="V144" i="1"/>
  <c r="W144" i="1" s="1"/>
  <c r="V143" i="1"/>
  <c r="W143" i="1" s="1"/>
  <c r="V142" i="1"/>
  <c r="W142" i="1" s="1"/>
  <c r="V141" i="1"/>
  <c r="W141" i="1" s="1"/>
  <c r="V140" i="1"/>
  <c r="W140" i="1" s="1"/>
  <c r="V139" i="1"/>
  <c r="W139" i="1" s="1"/>
  <c r="V138" i="1"/>
  <c r="W138" i="1" s="1"/>
  <c r="V137" i="1"/>
  <c r="W137" i="1" s="1"/>
  <c r="V136" i="1"/>
  <c r="W136" i="1" s="1"/>
  <c r="V135" i="1"/>
  <c r="W135" i="1" s="1"/>
  <c r="V134" i="1"/>
  <c r="W134" i="1" s="1"/>
  <c r="V133" i="1"/>
  <c r="W133" i="1" s="1"/>
  <c r="V132" i="1"/>
  <c r="W132" i="1" s="1"/>
  <c r="V131" i="1"/>
  <c r="W131" i="1" s="1"/>
  <c r="V130" i="1"/>
  <c r="W130" i="1" s="1"/>
  <c r="V129" i="1"/>
  <c r="W129" i="1" s="1"/>
  <c r="V128" i="1"/>
  <c r="W128" i="1" s="1"/>
  <c r="V127" i="1"/>
  <c r="W127" i="1" s="1"/>
  <c r="V126" i="1"/>
  <c r="W126" i="1" s="1"/>
  <c r="V125" i="1"/>
  <c r="W125" i="1" s="1"/>
  <c r="V124" i="1"/>
  <c r="W124" i="1" s="1"/>
  <c r="V123" i="1"/>
  <c r="W123" i="1" s="1"/>
  <c r="V122" i="1"/>
  <c r="W122" i="1" s="1"/>
  <c r="V121" i="1"/>
  <c r="W121" i="1" s="1"/>
  <c r="V120" i="1"/>
  <c r="W120" i="1" s="1"/>
  <c r="V119" i="1"/>
  <c r="W119" i="1" s="1"/>
  <c r="V118" i="1"/>
  <c r="W118" i="1" s="1"/>
  <c r="V117" i="1"/>
  <c r="W117" i="1" s="1"/>
  <c r="V116" i="1"/>
  <c r="W116" i="1" s="1"/>
  <c r="V115" i="1"/>
  <c r="W115" i="1" s="1"/>
  <c r="V114" i="1"/>
  <c r="W114" i="1" s="1"/>
  <c r="V113" i="1"/>
  <c r="W113" i="1" s="1"/>
  <c r="V112" i="1"/>
  <c r="W112" i="1" s="1"/>
  <c r="V111" i="1"/>
  <c r="W111" i="1" s="1"/>
  <c r="V110" i="1"/>
  <c r="W110" i="1" s="1"/>
  <c r="V109" i="1"/>
  <c r="W109" i="1" s="1"/>
  <c r="V108" i="1"/>
  <c r="W108" i="1" s="1"/>
  <c r="V107" i="1"/>
  <c r="W107" i="1" s="1"/>
  <c r="V106" i="1"/>
  <c r="W106" i="1" s="1"/>
  <c r="V105" i="1"/>
  <c r="W105" i="1" s="1"/>
  <c r="V104" i="1"/>
  <c r="W104" i="1" s="1"/>
  <c r="V103" i="1"/>
  <c r="W103" i="1" s="1"/>
  <c r="V102" i="1"/>
  <c r="W102" i="1" s="1"/>
  <c r="V101" i="1"/>
  <c r="W101" i="1" s="1"/>
  <c r="V100" i="1"/>
  <c r="W100" i="1" s="1"/>
  <c r="V99" i="1"/>
  <c r="W99" i="1" s="1"/>
  <c r="V98" i="1"/>
  <c r="W98" i="1" s="1"/>
  <c r="V97" i="1"/>
  <c r="W97" i="1" s="1"/>
  <c r="V96" i="1"/>
  <c r="W96" i="1" s="1"/>
  <c r="V95" i="1"/>
  <c r="W95" i="1" s="1"/>
  <c r="V94" i="1"/>
  <c r="W94" i="1" s="1"/>
  <c r="V93" i="1"/>
  <c r="W93" i="1" s="1"/>
  <c r="V92" i="1"/>
  <c r="W92" i="1" s="1"/>
  <c r="V91" i="1"/>
  <c r="W91" i="1" s="1"/>
  <c r="V90" i="1"/>
  <c r="W90" i="1" s="1"/>
  <c r="V89" i="1"/>
  <c r="W89" i="1" s="1"/>
  <c r="V88" i="1"/>
  <c r="W88" i="1" s="1"/>
  <c r="V87" i="1"/>
  <c r="W87" i="1" s="1"/>
  <c r="V86" i="1"/>
  <c r="W86" i="1" s="1"/>
  <c r="V85" i="1"/>
  <c r="W85" i="1" s="1"/>
  <c r="V84" i="1"/>
  <c r="W84" i="1" s="1"/>
  <c r="V83" i="1"/>
  <c r="W83" i="1" s="1"/>
  <c r="V82" i="1"/>
  <c r="W82" i="1" s="1"/>
  <c r="V81" i="1"/>
  <c r="W81" i="1" s="1"/>
  <c r="V80" i="1"/>
  <c r="W80" i="1" s="1"/>
  <c r="V79" i="1"/>
  <c r="W79" i="1" s="1"/>
  <c r="V78" i="1"/>
  <c r="W78" i="1" s="1"/>
  <c r="V77" i="1"/>
  <c r="W77" i="1" s="1"/>
  <c r="V76" i="1"/>
  <c r="W76" i="1" s="1"/>
  <c r="V75" i="1"/>
  <c r="W75" i="1" s="1"/>
  <c r="V74" i="1"/>
  <c r="W74" i="1" s="1"/>
  <c r="V73" i="1"/>
  <c r="W73" i="1" s="1"/>
  <c r="V72" i="1"/>
  <c r="W72" i="1" s="1"/>
  <c r="V71" i="1"/>
  <c r="W71" i="1" s="1"/>
  <c r="V70" i="1"/>
  <c r="W70" i="1" s="1"/>
  <c r="V69" i="1"/>
  <c r="W69" i="1" s="1"/>
  <c r="V68" i="1"/>
  <c r="W68" i="1" s="1"/>
  <c r="V67" i="1"/>
  <c r="W67" i="1" s="1"/>
  <c r="V66" i="1"/>
  <c r="W66" i="1" s="1"/>
  <c r="V65" i="1"/>
  <c r="W65" i="1" s="1"/>
  <c r="V64" i="1"/>
  <c r="W64" i="1" s="1"/>
  <c r="V63" i="1"/>
  <c r="W63" i="1" s="1"/>
  <c r="V62" i="1"/>
  <c r="W62" i="1" s="1"/>
  <c r="V61" i="1"/>
  <c r="W61" i="1" s="1"/>
  <c r="V60" i="1"/>
  <c r="W60" i="1" s="1"/>
  <c r="V59" i="1"/>
  <c r="W59" i="1" s="1"/>
  <c r="V58" i="1"/>
  <c r="W58" i="1" s="1"/>
  <c r="V57" i="1"/>
  <c r="W57" i="1" s="1"/>
  <c r="V56" i="1"/>
  <c r="W56" i="1" s="1"/>
  <c r="V55" i="1"/>
  <c r="W55" i="1" s="1"/>
  <c r="V54" i="1"/>
  <c r="W54" i="1" s="1"/>
  <c r="V53" i="1"/>
  <c r="W53" i="1" s="1"/>
  <c r="V52" i="1"/>
  <c r="W52" i="1" s="1"/>
  <c r="V51" i="1"/>
  <c r="W51" i="1" s="1"/>
  <c r="V50" i="1"/>
  <c r="W50" i="1" s="1"/>
  <c r="V49" i="1"/>
  <c r="W49" i="1" s="1"/>
  <c r="V48" i="1"/>
  <c r="W48" i="1" s="1"/>
  <c r="V47" i="1"/>
  <c r="W47" i="1" s="1"/>
  <c r="V46" i="1"/>
  <c r="W46" i="1" s="1"/>
  <c r="V45" i="1"/>
  <c r="W45" i="1" s="1"/>
  <c r="V44" i="1"/>
  <c r="W44" i="1" s="1"/>
  <c r="V43" i="1"/>
  <c r="W43" i="1" s="1"/>
  <c r="V42" i="1"/>
  <c r="W42" i="1" s="1"/>
  <c r="V41" i="1"/>
  <c r="W41" i="1" s="1"/>
  <c r="V40" i="1"/>
  <c r="W40" i="1" s="1"/>
  <c r="V39" i="1"/>
  <c r="W39" i="1" s="1"/>
  <c r="V38" i="1"/>
  <c r="W38" i="1" s="1"/>
  <c r="V37" i="1"/>
  <c r="W37" i="1" s="1"/>
  <c r="V36" i="1"/>
  <c r="W36" i="1" s="1"/>
  <c r="V35" i="1"/>
  <c r="W35" i="1" s="1"/>
  <c r="V34" i="1"/>
  <c r="W34" i="1" s="1"/>
  <c r="V33" i="1"/>
  <c r="W33" i="1" s="1"/>
  <c r="V32" i="1"/>
  <c r="W32" i="1" s="1"/>
  <c r="V31" i="1"/>
  <c r="W31" i="1" s="1"/>
  <c r="V30" i="1"/>
  <c r="W30" i="1" s="1"/>
  <c r="V29" i="1"/>
  <c r="W29" i="1" s="1"/>
  <c r="V28" i="1"/>
  <c r="W28" i="1" s="1"/>
  <c r="V27" i="1"/>
  <c r="W27" i="1" s="1"/>
  <c r="V26" i="1"/>
  <c r="W26" i="1" s="1"/>
  <c r="V25" i="1"/>
  <c r="W25" i="1" s="1"/>
  <c r="V24" i="1"/>
  <c r="W24" i="1" s="1"/>
  <c r="V23" i="1"/>
  <c r="W23" i="1" s="1"/>
  <c r="V22" i="1"/>
  <c r="W22" i="1" s="1"/>
  <c r="V21" i="1"/>
  <c r="W21" i="1" s="1"/>
  <c r="V20" i="1"/>
  <c r="W20" i="1" s="1"/>
  <c r="V19" i="1"/>
  <c r="W19" i="1" s="1"/>
  <c r="V18" i="1"/>
  <c r="W18" i="1" s="1"/>
  <c r="V17" i="1"/>
  <c r="W17" i="1" s="1"/>
  <c r="V16" i="1"/>
  <c r="W16" i="1" s="1"/>
  <c r="V15" i="1"/>
  <c r="W15" i="1" s="1"/>
  <c r="V13" i="1"/>
  <c r="W13" i="1" s="1"/>
  <c r="V12" i="1"/>
  <c r="W12" i="1" s="1"/>
  <c r="V11" i="1"/>
  <c r="W11" i="1" s="1"/>
  <c r="V10" i="1"/>
  <c r="W10" i="1" s="1"/>
  <c r="V9" i="1"/>
  <c r="W9" i="1" s="1"/>
  <c r="V8" i="1"/>
  <c r="W8" i="1" s="1"/>
  <c r="V7" i="1"/>
  <c r="W7" i="1" s="1"/>
  <c r="V6" i="1"/>
  <c r="W6" i="1" s="1"/>
  <c r="V14" i="1"/>
  <c r="W14" i="1" s="1"/>
</calcChain>
</file>

<file path=xl/sharedStrings.xml><?xml version="1.0" encoding="utf-8"?>
<sst xmlns="http://schemas.openxmlformats.org/spreadsheetml/2006/main" count="282" uniqueCount="160">
  <si>
    <t>Date</t>
  </si>
  <si>
    <t>DOY</t>
  </si>
  <si>
    <t>Solar</t>
  </si>
  <si>
    <t>Tav</t>
  </si>
  <si>
    <t>Tmax</t>
  </si>
  <si>
    <t>Tmin</t>
  </si>
  <si>
    <t>Rhav</t>
  </si>
  <si>
    <t>Rhmin</t>
  </si>
  <si>
    <t>PPT</t>
  </si>
  <si>
    <t>Wind</t>
  </si>
  <si>
    <t>WindX</t>
  </si>
  <si>
    <t>MJ/m2/d</t>
  </si>
  <si>
    <t>C</t>
  </si>
  <si>
    <t>%</t>
  </si>
  <si>
    <t>mm</t>
  </si>
  <si>
    <t>m/s</t>
  </si>
  <si>
    <t>Vapres</t>
  </si>
  <si>
    <t>kPa</t>
  </si>
  <si>
    <t>SnowD</t>
  </si>
  <si>
    <t>Tsnow</t>
  </si>
  <si>
    <t>Tsoil50</t>
  </si>
  <si>
    <t>Tsoil005</t>
  </si>
  <si>
    <t>YrMn</t>
  </si>
  <si>
    <t>Row Labels</t>
  </si>
  <si>
    <t>Grand Total</t>
  </si>
  <si>
    <t>Average of Solar</t>
  </si>
  <si>
    <t>Average of Tav</t>
  </si>
  <si>
    <t>Sum of PPT</t>
  </si>
  <si>
    <t>Average of Tmax</t>
  </si>
  <si>
    <t>Average of Tmin</t>
  </si>
  <si>
    <t>Average of Rhav</t>
  </si>
  <si>
    <t>Average of Rhmin</t>
  </si>
  <si>
    <t>Average of Wind</t>
  </si>
  <si>
    <t>Average of WindX</t>
  </si>
  <si>
    <t>Max of WindX</t>
  </si>
  <si>
    <t>Max of Tmax</t>
  </si>
  <si>
    <t>Min of Tmin</t>
  </si>
  <si>
    <t>Max of PPT</t>
  </si>
  <si>
    <t>Average of Tsoil005</t>
  </si>
  <si>
    <t>Average of Tsoil50</t>
  </si>
  <si>
    <t>Average of Vapres</t>
  </si>
  <si>
    <t>Txmax</t>
  </si>
  <si>
    <t>Tnmin</t>
  </si>
  <si>
    <t>1dXppt</t>
  </si>
  <si>
    <t>WindXX</t>
  </si>
  <si>
    <t>SoG</t>
  </si>
  <si>
    <t>Tsog</t>
  </si>
  <si>
    <t>TSoG</t>
  </si>
  <si>
    <t>Max of SoG</t>
  </si>
  <si>
    <t>Max of TSoG</t>
  </si>
  <si>
    <t>Monthly data</t>
  </si>
  <si>
    <t>vpd</t>
  </si>
  <si>
    <t>vpdX</t>
  </si>
  <si>
    <t>Reflected</t>
  </si>
  <si>
    <t>IRTSurfA</t>
  </si>
  <si>
    <t>IRTSurfX</t>
  </si>
  <si>
    <t>IRTSurfn</t>
  </si>
  <si>
    <t>Refctd</t>
  </si>
  <si>
    <t>Average of Reflected</t>
  </si>
  <si>
    <t>Average of IRTSurfA</t>
  </si>
  <si>
    <t>Average of IRTSurfX</t>
  </si>
  <si>
    <t>Average of IRTSurfn</t>
  </si>
  <si>
    <t>Albedo</t>
  </si>
  <si>
    <t>Year</t>
  </si>
  <si>
    <t>Max of SnowD</t>
  </si>
  <si>
    <t>Trange</t>
  </si>
  <si>
    <t>Daily summary</t>
  </si>
  <si>
    <t>Soil temperature</t>
  </si>
  <si>
    <t>Air temperature</t>
  </si>
  <si>
    <t>Relatve humidity</t>
  </si>
  <si>
    <t>Wind speed</t>
  </si>
  <si>
    <t>Total</t>
  </si>
  <si>
    <t>Snow Depth</t>
  </si>
  <si>
    <t>Snow temp</t>
  </si>
  <si>
    <t>Surface temp</t>
  </si>
  <si>
    <t>0.005 m</t>
  </si>
  <si>
    <t>0.5 m</t>
  </si>
  <si>
    <t>vapres</t>
  </si>
  <si>
    <t>Average</t>
  </si>
  <si>
    <t>Maximujm</t>
  </si>
  <si>
    <t>Minimum</t>
  </si>
  <si>
    <t>Maximum</t>
  </si>
  <si>
    <t>Precip</t>
  </si>
  <si>
    <t>at 2400</t>
  </si>
  <si>
    <t>Data logger</t>
  </si>
  <si>
    <t>LiCor LI 200 silicon Pyranomter at 3 m</t>
  </si>
  <si>
    <t xml:space="preserve">Adjusted to zero at night. </t>
  </si>
  <si>
    <t>Corrected for snow on sensor using reflected and max albedo of 0.93, and reflected is &lt;0.93*Kmax</t>
  </si>
  <si>
    <t>Temperature of air C</t>
  </si>
  <si>
    <t>HMP45C in RMYoung pie plate shield at 3 m</t>
  </si>
  <si>
    <t>RH %</t>
  </si>
  <si>
    <t>Corrected RH for drift. Based on Rhmax=100 and no correction by time Rh =20%. Correction is &lt;2%</t>
  </si>
  <si>
    <t>Sierra misco tipping bucket, snow depth change&gt;0.005 m converted to liquid (nominally 0.1 m3/m3 density) and information on rain on snow from P1 4seasons gauge</t>
  </si>
  <si>
    <t>Corrected precip from snow adjustment worksheets</t>
  </si>
  <si>
    <t>Snow depth mm</t>
  </si>
  <si>
    <t>Adjusted depth from precip analysis files, 0=no snow</t>
  </si>
  <si>
    <t>Temperature of surface  C</t>
  </si>
  <si>
    <t xml:space="preserve">Apogee IRT at 2.5 m above the ground. </t>
  </si>
  <si>
    <t>Temperature of snow C</t>
  </si>
  <si>
    <t>Thermocouple referenced to thermistor on panel</t>
  </si>
  <si>
    <t>Temperature of soil C</t>
  </si>
  <si>
    <t>Wind speed m/s</t>
  </si>
  <si>
    <t>MetOne anemometer at 3 m with 0.447 m/s stall speed. Thus no zero wind. In August  2009 set to zero if u&lt;0.5 m/s (threshold)</t>
  </si>
  <si>
    <t>Select variable</t>
  </si>
  <si>
    <t>Reflctd</t>
  </si>
  <si>
    <t>Average of vpdX</t>
  </si>
  <si>
    <t>Max of vpdX</t>
  </si>
  <si>
    <t>afternoon</t>
  </si>
  <si>
    <t>maximum</t>
  </si>
  <si>
    <t>Missing data = -999</t>
  </si>
  <si>
    <t>PK daily 21 September 2017 - 6 October  2019</t>
  </si>
  <si>
    <t>Lat</t>
  </si>
  <si>
    <t>Long</t>
  </si>
  <si>
    <t>Elev m</t>
  </si>
  <si>
    <r>
      <t>49</t>
    </r>
    <r>
      <rPr>
        <sz val="11"/>
        <color theme="1"/>
        <rFont val="Calibri"/>
        <family val="2"/>
      </rPr>
      <t>°</t>
    </r>
    <r>
      <rPr>
        <sz val="11"/>
        <color theme="1"/>
        <rFont val="Calibri"/>
        <family val="2"/>
        <scheme val="minor"/>
      </rPr>
      <t>39'17"</t>
    </r>
  </si>
  <si>
    <r>
      <t>119</t>
    </r>
    <r>
      <rPr>
        <sz val="11"/>
        <color theme="1"/>
        <rFont val="Calibri"/>
        <family val="2"/>
      </rPr>
      <t>°</t>
    </r>
    <r>
      <rPr>
        <sz val="11"/>
        <color theme="1"/>
        <rFont val="Calibri"/>
        <family val="2"/>
        <scheme val="minor"/>
      </rPr>
      <t>23'36"</t>
    </r>
  </si>
  <si>
    <t>Meta data for station PK</t>
  </si>
  <si>
    <t xml:space="preserve"> Campbell Scientific 10X scaning at 60 sec interval. </t>
  </si>
  <si>
    <t>Solar W/m2</t>
  </si>
  <si>
    <t>Reflected W/m2</t>
  </si>
  <si>
    <t>LiCor silicon pyranometer at 3 m</t>
  </si>
  <si>
    <t>Adjusted for spectral response</t>
  </si>
  <si>
    <t>Precip mm</t>
  </si>
  <si>
    <t>Based on measurement of distance from sensor to snow surface using CSI SR50A at 2.5 m above the ground</t>
  </si>
  <si>
    <t>Measurements at 0.2 and 0.5 m above the ground</t>
  </si>
  <si>
    <t>Set to -999 when above snow pack</t>
  </si>
  <si>
    <t>MetOne anemometer at 3 m with 0.447 m/s stall speed,  set to zero if u&lt;0.5 m/s (threshold)</t>
  </si>
  <si>
    <t>Last edit 8/11/19</t>
  </si>
  <si>
    <t xml:space="preserve">Last edit 8/11/19  </t>
  </si>
  <si>
    <t>sin(Lat)</t>
  </si>
  <si>
    <t>@cos(Lat)</t>
  </si>
  <si>
    <t>@tan(lat)</t>
  </si>
  <si>
    <t>Solar lookup table</t>
  </si>
  <si>
    <t>Month</t>
  </si>
  <si>
    <t>DoM</t>
  </si>
  <si>
    <t>Dim</t>
  </si>
  <si>
    <t>Declination</t>
  </si>
  <si>
    <t>RelDistSun</t>
  </si>
  <si>
    <t>Scratch</t>
  </si>
  <si>
    <t>SunsetHrAngle</t>
  </si>
  <si>
    <t>daylength</t>
  </si>
  <si>
    <t>SolarTop</t>
  </si>
  <si>
    <t>d*So</t>
  </si>
  <si>
    <t>Eref</t>
  </si>
  <si>
    <t>CMD</t>
  </si>
  <si>
    <t>Sum of Eref</t>
  </si>
  <si>
    <t>Sum of CMD</t>
  </si>
  <si>
    <t>Vapour pressure kPa</t>
  </si>
  <si>
    <t>vapres =  esat(Tmax)*Rhmin/100</t>
  </si>
  <si>
    <t>In most cases this is an afternoon value and would be somewhat different from a daily average</t>
  </si>
  <si>
    <t xml:space="preserve">Daily average must be calculated from hourly data </t>
  </si>
  <si>
    <t>Maximum vapour pressure deficit (kPa)</t>
  </si>
  <si>
    <t>vpdX = esat(Tmax)*(1-RHmin/100)</t>
  </si>
  <si>
    <t>In most cases this is an afternoon value and would be greater than a daily average</t>
  </si>
  <si>
    <t>esat calculated with the Tair (Tetens equation) and RH.</t>
  </si>
  <si>
    <t>Measurements at 0.005,  and 0.5 m depth</t>
  </si>
  <si>
    <t>Monthly Hargreaves reference evaporation (mm)</t>
  </si>
  <si>
    <t>Calculated in Monthly worksheet from air temperature and latitude. Annual values calculated in Data worksheet</t>
  </si>
  <si>
    <t xml:space="preserve">Monthly climatic water deficit (m) </t>
  </si>
  <si>
    <t xml:space="preserve">Calculated Monthly worksheetfrom monthly Hargreaves reference evaporation. Annual values calculated in Data worksheet.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</si>
</sst>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[$-1009]d/mmm/yy;@"/>
    <numFmt numFmtId="165" formatCode="0.0"/>
    <numFmt numFmtId="166" formatCode="0.000"/>
    <numFmt numFmtId="167" formatCode="0_)"/>
    <numFmt numFmtId="168" formatCode="0.000_)"/>
    <numFmt numFmtId="169" formatCode="0.00_)"/>
  </numFmts>
  <fonts count="9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/>
    </xf>
    <xf numFmtId="1" fontId="2" fillId="0" borderId="0" xfId="0" applyNumberFormat="1" applyFont="1" applyProtection="1"/>
    <xf numFmtId="0" fontId="2" fillId="0" borderId="0" xfId="0" applyFont="1" applyFill="1"/>
    <xf numFmtId="0" fontId="1" fillId="0" borderId="0" xfId="0" applyFont="1" applyFill="1"/>
    <xf numFmtId="0" fontId="1" fillId="0" borderId="0" xfId="0" applyFont="1"/>
    <xf numFmtId="2" fontId="2" fillId="0" borderId="0" xfId="0" applyNumberFormat="1" applyFont="1" applyFill="1"/>
    <xf numFmtId="0" fontId="2" fillId="0" borderId="0" xfId="0" applyFont="1"/>
    <xf numFmtId="165" fontId="2" fillId="0" borderId="0" xfId="0" applyNumberFormat="1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Fill="1"/>
    <xf numFmtId="166" fontId="0" fillId="0" borderId="0" xfId="0" applyNumberFormat="1" applyFill="1"/>
    <xf numFmtId="0" fontId="2" fillId="0" borderId="0" xfId="0" applyFont="1" applyAlignment="1">
      <alignment horizontal="center"/>
    </xf>
    <xf numFmtId="164" fontId="3" fillId="0" borderId="0" xfId="0" applyNumberFormat="1" applyFont="1"/>
    <xf numFmtId="0" fontId="1" fillId="2" borderId="0" xfId="0" applyFont="1" applyFill="1"/>
    <xf numFmtId="164" fontId="4" fillId="0" borderId="0" xfId="0" applyNumberFormat="1" applyFont="1" applyProtection="1"/>
    <xf numFmtId="164" fontId="5" fillId="0" borderId="0" xfId="0" applyNumberFormat="1" applyFont="1"/>
    <xf numFmtId="0" fontId="2" fillId="0" borderId="0" xfId="0" applyFont="1" applyProtection="1"/>
    <xf numFmtId="164" fontId="2" fillId="0" borderId="0" xfId="0" applyNumberFormat="1" applyFont="1"/>
    <xf numFmtId="15" fontId="2" fillId="0" borderId="0" xfId="0" applyNumberFormat="1" applyFont="1"/>
    <xf numFmtId="0" fontId="0" fillId="0" borderId="0" xfId="0" applyAlignment="1" applyProtection="1">
      <alignment horizontal="right"/>
    </xf>
    <xf numFmtId="0" fontId="0" fillId="0" borderId="0" xfId="0" quotePrefix="1"/>
    <xf numFmtId="0" fontId="0" fillId="0" borderId="0" xfId="0" applyFont="1"/>
    <xf numFmtId="166" fontId="0" fillId="0" borderId="0" xfId="0" applyNumberFormat="1" applyProtection="1"/>
    <xf numFmtId="166" fontId="0" fillId="0" borderId="0" xfId="0" applyNumberFormat="1"/>
    <xf numFmtId="0" fontId="7" fillId="0" borderId="0" xfId="0" applyFont="1"/>
    <xf numFmtId="0" fontId="7" fillId="0" borderId="0" xfId="0" applyFont="1" applyAlignment="1" applyProtection="1">
      <alignment horizontal="left"/>
    </xf>
    <xf numFmtId="0" fontId="8" fillId="0" borderId="0" xfId="0" applyFont="1" applyAlignment="1" applyProtection="1">
      <alignment horizontal="right"/>
    </xf>
    <xf numFmtId="0" fontId="8" fillId="0" borderId="0" xfId="0" applyFont="1" applyAlignment="1" applyProtection="1">
      <alignment horizontal="left"/>
    </xf>
    <xf numFmtId="0" fontId="8" fillId="0" borderId="0" xfId="0" applyFont="1" applyAlignment="1" applyProtection="1">
      <alignment horizontal="center"/>
    </xf>
    <xf numFmtId="167" fontId="0" fillId="0" borderId="0" xfId="0" applyNumberFormat="1" applyFont="1" applyProtection="1"/>
    <xf numFmtId="168" fontId="7" fillId="0" borderId="0" xfId="0" applyNumberFormat="1" applyFont="1" applyProtection="1"/>
    <xf numFmtId="166" fontId="0" fillId="0" borderId="0" xfId="0" applyNumberFormat="1" applyFont="1"/>
    <xf numFmtId="169" fontId="7" fillId="0" borderId="0" xfId="0" applyNumberFormat="1" applyFont="1" applyProtection="1"/>
    <xf numFmtId="2" fontId="0" fillId="0" borderId="0" xfId="0" applyNumberFormat="1"/>
    <xf numFmtId="166" fontId="0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solar radiation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Solar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Monthly!$B$6:$B$32</c:f>
              <c:numCache>
                <c:formatCode>General</c:formatCode>
                <c:ptCount val="27"/>
                <c:pt idx="0">
                  <c:v>6.95</c:v>
                </c:pt>
                <c:pt idx="1">
                  <c:v>3.02</c:v>
                </c:pt>
                <c:pt idx="2">
                  <c:v>2.69</c:v>
                </c:pt>
                <c:pt idx="3">
                  <c:v>3.03</c:v>
                </c:pt>
                <c:pt idx="4">
                  <c:v>6.08</c:v>
                </c:pt>
                <c:pt idx="5">
                  <c:v>10.41</c:v>
                </c:pt>
                <c:pt idx="6">
                  <c:v>16.100000000000001</c:v>
                </c:pt>
                <c:pt idx="7">
                  <c:v>22.47</c:v>
                </c:pt>
                <c:pt idx="8">
                  <c:v>19.36</c:v>
                </c:pt>
                <c:pt idx="9">
                  <c:v>24.15</c:v>
                </c:pt>
                <c:pt idx="10">
                  <c:v>17.93</c:v>
                </c:pt>
                <c:pt idx="11">
                  <c:v>12.26</c:v>
                </c:pt>
                <c:pt idx="12">
                  <c:v>8.39</c:v>
                </c:pt>
                <c:pt idx="13">
                  <c:v>3.32</c:v>
                </c:pt>
                <c:pt idx="14">
                  <c:v>2.44</c:v>
                </c:pt>
                <c:pt idx="15">
                  <c:v>3.7</c:v>
                </c:pt>
                <c:pt idx="16">
                  <c:v>6.66</c:v>
                </c:pt>
                <c:pt idx="17">
                  <c:v>13.06</c:v>
                </c:pt>
                <c:pt idx="18">
                  <c:v>15.47</c:v>
                </c:pt>
                <c:pt idx="19">
                  <c:v>20.05</c:v>
                </c:pt>
                <c:pt idx="20">
                  <c:v>21.58</c:v>
                </c:pt>
                <c:pt idx="21">
                  <c:v>20.03</c:v>
                </c:pt>
                <c:pt idx="22">
                  <c:v>19.73</c:v>
                </c:pt>
                <c:pt idx="23">
                  <c:v>10.68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398336"/>
        <c:axId val="70399872"/>
      </c:lineChart>
      <c:catAx>
        <c:axId val="703983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70399872"/>
        <c:crosses val="autoZero"/>
        <c:auto val="1"/>
        <c:lblAlgn val="ctr"/>
        <c:lblOffset val="100"/>
        <c:tickMarkSkip val="7"/>
        <c:noMultiLvlLbl val="0"/>
      </c:catAx>
      <c:valAx>
        <c:axId val="703998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Solar (MJ/m2/d)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7039833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Tav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Monthly!$D$6:$D$32</c:f>
              <c:numCache>
                <c:formatCode>General</c:formatCode>
                <c:ptCount val="27"/>
                <c:pt idx="0">
                  <c:v>1</c:v>
                </c:pt>
                <c:pt idx="1">
                  <c:v>-4.2</c:v>
                </c:pt>
                <c:pt idx="2">
                  <c:v>-8.1999999999999993</c:v>
                </c:pt>
                <c:pt idx="3">
                  <c:v>-4.5</c:v>
                </c:pt>
                <c:pt idx="4">
                  <c:v>-8.9</c:v>
                </c:pt>
                <c:pt idx="5">
                  <c:v>-3.9</c:v>
                </c:pt>
                <c:pt idx="6">
                  <c:v>0.6</c:v>
                </c:pt>
                <c:pt idx="7">
                  <c:v>8.1</c:v>
                </c:pt>
                <c:pt idx="8">
                  <c:v>8.4</c:v>
                </c:pt>
                <c:pt idx="9">
                  <c:v>13.2</c:v>
                </c:pt>
                <c:pt idx="10">
                  <c:v>12.1</c:v>
                </c:pt>
                <c:pt idx="11">
                  <c:v>5.5</c:v>
                </c:pt>
                <c:pt idx="12">
                  <c:v>1.5</c:v>
                </c:pt>
                <c:pt idx="13">
                  <c:v>-3.1</c:v>
                </c:pt>
                <c:pt idx="14">
                  <c:v>-7.1</c:v>
                </c:pt>
                <c:pt idx="15">
                  <c:v>-5.5</c:v>
                </c:pt>
                <c:pt idx="16">
                  <c:v>-12.5</c:v>
                </c:pt>
                <c:pt idx="17">
                  <c:v>-3.9</c:v>
                </c:pt>
                <c:pt idx="18">
                  <c:v>0.5</c:v>
                </c:pt>
                <c:pt idx="19">
                  <c:v>7.2</c:v>
                </c:pt>
                <c:pt idx="20">
                  <c:v>8.9</c:v>
                </c:pt>
                <c:pt idx="21">
                  <c:v>11.2</c:v>
                </c:pt>
                <c:pt idx="22">
                  <c:v>12.2</c:v>
                </c:pt>
                <c:pt idx="23">
                  <c:v>6.7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440832"/>
        <c:axId val="70442368"/>
      </c:lineChart>
      <c:catAx>
        <c:axId val="704408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70442368"/>
        <c:crosses val="autoZero"/>
        <c:auto val="1"/>
        <c:lblAlgn val="ctr"/>
        <c:lblOffset val="100"/>
        <c:tickMarkSkip val="7"/>
        <c:noMultiLvlLbl val="0"/>
      </c:catAx>
      <c:valAx>
        <c:axId val="704423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7044083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</a:t>
            </a:r>
            <a:r>
              <a:rPr lang="en-CA" baseline="0"/>
              <a:t> m</a:t>
            </a:r>
            <a:r>
              <a:rPr lang="en-CA"/>
              <a:t>aximum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Tmax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Monthly!$E$6:$E$32</c:f>
              <c:numCache>
                <c:formatCode>General</c:formatCode>
                <c:ptCount val="27"/>
                <c:pt idx="0">
                  <c:v>7.2</c:v>
                </c:pt>
                <c:pt idx="1">
                  <c:v>-0.4</c:v>
                </c:pt>
                <c:pt idx="2">
                  <c:v>-2.5</c:v>
                </c:pt>
                <c:pt idx="3">
                  <c:v>-0.3</c:v>
                </c:pt>
                <c:pt idx="4">
                  <c:v>-3.4</c:v>
                </c:pt>
                <c:pt idx="5">
                  <c:v>2.5</c:v>
                </c:pt>
                <c:pt idx="6">
                  <c:v>7.3</c:v>
                </c:pt>
                <c:pt idx="7">
                  <c:v>16.5</c:v>
                </c:pt>
                <c:pt idx="8">
                  <c:v>15.5</c:v>
                </c:pt>
                <c:pt idx="9">
                  <c:v>21.6</c:v>
                </c:pt>
                <c:pt idx="10">
                  <c:v>20.6</c:v>
                </c:pt>
                <c:pt idx="11">
                  <c:v>12.4</c:v>
                </c:pt>
                <c:pt idx="12">
                  <c:v>8.1999999999999993</c:v>
                </c:pt>
                <c:pt idx="13">
                  <c:v>1.2</c:v>
                </c:pt>
                <c:pt idx="14">
                  <c:v>-3.4</c:v>
                </c:pt>
                <c:pt idx="15">
                  <c:v>0.4</c:v>
                </c:pt>
                <c:pt idx="16">
                  <c:v>-7.5</c:v>
                </c:pt>
                <c:pt idx="17">
                  <c:v>4.8</c:v>
                </c:pt>
                <c:pt idx="18">
                  <c:v>6.6</c:v>
                </c:pt>
                <c:pt idx="19">
                  <c:v>14.1</c:v>
                </c:pt>
                <c:pt idx="20">
                  <c:v>15.9</c:v>
                </c:pt>
                <c:pt idx="21">
                  <c:v>18.7</c:v>
                </c:pt>
                <c:pt idx="22">
                  <c:v>20.6</c:v>
                </c:pt>
                <c:pt idx="23">
                  <c:v>12.7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540672"/>
        <c:axId val="70554752"/>
      </c:lineChart>
      <c:catAx>
        <c:axId val="7054067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70554752"/>
        <c:crosses val="autoZero"/>
        <c:auto val="1"/>
        <c:lblAlgn val="ctr"/>
        <c:lblOffset val="100"/>
        <c:tickMarkSkip val="7"/>
        <c:noMultiLvlLbl val="0"/>
      </c:catAx>
      <c:valAx>
        <c:axId val="705547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7054067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minimum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Tmin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Monthly!$F$6:$F$32</c:f>
              <c:numCache>
                <c:formatCode>General</c:formatCode>
                <c:ptCount val="27"/>
                <c:pt idx="0">
                  <c:v>-4.7</c:v>
                </c:pt>
                <c:pt idx="1">
                  <c:v>-7.8</c:v>
                </c:pt>
                <c:pt idx="2">
                  <c:v>-13.1</c:v>
                </c:pt>
                <c:pt idx="3">
                  <c:v>-9.1</c:v>
                </c:pt>
                <c:pt idx="4">
                  <c:v>-14.6</c:v>
                </c:pt>
                <c:pt idx="5">
                  <c:v>-10.7</c:v>
                </c:pt>
                <c:pt idx="6">
                  <c:v>-5.8</c:v>
                </c:pt>
                <c:pt idx="7">
                  <c:v>-0.8</c:v>
                </c:pt>
                <c:pt idx="8">
                  <c:v>0.7</c:v>
                </c:pt>
                <c:pt idx="9">
                  <c:v>3.4</c:v>
                </c:pt>
                <c:pt idx="10">
                  <c:v>2.7</c:v>
                </c:pt>
                <c:pt idx="11">
                  <c:v>-0.9</c:v>
                </c:pt>
                <c:pt idx="12">
                  <c:v>-4</c:v>
                </c:pt>
                <c:pt idx="13">
                  <c:v>-7.2</c:v>
                </c:pt>
                <c:pt idx="14">
                  <c:v>-11.5</c:v>
                </c:pt>
                <c:pt idx="15">
                  <c:v>-11.5</c:v>
                </c:pt>
                <c:pt idx="16">
                  <c:v>-18.899999999999999</c:v>
                </c:pt>
                <c:pt idx="17">
                  <c:v>-12.2</c:v>
                </c:pt>
                <c:pt idx="18">
                  <c:v>-5.9</c:v>
                </c:pt>
                <c:pt idx="19">
                  <c:v>-0.6</c:v>
                </c:pt>
                <c:pt idx="20">
                  <c:v>0.9</c:v>
                </c:pt>
                <c:pt idx="21">
                  <c:v>2.7</c:v>
                </c:pt>
                <c:pt idx="22">
                  <c:v>2.9</c:v>
                </c:pt>
                <c:pt idx="23">
                  <c:v>1.2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575232"/>
        <c:axId val="70576768"/>
      </c:lineChart>
      <c:catAx>
        <c:axId val="705752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70576768"/>
        <c:crosses val="autoZero"/>
        <c:auto val="1"/>
        <c:lblAlgn val="ctr"/>
        <c:lblOffset val="100"/>
        <c:tickMarkSkip val="7"/>
        <c:noMultiLvlLbl val="0"/>
      </c:catAx>
      <c:valAx>
        <c:axId val="705767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7057523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1-day</a:t>
            </a:r>
            <a:r>
              <a:rPr lang="en-CA" baseline="0"/>
              <a:t> </a:t>
            </a:r>
            <a:r>
              <a:rPr lang="en-CA"/>
              <a:t>max Maximum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TmaxX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Monthly!$G$6:$G$32</c:f>
              <c:numCache>
                <c:formatCode>General</c:formatCode>
                <c:ptCount val="27"/>
                <c:pt idx="0">
                  <c:v>18.3</c:v>
                </c:pt>
                <c:pt idx="1">
                  <c:v>8.6999999999999993</c:v>
                </c:pt>
                <c:pt idx="2">
                  <c:v>10.7</c:v>
                </c:pt>
                <c:pt idx="3">
                  <c:v>7.4</c:v>
                </c:pt>
                <c:pt idx="4">
                  <c:v>3.5</c:v>
                </c:pt>
                <c:pt idx="5">
                  <c:v>10.5</c:v>
                </c:pt>
                <c:pt idx="6">
                  <c:v>20.8</c:v>
                </c:pt>
                <c:pt idx="7">
                  <c:v>23.4</c:v>
                </c:pt>
                <c:pt idx="8">
                  <c:v>24.7</c:v>
                </c:pt>
                <c:pt idx="9">
                  <c:v>29.3</c:v>
                </c:pt>
                <c:pt idx="10">
                  <c:v>32.1</c:v>
                </c:pt>
                <c:pt idx="11">
                  <c:v>23.2</c:v>
                </c:pt>
                <c:pt idx="12">
                  <c:v>17</c:v>
                </c:pt>
                <c:pt idx="13">
                  <c:v>8.5</c:v>
                </c:pt>
                <c:pt idx="14">
                  <c:v>2</c:v>
                </c:pt>
                <c:pt idx="15">
                  <c:v>12.9</c:v>
                </c:pt>
                <c:pt idx="16">
                  <c:v>1.8</c:v>
                </c:pt>
                <c:pt idx="17">
                  <c:v>17.3</c:v>
                </c:pt>
                <c:pt idx="18">
                  <c:v>13.1</c:v>
                </c:pt>
                <c:pt idx="19">
                  <c:v>21.4</c:v>
                </c:pt>
                <c:pt idx="20">
                  <c:v>23.7</c:v>
                </c:pt>
                <c:pt idx="21">
                  <c:v>26.2</c:v>
                </c:pt>
                <c:pt idx="22">
                  <c:v>27.5</c:v>
                </c:pt>
                <c:pt idx="23">
                  <c:v>24.2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017472"/>
        <c:axId val="81142144"/>
      </c:lineChart>
      <c:catAx>
        <c:axId val="8101747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1142144"/>
        <c:crosses val="autoZero"/>
        <c:auto val="1"/>
        <c:lblAlgn val="ctr"/>
        <c:lblOffset val="100"/>
        <c:tickMarkSkip val="7"/>
        <c:noMultiLvlLbl val="0"/>
      </c:catAx>
      <c:valAx>
        <c:axId val="811421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101747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1-day min Minimum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Tminn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Monthly!$H$6:$H$32</c:f>
              <c:numCache>
                <c:formatCode>General</c:formatCode>
                <c:ptCount val="27"/>
                <c:pt idx="0">
                  <c:v>-12.2</c:v>
                </c:pt>
                <c:pt idx="1">
                  <c:v>-21.3</c:v>
                </c:pt>
                <c:pt idx="2">
                  <c:v>-27.9</c:v>
                </c:pt>
                <c:pt idx="3">
                  <c:v>-18.5</c:v>
                </c:pt>
                <c:pt idx="4">
                  <c:v>-30</c:v>
                </c:pt>
                <c:pt idx="5">
                  <c:v>-18</c:v>
                </c:pt>
                <c:pt idx="6">
                  <c:v>-14.8</c:v>
                </c:pt>
                <c:pt idx="7">
                  <c:v>-3.9</c:v>
                </c:pt>
                <c:pt idx="8">
                  <c:v>-4.8</c:v>
                </c:pt>
                <c:pt idx="9">
                  <c:v>-1.9</c:v>
                </c:pt>
                <c:pt idx="10">
                  <c:v>-2.2999999999999998</c:v>
                </c:pt>
                <c:pt idx="11">
                  <c:v>-3.6</c:v>
                </c:pt>
                <c:pt idx="12">
                  <c:v>-11</c:v>
                </c:pt>
                <c:pt idx="13">
                  <c:v>-17.7</c:v>
                </c:pt>
                <c:pt idx="14">
                  <c:v>-21</c:v>
                </c:pt>
                <c:pt idx="15">
                  <c:v>-20.9</c:v>
                </c:pt>
                <c:pt idx="16">
                  <c:v>-30.3</c:v>
                </c:pt>
                <c:pt idx="17">
                  <c:v>-28.1</c:v>
                </c:pt>
                <c:pt idx="18">
                  <c:v>-10.3</c:v>
                </c:pt>
                <c:pt idx="19">
                  <c:v>-4</c:v>
                </c:pt>
                <c:pt idx="20">
                  <c:v>-3.3</c:v>
                </c:pt>
                <c:pt idx="21">
                  <c:v>-0.7</c:v>
                </c:pt>
                <c:pt idx="22">
                  <c:v>-0.9</c:v>
                </c:pt>
                <c:pt idx="23">
                  <c:v>-7.7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170816"/>
        <c:axId val="81172352"/>
      </c:lineChart>
      <c:catAx>
        <c:axId val="811708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1172352"/>
        <c:crosses val="autoZero"/>
        <c:auto val="1"/>
        <c:lblAlgn val="ctr"/>
        <c:lblOffset val="100"/>
        <c:tickMarkSkip val="7"/>
        <c:noMultiLvlLbl val="0"/>
      </c:catAx>
      <c:valAx>
        <c:axId val="811723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117081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RHave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Rhav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Monthly!$I$6:$I$32</c:f>
              <c:numCache>
                <c:formatCode>General</c:formatCode>
                <c:ptCount val="27"/>
                <c:pt idx="0">
                  <c:v>96.3</c:v>
                </c:pt>
                <c:pt idx="1">
                  <c:v>97.4</c:v>
                </c:pt>
                <c:pt idx="2">
                  <c:v>95.7</c:v>
                </c:pt>
                <c:pt idx="3">
                  <c:v>97.2</c:v>
                </c:pt>
                <c:pt idx="4">
                  <c:v>94.5</c:v>
                </c:pt>
                <c:pt idx="5">
                  <c:v>95.5</c:v>
                </c:pt>
                <c:pt idx="6">
                  <c:v>95.9</c:v>
                </c:pt>
                <c:pt idx="7">
                  <c:v>98</c:v>
                </c:pt>
                <c:pt idx="8">
                  <c:v>97.4</c:v>
                </c:pt>
                <c:pt idx="9">
                  <c:v>93.2</c:v>
                </c:pt>
                <c:pt idx="10">
                  <c:v>93.8</c:v>
                </c:pt>
                <c:pt idx="11">
                  <c:v>98.5</c:v>
                </c:pt>
                <c:pt idx="12">
                  <c:v>97.5</c:v>
                </c:pt>
                <c:pt idx="13">
                  <c:v>97.9</c:v>
                </c:pt>
                <c:pt idx="14">
                  <c:v>96.9</c:v>
                </c:pt>
                <c:pt idx="15">
                  <c:v>96.6</c:v>
                </c:pt>
                <c:pt idx="16">
                  <c:v>93.7</c:v>
                </c:pt>
                <c:pt idx="17">
                  <c:v>94.7</c:v>
                </c:pt>
                <c:pt idx="18">
                  <c:v>96.3</c:v>
                </c:pt>
                <c:pt idx="19">
                  <c:v>96</c:v>
                </c:pt>
                <c:pt idx="20">
                  <c:v>97</c:v>
                </c:pt>
                <c:pt idx="21">
                  <c:v>98.2</c:v>
                </c:pt>
                <c:pt idx="22">
                  <c:v>96.9</c:v>
                </c:pt>
                <c:pt idx="23">
                  <c:v>99.2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184640"/>
        <c:axId val="81186176"/>
      </c:lineChart>
      <c:catAx>
        <c:axId val="811846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1186176"/>
        <c:crosses val="autoZero"/>
        <c:auto val="1"/>
        <c:lblAlgn val="ctr"/>
        <c:lblOffset val="100"/>
        <c:tickMarkSkip val="7"/>
        <c:noMultiLvlLbl val="0"/>
      </c:catAx>
      <c:valAx>
        <c:axId val="81186176"/>
        <c:scaling>
          <c:orientation val="minMax"/>
          <c:max val="1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Relative</a:t>
                </a:r>
                <a:r>
                  <a:rPr lang="en-CA" sz="1400" baseline="0"/>
                  <a:t> h</a:t>
                </a:r>
                <a:r>
                  <a:rPr lang="en-CA" sz="1400"/>
                  <a:t>umidity (%)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118464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RHmin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Rhmin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Monthly!$J$6:$J$32</c:f>
              <c:numCache>
                <c:formatCode>General</c:formatCode>
                <c:ptCount val="27"/>
                <c:pt idx="0">
                  <c:v>48.5</c:v>
                </c:pt>
                <c:pt idx="1">
                  <c:v>74.5</c:v>
                </c:pt>
                <c:pt idx="2">
                  <c:v>73.7</c:v>
                </c:pt>
                <c:pt idx="3">
                  <c:v>75.8</c:v>
                </c:pt>
                <c:pt idx="4">
                  <c:v>65.7</c:v>
                </c:pt>
                <c:pt idx="5">
                  <c:v>57.6</c:v>
                </c:pt>
                <c:pt idx="6">
                  <c:v>46.1</c:v>
                </c:pt>
                <c:pt idx="7">
                  <c:v>35.4</c:v>
                </c:pt>
                <c:pt idx="8">
                  <c:v>40.299999999999997</c:v>
                </c:pt>
                <c:pt idx="9">
                  <c:v>29.1</c:v>
                </c:pt>
                <c:pt idx="10">
                  <c:v>34</c:v>
                </c:pt>
                <c:pt idx="11">
                  <c:v>49.4</c:v>
                </c:pt>
                <c:pt idx="12">
                  <c:v>53.7</c:v>
                </c:pt>
                <c:pt idx="13">
                  <c:v>74.2</c:v>
                </c:pt>
                <c:pt idx="14">
                  <c:v>78.599999999999994</c:v>
                </c:pt>
                <c:pt idx="15">
                  <c:v>66</c:v>
                </c:pt>
                <c:pt idx="16">
                  <c:v>65</c:v>
                </c:pt>
                <c:pt idx="17">
                  <c:v>39.5</c:v>
                </c:pt>
                <c:pt idx="18">
                  <c:v>43.7</c:v>
                </c:pt>
                <c:pt idx="19">
                  <c:v>39.9</c:v>
                </c:pt>
                <c:pt idx="20">
                  <c:v>36.9</c:v>
                </c:pt>
                <c:pt idx="21">
                  <c:v>40.799999999999997</c:v>
                </c:pt>
                <c:pt idx="22">
                  <c:v>35.299999999999997</c:v>
                </c:pt>
                <c:pt idx="23">
                  <c:v>57.4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480512"/>
        <c:axId val="82531456"/>
      </c:lineChart>
      <c:catAx>
        <c:axId val="824805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2531456"/>
        <c:crosses val="autoZero"/>
        <c:auto val="1"/>
        <c:lblAlgn val="ctr"/>
        <c:lblOffset val="100"/>
        <c:tickMarkSkip val="7"/>
        <c:noMultiLvlLbl val="0"/>
      </c:catAx>
      <c:valAx>
        <c:axId val="82531456"/>
        <c:scaling>
          <c:orientation val="minMax"/>
          <c:max val="1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Relative</a:t>
                </a:r>
                <a:r>
                  <a:rPr lang="en-CA" sz="1400" baseline="0"/>
                  <a:t> h</a:t>
                </a:r>
                <a:r>
                  <a:rPr lang="en-CA" sz="1400"/>
                  <a:t>umidity (%)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248051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precipitation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PPT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Monthly!$K$6:$K$32</c:f>
              <c:numCache>
                <c:formatCode>General</c:formatCode>
                <c:ptCount val="27"/>
                <c:pt idx="0">
                  <c:v>70.900000000000006</c:v>
                </c:pt>
                <c:pt idx="1">
                  <c:v>117.7</c:v>
                </c:pt>
                <c:pt idx="2">
                  <c:v>103.1</c:v>
                </c:pt>
                <c:pt idx="3">
                  <c:v>102.8</c:v>
                </c:pt>
                <c:pt idx="4">
                  <c:v>114.5</c:v>
                </c:pt>
                <c:pt idx="5">
                  <c:v>103.2</c:v>
                </c:pt>
                <c:pt idx="6">
                  <c:v>117.1</c:v>
                </c:pt>
                <c:pt idx="7">
                  <c:v>38.6</c:v>
                </c:pt>
                <c:pt idx="8">
                  <c:v>66.8</c:v>
                </c:pt>
                <c:pt idx="9">
                  <c:v>29.2</c:v>
                </c:pt>
                <c:pt idx="10">
                  <c:v>25.4</c:v>
                </c:pt>
                <c:pt idx="11">
                  <c:v>68.099999999999994</c:v>
                </c:pt>
                <c:pt idx="12">
                  <c:v>70.900000000000006</c:v>
                </c:pt>
                <c:pt idx="13">
                  <c:v>80</c:v>
                </c:pt>
                <c:pt idx="14">
                  <c:v>66.5</c:v>
                </c:pt>
                <c:pt idx="15">
                  <c:v>33.9</c:v>
                </c:pt>
                <c:pt idx="16">
                  <c:v>65.7</c:v>
                </c:pt>
                <c:pt idx="17">
                  <c:v>36.6</c:v>
                </c:pt>
                <c:pt idx="18">
                  <c:v>58.9</c:v>
                </c:pt>
                <c:pt idx="19">
                  <c:v>37.1</c:v>
                </c:pt>
                <c:pt idx="20">
                  <c:v>70.099999999999994</c:v>
                </c:pt>
                <c:pt idx="21">
                  <c:v>57.4</c:v>
                </c:pt>
                <c:pt idx="22">
                  <c:v>48.5</c:v>
                </c:pt>
                <c:pt idx="23">
                  <c:v>136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4415616"/>
        <c:axId val="84417152"/>
      </c:lineChart>
      <c:catAx>
        <c:axId val="844156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4417152"/>
        <c:crosses val="autoZero"/>
        <c:auto val="1"/>
        <c:lblAlgn val="ctr"/>
        <c:lblOffset val="100"/>
        <c:tickMarkSkip val="7"/>
        <c:noMultiLvlLbl val="0"/>
      </c:catAx>
      <c:valAx>
        <c:axId val="844171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Precipitation (mm/moth)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441561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1-day maximum precipitation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PPTX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Monthly!$L$6:$L$32</c:f>
              <c:numCache>
                <c:formatCode>General</c:formatCode>
                <c:ptCount val="27"/>
                <c:pt idx="0">
                  <c:v>17.3</c:v>
                </c:pt>
                <c:pt idx="1">
                  <c:v>30.2</c:v>
                </c:pt>
                <c:pt idx="2">
                  <c:v>14.2</c:v>
                </c:pt>
                <c:pt idx="3">
                  <c:v>15.5</c:v>
                </c:pt>
                <c:pt idx="4">
                  <c:v>20.8</c:v>
                </c:pt>
                <c:pt idx="5">
                  <c:v>21.8</c:v>
                </c:pt>
                <c:pt idx="6">
                  <c:v>22.2</c:v>
                </c:pt>
                <c:pt idx="7">
                  <c:v>19.5</c:v>
                </c:pt>
                <c:pt idx="8">
                  <c:v>14.2</c:v>
                </c:pt>
                <c:pt idx="9">
                  <c:v>13.2</c:v>
                </c:pt>
                <c:pt idx="10">
                  <c:v>14.7</c:v>
                </c:pt>
                <c:pt idx="11">
                  <c:v>20.8</c:v>
                </c:pt>
                <c:pt idx="12">
                  <c:v>13.4</c:v>
                </c:pt>
                <c:pt idx="13">
                  <c:v>16.8</c:v>
                </c:pt>
                <c:pt idx="14">
                  <c:v>17.5</c:v>
                </c:pt>
                <c:pt idx="15">
                  <c:v>9.9</c:v>
                </c:pt>
                <c:pt idx="16">
                  <c:v>10.9</c:v>
                </c:pt>
                <c:pt idx="17">
                  <c:v>9.9</c:v>
                </c:pt>
                <c:pt idx="18">
                  <c:v>16</c:v>
                </c:pt>
                <c:pt idx="19">
                  <c:v>9.6999999999999993</c:v>
                </c:pt>
                <c:pt idx="20">
                  <c:v>18.8</c:v>
                </c:pt>
                <c:pt idx="21">
                  <c:v>29</c:v>
                </c:pt>
                <c:pt idx="22">
                  <c:v>23.1</c:v>
                </c:pt>
                <c:pt idx="23">
                  <c:v>22.9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4437632"/>
        <c:axId val="84468096"/>
      </c:lineChart>
      <c:catAx>
        <c:axId val="844376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4468096"/>
        <c:crosses val="autoZero"/>
        <c:auto val="1"/>
        <c:lblAlgn val="ctr"/>
        <c:lblOffset val="100"/>
        <c:tickMarkSkip val="7"/>
        <c:noMultiLvlLbl val="0"/>
      </c:catAx>
      <c:valAx>
        <c:axId val="844680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Precipitation (mm/d)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443763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WindA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Monthly!$M$6:$M$32</c:f>
              <c:numCache>
                <c:formatCode>General</c:formatCode>
                <c:ptCount val="27"/>
                <c:pt idx="0">
                  <c:v>1.4</c:v>
                </c:pt>
                <c:pt idx="1">
                  <c:v>1.6</c:v>
                </c:pt>
                <c:pt idx="2">
                  <c:v>1</c:v>
                </c:pt>
                <c:pt idx="3">
                  <c:v>1.5</c:v>
                </c:pt>
                <c:pt idx="4">
                  <c:v>1.9</c:v>
                </c:pt>
                <c:pt idx="5">
                  <c:v>1.6</c:v>
                </c:pt>
                <c:pt idx="6">
                  <c:v>1.6</c:v>
                </c:pt>
                <c:pt idx="7">
                  <c:v>1.4</c:v>
                </c:pt>
                <c:pt idx="8">
                  <c:v>1.7</c:v>
                </c:pt>
                <c:pt idx="9">
                  <c:v>1.5</c:v>
                </c:pt>
                <c:pt idx="10">
                  <c:v>1.4</c:v>
                </c:pt>
                <c:pt idx="11">
                  <c:v>1.1000000000000001</c:v>
                </c:pt>
                <c:pt idx="12">
                  <c:v>1.1000000000000001</c:v>
                </c:pt>
                <c:pt idx="13">
                  <c:v>1.4</c:v>
                </c:pt>
                <c:pt idx="14">
                  <c:v>1.4</c:v>
                </c:pt>
                <c:pt idx="15">
                  <c:v>1.5</c:v>
                </c:pt>
                <c:pt idx="16">
                  <c:v>1.6</c:v>
                </c:pt>
                <c:pt idx="17">
                  <c:v>1.2</c:v>
                </c:pt>
                <c:pt idx="18">
                  <c:v>1.6</c:v>
                </c:pt>
                <c:pt idx="19">
                  <c:v>1.4</c:v>
                </c:pt>
                <c:pt idx="20">
                  <c:v>1.6</c:v>
                </c:pt>
                <c:pt idx="21">
                  <c:v>1.3</c:v>
                </c:pt>
                <c:pt idx="22">
                  <c:v>1.2</c:v>
                </c:pt>
                <c:pt idx="23">
                  <c:v>0.9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4558208"/>
        <c:axId val="84559744"/>
      </c:lineChart>
      <c:catAx>
        <c:axId val="845582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4559744"/>
        <c:crosses val="autoZero"/>
        <c:auto val="1"/>
        <c:lblAlgn val="ctr"/>
        <c:lblOffset val="100"/>
        <c:tickMarkSkip val="7"/>
        <c:noMultiLvlLbl val="0"/>
      </c:catAx>
      <c:valAx>
        <c:axId val="845597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Wind speed (m/s)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455820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WindX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Monthly!$N$6:$N$32</c:f>
              <c:numCache>
                <c:formatCode>General</c:formatCode>
                <c:ptCount val="27"/>
                <c:pt idx="0">
                  <c:v>5.5</c:v>
                </c:pt>
                <c:pt idx="1">
                  <c:v>5.5</c:v>
                </c:pt>
                <c:pt idx="2">
                  <c:v>4.2</c:v>
                </c:pt>
                <c:pt idx="3">
                  <c:v>5.2</c:v>
                </c:pt>
                <c:pt idx="4">
                  <c:v>6.4</c:v>
                </c:pt>
                <c:pt idx="5">
                  <c:v>5.5</c:v>
                </c:pt>
                <c:pt idx="6">
                  <c:v>5.2</c:v>
                </c:pt>
                <c:pt idx="7">
                  <c:v>5.3</c:v>
                </c:pt>
                <c:pt idx="8">
                  <c:v>5.9</c:v>
                </c:pt>
                <c:pt idx="9">
                  <c:v>5.6</c:v>
                </c:pt>
                <c:pt idx="10">
                  <c:v>5.4</c:v>
                </c:pt>
                <c:pt idx="11">
                  <c:v>4.8</c:v>
                </c:pt>
                <c:pt idx="12">
                  <c:v>4.7</c:v>
                </c:pt>
                <c:pt idx="13">
                  <c:v>5</c:v>
                </c:pt>
                <c:pt idx="14">
                  <c:v>5.2</c:v>
                </c:pt>
                <c:pt idx="15">
                  <c:v>5.0999999999999996</c:v>
                </c:pt>
                <c:pt idx="16">
                  <c:v>5.6</c:v>
                </c:pt>
                <c:pt idx="17">
                  <c:v>4.9000000000000004</c:v>
                </c:pt>
                <c:pt idx="18">
                  <c:v>5.8</c:v>
                </c:pt>
                <c:pt idx="19">
                  <c:v>5.5</c:v>
                </c:pt>
                <c:pt idx="20">
                  <c:v>5.8</c:v>
                </c:pt>
                <c:pt idx="21">
                  <c:v>5.0999999999999996</c:v>
                </c:pt>
                <c:pt idx="22">
                  <c:v>5</c:v>
                </c:pt>
                <c:pt idx="23">
                  <c:v>4.4000000000000004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4936576"/>
        <c:axId val="84938112"/>
      </c:lineChart>
      <c:catAx>
        <c:axId val="8493657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4938112"/>
        <c:crosses val="autoZero"/>
        <c:auto val="1"/>
        <c:lblAlgn val="ctr"/>
        <c:lblOffset val="100"/>
        <c:tickMarkSkip val="7"/>
        <c:noMultiLvlLbl val="0"/>
      </c:catAx>
      <c:valAx>
        <c:axId val="849381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Wind speed (m/s)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493657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max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WindXx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Monthly!$O$6:$O$32</c:f>
              <c:numCache>
                <c:formatCode>General</c:formatCode>
                <c:ptCount val="27"/>
                <c:pt idx="0">
                  <c:v>9.8000000000000007</c:v>
                </c:pt>
                <c:pt idx="1">
                  <c:v>8.1999999999999993</c:v>
                </c:pt>
                <c:pt idx="2">
                  <c:v>7.3</c:v>
                </c:pt>
                <c:pt idx="3">
                  <c:v>12.1</c:v>
                </c:pt>
                <c:pt idx="4">
                  <c:v>11.5</c:v>
                </c:pt>
                <c:pt idx="5">
                  <c:v>10.3</c:v>
                </c:pt>
                <c:pt idx="6">
                  <c:v>8.9</c:v>
                </c:pt>
                <c:pt idx="7">
                  <c:v>7.5</c:v>
                </c:pt>
                <c:pt idx="8">
                  <c:v>10</c:v>
                </c:pt>
                <c:pt idx="9">
                  <c:v>8.4</c:v>
                </c:pt>
                <c:pt idx="10">
                  <c:v>8</c:v>
                </c:pt>
                <c:pt idx="11">
                  <c:v>7.8</c:v>
                </c:pt>
                <c:pt idx="12">
                  <c:v>7.5</c:v>
                </c:pt>
                <c:pt idx="13">
                  <c:v>8</c:v>
                </c:pt>
                <c:pt idx="14">
                  <c:v>8.1</c:v>
                </c:pt>
                <c:pt idx="15">
                  <c:v>7.9</c:v>
                </c:pt>
                <c:pt idx="16">
                  <c:v>9.1</c:v>
                </c:pt>
                <c:pt idx="17">
                  <c:v>6.8</c:v>
                </c:pt>
                <c:pt idx="18">
                  <c:v>8.1</c:v>
                </c:pt>
                <c:pt idx="19">
                  <c:v>7.4</c:v>
                </c:pt>
                <c:pt idx="20">
                  <c:v>9.6</c:v>
                </c:pt>
                <c:pt idx="21">
                  <c:v>7.5</c:v>
                </c:pt>
                <c:pt idx="22">
                  <c:v>7</c:v>
                </c:pt>
                <c:pt idx="23">
                  <c:v>7.2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4979072"/>
        <c:axId val="84980864"/>
      </c:lineChart>
      <c:catAx>
        <c:axId val="8497907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4980864"/>
        <c:crosses val="autoZero"/>
        <c:auto val="1"/>
        <c:lblAlgn val="ctr"/>
        <c:lblOffset val="100"/>
        <c:tickMarkSkip val="7"/>
        <c:noMultiLvlLbl val="0"/>
      </c:catAx>
      <c:valAx>
        <c:axId val="849808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Wind speed (m/s)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497907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Tsoil 0.005 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Ts005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Monthly!$P$6:$P$32</c:f>
              <c:numCache>
                <c:formatCode>General</c:formatCode>
                <c:ptCount val="27"/>
                <c:pt idx="0">
                  <c:v>1</c:v>
                </c:pt>
                <c:pt idx="1">
                  <c:v>-0.1</c:v>
                </c:pt>
                <c:pt idx="2">
                  <c:v>-0.2</c:v>
                </c:pt>
                <c:pt idx="3">
                  <c:v>-0.2</c:v>
                </c:pt>
                <c:pt idx="4">
                  <c:v>-0.1</c:v>
                </c:pt>
                <c:pt idx="5">
                  <c:v>0</c:v>
                </c:pt>
                <c:pt idx="6">
                  <c:v>0</c:v>
                </c:pt>
                <c:pt idx="7">
                  <c:v>5</c:v>
                </c:pt>
                <c:pt idx="8">
                  <c:v>10.6</c:v>
                </c:pt>
                <c:pt idx="9">
                  <c:v>15.9</c:v>
                </c:pt>
                <c:pt idx="10">
                  <c:v>14.4</c:v>
                </c:pt>
                <c:pt idx="11">
                  <c:v>7.8</c:v>
                </c:pt>
                <c:pt idx="12">
                  <c:v>2.1</c:v>
                </c:pt>
                <c:pt idx="13">
                  <c:v>-0.1</c:v>
                </c:pt>
                <c:pt idx="14">
                  <c:v>-0.5</c:v>
                </c:pt>
                <c:pt idx="15">
                  <c:v>-0.4</c:v>
                </c:pt>
                <c:pt idx="16">
                  <c:v>-0.5</c:v>
                </c:pt>
                <c:pt idx="17">
                  <c:v>-0.3</c:v>
                </c:pt>
                <c:pt idx="18">
                  <c:v>-0.1</c:v>
                </c:pt>
                <c:pt idx="19">
                  <c:v>8.1</c:v>
                </c:pt>
                <c:pt idx="20">
                  <c:v>11.7</c:v>
                </c:pt>
                <c:pt idx="21">
                  <c:v>13.5</c:v>
                </c:pt>
                <c:pt idx="22">
                  <c:v>14.3</c:v>
                </c:pt>
                <c:pt idx="23">
                  <c:v>9.4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4993536"/>
        <c:axId val="84995072"/>
      </c:lineChart>
      <c:catAx>
        <c:axId val="849935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4995072"/>
        <c:crosses val="autoZero"/>
        <c:auto val="1"/>
        <c:lblAlgn val="ctr"/>
        <c:lblOffset val="100"/>
        <c:tickMarkSkip val="7"/>
        <c:noMultiLvlLbl val="0"/>
      </c:catAx>
      <c:valAx>
        <c:axId val="849950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499353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Tsoil 0.50 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Ts05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Monthly!$Q$6:$Q$32</c:f>
              <c:numCache>
                <c:formatCode>General</c:formatCode>
                <c:ptCount val="27"/>
                <c:pt idx="0">
                  <c:v>-1.3</c:v>
                </c:pt>
                <c:pt idx="1">
                  <c:v>-6.8</c:v>
                </c:pt>
                <c:pt idx="2">
                  <c:v>-12.7</c:v>
                </c:pt>
                <c:pt idx="3">
                  <c:v>-8</c:v>
                </c:pt>
                <c:pt idx="4">
                  <c:v>-12.5</c:v>
                </c:pt>
                <c:pt idx="5">
                  <c:v>-8.1999999999999993</c:v>
                </c:pt>
                <c:pt idx="6">
                  <c:v>-3.7</c:v>
                </c:pt>
                <c:pt idx="7">
                  <c:v>5.4</c:v>
                </c:pt>
                <c:pt idx="8">
                  <c:v>11.1</c:v>
                </c:pt>
                <c:pt idx="9">
                  <c:v>11.4</c:v>
                </c:pt>
                <c:pt idx="10">
                  <c:v>12.4</c:v>
                </c:pt>
                <c:pt idx="11">
                  <c:v>8.8000000000000007</c:v>
                </c:pt>
                <c:pt idx="12">
                  <c:v>4.7</c:v>
                </c:pt>
                <c:pt idx="13">
                  <c:v>2.2000000000000002</c:v>
                </c:pt>
                <c:pt idx="14">
                  <c:v>1.4</c:v>
                </c:pt>
                <c:pt idx="15">
                  <c:v>1.1000000000000001</c:v>
                </c:pt>
                <c:pt idx="16">
                  <c:v>0.9</c:v>
                </c:pt>
                <c:pt idx="17">
                  <c:v>0.8</c:v>
                </c:pt>
                <c:pt idx="18">
                  <c:v>0.8</c:v>
                </c:pt>
                <c:pt idx="19">
                  <c:v>4.7</c:v>
                </c:pt>
                <c:pt idx="20">
                  <c:v>9.4</c:v>
                </c:pt>
                <c:pt idx="21">
                  <c:v>11</c:v>
                </c:pt>
                <c:pt idx="22">
                  <c:v>12.3</c:v>
                </c:pt>
                <c:pt idx="23">
                  <c:v>10.3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3111680"/>
        <c:axId val="103125760"/>
      </c:lineChart>
      <c:catAx>
        <c:axId val="1031116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03125760"/>
        <c:crosses val="autoZero"/>
        <c:auto val="1"/>
        <c:lblAlgn val="ctr"/>
        <c:lblOffset val="100"/>
        <c:tickMarkSkip val="7"/>
        <c:noMultiLvlLbl val="0"/>
      </c:catAx>
      <c:valAx>
        <c:axId val="10312576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0311168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reflected solar radiation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Refl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Monthly!$C$6:$C$32</c:f>
              <c:numCache>
                <c:formatCode>General</c:formatCode>
                <c:ptCount val="27"/>
                <c:pt idx="0">
                  <c:v>2.62</c:v>
                </c:pt>
                <c:pt idx="1">
                  <c:v>2.7</c:v>
                </c:pt>
                <c:pt idx="2">
                  <c:v>2.44</c:v>
                </c:pt>
                <c:pt idx="3">
                  <c:v>2.74</c:v>
                </c:pt>
                <c:pt idx="4">
                  <c:v>5.27</c:v>
                </c:pt>
                <c:pt idx="5">
                  <c:v>8.89</c:v>
                </c:pt>
                <c:pt idx="6">
                  <c:v>12.06</c:v>
                </c:pt>
                <c:pt idx="7">
                  <c:v>9.36</c:v>
                </c:pt>
                <c:pt idx="8">
                  <c:v>3.59</c:v>
                </c:pt>
                <c:pt idx="9">
                  <c:v>5.04</c:v>
                </c:pt>
                <c:pt idx="10">
                  <c:v>4.0999999999999996</c:v>
                </c:pt>
                <c:pt idx="11">
                  <c:v>2.63</c:v>
                </c:pt>
                <c:pt idx="12">
                  <c:v>2.14</c:v>
                </c:pt>
                <c:pt idx="13">
                  <c:v>2.77</c:v>
                </c:pt>
                <c:pt idx="14">
                  <c:v>2</c:v>
                </c:pt>
                <c:pt idx="15">
                  <c:v>3.28</c:v>
                </c:pt>
                <c:pt idx="16">
                  <c:v>5.98</c:v>
                </c:pt>
                <c:pt idx="17">
                  <c:v>10.61</c:v>
                </c:pt>
                <c:pt idx="18">
                  <c:v>11.03</c:v>
                </c:pt>
                <c:pt idx="19">
                  <c:v>4.7699999999999996</c:v>
                </c:pt>
                <c:pt idx="20">
                  <c:v>4.4400000000000004</c:v>
                </c:pt>
                <c:pt idx="21">
                  <c:v>4.37</c:v>
                </c:pt>
                <c:pt idx="22">
                  <c:v>4.5599999999999996</c:v>
                </c:pt>
                <c:pt idx="23">
                  <c:v>2.73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3392000"/>
        <c:axId val="103393536"/>
      </c:lineChart>
      <c:catAx>
        <c:axId val="10339200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03393536"/>
        <c:crosses val="autoZero"/>
        <c:auto val="1"/>
        <c:lblAlgn val="ctr"/>
        <c:lblOffset val="100"/>
        <c:tickMarkSkip val="7"/>
        <c:noMultiLvlLbl val="0"/>
      </c:catAx>
      <c:valAx>
        <c:axId val="1033935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Reflected (MJ/m2/d)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0339200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IRT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IRTav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Monthly!$R$6:$R$32</c:f>
              <c:numCache>
                <c:formatCode>General</c:formatCode>
                <c:ptCount val="27"/>
                <c:pt idx="0">
                  <c:v>-1.3</c:v>
                </c:pt>
                <c:pt idx="1">
                  <c:v>-6.8</c:v>
                </c:pt>
                <c:pt idx="2">
                  <c:v>-12.7</c:v>
                </c:pt>
                <c:pt idx="3">
                  <c:v>-8</c:v>
                </c:pt>
                <c:pt idx="4">
                  <c:v>-12.5</c:v>
                </c:pt>
                <c:pt idx="5">
                  <c:v>-8.1999999999999993</c:v>
                </c:pt>
                <c:pt idx="6">
                  <c:v>-3.7</c:v>
                </c:pt>
                <c:pt idx="7">
                  <c:v>5.4</c:v>
                </c:pt>
                <c:pt idx="8">
                  <c:v>11.1</c:v>
                </c:pt>
                <c:pt idx="9">
                  <c:v>16.7</c:v>
                </c:pt>
                <c:pt idx="10">
                  <c:v>13.8</c:v>
                </c:pt>
                <c:pt idx="11">
                  <c:v>6.6</c:v>
                </c:pt>
                <c:pt idx="12">
                  <c:v>0.2</c:v>
                </c:pt>
                <c:pt idx="13">
                  <c:v>-6.9</c:v>
                </c:pt>
                <c:pt idx="14">
                  <c:v>-10.3</c:v>
                </c:pt>
                <c:pt idx="15">
                  <c:v>-10.7</c:v>
                </c:pt>
                <c:pt idx="16">
                  <c:v>-16</c:v>
                </c:pt>
                <c:pt idx="17">
                  <c:v>-10.4</c:v>
                </c:pt>
                <c:pt idx="18">
                  <c:v>-3.5</c:v>
                </c:pt>
                <c:pt idx="19">
                  <c:v>8.6999999999999993</c:v>
                </c:pt>
                <c:pt idx="20">
                  <c:v>12.3</c:v>
                </c:pt>
                <c:pt idx="21">
                  <c:v>13.7</c:v>
                </c:pt>
                <c:pt idx="22">
                  <c:v>13.7</c:v>
                </c:pt>
                <c:pt idx="23">
                  <c:v>7.4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3405824"/>
        <c:axId val="103411712"/>
      </c:lineChart>
      <c:catAx>
        <c:axId val="1034058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03411712"/>
        <c:crosses val="autoZero"/>
        <c:auto val="1"/>
        <c:lblAlgn val="ctr"/>
        <c:lblOffset val="100"/>
        <c:tickMarkSkip val="7"/>
        <c:noMultiLvlLbl val="0"/>
      </c:catAx>
      <c:valAx>
        <c:axId val="1034117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0340582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Snow on ground at end of month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SoG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Monthly!$X$6:$X$32</c:f>
              <c:numCache>
                <c:formatCode>General</c:formatCode>
                <c:ptCount val="27"/>
                <c:pt idx="0">
                  <c:v>0</c:v>
                </c:pt>
                <c:pt idx="1">
                  <c:v>336</c:v>
                </c:pt>
                <c:pt idx="2">
                  <c:v>777</c:v>
                </c:pt>
                <c:pt idx="3">
                  <c:v>1071</c:v>
                </c:pt>
                <c:pt idx="4">
                  <c:v>1385</c:v>
                </c:pt>
                <c:pt idx="5">
                  <c:v>1461</c:v>
                </c:pt>
                <c:pt idx="6">
                  <c:v>1049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156</c:v>
                </c:pt>
                <c:pt idx="13">
                  <c:v>220</c:v>
                </c:pt>
                <c:pt idx="14">
                  <c:v>652</c:v>
                </c:pt>
                <c:pt idx="15">
                  <c:v>670</c:v>
                </c:pt>
                <c:pt idx="16">
                  <c:v>932</c:v>
                </c:pt>
                <c:pt idx="17">
                  <c:v>558</c:v>
                </c:pt>
                <c:pt idx="18">
                  <c:v>258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87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4022016"/>
        <c:axId val="104023552"/>
      </c:lineChart>
      <c:catAx>
        <c:axId val="1040220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04023552"/>
        <c:crosses val="autoZero"/>
        <c:auto val="1"/>
        <c:lblAlgn val="ctr"/>
        <c:lblOffset val="100"/>
        <c:tickMarkSkip val="7"/>
        <c:noMultiLvlLbl val="0"/>
      </c:catAx>
      <c:valAx>
        <c:axId val="1040235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Snow</a:t>
                </a:r>
                <a:r>
                  <a:rPr lang="en-CA" sz="1400" baseline="0"/>
                  <a:t> depth (mm</a:t>
                </a:r>
                <a:r>
                  <a:rPr lang="en-CA" sz="1400"/>
                  <a:t>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0402201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 sz="1800" b="1" i="0" baseline="0">
                <a:effectLst/>
              </a:rPr>
              <a:t>Snow temperature at end of month</a:t>
            </a:r>
            <a:endParaRPr lang="en-CA">
              <a:effectLst/>
            </a:endParaRP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TSog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Monthly!$Y$6:$Y$32</c:f>
              <c:numCache>
                <c:formatCode>General</c:formatCode>
                <c:ptCount val="27"/>
                <c:pt idx="0">
                  <c:v>0</c:v>
                </c:pt>
                <c:pt idx="1">
                  <c:v>-1</c:v>
                </c:pt>
                <c:pt idx="2">
                  <c:v>-2</c:v>
                </c:pt>
                <c:pt idx="3">
                  <c:v>-1</c:v>
                </c:pt>
                <c:pt idx="4">
                  <c:v>-1</c:v>
                </c:pt>
                <c:pt idx="5">
                  <c:v>0</c:v>
                </c:pt>
                <c:pt idx="6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-1</c:v>
                </c:pt>
                <c:pt idx="15">
                  <c:v>-2</c:v>
                </c:pt>
                <c:pt idx="16">
                  <c:v>-1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4039936"/>
        <c:axId val="104041472"/>
      </c:lineChart>
      <c:catAx>
        <c:axId val="1040399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04041472"/>
        <c:crosses val="autoZero"/>
        <c:auto val="1"/>
        <c:lblAlgn val="ctr"/>
        <c:lblOffset val="100"/>
        <c:tickMarkSkip val="7"/>
        <c:noMultiLvlLbl val="0"/>
      </c:catAx>
      <c:valAx>
        <c:axId val="1040414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0403993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daily maximum vapour pressure deficit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vpd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Monthly!$V$6:$V$32</c:f>
              <c:numCache>
                <c:formatCode>General</c:formatCode>
                <c:ptCount val="27"/>
                <c:pt idx="0">
                  <c:v>0.6</c:v>
                </c:pt>
                <c:pt idx="1">
                  <c:v>0.16600000000000001</c:v>
                </c:pt>
                <c:pt idx="2">
                  <c:v>0.183</c:v>
                </c:pt>
                <c:pt idx="3">
                  <c:v>0.154</c:v>
                </c:pt>
                <c:pt idx="4">
                  <c:v>0.17299999999999999</c:v>
                </c:pt>
                <c:pt idx="5">
                  <c:v>0.35099999999999998</c:v>
                </c:pt>
                <c:pt idx="6">
                  <c:v>0.64600000000000002</c:v>
                </c:pt>
                <c:pt idx="7">
                  <c:v>1.294</c:v>
                </c:pt>
                <c:pt idx="8">
                  <c:v>1.1259999999999999</c:v>
                </c:pt>
                <c:pt idx="9">
                  <c:v>2.0059999999999998</c:v>
                </c:pt>
                <c:pt idx="10">
                  <c:v>1.8009999999999999</c:v>
                </c:pt>
                <c:pt idx="11">
                  <c:v>0.81899999999999995</c:v>
                </c:pt>
                <c:pt idx="12">
                  <c:v>0.60699999999999998</c:v>
                </c:pt>
                <c:pt idx="13">
                  <c:v>0.192</c:v>
                </c:pt>
                <c:pt idx="14">
                  <c:v>0.11</c:v>
                </c:pt>
                <c:pt idx="15">
                  <c:v>0.247</c:v>
                </c:pt>
                <c:pt idx="16">
                  <c:v>0.129</c:v>
                </c:pt>
                <c:pt idx="17">
                  <c:v>0.622</c:v>
                </c:pt>
                <c:pt idx="18">
                  <c:v>0.57699999999999996</c:v>
                </c:pt>
                <c:pt idx="19">
                  <c:v>1.042</c:v>
                </c:pt>
                <c:pt idx="20">
                  <c:v>1.248</c:v>
                </c:pt>
                <c:pt idx="21">
                  <c:v>1.349</c:v>
                </c:pt>
                <c:pt idx="22">
                  <c:v>1.6779999999999999</c:v>
                </c:pt>
                <c:pt idx="23">
                  <c:v>0.76700000000000002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4066048"/>
        <c:axId val="134624000"/>
      </c:lineChart>
      <c:catAx>
        <c:axId val="10406604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4624000"/>
        <c:crosses val="autoZero"/>
        <c:auto val="1"/>
        <c:lblAlgn val="ctr"/>
        <c:lblOffset val="100"/>
        <c:tickMarkSkip val="7"/>
        <c:noMultiLvlLbl val="0"/>
      </c:catAx>
      <c:valAx>
        <c:axId val="1346240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Pressure (kPa)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0406604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extreme</a:t>
            </a:r>
            <a:r>
              <a:rPr lang="en-CA" baseline="0"/>
              <a:t> daily </a:t>
            </a:r>
            <a:r>
              <a:rPr lang="en-CA"/>
              <a:t>maximum vapour pressure deficit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vpdx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Monthly!$W$6:$W$32</c:f>
              <c:numCache>
                <c:formatCode>General</c:formatCode>
                <c:ptCount val="27"/>
                <c:pt idx="0">
                  <c:v>1.92</c:v>
                </c:pt>
                <c:pt idx="1">
                  <c:v>0.47799999999999998</c:v>
                </c:pt>
                <c:pt idx="2">
                  <c:v>0.95299999999999996</c:v>
                </c:pt>
                <c:pt idx="3">
                  <c:v>0.42899999999999999</c:v>
                </c:pt>
                <c:pt idx="4">
                  <c:v>0.42599999999999999</c:v>
                </c:pt>
                <c:pt idx="5">
                  <c:v>0.871</c:v>
                </c:pt>
                <c:pt idx="6">
                  <c:v>2.129</c:v>
                </c:pt>
                <c:pt idx="7">
                  <c:v>2.2589999999999999</c:v>
                </c:pt>
                <c:pt idx="8">
                  <c:v>2.3180000000000001</c:v>
                </c:pt>
                <c:pt idx="9">
                  <c:v>3.3149999999999999</c:v>
                </c:pt>
                <c:pt idx="10">
                  <c:v>4.05</c:v>
                </c:pt>
                <c:pt idx="11">
                  <c:v>2.2370000000000001</c:v>
                </c:pt>
                <c:pt idx="12">
                  <c:v>1.621</c:v>
                </c:pt>
                <c:pt idx="13">
                  <c:v>0.78500000000000003</c:v>
                </c:pt>
                <c:pt idx="14">
                  <c:v>0.318</c:v>
                </c:pt>
                <c:pt idx="15">
                  <c:v>0.91500000000000004</c:v>
                </c:pt>
                <c:pt idx="16">
                  <c:v>0.33500000000000002</c:v>
                </c:pt>
                <c:pt idx="17">
                  <c:v>1.613</c:v>
                </c:pt>
                <c:pt idx="18">
                  <c:v>1.2829999999999999</c:v>
                </c:pt>
                <c:pt idx="19">
                  <c:v>2.0790000000000002</c:v>
                </c:pt>
                <c:pt idx="20">
                  <c:v>2.4430000000000001</c:v>
                </c:pt>
                <c:pt idx="21">
                  <c:v>2.5419999999999998</c:v>
                </c:pt>
                <c:pt idx="22">
                  <c:v>3.2440000000000002</c:v>
                </c:pt>
                <c:pt idx="23">
                  <c:v>2.1890000000000001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636672"/>
        <c:axId val="134638208"/>
      </c:lineChart>
      <c:catAx>
        <c:axId val="13463667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4638208"/>
        <c:crosses val="autoZero"/>
        <c:auto val="1"/>
        <c:lblAlgn val="ctr"/>
        <c:lblOffset val="100"/>
        <c:tickMarkSkip val="7"/>
        <c:noMultiLvlLbl val="0"/>
      </c:catAx>
      <c:valAx>
        <c:axId val="1346382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Pressure (kPa)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463667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maximum IRT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IRTx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Monthly!$S$6:$S$32</c:f>
              <c:numCache>
                <c:formatCode>General</c:formatCode>
                <c:ptCount val="27"/>
                <c:pt idx="0">
                  <c:v>7.2</c:v>
                </c:pt>
                <c:pt idx="1">
                  <c:v>-2.9</c:v>
                </c:pt>
                <c:pt idx="2">
                  <c:v>-6.4</c:v>
                </c:pt>
                <c:pt idx="3">
                  <c:v>-2.8</c:v>
                </c:pt>
                <c:pt idx="4">
                  <c:v>-6.1</c:v>
                </c:pt>
                <c:pt idx="5">
                  <c:v>-1.2</c:v>
                </c:pt>
                <c:pt idx="6">
                  <c:v>0.5</c:v>
                </c:pt>
                <c:pt idx="7">
                  <c:v>18</c:v>
                </c:pt>
                <c:pt idx="8">
                  <c:v>31.7</c:v>
                </c:pt>
                <c:pt idx="9">
                  <c:v>40.9</c:v>
                </c:pt>
                <c:pt idx="10">
                  <c:v>37.1</c:v>
                </c:pt>
                <c:pt idx="11">
                  <c:v>24.1</c:v>
                </c:pt>
                <c:pt idx="12">
                  <c:v>11.4</c:v>
                </c:pt>
                <c:pt idx="13">
                  <c:v>-1.8</c:v>
                </c:pt>
                <c:pt idx="14">
                  <c:v>-5.5</c:v>
                </c:pt>
                <c:pt idx="15">
                  <c:v>-3.6</c:v>
                </c:pt>
                <c:pt idx="16">
                  <c:v>-8.9</c:v>
                </c:pt>
                <c:pt idx="17">
                  <c:v>-1.4</c:v>
                </c:pt>
                <c:pt idx="18">
                  <c:v>1</c:v>
                </c:pt>
                <c:pt idx="19">
                  <c:v>26.7</c:v>
                </c:pt>
                <c:pt idx="20">
                  <c:v>32.700000000000003</c:v>
                </c:pt>
                <c:pt idx="21">
                  <c:v>34</c:v>
                </c:pt>
                <c:pt idx="22">
                  <c:v>34.200000000000003</c:v>
                </c:pt>
                <c:pt idx="23">
                  <c:v>19.5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650112"/>
        <c:axId val="134656000"/>
      </c:lineChart>
      <c:catAx>
        <c:axId val="1346501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4656000"/>
        <c:crosses val="autoZero"/>
        <c:auto val="1"/>
        <c:lblAlgn val="ctr"/>
        <c:lblOffset val="100"/>
        <c:tickMarkSkip val="7"/>
        <c:noMultiLvlLbl val="0"/>
      </c:catAx>
      <c:valAx>
        <c:axId val="1346560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465011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minimum IRT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IRTn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Monthly!$T$6:$T$32</c:f>
              <c:numCache>
                <c:formatCode>General</c:formatCode>
                <c:ptCount val="27"/>
                <c:pt idx="0">
                  <c:v>-8.4</c:v>
                </c:pt>
                <c:pt idx="1">
                  <c:v>-15</c:v>
                </c:pt>
                <c:pt idx="2">
                  <c:v>-21.4</c:v>
                </c:pt>
                <c:pt idx="3">
                  <c:v>-17.399999999999999</c:v>
                </c:pt>
                <c:pt idx="4">
                  <c:v>-22.9</c:v>
                </c:pt>
                <c:pt idx="5">
                  <c:v>-19.5</c:v>
                </c:pt>
                <c:pt idx="6">
                  <c:v>-10.9</c:v>
                </c:pt>
                <c:pt idx="7">
                  <c:v>-3.4</c:v>
                </c:pt>
                <c:pt idx="8">
                  <c:v>-1.6</c:v>
                </c:pt>
                <c:pt idx="9">
                  <c:v>0</c:v>
                </c:pt>
                <c:pt idx="10">
                  <c:v>-1.8</c:v>
                </c:pt>
                <c:pt idx="11">
                  <c:v>-3.4</c:v>
                </c:pt>
                <c:pt idx="12">
                  <c:v>-6.7</c:v>
                </c:pt>
                <c:pt idx="13">
                  <c:v>-14.1</c:v>
                </c:pt>
                <c:pt idx="14">
                  <c:v>-19.399999999999999</c:v>
                </c:pt>
                <c:pt idx="15">
                  <c:v>-20.3</c:v>
                </c:pt>
                <c:pt idx="16">
                  <c:v>-28.1</c:v>
                </c:pt>
                <c:pt idx="17">
                  <c:v>-21.2</c:v>
                </c:pt>
                <c:pt idx="18">
                  <c:v>-11.2</c:v>
                </c:pt>
                <c:pt idx="19">
                  <c:v>-2.7</c:v>
                </c:pt>
                <c:pt idx="20">
                  <c:v>-1.1000000000000001</c:v>
                </c:pt>
                <c:pt idx="21">
                  <c:v>0.5</c:v>
                </c:pt>
                <c:pt idx="22">
                  <c:v>-0.3</c:v>
                </c:pt>
                <c:pt idx="23">
                  <c:v>-0.8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684672"/>
        <c:axId val="134686208"/>
      </c:lineChart>
      <c:catAx>
        <c:axId val="13468467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4686208"/>
        <c:crosses val="autoZero"/>
        <c:auto val="1"/>
        <c:lblAlgn val="ctr"/>
        <c:lblOffset val="100"/>
        <c:tickMarkSkip val="7"/>
        <c:noMultiLvlLbl val="0"/>
      </c:catAx>
      <c:valAx>
        <c:axId val="1346862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468467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afternoon vapour pressure 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vapres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Monthly!$U$6:$U$32</c:f>
              <c:numCache>
                <c:formatCode>General</c:formatCode>
                <c:ptCount val="27"/>
                <c:pt idx="0">
                  <c:v>0.46600000000000003</c:v>
                </c:pt>
                <c:pt idx="1">
                  <c:v>0.45400000000000001</c:v>
                </c:pt>
                <c:pt idx="2">
                  <c:v>0.36399999999999999</c:v>
                </c:pt>
                <c:pt idx="3">
                  <c:v>0.45300000000000001</c:v>
                </c:pt>
                <c:pt idx="4">
                  <c:v>0.32700000000000001</c:v>
                </c:pt>
                <c:pt idx="5">
                  <c:v>0.40600000000000003</c:v>
                </c:pt>
                <c:pt idx="6">
                  <c:v>0.441</c:v>
                </c:pt>
                <c:pt idx="7">
                  <c:v>0.64500000000000002</c:v>
                </c:pt>
                <c:pt idx="8">
                  <c:v>0.70099999999999996</c:v>
                </c:pt>
                <c:pt idx="9">
                  <c:v>0.69</c:v>
                </c:pt>
                <c:pt idx="10">
                  <c:v>0.76</c:v>
                </c:pt>
                <c:pt idx="11">
                  <c:v>0.67600000000000005</c:v>
                </c:pt>
                <c:pt idx="12">
                  <c:v>0.53200000000000003</c:v>
                </c:pt>
                <c:pt idx="13">
                  <c:v>0.48799999999999999</c:v>
                </c:pt>
                <c:pt idx="14">
                  <c:v>0.38</c:v>
                </c:pt>
                <c:pt idx="15">
                  <c:v>0.40699999999999997</c:v>
                </c:pt>
                <c:pt idx="16">
                  <c:v>0.23799999999999999</c:v>
                </c:pt>
                <c:pt idx="17">
                  <c:v>0.33</c:v>
                </c:pt>
                <c:pt idx="18">
                  <c:v>0.41399999999999998</c:v>
                </c:pt>
                <c:pt idx="19">
                  <c:v>0.61699999999999999</c:v>
                </c:pt>
                <c:pt idx="20">
                  <c:v>0.64100000000000001</c:v>
                </c:pt>
                <c:pt idx="21">
                  <c:v>0.85799999999999998</c:v>
                </c:pt>
                <c:pt idx="22">
                  <c:v>0.81</c:v>
                </c:pt>
                <c:pt idx="23">
                  <c:v>0.81799999999999995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702592"/>
        <c:axId val="134704128"/>
      </c:lineChart>
      <c:catAx>
        <c:axId val="1347025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4704128"/>
        <c:crosses val="autoZero"/>
        <c:auto val="1"/>
        <c:lblAlgn val="ctr"/>
        <c:lblOffset val="100"/>
        <c:tickMarkSkip val="7"/>
        <c:noMultiLvlLbl val="0"/>
      </c:catAx>
      <c:valAx>
        <c:axId val="1347041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Pressure (kPa)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470259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albedo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Albedo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Monthly!$Z$6:$Z$32</c:f>
              <c:numCache>
                <c:formatCode>General</c:formatCode>
                <c:ptCount val="27"/>
                <c:pt idx="0">
                  <c:v>0.377</c:v>
                </c:pt>
                <c:pt idx="1">
                  <c:v>0.89400000000000002</c:v>
                </c:pt>
                <c:pt idx="2">
                  <c:v>0.90700000000000003</c:v>
                </c:pt>
                <c:pt idx="3">
                  <c:v>0.90400000000000003</c:v>
                </c:pt>
                <c:pt idx="4">
                  <c:v>0.86699999999999999</c:v>
                </c:pt>
                <c:pt idx="5">
                  <c:v>0.85399999999999998</c:v>
                </c:pt>
                <c:pt idx="6">
                  <c:v>0.749</c:v>
                </c:pt>
                <c:pt idx="7">
                  <c:v>0.41699999999999998</c:v>
                </c:pt>
                <c:pt idx="8">
                  <c:v>0.185</c:v>
                </c:pt>
                <c:pt idx="9">
                  <c:v>0.20899999999999999</c:v>
                </c:pt>
                <c:pt idx="10">
                  <c:v>0.22900000000000001</c:v>
                </c:pt>
                <c:pt idx="11">
                  <c:v>0.215</c:v>
                </c:pt>
                <c:pt idx="12">
                  <c:v>0.255</c:v>
                </c:pt>
                <c:pt idx="13">
                  <c:v>0.83399999999999996</c:v>
                </c:pt>
                <c:pt idx="14">
                  <c:v>0.82</c:v>
                </c:pt>
                <c:pt idx="15">
                  <c:v>0.88600000000000001</c:v>
                </c:pt>
                <c:pt idx="16">
                  <c:v>0.89800000000000002</c:v>
                </c:pt>
                <c:pt idx="17">
                  <c:v>0.81200000000000006</c:v>
                </c:pt>
                <c:pt idx="18">
                  <c:v>0.71299999999999997</c:v>
                </c:pt>
                <c:pt idx="19">
                  <c:v>0.23799999999999999</c:v>
                </c:pt>
                <c:pt idx="20">
                  <c:v>0.20599999999999999</c:v>
                </c:pt>
                <c:pt idx="21">
                  <c:v>0.218</c:v>
                </c:pt>
                <c:pt idx="22">
                  <c:v>0.23100000000000001</c:v>
                </c:pt>
                <c:pt idx="23">
                  <c:v>0.25600000000000001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736512"/>
        <c:axId val="134738304"/>
      </c:lineChart>
      <c:catAx>
        <c:axId val="1347365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4738304"/>
        <c:crosses val="autoZero"/>
        <c:auto val="1"/>
        <c:lblAlgn val="ctr"/>
        <c:lblOffset val="100"/>
        <c:tickMarkSkip val="7"/>
        <c:noMultiLvlLbl val="0"/>
      </c:catAx>
      <c:valAx>
        <c:axId val="1347383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Albedo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473651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Temperature range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vpdx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Monthly!$AA$6:$AA$32</c:f>
              <c:numCache>
                <c:formatCode>General</c:formatCode>
                <c:ptCount val="27"/>
                <c:pt idx="0">
                  <c:v>11.9</c:v>
                </c:pt>
                <c:pt idx="1">
                  <c:v>7.3999999999999995</c:v>
                </c:pt>
                <c:pt idx="2">
                  <c:v>10.6</c:v>
                </c:pt>
                <c:pt idx="3">
                  <c:v>8.7999999999999989</c:v>
                </c:pt>
                <c:pt idx="4">
                  <c:v>11.2</c:v>
                </c:pt>
                <c:pt idx="5">
                  <c:v>13.2</c:v>
                </c:pt>
                <c:pt idx="6">
                  <c:v>13.1</c:v>
                </c:pt>
                <c:pt idx="7">
                  <c:v>17.3</c:v>
                </c:pt>
                <c:pt idx="8">
                  <c:v>14.8</c:v>
                </c:pt>
                <c:pt idx="9">
                  <c:v>18.200000000000003</c:v>
                </c:pt>
                <c:pt idx="10">
                  <c:v>17.900000000000002</c:v>
                </c:pt>
                <c:pt idx="11">
                  <c:v>13.3</c:v>
                </c:pt>
                <c:pt idx="12">
                  <c:v>12.2</c:v>
                </c:pt>
                <c:pt idx="13">
                  <c:v>8.4</c:v>
                </c:pt>
                <c:pt idx="14">
                  <c:v>8.1</c:v>
                </c:pt>
                <c:pt idx="15">
                  <c:v>11.9</c:v>
                </c:pt>
                <c:pt idx="16">
                  <c:v>11.399999999999999</c:v>
                </c:pt>
                <c:pt idx="17">
                  <c:v>17</c:v>
                </c:pt>
                <c:pt idx="18">
                  <c:v>12.5</c:v>
                </c:pt>
                <c:pt idx="19">
                  <c:v>14.7</c:v>
                </c:pt>
                <c:pt idx="20">
                  <c:v>15</c:v>
                </c:pt>
                <c:pt idx="21">
                  <c:v>16</c:v>
                </c:pt>
                <c:pt idx="22">
                  <c:v>17.700000000000003</c:v>
                </c:pt>
                <c:pt idx="23">
                  <c:v>11.5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5221632"/>
        <c:axId val="135223168"/>
      </c:lineChart>
      <c:catAx>
        <c:axId val="1352216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5223168"/>
        <c:crosses val="autoZero"/>
        <c:auto val="1"/>
        <c:lblAlgn val="ctr"/>
        <c:lblOffset val="100"/>
        <c:tickMarkSkip val="7"/>
        <c:noMultiLvlLbl val="0"/>
      </c:catAx>
      <c:valAx>
        <c:axId val="1352231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(C)</a:t>
                </a:r>
              </a:p>
            </c:rich>
          </c:tx>
          <c:layout>
            <c:manualLayout>
              <c:xMode val="edge"/>
              <c:yMode val="edge"/>
              <c:x val="2.8276241928169098E-2"/>
              <c:y val="0.36210047342213064"/>
            </c:manualLayout>
          </c:layout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522163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reference evaporation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Eref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Monthly!$AB$6:$AB$32</c:f>
              <c:numCache>
                <c:formatCode>General</c:formatCode>
                <c:ptCount val="27"/>
                <c:pt idx="0">
                  <c:v>27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51</c:v>
                </c:pt>
                <c:pt idx="7">
                  <c:v>104</c:v>
                </c:pt>
                <c:pt idx="8">
                  <c:v>102</c:v>
                </c:pt>
                <c:pt idx="9">
                  <c:v>133</c:v>
                </c:pt>
                <c:pt idx="10">
                  <c:v>108</c:v>
                </c:pt>
                <c:pt idx="11">
                  <c:v>53</c:v>
                </c:pt>
                <c:pt idx="12">
                  <c:v>28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50</c:v>
                </c:pt>
                <c:pt idx="19">
                  <c:v>93</c:v>
                </c:pt>
                <c:pt idx="20">
                  <c:v>104</c:v>
                </c:pt>
                <c:pt idx="21">
                  <c:v>117</c:v>
                </c:pt>
                <c:pt idx="22">
                  <c:v>108</c:v>
                </c:pt>
                <c:pt idx="23">
                  <c:v>52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5231744"/>
        <c:axId val="135258112"/>
      </c:lineChart>
      <c:catAx>
        <c:axId val="1352317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5258112"/>
        <c:crosses val="autoZero"/>
        <c:auto val="1"/>
        <c:lblAlgn val="ctr"/>
        <c:lblOffset val="100"/>
        <c:tickMarkSkip val="7"/>
        <c:noMultiLvlLbl val="0"/>
      </c:catAx>
      <c:valAx>
        <c:axId val="1352581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Evaporation (mm)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523174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climatic</a:t>
            </a:r>
            <a:r>
              <a:rPr lang="en-CA" baseline="0"/>
              <a:t> moisture deficit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Eref</c:v>
          </c:tx>
          <c:marker>
            <c:symbol val="none"/>
          </c:marker>
          <c:cat>
            <c:numRef>
              <c:f>Monthly!$A$6:$A$32</c:f>
              <c:numCache>
                <c:formatCode>General</c:formatCode>
                <c:ptCount val="27"/>
                <c:pt idx="0">
                  <c:v>201710</c:v>
                </c:pt>
                <c:pt idx="1">
                  <c:v>201711</c:v>
                </c:pt>
                <c:pt idx="2">
                  <c:v>201712</c:v>
                </c:pt>
                <c:pt idx="3">
                  <c:v>201801</c:v>
                </c:pt>
                <c:pt idx="4">
                  <c:v>201802</c:v>
                </c:pt>
                <c:pt idx="5">
                  <c:v>201803</c:v>
                </c:pt>
                <c:pt idx="6">
                  <c:v>201804</c:v>
                </c:pt>
                <c:pt idx="7">
                  <c:v>201805</c:v>
                </c:pt>
                <c:pt idx="8">
                  <c:v>201806</c:v>
                </c:pt>
                <c:pt idx="9">
                  <c:v>201807</c:v>
                </c:pt>
                <c:pt idx="10">
                  <c:v>201808</c:v>
                </c:pt>
                <c:pt idx="11">
                  <c:v>201809</c:v>
                </c:pt>
                <c:pt idx="12">
                  <c:v>201810</c:v>
                </c:pt>
                <c:pt idx="13">
                  <c:v>201811</c:v>
                </c:pt>
                <c:pt idx="14">
                  <c:v>201812</c:v>
                </c:pt>
                <c:pt idx="15">
                  <c:v>201901</c:v>
                </c:pt>
                <c:pt idx="16">
                  <c:v>201902</c:v>
                </c:pt>
                <c:pt idx="17">
                  <c:v>201903</c:v>
                </c:pt>
                <c:pt idx="18">
                  <c:v>201904</c:v>
                </c:pt>
                <c:pt idx="19">
                  <c:v>201905</c:v>
                </c:pt>
                <c:pt idx="20">
                  <c:v>201906</c:v>
                </c:pt>
                <c:pt idx="21">
                  <c:v>201907</c:v>
                </c:pt>
                <c:pt idx="22">
                  <c:v>201908</c:v>
                </c:pt>
                <c:pt idx="23">
                  <c:v>201909</c:v>
                </c:pt>
                <c:pt idx="24">
                  <c:v>201910</c:v>
                </c:pt>
                <c:pt idx="25">
                  <c:v>201911</c:v>
                </c:pt>
                <c:pt idx="26">
                  <c:v>201912</c:v>
                </c:pt>
              </c:numCache>
            </c:numRef>
          </c:cat>
          <c:val>
            <c:numRef>
              <c:f>Monthly!$AC$6:$AC$32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4.8999999999999986</c:v>
                </c:pt>
                <c:pt idx="7">
                  <c:v>68.599999999999994</c:v>
                </c:pt>
                <c:pt idx="8">
                  <c:v>61.7</c:v>
                </c:pt>
                <c:pt idx="9">
                  <c:v>103.9</c:v>
                </c:pt>
                <c:pt idx="10">
                  <c:v>74</c:v>
                </c:pt>
                <c:pt idx="11">
                  <c:v>3.6000000000000014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6.2999999999999972</c:v>
                </c:pt>
                <c:pt idx="19">
                  <c:v>53.1</c:v>
                </c:pt>
                <c:pt idx="20">
                  <c:v>67.099999999999994</c:v>
                </c:pt>
                <c:pt idx="21">
                  <c:v>76.2</c:v>
                </c:pt>
                <c:pt idx="22">
                  <c:v>72.7</c:v>
                </c:pt>
                <c:pt idx="23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5610368"/>
        <c:axId val="135611904"/>
      </c:lineChart>
      <c:catAx>
        <c:axId val="1356103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5611904"/>
        <c:crosses val="autoZero"/>
        <c:auto val="1"/>
        <c:lblAlgn val="ctr"/>
        <c:lblOffset val="100"/>
        <c:tickMarkSkip val="7"/>
        <c:noMultiLvlLbl val="0"/>
      </c:catAx>
      <c:valAx>
        <c:axId val="1356119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CMD (mm)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561036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Solar radiation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Data!$CB$5:$CB$7</c:f>
              <c:numCache>
                <c:formatCode>General</c:formatCode>
                <c:ptCount val="3"/>
                <c:pt idx="1">
                  <c:v>12.2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267648"/>
        <c:axId val="136269184"/>
      </c:lineChart>
      <c:catAx>
        <c:axId val="13626764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269184"/>
        <c:crosses val="autoZero"/>
        <c:auto val="1"/>
        <c:lblAlgn val="ctr"/>
        <c:lblOffset val="100"/>
        <c:noMultiLvlLbl val="0"/>
      </c:catAx>
      <c:valAx>
        <c:axId val="1362691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Solar (MJ/m2/d)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62676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Reflected solar radiation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Data!$CC$5:$CC$7</c:f>
              <c:numCache>
                <c:formatCode>General</c:formatCode>
                <c:ptCount val="3"/>
                <c:pt idx="1">
                  <c:v>5.04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297856"/>
        <c:axId val="136307840"/>
      </c:lineChart>
      <c:catAx>
        <c:axId val="1362978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307840"/>
        <c:crosses val="autoZero"/>
        <c:auto val="1"/>
        <c:lblAlgn val="ctr"/>
        <c:lblOffset val="100"/>
        <c:noMultiLvlLbl val="0"/>
      </c:catAx>
      <c:valAx>
        <c:axId val="1363078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Refelceted (MJ/m2/d)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62978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Data!$CD$5:$CD$7</c:f>
              <c:numCache>
                <c:formatCode>General</c:formatCode>
                <c:ptCount val="3"/>
                <c:pt idx="1">
                  <c:v>1.9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348800"/>
        <c:axId val="136350336"/>
      </c:lineChart>
      <c:catAx>
        <c:axId val="13634880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350336"/>
        <c:crosses val="autoZero"/>
        <c:auto val="1"/>
        <c:lblAlgn val="ctr"/>
        <c:lblOffset val="100"/>
        <c:noMultiLvlLbl val="0"/>
      </c:catAx>
      <c:valAx>
        <c:axId val="1363503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63488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Maximum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Data!$CE$5:$CE$7</c:f>
              <c:numCache>
                <c:formatCode>General</c:formatCode>
                <c:ptCount val="3"/>
                <c:pt idx="1">
                  <c:v>8.3000000000000007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362624"/>
        <c:axId val="136372608"/>
      </c:lineChart>
      <c:catAx>
        <c:axId val="1363626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372608"/>
        <c:crosses val="autoZero"/>
        <c:auto val="1"/>
        <c:lblAlgn val="ctr"/>
        <c:lblOffset val="100"/>
        <c:noMultiLvlLbl val="0"/>
      </c:catAx>
      <c:valAx>
        <c:axId val="1363726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63626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Minimum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Data!$CF$5:$CF$7</c:f>
              <c:numCache>
                <c:formatCode>General</c:formatCode>
                <c:ptCount val="3"/>
                <c:pt idx="1">
                  <c:v>-4.7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589696"/>
        <c:axId val="136591232"/>
      </c:lineChart>
      <c:catAx>
        <c:axId val="1365896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36591232"/>
        <c:crosses val="autoZero"/>
        <c:auto val="1"/>
        <c:lblAlgn val="ctr"/>
        <c:lblOffset val="100"/>
        <c:noMultiLvlLbl val="0"/>
      </c:catAx>
      <c:valAx>
        <c:axId val="1365912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65896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</a:t>
            </a:r>
            <a:r>
              <a:rPr lang="en-US" baseline="0"/>
              <a:t> m</a:t>
            </a:r>
            <a:r>
              <a:rPr lang="en-US"/>
              <a:t>aximum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Data!$CG$5:$CG$7</c:f>
              <c:numCache>
                <c:formatCode>General</c:formatCode>
                <c:ptCount val="3"/>
                <c:pt idx="1">
                  <c:v>32.1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603520"/>
        <c:axId val="136605056"/>
      </c:lineChart>
      <c:catAx>
        <c:axId val="1366035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605056"/>
        <c:crosses val="autoZero"/>
        <c:auto val="1"/>
        <c:lblAlgn val="ctr"/>
        <c:lblOffset val="100"/>
        <c:noMultiLvlLbl val="0"/>
      </c:catAx>
      <c:valAx>
        <c:axId val="1366050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66035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</a:t>
            </a:r>
            <a:r>
              <a:rPr lang="en-US" baseline="0"/>
              <a:t> m</a:t>
            </a:r>
            <a:r>
              <a:rPr lang="en-US"/>
              <a:t>inimum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Data!$CH$5:$CH$7</c:f>
              <c:numCache>
                <c:formatCode>General</c:formatCode>
                <c:ptCount val="3"/>
                <c:pt idx="1">
                  <c:v>-30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625536"/>
        <c:axId val="136639616"/>
      </c:lineChart>
      <c:catAx>
        <c:axId val="136625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36639616"/>
        <c:crosses val="autoZero"/>
        <c:auto val="1"/>
        <c:lblAlgn val="ctr"/>
        <c:lblOffset val="100"/>
        <c:noMultiLvlLbl val="0"/>
      </c:catAx>
      <c:valAx>
        <c:axId val="13663961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66255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relative humidity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Data!$CI$5:$CI$7</c:f>
              <c:numCache>
                <c:formatCode>General</c:formatCode>
                <c:ptCount val="3"/>
                <c:pt idx="1">
                  <c:v>96.4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868992"/>
        <c:axId val="136870528"/>
      </c:lineChart>
      <c:catAx>
        <c:axId val="1368689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870528"/>
        <c:crosses val="autoZero"/>
        <c:auto val="1"/>
        <c:lblAlgn val="ctr"/>
        <c:lblOffset val="100"/>
        <c:noMultiLvlLbl val="0"/>
      </c:catAx>
      <c:valAx>
        <c:axId val="1368705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RH (%</a:t>
                </a:r>
                <a:r>
                  <a:rPr lang="en-US"/>
                  <a:t>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68689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Minimum relative humidity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Data!$CJ$5:$CJ$7</c:f>
              <c:numCache>
                <c:formatCode>General</c:formatCode>
                <c:ptCount val="3"/>
                <c:pt idx="1">
                  <c:v>53.3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891008"/>
        <c:axId val="136900992"/>
      </c:lineChart>
      <c:catAx>
        <c:axId val="1368910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900992"/>
        <c:crosses val="autoZero"/>
        <c:auto val="1"/>
        <c:lblAlgn val="ctr"/>
        <c:lblOffset val="100"/>
        <c:noMultiLvlLbl val="0"/>
      </c:catAx>
      <c:valAx>
        <c:axId val="1369009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RH (%</a:t>
                </a:r>
                <a:r>
                  <a:rPr lang="en-US"/>
                  <a:t>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68910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Data!$CK$5:$CK$7</c:f>
              <c:numCache>
                <c:formatCode>General</c:formatCode>
                <c:ptCount val="3"/>
                <c:pt idx="1">
                  <c:v>1.5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995200"/>
        <c:axId val="136996736"/>
      </c:lineChart>
      <c:catAx>
        <c:axId val="13699520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996736"/>
        <c:crosses val="autoZero"/>
        <c:auto val="1"/>
        <c:lblAlgn val="ctr"/>
        <c:lblOffset val="100"/>
        <c:noMultiLvlLbl val="0"/>
      </c:catAx>
      <c:valAx>
        <c:axId val="1369967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Wind speed (m/s)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69952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Data!$CL$5:$CL$7</c:f>
              <c:numCache>
                <c:formatCode>General</c:formatCode>
                <c:ptCount val="3"/>
                <c:pt idx="1">
                  <c:v>5.4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7009024"/>
        <c:axId val="137010560"/>
      </c:lineChart>
      <c:catAx>
        <c:axId val="1370090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7010560"/>
        <c:crosses val="autoZero"/>
        <c:auto val="1"/>
        <c:lblAlgn val="ctr"/>
        <c:lblOffset val="100"/>
        <c:noMultiLvlLbl val="0"/>
      </c:catAx>
      <c:valAx>
        <c:axId val="13701056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Wind speed (m/s)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70090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Data!$CM$5:$CM$7</c:f>
              <c:numCache>
                <c:formatCode>General</c:formatCode>
                <c:ptCount val="3"/>
                <c:pt idx="1">
                  <c:v>12.1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7051520"/>
        <c:axId val="137061504"/>
      </c:lineChart>
      <c:catAx>
        <c:axId val="1370515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7061504"/>
        <c:crosses val="autoZero"/>
        <c:auto val="1"/>
        <c:lblAlgn val="ctr"/>
        <c:lblOffset val="100"/>
        <c:noMultiLvlLbl val="0"/>
      </c:catAx>
      <c:valAx>
        <c:axId val="1370615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Wind speed (m/s)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70515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Total</a:t>
            </a:r>
            <a:r>
              <a:rPr lang="en-US" baseline="0"/>
              <a:t> p</a:t>
            </a:r>
            <a:r>
              <a:rPr lang="en-US"/>
              <a:t>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Data!$CN$5:$CN$7</c:f>
              <c:numCache>
                <c:formatCode>General</c:formatCode>
                <c:ptCount val="3"/>
                <c:pt idx="1">
                  <c:v>883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7086080"/>
        <c:axId val="137087616"/>
      </c:lineChart>
      <c:catAx>
        <c:axId val="1370860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7087616"/>
        <c:crosses val="autoZero"/>
        <c:auto val="1"/>
        <c:lblAlgn val="ctr"/>
        <c:lblOffset val="100"/>
        <c:noMultiLvlLbl val="0"/>
      </c:catAx>
      <c:valAx>
        <c:axId val="13708761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Preipitation (mm)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70860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1-day maximum</a:t>
            </a:r>
            <a:r>
              <a:rPr lang="en-US" baseline="0"/>
              <a:t> p</a:t>
            </a:r>
            <a:r>
              <a:rPr lang="en-US"/>
              <a:t>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Data!$CO$5:$CO$7</c:f>
              <c:numCache>
                <c:formatCode>General</c:formatCode>
                <c:ptCount val="3"/>
                <c:pt idx="1">
                  <c:v>22.2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7100288"/>
        <c:axId val="137196288"/>
      </c:lineChart>
      <c:catAx>
        <c:axId val="1371002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7196288"/>
        <c:crosses val="autoZero"/>
        <c:auto val="1"/>
        <c:lblAlgn val="ctr"/>
        <c:lblOffset val="100"/>
        <c:noMultiLvlLbl val="0"/>
      </c:catAx>
      <c:valAx>
        <c:axId val="13719628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Preipitation (mm)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71002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Maximum</a:t>
            </a:r>
            <a:r>
              <a:rPr lang="en-US" baseline="0"/>
              <a:t> snow depth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Data!$CP$5:$CP$7</c:f>
              <c:numCache>
                <c:formatCode>General</c:formatCode>
                <c:ptCount val="3"/>
                <c:pt idx="1">
                  <c:v>1551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347264"/>
        <c:axId val="138348800"/>
      </c:lineChart>
      <c:catAx>
        <c:axId val="1383472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8348800"/>
        <c:crosses val="autoZero"/>
        <c:auto val="1"/>
        <c:lblAlgn val="ctr"/>
        <c:lblOffset val="100"/>
        <c:noMultiLvlLbl val="0"/>
      </c:catAx>
      <c:valAx>
        <c:axId val="1383488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Depth (mm)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83472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Tsoil 0.005</a:t>
            </a:r>
          </a:p>
        </c:rich>
      </c:tx>
      <c:layout>
        <c:manualLayout>
          <c:xMode val="edge"/>
          <c:yMode val="edge"/>
          <c:x val="0.30234684950095525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Data!$CQ$5:$CQ$7</c:f>
              <c:numCache>
                <c:formatCode>General</c:formatCode>
                <c:ptCount val="3"/>
                <c:pt idx="1">
                  <c:v>4.5999999999999996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381568"/>
        <c:axId val="138719232"/>
      </c:lineChart>
      <c:catAx>
        <c:axId val="1383815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8719232"/>
        <c:crosses val="autoZero"/>
        <c:auto val="1"/>
        <c:lblAlgn val="ctr"/>
        <c:lblOffset val="100"/>
        <c:noMultiLvlLbl val="0"/>
      </c:catAx>
      <c:valAx>
        <c:axId val="1387192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83815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Tsoil 0.5</a:t>
            </a:r>
          </a:p>
        </c:rich>
      </c:tx>
      <c:layout>
        <c:manualLayout>
          <c:xMode val="edge"/>
          <c:yMode val="edge"/>
          <c:x val="0.30234684950095525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Data!$CR$5:$CR$7</c:f>
              <c:numCache>
                <c:formatCode>General</c:formatCode>
                <c:ptCount val="3"/>
                <c:pt idx="1">
                  <c:v>4.7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141120"/>
        <c:axId val="139142656"/>
      </c:lineChart>
      <c:catAx>
        <c:axId val="1391411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9142656"/>
        <c:crosses val="autoZero"/>
        <c:auto val="1"/>
        <c:lblAlgn val="ctr"/>
        <c:lblOffset val="100"/>
        <c:noMultiLvlLbl val="0"/>
      </c:catAx>
      <c:valAx>
        <c:axId val="1391426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91411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IRT surface temperature</a:t>
            </a:r>
          </a:p>
        </c:rich>
      </c:tx>
      <c:layout>
        <c:manualLayout>
          <c:xMode val="edge"/>
          <c:yMode val="edge"/>
          <c:x val="0.30234684950095525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Data!$CS$5:$CS$7</c:f>
              <c:numCache>
                <c:formatCode>General</c:formatCode>
                <c:ptCount val="3"/>
                <c:pt idx="1">
                  <c:v>0.4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159040"/>
        <c:axId val="139160576"/>
      </c:lineChart>
      <c:catAx>
        <c:axId val="1391590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9160576"/>
        <c:crosses val="autoZero"/>
        <c:auto val="1"/>
        <c:lblAlgn val="ctr"/>
        <c:lblOffset val="100"/>
        <c:noMultiLvlLbl val="0"/>
      </c:catAx>
      <c:valAx>
        <c:axId val="1391605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91590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IRT maximum surface temperature</a:t>
            </a:r>
          </a:p>
        </c:rich>
      </c:tx>
      <c:layout>
        <c:manualLayout>
          <c:xMode val="edge"/>
          <c:yMode val="edge"/>
          <c:x val="0.15517006802721089"/>
          <c:y val="3.0563523998382781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Data!$CT$5:$CT$7</c:f>
              <c:numCache>
                <c:formatCode>General</c:formatCode>
                <c:ptCount val="3"/>
                <c:pt idx="1">
                  <c:v>12.3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197440"/>
        <c:axId val="139600640"/>
      </c:lineChart>
      <c:catAx>
        <c:axId val="1391974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9600640"/>
        <c:crosses val="autoZero"/>
        <c:auto val="1"/>
        <c:lblAlgn val="ctr"/>
        <c:lblOffset val="100"/>
        <c:noMultiLvlLbl val="0"/>
      </c:catAx>
      <c:valAx>
        <c:axId val="1396006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91974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IRT minimum surface temperature</a:t>
            </a:r>
          </a:p>
        </c:rich>
      </c:tx>
      <c:layout>
        <c:manualLayout>
          <c:xMode val="edge"/>
          <c:yMode val="edge"/>
          <c:x val="0.10281179138321996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Data!$CU$5:$CU$7</c:f>
              <c:numCache>
                <c:formatCode>General</c:formatCode>
                <c:ptCount val="3"/>
                <c:pt idx="1">
                  <c:v>-10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621120"/>
        <c:axId val="139622656"/>
      </c:lineChart>
      <c:catAx>
        <c:axId val="139621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39622656"/>
        <c:crosses val="autoZero"/>
        <c:auto val="1"/>
        <c:lblAlgn val="ctr"/>
        <c:lblOffset val="100"/>
        <c:noMultiLvlLbl val="0"/>
      </c:catAx>
      <c:valAx>
        <c:axId val="1396226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96211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afternoon</a:t>
            </a:r>
            <a:r>
              <a:rPr lang="en-US" baseline="0"/>
              <a:t> </a:t>
            </a:r>
            <a:r>
              <a:rPr lang="en-US"/>
              <a:t>vapour pressure</a:t>
            </a:r>
          </a:p>
        </c:rich>
      </c:tx>
      <c:layout>
        <c:manualLayout>
          <c:xMode val="edge"/>
          <c:yMode val="edge"/>
          <c:x val="0.16650793650793652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Data!$CV$5:$CV$7</c:f>
              <c:numCache>
                <c:formatCode>General</c:formatCode>
                <c:ptCount val="3"/>
                <c:pt idx="1">
                  <c:v>0.54300000000000004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643520"/>
        <c:axId val="143405440"/>
      </c:lineChart>
      <c:catAx>
        <c:axId val="1396435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43405440"/>
        <c:crosses val="autoZero"/>
        <c:auto val="1"/>
        <c:lblAlgn val="ctr"/>
        <c:lblOffset val="100"/>
        <c:noMultiLvlLbl val="0"/>
      </c:catAx>
      <c:valAx>
        <c:axId val="1434054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Pressure (kPa)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96435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maximum daily vapour pressure deficit</a:t>
            </a:r>
          </a:p>
        </c:rich>
      </c:tx>
      <c:layout>
        <c:manualLayout>
          <c:xMode val="edge"/>
          <c:yMode val="edge"/>
          <c:x val="0.1733106575963719"/>
          <c:y val="2.674308349858493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Data!$CW$5:$CW$7</c:f>
              <c:numCache>
                <c:formatCode>General</c:formatCode>
                <c:ptCount val="3"/>
                <c:pt idx="1">
                  <c:v>0.77900000000000003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3417344"/>
        <c:axId val="143418880"/>
      </c:lineChart>
      <c:catAx>
        <c:axId val="1434173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43418880"/>
        <c:crosses val="autoZero"/>
        <c:auto val="1"/>
        <c:lblAlgn val="ctr"/>
        <c:lblOffset val="100"/>
        <c:noMultiLvlLbl val="0"/>
      </c:catAx>
      <c:valAx>
        <c:axId val="1434188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Pressure (kPa)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434173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 daily maximum vapour pressure deficit</a:t>
            </a:r>
          </a:p>
        </c:rich>
      </c:tx>
      <c:layout>
        <c:manualLayout>
          <c:xMode val="edge"/>
          <c:yMode val="edge"/>
          <c:x val="0.25721088435374151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Data!$CX$5:$CX$7</c:f>
              <c:numCache>
                <c:formatCode>General</c:formatCode>
                <c:ptCount val="3"/>
                <c:pt idx="1">
                  <c:v>4.05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3443456"/>
        <c:axId val="143444992"/>
      </c:lineChart>
      <c:catAx>
        <c:axId val="1434434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43444992"/>
        <c:crosses val="autoZero"/>
        <c:auto val="1"/>
        <c:lblAlgn val="ctr"/>
        <c:lblOffset val="100"/>
        <c:noMultiLvlLbl val="0"/>
      </c:catAx>
      <c:valAx>
        <c:axId val="1434449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Pressure (kPa)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434434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Temperature range</a:t>
            </a:r>
          </a:p>
        </c:rich>
      </c:tx>
      <c:layout>
        <c:manualLayout>
          <c:xMode val="edge"/>
          <c:yMode val="edge"/>
          <c:x val="0.35925170068027212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Data!$CA$5:$CA$7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Data!$CY$5:$CY$7</c:f>
              <c:numCache>
                <c:formatCode>General</c:formatCode>
                <c:ptCount val="3"/>
                <c:pt idx="1">
                  <c:v>13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3543296"/>
        <c:axId val="143565568"/>
      </c:lineChart>
      <c:catAx>
        <c:axId val="1435432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43565568"/>
        <c:crosses val="autoZero"/>
        <c:auto val="1"/>
        <c:lblAlgn val="ctr"/>
        <c:lblOffset val="100"/>
        <c:noMultiLvlLbl val="0"/>
      </c:catAx>
      <c:valAx>
        <c:axId val="1435655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435432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6.xml"/><Relationship Id="rId13" Type="http://schemas.openxmlformats.org/officeDocument/2006/relationships/chart" Target="../charts/chart41.xml"/><Relationship Id="rId18" Type="http://schemas.openxmlformats.org/officeDocument/2006/relationships/chart" Target="../charts/chart46.xml"/><Relationship Id="rId3" Type="http://schemas.openxmlformats.org/officeDocument/2006/relationships/chart" Target="../charts/chart31.xml"/><Relationship Id="rId21" Type="http://schemas.openxmlformats.org/officeDocument/2006/relationships/chart" Target="../charts/chart49.xml"/><Relationship Id="rId7" Type="http://schemas.openxmlformats.org/officeDocument/2006/relationships/chart" Target="../charts/chart35.xml"/><Relationship Id="rId12" Type="http://schemas.openxmlformats.org/officeDocument/2006/relationships/chart" Target="../charts/chart40.xml"/><Relationship Id="rId17" Type="http://schemas.openxmlformats.org/officeDocument/2006/relationships/chart" Target="../charts/chart45.xml"/><Relationship Id="rId2" Type="http://schemas.openxmlformats.org/officeDocument/2006/relationships/chart" Target="../charts/chart30.xml"/><Relationship Id="rId16" Type="http://schemas.openxmlformats.org/officeDocument/2006/relationships/chart" Target="../charts/chart44.xml"/><Relationship Id="rId20" Type="http://schemas.openxmlformats.org/officeDocument/2006/relationships/chart" Target="../charts/chart48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11" Type="http://schemas.openxmlformats.org/officeDocument/2006/relationships/chart" Target="../charts/chart39.xml"/><Relationship Id="rId24" Type="http://schemas.openxmlformats.org/officeDocument/2006/relationships/chart" Target="../charts/chart52.xml"/><Relationship Id="rId5" Type="http://schemas.openxmlformats.org/officeDocument/2006/relationships/chart" Target="../charts/chart33.xml"/><Relationship Id="rId15" Type="http://schemas.openxmlformats.org/officeDocument/2006/relationships/chart" Target="../charts/chart43.xml"/><Relationship Id="rId23" Type="http://schemas.openxmlformats.org/officeDocument/2006/relationships/chart" Target="../charts/chart51.xml"/><Relationship Id="rId10" Type="http://schemas.openxmlformats.org/officeDocument/2006/relationships/chart" Target="../charts/chart38.xml"/><Relationship Id="rId19" Type="http://schemas.openxmlformats.org/officeDocument/2006/relationships/chart" Target="../charts/chart47.xml"/><Relationship Id="rId4" Type="http://schemas.openxmlformats.org/officeDocument/2006/relationships/chart" Target="../charts/chart32.xml"/><Relationship Id="rId9" Type="http://schemas.openxmlformats.org/officeDocument/2006/relationships/chart" Target="../charts/chart37.xml"/><Relationship Id="rId14" Type="http://schemas.openxmlformats.org/officeDocument/2006/relationships/chart" Target="../charts/chart42.xml"/><Relationship Id="rId22" Type="http://schemas.openxmlformats.org/officeDocument/2006/relationships/chart" Target="../charts/chart5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9</xdr:col>
      <xdr:colOff>352424</xdr:colOff>
      <xdr:row>22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1</xdr:row>
      <xdr:rowOff>0</xdr:rowOff>
    </xdr:from>
    <xdr:to>
      <xdr:col>19</xdr:col>
      <xdr:colOff>352424</xdr:colOff>
      <xdr:row>22</xdr:row>
      <xdr:rowOff>76200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23</xdr:row>
      <xdr:rowOff>0</xdr:rowOff>
    </xdr:from>
    <xdr:to>
      <xdr:col>9</xdr:col>
      <xdr:colOff>352424</xdr:colOff>
      <xdr:row>44</xdr:row>
      <xdr:rowOff>76200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23</xdr:row>
      <xdr:rowOff>0</xdr:rowOff>
    </xdr:from>
    <xdr:to>
      <xdr:col>19</xdr:col>
      <xdr:colOff>352424</xdr:colOff>
      <xdr:row>44</xdr:row>
      <xdr:rowOff>76200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45</xdr:row>
      <xdr:rowOff>0</xdr:rowOff>
    </xdr:from>
    <xdr:to>
      <xdr:col>9</xdr:col>
      <xdr:colOff>352424</xdr:colOff>
      <xdr:row>66</xdr:row>
      <xdr:rowOff>76200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45</xdr:row>
      <xdr:rowOff>0</xdr:rowOff>
    </xdr:from>
    <xdr:to>
      <xdr:col>19</xdr:col>
      <xdr:colOff>352424</xdr:colOff>
      <xdr:row>66</xdr:row>
      <xdr:rowOff>76200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67</xdr:row>
      <xdr:rowOff>0</xdr:rowOff>
    </xdr:from>
    <xdr:to>
      <xdr:col>9</xdr:col>
      <xdr:colOff>352424</xdr:colOff>
      <xdr:row>88</xdr:row>
      <xdr:rowOff>76200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67</xdr:row>
      <xdr:rowOff>0</xdr:rowOff>
    </xdr:from>
    <xdr:to>
      <xdr:col>19</xdr:col>
      <xdr:colOff>352424</xdr:colOff>
      <xdr:row>88</xdr:row>
      <xdr:rowOff>76200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89</xdr:row>
      <xdr:rowOff>0</xdr:rowOff>
    </xdr:from>
    <xdr:to>
      <xdr:col>9</xdr:col>
      <xdr:colOff>352424</xdr:colOff>
      <xdr:row>110</xdr:row>
      <xdr:rowOff>76200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0</xdr:colOff>
      <xdr:row>89</xdr:row>
      <xdr:rowOff>0</xdr:rowOff>
    </xdr:from>
    <xdr:to>
      <xdr:col>19</xdr:col>
      <xdr:colOff>352424</xdr:colOff>
      <xdr:row>110</xdr:row>
      <xdr:rowOff>76200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111</xdr:row>
      <xdr:rowOff>0</xdr:rowOff>
    </xdr:from>
    <xdr:to>
      <xdr:col>9</xdr:col>
      <xdr:colOff>352424</xdr:colOff>
      <xdr:row>132</xdr:row>
      <xdr:rowOff>76200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10</xdr:col>
      <xdr:colOff>0</xdr:colOff>
      <xdr:row>111</xdr:row>
      <xdr:rowOff>0</xdr:rowOff>
    </xdr:from>
    <xdr:to>
      <xdr:col>19</xdr:col>
      <xdr:colOff>352424</xdr:colOff>
      <xdr:row>132</xdr:row>
      <xdr:rowOff>76200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133</xdr:row>
      <xdr:rowOff>0</xdr:rowOff>
    </xdr:from>
    <xdr:to>
      <xdr:col>9</xdr:col>
      <xdr:colOff>352424</xdr:colOff>
      <xdr:row>154</xdr:row>
      <xdr:rowOff>76200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</xdr:col>
      <xdr:colOff>600075</xdr:colOff>
      <xdr:row>133</xdr:row>
      <xdr:rowOff>47625</xdr:rowOff>
    </xdr:from>
    <xdr:to>
      <xdr:col>19</xdr:col>
      <xdr:colOff>342899</xdr:colOff>
      <xdr:row>154</xdr:row>
      <xdr:rowOff>123825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9</xdr:col>
      <xdr:colOff>590550</xdr:colOff>
      <xdr:row>155</xdr:row>
      <xdr:rowOff>28575</xdr:rowOff>
    </xdr:from>
    <xdr:to>
      <xdr:col>19</xdr:col>
      <xdr:colOff>333374</xdr:colOff>
      <xdr:row>176</xdr:row>
      <xdr:rowOff>104775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20</xdr:col>
      <xdr:colOff>0</xdr:colOff>
      <xdr:row>1</xdr:row>
      <xdr:rowOff>0</xdr:rowOff>
    </xdr:from>
    <xdr:to>
      <xdr:col>29</xdr:col>
      <xdr:colOff>352424</xdr:colOff>
      <xdr:row>22</xdr:row>
      <xdr:rowOff>76200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0</xdr:col>
      <xdr:colOff>9525</xdr:colOff>
      <xdr:row>177</xdr:row>
      <xdr:rowOff>0</xdr:rowOff>
    </xdr:from>
    <xdr:to>
      <xdr:col>9</xdr:col>
      <xdr:colOff>361949</xdr:colOff>
      <xdr:row>198</xdr:row>
      <xdr:rowOff>76200</xdr:rowOff>
    </xdr:to>
    <xdr:graphicFrame macro="">
      <xdr:nvGraphicFramePr>
        <xdr:cNvPr id="26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10</xdr:col>
      <xdr:colOff>66675</xdr:colOff>
      <xdr:row>199</xdr:row>
      <xdr:rowOff>0</xdr:rowOff>
    </xdr:from>
    <xdr:to>
      <xdr:col>19</xdr:col>
      <xdr:colOff>419099</xdr:colOff>
      <xdr:row>220</xdr:row>
      <xdr:rowOff>76200</xdr:rowOff>
    </xdr:to>
    <xdr:graphicFrame macro="">
      <xdr:nvGraphicFramePr>
        <xdr:cNvPr id="27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0</xdr:colOff>
      <xdr:row>221</xdr:row>
      <xdr:rowOff>38100</xdr:rowOff>
    </xdr:from>
    <xdr:to>
      <xdr:col>9</xdr:col>
      <xdr:colOff>352424</xdr:colOff>
      <xdr:row>242</xdr:row>
      <xdr:rowOff>114300</xdr:rowOff>
    </xdr:to>
    <xdr:graphicFrame macro="">
      <xdr:nvGraphicFramePr>
        <xdr:cNvPr id="28" name="Chart 2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0</xdr:col>
      <xdr:colOff>19050</xdr:colOff>
      <xdr:row>243</xdr:row>
      <xdr:rowOff>9525</xdr:rowOff>
    </xdr:from>
    <xdr:to>
      <xdr:col>9</xdr:col>
      <xdr:colOff>371474</xdr:colOff>
      <xdr:row>264</xdr:row>
      <xdr:rowOff>85725</xdr:rowOff>
    </xdr:to>
    <xdr:graphicFrame macro="">
      <xdr:nvGraphicFramePr>
        <xdr:cNvPr id="29" name="Chart 2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10</xdr:col>
      <xdr:colOff>19050</xdr:colOff>
      <xdr:row>243</xdr:row>
      <xdr:rowOff>19050</xdr:rowOff>
    </xdr:from>
    <xdr:to>
      <xdr:col>19</xdr:col>
      <xdr:colOff>371474</xdr:colOff>
      <xdr:row>264</xdr:row>
      <xdr:rowOff>95250</xdr:rowOff>
    </xdr:to>
    <xdr:graphicFrame macro="">
      <xdr:nvGraphicFramePr>
        <xdr:cNvPr id="30" name="Chart 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9</xdr:col>
      <xdr:colOff>590550</xdr:colOff>
      <xdr:row>177</xdr:row>
      <xdr:rowOff>9525</xdr:rowOff>
    </xdr:from>
    <xdr:to>
      <xdr:col>19</xdr:col>
      <xdr:colOff>333374</xdr:colOff>
      <xdr:row>198</xdr:row>
      <xdr:rowOff>85725</xdr:rowOff>
    </xdr:to>
    <xdr:graphicFrame macro="">
      <xdr:nvGraphicFramePr>
        <xdr:cNvPr id="31" name="Chart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0</xdr:col>
      <xdr:colOff>171450</xdr:colOff>
      <xdr:row>199</xdr:row>
      <xdr:rowOff>38100</xdr:rowOff>
    </xdr:from>
    <xdr:to>
      <xdr:col>9</xdr:col>
      <xdr:colOff>523874</xdr:colOff>
      <xdr:row>220</xdr:row>
      <xdr:rowOff>114300</xdr:rowOff>
    </xdr:to>
    <xdr:graphicFrame macro="">
      <xdr:nvGraphicFramePr>
        <xdr:cNvPr id="32" name="Chart 3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9</xdr:col>
      <xdr:colOff>590550</xdr:colOff>
      <xdr:row>221</xdr:row>
      <xdr:rowOff>47625</xdr:rowOff>
    </xdr:from>
    <xdr:to>
      <xdr:col>19</xdr:col>
      <xdr:colOff>333374</xdr:colOff>
      <xdr:row>242</xdr:row>
      <xdr:rowOff>123825</xdr:rowOff>
    </xdr:to>
    <xdr:graphicFrame macro="">
      <xdr:nvGraphicFramePr>
        <xdr:cNvPr id="33" name="Chart 3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20</xdr:col>
      <xdr:colOff>0</xdr:colOff>
      <xdr:row>23</xdr:row>
      <xdr:rowOff>0</xdr:rowOff>
    </xdr:from>
    <xdr:to>
      <xdr:col>29</xdr:col>
      <xdr:colOff>352424</xdr:colOff>
      <xdr:row>44</xdr:row>
      <xdr:rowOff>76200</xdr:rowOff>
    </xdr:to>
    <xdr:graphicFrame macro="">
      <xdr:nvGraphicFramePr>
        <xdr:cNvPr id="34" name="Chart 3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20</xdr:col>
      <xdr:colOff>0</xdr:colOff>
      <xdr:row>45</xdr:row>
      <xdr:rowOff>0</xdr:rowOff>
    </xdr:from>
    <xdr:to>
      <xdr:col>29</xdr:col>
      <xdr:colOff>352424</xdr:colOff>
      <xdr:row>66</xdr:row>
      <xdr:rowOff>76200</xdr:rowOff>
    </xdr:to>
    <xdr:graphicFrame macro="">
      <xdr:nvGraphicFramePr>
        <xdr:cNvPr id="36" name="Chart 3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0</xdr:col>
      <xdr:colOff>0</xdr:colOff>
      <xdr:row>265</xdr:row>
      <xdr:rowOff>0</xdr:rowOff>
    </xdr:from>
    <xdr:to>
      <xdr:col>9</xdr:col>
      <xdr:colOff>352424</xdr:colOff>
      <xdr:row>286</xdr:row>
      <xdr:rowOff>76200</xdr:rowOff>
    </xdr:to>
    <xdr:graphicFrame macro="">
      <xdr:nvGraphicFramePr>
        <xdr:cNvPr id="35" name="Chart 3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10</xdr:col>
      <xdr:colOff>0</xdr:colOff>
      <xdr:row>265</xdr:row>
      <xdr:rowOff>0</xdr:rowOff>
    </xdr:from>
    <xdr:to>
      <xdr:col>19</xdr:col>
      <xdr:colOff>352424</xdr:colOff>
      <xdr:row>286</xdr:row>
      <xdr:rowOff>76200</xdr:rowOff>
    </xdr:to>
    <xdr:graphicFrame macro="">
      <xdr:nvGraphicFramePr>
        <xdr:cNvPr id="37" name="Chart 3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114300</xdr:colOff>
      <xdr:row>17</xdr:row>
      <xdr:rowOff>85724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0</xdr:row>
      <xdr:rowOff>0</xdr:rowOff>
    </xdr:from>
    <xdr:to>
      <xdr:col>19</xdr:col>
      <xdr:colOff>114300</xdr:colOff>
      <xdr:row>17</xdr:row>
      <xdr:rowOff>85724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18</xdr:row>
      <xdr:rowOff>0</xdr:rowOff>
    </xdr:from>
    <xdr:to>
      <xdr:col>9</xdr:col>
      <xdr:colOff>114300</xdr:colOff>
      <xdr:row>35</xdr:row>
      <xdr:rowOff>85724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18</xdr:row>
      <xdr:rowOff>0</xdr:rowOff>
    </xdr:from>
    <xdr:to>
      <xdr:col>19</xdr:col>
      <xdr:colOff>114300</xdr:colOff>
      <xdr:row>35</xdr:row>
      <xdr:rowOff>85724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36</xdr:row>
      <xdr:rowOff>0</xdr:rowOff>
    </xdr:from>
    <xdr:to>
      <xdr:col>9</xdr:col>
      <xdr:colOff>114300</xdr:colOff>
      <xdr:row>53</xdr:row>
      <xdr:rowOff>85724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36</xdr:row>
      <xdr:rowOff>0</xdr:rowOff>
    </xdr:from>
    <xdr:to>
      <xdr:col>19</xdr:col>
      <xdr:colOff>114300</xdr:colOff>
      <xdr:row>53</xdr:row>
      <xdr:rowOff>85724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54</xdr:row>
      <xdr:rowOff>0</xdr:rowOff>
    </xdr:from>
    <xdr:to>
      <xdr:col>9</xdr:col>
      <xdr:colOff>114300</xdr:colOff>
      <xdr:row>71</xdr:row>
      <xdr:rowOff>85724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54</xdr:row>
      <xdr:rowOff>0</xdr:rowOff>
    </xdr:from>
    <xdr:to>
      <xdr:col>19</xdr:col>
      <xdr:colOff>114300</xdr:colOff>
      <xdr:row>71</xdr:row>
      <xdr:rowOff>85724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9</xdr:col>
      <xdr:colOff>114300</xdr:colOff>
      <xdr:row>89</xdr:row>
      <xdr:rowOff>85724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0</xdr:colOff>
      <xdr:row>72</xdr:row>
      <xdr:rowOff>0</xdr:rowOff>
    </xdr:from>
    <xdr:to>
      <xdr:col>19</xdr:col>
      <xdr:colOff>114300</xdr:colOff>
      <xdr:row>89</xdr:row>
      <xdr:rowOff>85724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90</xdr:row>
      <xdr:rowOff>0</xdr:rowOff>
    </xdr:from>
    <xdr:to>
      <xdr:col>9</xdr:col>
      <xdr:colOff>114300</xdr:colOff>
      <xdr:row>107</xdr:row>
      <xdr:rowOff>85724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10</xdr:col>
      <xdr:colOff>0</xdr:colOff>
      <xdr:row>90</xdr:row>
      <xdr:rowOff>0</xdr:rowOff>
    </xdr:from>
    <xdr:to>
      <xdr:col>19</xdr:col>
      <xdr:colOff>114300</xdr:colOff>
      <xdr:row>107</xdr:row>
      <xdr:rowOff>85724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9</xdr:col>
      <xdr:colOff>114300</xdr:colOff>
      <xdr:row>125</xdr:row>
      <xdr:rowOff>85724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0</xdr:colOff>
      <xdr:row>108</xdr:row>
      <xdr:rowOff>0</xdr:rowOff>
    </xdr:from>
    <xdr:to>
      <xdr:col>19</xdr:col>
      <xdr:colOff>114300</xdr:colOff>
      <xdr:row>125</xdr:row>
      <xdr:rowOff>85724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126</xdr:row>
      <xdr:rowOff>0</xdr:rowOff>
    </xdr:from>
    <xdr:to>
      <xdr:col>9</xdr:col>
      <xdr:colOff>114300</xdr:colOff>
      <xdr:row>143</xdr:row>
      <xdr:rowOff>85724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10</xdr:col>
      <xdr:colOff>0</xdr:colOff>
      <xdr:row>126</xdr:row>
      <xdr:rowOff>0</xdr:rowOff>
    </xdr:from>
    <xdr:to>
      <xdr:col>19</xdr:col>
      <xdr:colOff>114300</xdr:colOff>
      <xdr:row>143</xdr:row>
      <xdr:rowOff>85724</xdr:rowOff>
    </xdr:to>
    <xdr:graphicFrame macro="">
      <xdr:nvGraphicFramePr>
        <xdr:cNvPr id="17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10</xdr:col>
      <xdr:colOff>0</xdr:colOff>
      <xdr:row>144</xdr:row>
      <xdr:rowOff>0</xdr:rowOff>
    </xdr:from>
    <xdr:to>
      <xdr:col>19</xdr:col>
      <xdr:colOff>114300</xdr:colOff>
      <xdr:row>161</xdr:row>
      <xdr:rowOff>85724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0</xdr:col>
      <xdr:colOff>0</xdr:colOff>
      <xdr:row>162</xdr:row>
      <xdr:rowOff>0</xdr:rowOff>
    </xdr:from>
    <xdr:to>
      <xdr:col>9</xdr:col>
      <xdr:colOff>114300</xdr:colOff>
      <xdr:row>179</xdr:row>
      <xdr:rowOff>85724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10</xdr:col>
      <xdr:colOff>0</xdr:colOff>
      <xdr:row>162</xdr:row>
      <xdr:rowOff>0</xdr:rowOff>
    </xdr:from>
    <xdr:to>
      <xdr:col>19</xdr:col>
      <xdr:colOff>114300</xdr:colOff>
      <xdr:row>179</xdr:row>
      <xdr:rowOff>85724</xdr:rowOff>
    </xdr:to>
    <xdr:graphicFrame macro="">
      <xdr:nvGraphicFramePr>
        <xdr:cNvPr id="21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0</xdr:col>
      <xdr:colOff>0</xdr:colOff>
      <xdr:row>180</xdr:row>
      <xdr:rowOff>0</xdr:rowOff>
    </xdr:from>
    <xdr:to>
      <xdr:col>9</xdr:col>
      <xdr:colOff>114300</xdr:colOff>
      <xdr:row>197</xdr:row>
      <xdr:rowOff>85724</xdr:rowOff>
    </xdr:to>
    <xdr:graphicFrame macro="">
      <xdr:nvGraphicFramePr>
        <xdr:cNvPr id="22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10</xdr:col>
      <xdr:colOff>0</xdr:colOff>
      <xdr:row>180</xdr:row>
      <xdr:rowOff>0</xdr:rowOff>
    </xdr:from>
    <xdr:to>
      <xdr:col>19</xdr:col>
      <xdr:colOff>114300</xdr:colOff>
      <xdr:row>197</xdr:row>
      <xdr:rowOff>85724</xdr:rowOff>
    </xdr:to>
    <xdr:graphicFrame macro="">
      <xdr:nvGraphicFramePr>
        <xdr:cNvPr id="23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0</xdr:col>
      <xdr:colOff>0</xdr:colOff>
      <xdr:row>198</xdr:row>
      <xdr:rowOff>0</xdr:rowOff>
    </xdr:from>
    <xdr:to>
      <xdr:col>9</xdr:col>
      <xdr:colOff>114300</xdr:colOff>
      <xdr:row>215</xdr:row>
      <xdr:rowOff>85724</xdr:rowOff>
    </xdr:to>
    <xdr:graphicFrame macro="">
      <xdr:nvGraphicFramePr>
        <xdr:cNvPr id="24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10</xdr:col>
      <xdr:colOff>0</xdr:colOff>
      <xdr:row>198</xdr:row>
      <xdr:rowOff>0</xdr:rowOff>
    </xdr:from>
    <xdr:to>
      <xdr:col>19</xdr:col>
      <xdr:colOff>114300</xdr:colOff>
      <xdr:row>215</xdr:row>
      <xdr:rowOff>85724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0</xdr:col>
      <xdr:colOff>0</xdr:colOff>
      <xdr:row>216</xdr:row>
      <xdr:rowOff>0</xdr:rowOff>
    </xdr:from>
    <xdr:to>
      <xdr:col>9</xdr:col>
      <xdr:colOff>114300</xdr:colOff>
      <xdr:row>233</xdr:row>
      <xdr:rowOff>85724</xdr:rowOff>
    </xdr:to>
    <xdr:graphicFrame macro="">
      <xdr:nvGraphicFramePr>
        <xdr:cNvPr id="26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7.572469560182" createdVersion="4" refreshedVersion="4" minRefreshableVersion="3" recordCount="832">
  <cacheSource type="worksheet">
    <worksheetSource ref="A4:X836" sheet="Data"/>
  </cacheSource>
  <cacheFields count="24">
    <cacheField name="Date" numFmtId="0">
      <sharedItems containsSemiMixedTypes="0" containsNonDate="0" containsDate="1" containsString="0" minDate="2017-09-21T00:00:00" maxDate="2020-01-01T00:00:00"/>
    </cacheField>
    <cacheField name="DOY" numFmtId="0">
      <sharedItems containsSemiMixedTypes="0" containsString="0" containsNumber="1" containsInteger="1" minValue="1" maxValue="365"/>
    </cacheField>
    <cacheField name="Solar" numFmtId="0">
      <sharedItems containsString="0" containsBlank="1" containsNumber="1" minValue="0.45" maxValue="30.71"/>
    </cacheField>
    <cacheField name="Reflected" numFmtId="0">
      <sharedItems containsString="0" containsBlank="1" containsNumber="1" minValue="0.17" maxValue="19.95"/>
    </cacheField>
    <cacheField name="Tav" numFmtId="0">
      <sharedItems containsString="0" containsBlank="1" containsNumber="1" minValue="-23.3" maxValue="19.899999999999999"/>
    </cacheField>
    <cacheField name="Tmax" numFmtId="0">
      <sharedItems containsString="0" containsBlank="1" containsNumber="1" minValue="-18.899999999999999" maxValue="32.1"/>
    </cacheField>
    <cacheField name="Tmin" numFmtId="0">
      <sharedItems containsString="0" containsBlank="1" containsNumber="1" minValue="-30.3" maxValue="8.9"/>
    </cacheField>
    <cacheField name="Rhav" numFmtId="0">
      <sharedItems containsString="0" containsBlank="1" containsNumber="1" minValue="53.7" maxValue="100"/>
    </cacheField>
    <cacheField name="Rhmin" numFmtId="0">
      <sharedItems containsString="0" containsBlank="1" containsNumber="1" minValue="8.6999999999999993" maxValue="98.2"/>
    </cacheField>
    <cacheField name="Wind" numFmtId="0">
      <sharedItems containsString="0" containsBlank="1" containsNumber="1" minValue="0" maxValue="4.5"/>
    </cacheField>
    <cacheField name="WindX" numFmtId="0">
      <sharedItems containsString="0" containsBlank="1" containsNumber="1" minValue="1.1000000000000001" maxValue="12.1"/>
    </cacheField>
    <cacheField name="PPT" numFmtId="0">
      <sharedItems containsString="0" containsBlank="1" containsNumber="1" minValue="0" maxValue="30.24"/>
    </cacheField>
    <cacheField name="SnowD" numFmtId="0">
      <sharedItems containsString="0" containsBlank="1" containsNumber="1" minValue="0" maxValue="1551.0000000000002"/>
    </cacheField>
    <cacheField name="Tsnow" numFmtId="0">
      <sharedItems containsString="0" containsBlank="1" containsNumber="1" minValue="-999" maxValue="0.2"/>
    </cacheField>
    <cacheField name="IRTSurfA" numFmtId="0">
      <sharedItems containsString="0" containsBlank="1" containsNumber="1" minValue="-29.6" maxValue="23.1"/>
    </cacheField>
    <cacheField name="IRTSurfX" numFmtId="0">
      <sharedItems containsString="0" containsBlank="1" containsNumber="1" minValue="-19.7" maxValue="50.8"/>
    </cacheField>
    <cacheField name="IRTSurfn" numFmtId="0">
      <sharedItems containsString="0" containsBlank="1" containsNumber="1" minValue="-43.1" maxValue="7.6"/>
    </cacheField>
    <cacheField name="Tsoil005" numFmtId="0">
      <sharedItems containsString="0" containsBlank="1" containsNumber="1" minValue="-1" maxValue="20"/>
    </cacheField>
    <cacheField name="Tsoil50" numFmtId="0">
      <sharedItems containsString="0" containsBlank="1" containsNumber="1" minValue="0.5" maxValue="13.7"/>
    </cacheField>
    <cacheField name="Vapres" numFmtId="0">
      <sharedItems containsString="0" containsBlank="1" containsNumber="1" minValue="8.4000000000000005E-2" maxValue="1.141"/>
    </cacheField>
    <cacheField name="vpdX" numFmtId="0">
      <sharedItems containsString="0" containsBlank="1" containsNumber="1" minValue="1.2E-2" maxValue="4.05"/>
    </cacheField>
    <cacheField name="SoG" numFmtId="0">
      <sharedItems containsSemiMixedTypes="0" containsString="0" containsNumber="1" minValue="0" maxValue="1461.0000000000002"/>
    </cacheField>
    <cacheField name="TSoG" numFmtId="0">
      <sharedItems containsSemiMixedTypes="0" containsString="0" containsNumber="1" minValue="-999" maxValue="0"/>
    </cacheField>
    <cacheField name="YrMn" numFmtId="0">
      <sharedItems containsSemiMixedTypes="0" containsString="0" containsNumber="1" containsInteger="1" minValue="200510" maxValue="201912" count="171">
        <n v="201709"/>
        <n v="201710"/>
        <n v="201711"/>
        <n v="201712"/>
        <n v="201801"/>
        <n v="201802"/>
        <n v="201803"/>
        <n v="201804"/>
        <n v="201805"/>
        <n v="201806"/>
        <n v="201807"/>
        <n v="201808"/>
        <n v="201809"/>
        <n v="201810"/>
        <n v="201811"/>
        <n v="201812"/>
        <n v="201901"/>
        <n v="201902"/>
        <n v="201903"/>
        <n v="201904"/>
        <n v="201905"/>
        <n v="201906"/>
        <n v="201907"/>
        <n v="201908"/>
        <n v="201909"/>
        <n v="201910"/>
        <n v="201911"/>
        <n v="201912"/>
        <n v="200802" u="1"/>
        <n v="201512" u="1"/>
        <n v="200811" u="1"/>
        <n v="201308" u="1"/>
        <n v="200607" u="1"/>
        <n v="201104" u="1"/>
        <n v="201601" u="1"/>
        <n v="201610" u="1"/>
        <n v="200909" u="1"/>
        <n v="201406" u="1"/>
        <n v="200705" u="1"/>
        <n v="201202" u="1"/>
        <n v="201211" u="1"/>
        <n v="201708" u="1"/>
        <n v="200510" u="1"/>
        <n v="201007" u="1"/>
        <n v="201504" u="1"/>
        <n v="200803" u="1"/>
        <n v="200812" u="1"/>
        <n v="201309" u="1"/>
        <n v="200608" u="1"/>
        <n v="201105" u="1"/>
        <n v="201602" u="1"/>
        <n v="200901" u="1"/>
        <n v="201611" u="1"/>
        <n v="200910" u="1"/>
        <n v="201407" u="1"/>
        <n v="200706" u="1"/>
        <n v="201203" u="1"/>
        <n v="201212" u="1"/>
        <n v="200511" u="1"/>
        <n v="201008" u="1"/>
        <n v="201505" u="1"/>
        <n v="200804" u="1"/>
        <n v="201301" u="1"/>
        <n v="201310" u="1"/>
        <n v="200609" u="1"/>
        <n v="201106" u="1"/>
        <n v="201603" u="1"/>
        <n v="200902" u="1"/>
        <n v="201612" u="1"/>
        <n v="200911" u="1"/>
        <n v="201408" u="1"/>
        <n v="200707" u="1"/>
        <n v="201204" u="1"/>
        <n v="201701" u="1"/>
        <n v="200512" u="1"/>
        <n v="201009" u="1"/>
        <n v="201506" u="1"/>
        <n v="200805" u="1"/>
        <n v="201302" u="1"/>
        <n v="200601" u="1"/>
        <n v="201311" u="1"/>
        <n v="200610" u="1"/>
        <n v="201107" u="1"/>
        <n v="201604" u="1"/>
        <n v="200903" u="1"/>
        <n v="200912" u="1"/>
        <n v="201409" u="1"/>
        <n v="200708" u="1"/>
        <n v="201205" u="1"/>
        <n v="201702" u="1"/>
        <n v="201001" u="1"/>
        <n v="201010" u="1"/>
        <n v="201507" u="1"/>
        <n v="200806" u="1"/>
        <n v="201303" u="1"/>
        <n v="200602" u="1"/>
        <n v="201312" u="1"/>
        <n v="200611" u="1"/>
        <n v="201108" u="1"/>
        <n v="201605" u="1"/>
        <n v="200904" u="1"/>
        <n v="201401" u="1"/>
        <n v="201410" u="1"/>
        <n v="200709" u="1"/>
        <n v="201206" u="1"/>
        <n v="201703" u="1"/>
        <n v="201002" u="1"/>
        <n v="201011" u="1"/>
        <n v="201508" u="1"/>
        <n v="200807" u="1"/>
        <n v="201304" u="1"/>
        <n v="200603" u="1"/>
        <n v="200612" u="1"/>
        <n v="201109" u="1"/>
        <n v="201606" u="1"/>
        <n v="200905" u="1"/>
        <n v="201402" u="1"/>
        <n v="200701" u="1"/>
        <n v="201411" u="1"/>
        <n v="200710" u="1"/>
        <n v="201207" u="1"/>
        <n v="201704" u="1"/>
        <n v="201003" u="1"/>
        <n v="201012" u="1"/>
        <n v="201509" u="1"/>
        <n v="200808" u="1"/>
        <n v="201305" u="1"/>
        <n v="200604" u="1"/>
        <n v="201101" u="1"/>
        <n v="201110" u="1"/>
        <n v="201607" u="1"/>
        <n v="200906" u="1"/>
        <n v="201403" u="1"/>
        <n v="200702" u="1"/>
        <n v="201412" u="1"/>
        <n v="200711" u="1"/>
        <n v="201208" u="1"/>
        <n v="201705" u="1"/>
        <n v="201004" u="1"/>
        <n v="201501" u="1"/>
        <n v="201510" u="1"/>
        <n v="200809" u="1"/>
        <n v="201306" u="1"/>
        <n v="200605" u="1"/>
        <n v="201102" u="1"/>
        <n v="201111" u="1"/>
        <n v="201608" u="1"/>
        <n v="200907" u="1"/>
        <n v="201404" u="1"/>
        <n v="200703" u="1"/>
        <n v="200712" u="1"/>
        <n v="201209" u="1"/>
        <n v="201706" u="1"/>
        <n v="201005" u="1"/>
        <n v="201502" u="1"/>
        <n v="200801" u="1"/>
        <n v="201511" u="1"/>
        <n v="200810" u="1"/>
        <n v="201307" u="1"/>
        <n v="200606" u="1"/>
        <n v="201103" u="1"/>
        <n v="201112" u="1"/>
        <n v="201609" u="1"/>
        <n v="200908" u="1"/>
        <n v="201405" u="1"/>
        <n v="200704" u="1"/>
        <n v="201201" u="1"/>
        <n v="201210" u="1"/>
        <n v="201707" u="1"/>
        <n v="201006" u="1"/>
        <n v="201503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7.591006249997" createdVersion="4" refreshedVersion="4" minRefreshableVersion="3" recordCount="832">
  <cacheSource type="worksheet">
    <worksheetSource ref="C4:Y836" sheet="Data"/>
  </cacheSource>
  <cacheFields count="23">
    <cacheField name="Solar" numFmtId="0">
      <sharedItems containsString="0" containsBlank="1" containsNumber="1" minValue="0.45" maxValue="30.71"/>
    </cacheField>
    <cacheField name="Reflected" numFmtId="0">
      <sharedItems containsString="0" containsBlank="1" containsNumber="1" minValue="0.17" maxValue="19.95"/>
    </cacheField>
    <cacheField name="Tav" numFmtId="0">
      <sharedItems containsString="0" containsBlank="1" containsNumber="1" minValue="-23.3" maxValue="19.899999999999999"/>
    </cacheField>
    <cacheField name="Tmax" numFmtId="0">
      <sharedItems containsString="0" containsBlank="1" containsNumber="1" minValue="-18.899999999999999" maxValue="32.1"/>
    </cacheField>
    <cacheField name="Tmin" numFmtId="0">
      <sharedItems containsString="0" containsBlank="1" containsNumber="1" minValue="-30.3" maxValue="8.9"/>
    </cacheField>
    <cacheField name="Rhav" numFmtId="0">
      <sharedItems containsString="0" containsBlank="1" containsNumber="1" minValue="53.7" maxValue="100"/>
    </cacheField>
    <cacheField name="Rhmin" numFmtId="0">
      <sharedItems containsString="0" containsBlank="1" containsNumber="1" minValue="8.6999999999999993" maxValue="98.2"/>
    </cacheField>
    <cacheField name="Wind" numFmtId="0">
      <sharedItems containsString="0" containsBlank="1" containsNumber="1" minValue="0" maxValue="4.5"/>
    </cacheField>
    <cacheField name="WindX" numFmtId="0">
      <sharedItems containsString="0" containsBlank="1" containsNumber="1" minValue="1.1000000000000001" maxValue="12.1"/>
    </cacheField>
    <cacheField name="PPT" numFmtId="0">
      <sharedItems containsString="0" containsBlank="1" containsNumber="1" minValue="0" maxValue="30.24"/>
    </cacheField>
    <cacheField name="SnowD" numFmtId="0">
      <sharedItems containsString="0" containsBlank="1" containsNumber="1" minValue="0" maxValue="1551.0000000000002"/>
    </cacheField>
    <cacheField name="Tsnow" numFmtId="0">
      <sharedItems containsString="0" containsBlank="1" containsNumber="1" minValue="-999" maxValue="0.2"/>
    </cacheField>
    <cacheField name="IRTSurfA" numFmtId="0">
      <sharedItems containsString="0" containsBlank="1" containsNumber="1" minValue="-29.6" maxValue="23.1"/>
    </cacheField>
    <cacheField name="IRTSurfX" numFmtId="0">
      <sharedItems containsString="0" containsBlank="1" containsNumber="1" minValue="-19.7" maxValue="50.8"/>
    </cacheField>
    <cacheField name="IRTSurfn" numFmtId="0">
      <sharedItems containsString="0" containsBlank="1" containsNumber="1" minValue="-43.1" maxValue="7.6"/>
    </cacheField>
    <cacheField name="Tsoil005" numFmtId="0">
      <sharedItems containsString="0" containsBlank="1" containsNumber="1" minValue="-1" maxValue="20"/>
    </cacheField>
    <cacheField name="Tsoil50" numFmtId="0">
      <sharedItems containsString="0" containsBlank="1" containsNumber="1" minValue="0.5" maxValue="13.7"/>
    </cacheField>
    <cacheField name="Vapres" numFmtId="0">
      <sharedItems containsString="0" containsBlank="1" containsNumber="1" minValue="8.4000000000000005E-2" maxValue="1.141"/>
    </cacheField>
    <cacheField name="vpdX" numFmtId="0">
      <sharedItems containsString="0" containsBlank="1" containsNumber="1" minValue="1.2E-2" maxValue="4.05"/>
    </cacheField>
    <cacheField name="SoG" numFmtId="0">
      <sharedItems containsSemiMixedTypes="0" containsString="0" containsNumber="1" minValue="0" maxValue="1461.0000000000002"/>
    </cacheField>
    <cacheField name="TSoG" numFmtId="0">
      <sharedItems containsSemiMixedTypes="0" containsString="0" containsNumber="1" minValue="-999" maxValue="0"/>
    </cacheField>
    <cacheField name="YrMn" numFmtId="0">
      <sharedItems containsSemiMixedTypes="0" containsString="0" containsNumber="1" containsInteger="1" minValue="201709" maxValue="201912"/>
    </cacheField>
    <cacheField name="Year" numFmtId="0">
      <sharedItems containsSemiMixedTypes="0" containsString="0" containsNumber="1" containsInteger="1" minValue="2005" maxValue="2019" count="15">
        <n v="2017"/>
        <n v="2018"/>
        <n v="2019"/>
        <n v="2015" u="1"/>
        <n v="2008" u="1"/>
        <n v="2013" u="1"/>
        <n v="2006" u="1"/>
        <n v="2011" u="1"/>
        <n v="2016" u="1"/>
        <n v="2009" u="1"/>
        <n v="2014" u="1"/>
        <n v="2007" u="1"/>
        <n v="2012" u="1"/>
        <n v="2005" u="1"/>
        <n v="2010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7.593152083333" createdVersion="4" refreshedVersion="4" minRefreshableVersion="3" recordCount="28">
  <cacheSource type="worksheet">
    <worksheetSource ref="AB4:AE32" sheet="Monthly"/>
  </cacheSource>
  <cacheFields count="4">
    <cacheField name="Eref" numFmtId="0">
      <sharedItems containsString="0" containsBlank="1" containsNumber="1" containsInteger="1" minValue="0" maxValue="133"/>
    </cacheField>
    <cacheField name="CMD" numFmtId="0">
      <sharedItems containsString="0" containsBlank="1" containsNumber="1" minValue="0" maxValue="103.9"/>
    </cacheField>
    <cacheField name="Month" numFmtId="0">
      <sharedItems containsSemiMixedTypes="0" containsString="0" containsNumber="1" containsInteger="1" minValue="1" maxValue="12"/>
    </cacheField>
    <cacheField name="Year" numFmtId="0">
      <sharedItems containsSemiMixedTypes="0" containsString="0" containsNumber="1" containsInteger="1" minValue="2017" maxValue="2019" count="3">
        <n v="2017"/>
        <n v="2018"/>
        <n v="2019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832">
  <r>
    <d v="2017-09-21T00:00:00"/>
    <n v="264"/>
    <n v="6.82"/>
    <n v="4.0999999999999996"/>
    <n v="1.9"/>
    <n v="5.5"/>
    <n v="-0.1"/>
    <n v="97.5"/>
    <n v="70.2"/>
    <n v="1.6"/>
    <n v="5.0999999999999996"/>
    <n v="9.14"/>
    <n v="0"/>
    <n v="-999"/>
    <n v="0.6"/>
    <n v="6.1"/>
    <n v="-1.4"/>
    <n v="3"/>
    <n v="8.5"/>
    <n v="0.63400000000000001"/>
    <n v="0.26900000000000002"/>
    <n v="0"/>
    <n v="-999"/>
    <x v="0"/>
  </r>
  <r>
    <d v="2017-09-22T00:00:00"/>
    <n v="265"/>
    <n v="12.31"/>
    <n v="2.5"/>
    <n v="3.9"/>
    <n v="9.1999999999999993"/>
    <n v="-0.9"/>
    <n v="96"/>
    <n v="44.2"/>
    <n v="1.3"/>
    <n v="5.6"/>
    <n v="0"/>
    <n v="0"/>
    <n v="-999"/>
    <n v="4.5999999999999996"/>
    <n v="20.9"/>
    <n v="-2.1"/>
    <n v="6"/>
    <n v="8.1999999999999993"/>
    <n v="0.51400000000000001"/>
    <n v="0.64900000000000002"/>
    <n v="0"/>
    <n v="-999"/>
    <x v="0"/>
  </r>
  <r>
    <d v="2017-09-23T00:00:00"/>
    <n v="266"/>
    <n v="5.55"/>
    <n v="1.18"/>
    <n v="2.6"/>
    <n v="8.1"/>
    <n v="-3.2"/>
    <n v="98.4"/>
    <n v="59"/>
    <n v="0.6"/>
    <n v="3.4"/>
    <n v="0"/>
    <n v="0"/>
    <n v="-999"/>
    <n v="3"/>
    <n v="16.5"/>
    <n v="-7.4"/>
    <n v="4.9000000000000004"/>
    <n v="8"/>
    <n v="0.63700000000000001"/>
    <n v="0.443"/>
    <n v="0"/>
    <n v="-999"/>
    <x v="0"/>
  </r>
  <r>
    <d v="2017-09-24T00:00:00"/>
    <n v="267"/>
    <n v="7.91"/>
    <n v="1.73"/>
    <n v="4.4000000000000004"/>
    <n v="12.1"/>
    <n v="-3.3"/>
    <n v="99.2"/>
    <n v="63.7"/>
    <n v="0.6"/>
    <n v="3.8"/>
    <n v="0.50800000000000001"/>
    <n v="0"/>
    <n v="-999"/>
    <n v="4.9000000000000004"/>
    <n v="24.8"/>
    <n v="-7.8"/>
    <n v="5"/>
    <n v="7.9"/>
    <n v="0.89900000000000002"/>
    <n v="0.51200000000000001"/>
    <n v="0"/>
    <n v="-999"/>
    <x v="0"/>
  </r>
  <r>
    <d v="2017-09-25T00:00:00"/>
    <n v="268"/>
    <n v="7.8"/>
    <n v="1.69"/>
    <n v="6.2"/>
    <n v="11.5"/>
    <n v="-1.3"/>
    <n v="99.7"/>
    <n v="63.4"/>
    <n v="0.9"/>
    <n v="5.0999999999999996"/>
    <n v="0.254"/>
    <n v="0"/>
    <n v="-999"/>
    <n v="6.3"/>
    <n v="19.8"/>
    <n v="-4.7"/>
    <n v="6.4"/>
    <n v="7.8"/>
    <n v="0.86"/>
    <n v="0.496"/>
    <n v="0"/>
    <n v="-999"/>
    <x v="0"/>
  </r>
  <r>
    <d v="2017-09-26T00:00:00"/>
    <n v="269"/>
    <n v="9.59"/>
    <n v="2.2000000000000002"/>
    <n v="7"/>
    <n v="15.4"/>
    <n v="-0.3"/>
    <n v="99.1"/>
    <n v="45.4"/>
    <n v="0.7"/>
    <n v="6.2"/>
    <n v="0"/>
    <n v="0"/>
    <n v="-999"/>
    <n v="6.7"/>
    <n v="29.8"/>
    <n v="-5.6"/>
    <n v="8.1"/>
    <n v="7.8"/>
    <n v="0.79400000000000004"/>
    <n v="0.95499999999999996"/>
    <n v="0"/>
    <n v="-999"/>
    <x v="0"/>
  </r>
  <r>
    <d v="2017-09-27T00:00:00"/>
    <n v="270"/>
    <n v="15.24"/>
    <n v="3.54"/>
    <n v="7.6"/>
    <n v="19.2"/>
    <n v="-1.2"/>
    <n v="99.5"/>
    <n v="37.4"/>
    <n v="0.9"/>
    <n v="5"/>
    <n v="0"/>
    <n v="0"/>
    <n v="-999"/>
    <n v="7.1"/>
    <n v="32.799999999999997"/>
    <n v="-6.8"/>
    <n v="8.6"/>
    <n v="7.9"/>
    <n v="0.83199999999999996"/>
    <n v="1.3919999999999999"/>
    <n v="0"/>
    <n v="-999"/>
    <x v="0"/>
  </r>
  <r>
    <d v="2017-09-28T00:00:00"/>
    <n v="271"/>
    <n v="15.05"/>
    <n v="3.54"/>
    <n v="9.8000000000000007"/>
    <n v="19.7"/>
    <n v="0.2"/>
    <n v="98.6"/>
    <n v="32.4"/>
    <n v="1.4"/>
    <n v="5.0999999999999996"/>
    <n v="0"/>
    <n v="0"/>
    <n v="-999"/>
    <n v="8.5"/>
    <n v="32"/>
    <n v="-5.5"/>
    <n v="9.8000000000000007"/>
    <n v="8"/>
    <n v="0.74299999999999999"/>
    <n v="1.5509999999999999"/>
    <n v="0"/>
    <n v="-999"/>
    <x v="0"/>
  </r>
  <r>
    <d v="2017-09-29T00:00:00"/>
    <n v="272"/>
    <n v="10.57"/>
    <n v="2.4700000000000002"/>
    <n v="8.9"/>
    <n v="19.8"/>
    <n v="0.4"/>
    <n v="98.2"/>
    <n v="31.4"/>
    <n v="1.4"/>
    <n v="5.4"/>
    <n v="3.302"/>
    <n v="0"/>
    <n v="-999"/>
    <n v="8.1999999999999993"/>
    <n v="31.7"/>
    <n v="-5.3"/>
    <n v="9"/>
    <n v="8.1999999999999993"/>
    <n v="0.72499999999999998"/>
    <n v="1.5840000000000001"/>
    <n v="0"/>
    <n v="-999"/>
    <x v="0"/>
  </r>
  <r>
    <d v="2017-09-30T00:00:00"/>
    <n v="273"/>
    <n v="11.44"/>
    <n v="2.5"/>
    <n v="3.6"/>
    <n v="8.6"/>
    <n v="-0.3"/>
    <n v="96.2"/>
    <n v="48.9"/>
    <n v="2.2000000000000002"/>
    <n v="6.2"/>
    <n v="0"/>
    <n v="0"/>
    <n v="-999"/>
    <n v="3.4"/>
    <n v="19.7"/>
    <n v="-3.8"/>
    <n v="6.1"/>
    <n v="8.1999999999999993"/>
    <n v="0.54600000000000004"/>
    <n v="0.57099999999999995"/>
    <n v="0"/>
    <n v="-999"/>
    <x v="0"/>
  </r>
  <r>
    <d v="2017-10-01T00:00:00"/>
    <n v="274"/>
    <n v="7.56"/>
    <n v="2.62"/>
    <n v="1"/>
    <n v="3.6"/>
    <n v="-0.2"/>
    <n v="96.2"/>
    <n v="73.8"/>
    <n v="1.7"/>
    <n v="6.5"/>
    <n v="3.81"/>
    <n v="0"/>
    <n v="-999"/>
    <n v="1.2"/>
    <n v="15.1"/>
    <n v="-1.6"/>
    <n v="3.3"/>
    <n v="7.9"/>
    <n v="0.58299999999999996"/>
    <n v="0.20699999999999999"/>
    <n v="0"/>
    <n v="-999"/>
    <x v="1"/>
  </r>
  <r>
    <d v="2017-10-02T00:00:00"/>
    <n v="275"/>
    <n v="8.8000000000000007"/>
    <n v="1.74"/>
    <n v="1"/>
    <n v="4.9000000000000004"/>
    <n v="-0.5"/>
    <n v="94.7"/>
    <n v="64.3"/>
    <n v="3.5"/>
    <n v="8.4"/>
    <n v="0"/>
    <n v="0"/>
    <n v="-999"/>
    <n v="0.7"/>
    <n v="13.2"/>
    <n v="-3.4"/>
    <n v="2.8"/>
    <n v="7.6"/>
    <n v="0.55700000000000005"/>
    <n v="0.309"/>
    <n v="0"/>
    <n v="-999"/>
    <x v="1"/>
  </r>
  <r>
    <d v="2017-10-03T00:00:00"/>
    <n v="276"/>
    <n v="14.03"/>
    <n v="3.2"/>
    <n v="1.5"/>
    <n v="9.3000000000000007"/>
    <n v="-5.8"/>
    <n v="92.2"/>
    <n v="39.6"/>
    <n v="1.4"/>
    <n v="5.8"/>
    <n v="0"/>
    <n v="0"/>
    <n v="-999"/>
    <n v="-0.3"/>
    <n v="16.899999999999999"/>
    <n v="-11.8"/>
    <n v="3.2"/>
    <n v="7.2"/>
    <n v="0.46400000000000002"/>
    <n v="0.70699999999999996"/>
    <n v="0"/>
    <n v="-999"/>
    <x v="1"/>
  </r>
  <r>
    <d v="2017-10-04T00:00:00"/>
    <n v="277"/>
    <n v="13.75"/>
    <n v="3.26"/>
    <n v="2.2999999999999998"/>
    <n v="15.5"/>
    <n v="-7.1"/>
    <n v="96.3"/>
    <n v="24.5"/>
    <n v="0.7"/>
    <n v="3.7"/>
    <n v="0"/>
    <n v="0"/>
    <n v="-999"/>
    <n v="0"/>
    <n v="23.8"/>
    <n v="-13.8"/>
    <n v="2.6"/>
    <n v="6.9"/>
    <n v="0.43099999999999999"/>
    <n v="1.329"/>
    <n v="0"/>
    <n v="-999"/>
    <x v="1"/>
  </r>
  <r>
    <d v="2017-10-05T00:00:00"/>
    <n v="278"/>
    <n v="13.44"/>
    <n v="3.18"/>
    <n v="5.0999999999999996"/>
    <n v="18.3"/>
    <n v="-3.8"/>
    <n v="85.6"/>
    <n v="8.6999999999999993"/>
    <n v="0.7"/>
    <n v="3.7"/>
    <n v="0"/>
    <n v="0"/>
    <n v="-999"/>
    <n v="2.8"/>
    <n v="26"/>
    <n v="-9.4"/>
    <n v="4.7"/>
    <n v="6.7"/>
    <n v="0.183"/>
    <n v="1.92"/>
    <n v="0"/>
    <n v="-999"/>
    <x v="1"/>
  </r>
  <r>
    <d v="2017-10-06T00:00:00"/>
    <n v="279"/>
    <n v="3.16"/>
    <n v="0.67"/>
    <n v="3.2"/>
    <n v="9.1"/>
    <n v="-3.9"/>
    <n v="86.9"/>
    <n v="33.700000000000003"/>
    <n v="1.6"/>
    <n v="6.7"/>
    <n v="0.76200000000000001"/>
    <n v="0"/>
    <n v="-999"/>
    <n v="0"/>
    <n v="12.2"/>
    <n v="-10.9"/>
    <n v="1.3"/>
    <n v="6.6"/>
    <n v="0.38900000000000001"/>
    <n v="0.76600000000000001"/>
    <n v="0"/>
    <n v="-999"/>
    <x v="1"/>
  </r>
  <r>
    <d v="2017-10-07T00:00:00"/>
    <n v="280"/>
    <n v="7.36"/>
    <n v="2.97"/>
    <n v="0.9"/>
    <n v="3.9"/>
    <n v="-1.4"/>
    <n v="97.4"/>
    <n v="61.1"/>
    <n v="2.5"/>
    <n v="6.7"/>
    <n v="2.794"/>
    <n v="0"/>
    <n v="-999"/>
    <n v="0.2"/>
    <n v="7.3"/>
    <n v="-5.4"/>
    <n v="2"/>
    <n v="6.4"/>
    <n v="0.49299999999999999"/>
    <n v="0.314"/>
    <n v="0"/>
    <n v="-999"/>
    <x v="1"/>
  </r>
  <r>
    <d v="2017-10-08T00:00:00"/>
    <n v="281"/>
    <n v="6.67"/>
    <n v="5.2"/>
    <n v="-1.2"/>
    <n v="3.6"/>
    <n v="-6"/>
    <n v="97.8"/>
    <n v="68"/>
    <n v="1.5"/>
    <n v="5.2"/>
    <n v="4.3179999999999996"/>
    <n v="0"/>
    <n v="-999"/>
    <n v="-3.4"/>
    <n v="1.3"/>
    <n v="-10.3"/>
    <n v="0.8"/>
    <n v="6.1"/>
    <n v="0.53700000000000003"/>
    <n v="0.253"/>
    <n v="0"/>
    <n v="-999"/>
    <x v="1"/>
  </r>
  <r>
    <d v="2017-10-09T00:00:00"/>
    <n v="282"/>
    <n v="9.1300000000000008"/>
    <n v="3.54"/>
    <n v="0.5"/>
    <n v="8.4"/>
    <n v="-7.3"/>
    <n v="97.8"/>
    <n v="39"/>
    <n v="0.8"/>
    <n v="4"/>
    <n v="0.254"/>
    <n v="0"/>
    <n v="-999"/>
    <n v="-2.6"/>
    <n v="6.7"/>
    <n v="-12.1"/>
    <n v="0.3"/>
    <n v="5.9"/>
    <n v="0.43"/>
    <n v="0.67200000000000004"/>
    <n v="0"/>
    <n v="-999"/>
    <x v="1"/>
  </r>
  <r>
    <d v="2017-10-10T00:00:00"/>
    <n v="283"/>
    <n v="4.08"/>
    <n v="0.8"/>
    <n v="1.6"/>
    <n v="5.0999999999999996"/>
    <n v="-3.8"/>
    <n v="88.3"/>
    <n v="47.6"/>
    <n v="1.8"/>
    <n v="4.5999999999999996"/>
    <n v="0"/>
    <n v="0"/>
    <n v="-999"/>
    <n v="-0.1"/>
    <n v="5.2"/>
    <n v="-7.3"/>
    <n v="1.1000000000000001"/>
    <n v="5.5"/>
    <n v="0.41799999999999998"/>
    <n v="0.46"/>
    <n v="0"/>
    <n v="-999"/>
    <x v="1"/>
  </r>
  <r>
    <d v="2017-10-11T00:00:00"/>
    <n v="284"/>
    <n v="6.59"/>
    <n v="1.34"/>
    <n v="-3.1"/>
    <n v="1.6"/>
    <n v="-8.9"/>
    <n v="96.3"/>
    <n v="56"/>
    <n v="1.2"/>
    <n v="4.3"/>
    <n v="0.7"/>
    <n v="0"/>
    <n v="-999"/>
    <n v="-3.2"/>
    <n v="7"/>
    <n v="-10.9"/>
    <n v="-0.6"/>
    <n v="5.4"/>
    <n v="0.38400000000000001"/>
    <n v="0.30199999999999999"/>
    <n v="0"/>
    <n v="-999"/>
    <x v="1"/>
  </r>
  <r>
    <d v="2017-10-12T00:00:00"/>
    <n v="285"/>
    <n v="6.85"/>
    <n v="1.72"/>
    <n v="-2"/>
    <n v="1.8"/>
    <n v="-5.6"/>
    <n v="95.9"/>
    <n v="56.8"/>
    <n v="0.8"/>
    <n v="3.8"/>
    <n v="1.2"/>
    <n v="0"/>
    <n v="-999"/>
    <n v="-1.3"/>
    <n v="6.6"/>
    <n v="-9"/>
    <n v="-0.2"/>
    <n v="5.0999999999999996"/>
    <n v="0.39500000000000002"/>
    <n v="0.3"/>
    <n v="0"/>
    <n v="-999"/>
    <x v="1"/>
  </r>
  <r>
    <d v="2017-10-13T00:00:00"/>
    <n v="286"/>
    <n v="5.89"/>
    <n v="3.88"/>
    <n v="-3.5"/>
    <n v="0.8"/>
    <n v="-10.9"/>
    <n v="97.2"/>
    <n v="53"/>
    <n v="1.3"/>
    <n v="5.2"/>
    <n v="2.16"/>
    <n v="8"/>
    <n v="0"/>
    <n v="-4.4000000000000004"/>
    <n v="2.9"/>
    <n v="-16.600000000000001"/>
    <n v="0"/>
    <n v="4.9000000000000004"/>
    <n v="0.34300000000000003"/>
    <n v="0.30399999999999999"/>
    <n v="0"/>
    <n v="-999"/>
    <x v="1"/>
  </r>
  <r>
    <d v="2017-10-14T00:00:00"/>
    <n v="287"/>
    <n v="2.96"/>
    <n v="2.66"/>
    <n v="-3.7"/>
    <n v="0.2"/>
    <n v="-12.2"/>
    <n v="97.5"/>
    <n v="82.7"/>
    <n v="0.8"/>
    <n v="3.7"/>
    <n v="1.64"/>
    <n v="25.000000000000355"/>
    <n v="-0.3"/>
    <n v="-4.4000000000000004"/>
    <n v="-0.3"/>
    <n v="-16.7"/>
    <n v="-0.3"/>
    <n v="4.8"/>
    <n v="0.51200000000000001"/>
    <n v="0.107"/>
    <n v="0"/>
    <n v="-999"/>
    <x v="1"/>
  </r>
  <r>
    <d v="2017-10-15T00:00:00"/>
    <n v="288"/>
    <n v="11.59"/>
    <n v="4.84"/>
    <n v="1.9"/>
    <n v="8.4"/>
    <n v="-3.6"/>
    <n v="98.1"/>
    <n v="59.4"/>
    <n v="1"/>
    <n v="4.5999999999999996"/>
    <n v="1.5"/>
    <n v="0"/>
    <n v="-999"/>
    <n v="0"/>
    <n v="8.3000000000000007"/>
    <n v="-9.1999999999999993"/>
    <n v="0.9"/>
    <n v="4.7"/>
    <n v="0.65500000000000003"/>
    <n v="0.44700000000000001"/>
    <n v="0"/>
    <n v="-999"/>
    <x v="1"/>
  </r>
  <r>
    <d v="2017-10-16T00:00:00"/>
    <n v="289"/>
    <n v="4.66"/>
    <n v="0.79"/>
    <n v="5"/>
    <n v="10.199999999999999"/>
    <n v="-0.9"/>
    <n v="95.7"/>
    <n v="50"/>
    <n v="1.1000000000000001"/>
    <n v="4.2"/>
    <n v="0.50800000000000001"/>
    <n v="0"/>
    <n v="-999"/>
    <n v="3.6"/>
    <n v="11.9"/>
    <n v="-1.8"/>
    <n v="3.4"/>
    <n v="4.5999999999999996"/>
    <n v="0.622"/>
    <n v="0.622"/>
    <n v="0"/>
    <n v="-999"/>
    <x v="1"/>
  </r>
  <r>
    <d v="2017-10-17T00:00:00"/>
    <n v="290"/>
    <n v="3.56"/>
    <n v="0.57999999999999996"/>
    <n v="2.4"/>
    <n v="8.1999999999999993"/>
    <n v="-4.5"/>
    <n v="95.5"/>
    <n v="55.3"/>
    <n v="2.6"/>
    <n v="9.8000000000000007"/>
    <n v="8.1280000000000001"/>
    <n v="0"/>
    <n v="-999"/>
    <n v="1.2"/>
    <n v="8.5"/>
    <n v="-5.4"/>
    <n v="2.7"/>
    <n v="4.7"/>
    <n v="0.60099999999999998"/>
    <n v="0.48599999999999999"/>
    <n v="0"/>
    <n v="-999"/>
    <x v="1"/>
  </r>
  <r>
    <d v="2017-10-18T00:00:00"/>
    <n v="291"/>
    <n v="2.7"/>
    <n v="0.51"/>
    <n v="0.9"/>
    <n v="4.5999999999999996"/>
    <n v="-4.7"/>
    <n v="98.9"/>
    <n v="41.2"/>
    <n v="1.9"/>
    <n v="7.8"/>
    <n v="17.271999999999998"/>
    <n v="0"/>
    <n v="-999"/>
    <n v="0"/>
    <n v="3"/>
    <n v="-5.0999999999999996"/>
    <n v="0.1"/>
    <n v="4.7"/>
    <n v="0.34899999999999998"/>
    <n v="0.499"/>
    <n v="0"/>
    <n v="-999"/>
    <x v="1"/>
  </r>
  <r>
    <d v="2017-10-19T00:00:00"/>
    <n v="292"/>
    <n v="2.67"/>
    <n v="0.4"/>
    <n v="2.6"/>
    <n v="4.5"/>
    <n v="0"/>
    <n v="99.4"/>
    <n v="84.1"/>
    <n v="1"/>
    <n v="4.3"/>
    <n v="2.778"/>
    <n v="0"/>
    <n v="-999"/>
    <n v="1.9"/>
    <n v="6.3"/>
    <n v="-1.1000000000000001"/>
    <n v="1.7"/>
    <n v="4.2"/>
    <n v="0.70799999999999996"/>
    <n v="0.13400000000000001"/>
    <n v="0"/>
    <n v="-999"/>
    <x v="1"/>
  </r>
  <r>
    <d v="2017-10-20T00:00:00"/>
    <n v="293"/>
    <n v="7.01"/>
    <n v="2.89"/>
    <n v="0.7"/>
    <n v="3.8"/>
    <n v="-1.9"/>
    <n v="98.8"/>
    <n v="58"/>
    <n v="2.1"/>
    <n v="6.7"/>
    <n v="3.8"/>
    <n v="0"/>
    <n v="-999"/>
    <n v="-0.3"/>
    <n v="4.4000000000000004"/>
    <n v="-4.2"/>
    <n v="1.4"/>
    <n v="4.0999999999999996"/>
    <n v="0.46500000000000002"/>
    <n v="0.33700000000000002"/>
    <n v="0"/>
    <n v="-999"/>
    <x v="1"/>
  </r>
  <r>
    <d v="2017-10-21T00:00:00"/>
    <n v="294"/>
    <n v="1.88"/>
    <n v="1.29"/>
    <n v="-3"/>
    <n v="-0.8"/>
    <n v="-7.4"/>
    <n v="98.8"/>
    <n v="67.099999999999994"/>
    <n v="1.2"/>
    <n v="4.5999999999999996"/>
    <n v="14.34"/>
    <n v="111.00000000000021"/>
    <n v="-0.2"/>
    <n v="-3.3"/>
    <n v="-0.7"/>
    <n v="-7.8"/>
    <n v="-0.2"/>
    <n v="4"/>
    <n v="0.38600000000000001"/>
    <n v="0.189"/>
    <n v="0"/>
    <n v="-999"/>
    <x v="1"/>
  </r>
  <r>
    <d v="2017-10-22T00:00:00"/>
    <n v="295"/>
    <n v="7.71"/>
    <n v="6.47"/>
    <n v="1.1000000000000001"/>
    <n v="4.8"/>
    <n v="-2.2000000000000002"/>
    <n v="99.5"/>
    <n v="59.8"/>
    <n v="2.5"/>
    <n v="7.2"/>
    <n v="0"/>
    <n v="75.000000000000171"/>
    <n v="0"/>
    <n v="-2.5"/>
    <n v="0.5"/>
    <n v="-8"/>
    <n v="0"/>
    <n v="3.9"/>
    <n v="0.51400000000000001"/>
    <n v="0.34599999999999997"/>
    <n v="0"/>
    <n v="-999"/>
    <x v="1"/>
  </r>
  <r>
    <d v="2017-10-23T00:00:00"/>
    <n v="296"/>
    <n v="6.6"/>
    <n v="5.17"/>
    <n v="0.1"/>
    <n v="7.2"/>
    <n v="-6.7"/>
    <n v="97.7"/>
    <n v="38.299999999999997"/>
    <n v="0.8"/>
    <n v="6.2"/>
    <n v="0.2"/>
    <n v="57"/>
    <n v="0"/>
    <n v="-6.3"/>
    <n v="0.5"/>
    <n v="-15.2"/>
    <n v="0"/>
    <n v="3.7"/>
    <n v="0.38900000000000001"/>
    <n v="0.626"/>
    <n v="0"/>
    <n v="-999"/>
    <x v="1"/>
  </r>
  <r>
    <d v="2017-10-24T00:00:00"/>
    <n v="297"/>
    <n v="9.9499999999999993"/>
    <n v="7.21"/>
    <n v="1.6"/>
    <n v="14.5"/>
    <n v="-4.5999999999999996"/>
    <n v="98.9"/>
    <n v="35.6"/>
    <n v="1.1000000000000001"/>
    <n v="5.3"/>
    <n v="0.254"/>
    <n v="29.000000000000359"/>
    <n v="-0.1"/>
    <n v="-4.7"/>
    <n v="0.6"/>
    <n v="-11.3"/>
    <n v="-0.1"/>
    <n v="3.6"/>
    <n v="0.58799999999999997"/>
    <n v="1.0629999999999999"/>
    <n v="0"/>
    <n v="-999"/>
    <x v="1"/>
  </r>
  <r>
    <d v="2017-10-25T00:00:00"/>
    <n v="298"/>
    <n v="3.92"/>
    <n v="2.12"/>
    <n v="1.5"/>
    <n v="10.1"/>
    <n v="-3.3"/>
    <n v="98"/>
    <n v="65.7"/>
    <n v="1.2"/>
    <n v="6.4"/>
    <n v="2.54"/>
    <n v="12.000000000000011"/>
    <n v="-0.1"/>
    <n v="-2.2000000000000002"/>
    <n v="1.7"/>
    <n v="-6.9"/>
    <n v="-0.1"/>
    <n v="3.4"/>
    <n v="0.81200000000000006"/>
    <n v="0.42399999999999999"/>
    <n v="0"/>
    <n v="-999"/>
    <x v="1"/>
  </r>
  <r>
    <d v="2017-10-26T00:00:00"/>
    <n v="299"/>
    <n v="9.32"/>
    <n v="4.08"/>
    <n v="0.6"/>
    <n v="9.1"/>
    <n v="-6"/>
    <n v="97.4"/>
    <n v="41.2"/>
    <n v="0.8"/>
    <n v="3.6"/>
    <n v="0.254"/>
    <n v="0"/>
    <n v="-999"/>
    <n v="-3.4"/>
    <n v="3"/>
    <n v="-9.1999999999999993"/>
    <n v="-0.7"/>
    <n v="3.3"/>
    <n v="0.47599999999999998"/>
    <n v="0.67900000000000005"/>
    <n v="0"/>
    <n v="-999"/>
    <x v="1"/>
  </r>
  <r>
    <d v="2017-10-27T00:00:00"/>
    <n v="300"/>
    <n v="8.93"/>
    <n v="2.7"/>
    <n v="3.3"/>
    <n v="13.5"/>
    <n v="-3.8"/>
    <n v="98.9"/>
    <n v="10.3"/>
    <n v="1.1000000000000001"/>
    <n v="5.5"/>
    <n v="0"/>
    <n v="0"/>
    <n v="-999"/>
    <n v="-1.4"/>
    <n v="6.3"/>
    <n v="-5.6"/>
    <n v="-0.1"/>
    <n v="3.2"/>
    <n v="0.159"/>
    <n v="1.3879999999999999"/>
    <n v="0"/>
    <n v="-999"/>
    <x v="1"/>
  </r>
  <r>
    <d v="2017-10-28T00:00:00"/>
    <n v="301"/>
    <n v="8.93"/>
    <n v="1.96"/>
    <n v="4.7"/>
    <n v="15.9"/>
    <n v="-1.8"/>
    <n v="99.4"/>
    <n v="35"/>
    <n v="0.7"/>
    <n v="3.4"/>
    <n v="0"/>
    <n v="0"/>
    <n v="-999"/>
    <n v="0.1"/>
    <n v="8.6999999999999993"/>
    <n v="-4.7"/>
    <n v="2.1"/>
    <n v="3.1"/>
    <n v="0.63200000000000001"/>
    <n v="1.1739999999999999"/>
    <n v="0"/>
    <n v="-999"/>
    <x v="1"/>
  </r>
  <r>
    <d v="2017-10-29T00:00:00"/>
    <n v="302"/>
    <n v="4.82"/>
    <n v="0.92"/>
    <n v="1.1000000000000001"/>
    <n v="4.9000000000000004"/>
    <n v="-5.3"/>
    <n v="98.4"/>
    <n v="47.1"/>
    <n v="1.7"/>
    <n v="7.8"/>
    <n v="0"/>
    <n v="0"/>
    <n v="-999"/>
    <n v="-2.1"/>
    <n v="2.9"/>
    <n v="-8.3000000000000007"/>
    <n v="0.2"/>
    <n v="3.1"/>
    <n v="0.40799999999999997"/>
    <n v="0.45800000000000002"/>
    <n v="0"/>
    <n v="-999"/>
    <x v="1"/>
  </r>
  <r>
    <d v="2017-10-30T00:00:00"/>
    <n v="303"/>
    <n v="8.44"/>
    <n v="1.97"/>
    <n v="-2.4"/>
    <n v="8.1"/>
    <n v="-8.9"/>
    <n v="96.2"/>
    <n v="27.3"/>
    <n v="0.6"/>
    <n v="4.0999999999999996"/>
    <n v="0"/>
    <n v="0"/>
    <n v="-999"/>
    <n v="-5.0999999999999996"/>
    <n v="4.5"/>
    <n v="-11.6"/>
    <n v="-0.9"/>
    <n v="3.1"/>
    <n v="0.29499999999999998"/>
    <n v="0.78500000000000003"/>
    <n v="0"/>
    <n v="-999"/>
    <x v="1"/>
  </r>
  <r>
    <d v="2017-10-31T00:00:00"/>
    <n v="304"/>
    <n v="2.64"/>
    <n v="0.54"/>
    <n v="4.8"/>
    <n v="10.199999999999999"/>
    <n v="-2.8"/>
    <n v="95.5"/>
    <n v="20.8"/>
    <n v="2.2999999999999998"/>
    <n v="6.4"/>
    <n v="1.6539999999999999"/>
    <n v="0"/>
    <n v="-999"/>
    <n v="0.3"/>
    <n v="7.7"/>
    <n v="-6"/>
    <n v="-0.4"/>
    <n v="3"/>
    <n v="0.25900000000000001"/>
    <n v="0.98499999999999999"/>
    <n v="0"/>
    <n v="-999"/>
    <x v="1"/>
  </r>
  <r>
    <d v="2017-11-01T00:00:00"/>
    <n v="305"/>
    <n v="2.98"/>
    <n v="2.71"/>
    <n v="-2.9"/>
    <n v="0.8"/>
    <n v="-8.1"/>
    <n v="97.9"/>
    <n v="72.900000000000006"/>
    <n v="1.5"/>
    <n v="6.1"/>
    <n v="9.9600000000000009"/>
    <n v="69.000000000000398"/>
    <n v="-0.3"/>
    <n v="-5.9"/>
    <n v="0"/>
    <n v="-19.100000000000001"/>
    <n v="-0.3"/>
    <n v="2.7"/>
    <n v="0.47199999999999998"/>
    <n v="0.17499999999999999"/>
    <n v="0"/>
    <n v="-999"/>
    <x v="2"/>
  </r>
  <r>
    <d v="2017-11-02T00:00:00"/>
    <n v="306"/>
    <n v="2.31"/>
    <n v="2.15"/>
    <n v="-4.5"/>
    <n v="-0.2"/>
    <n v="-9.8000000000000007"/>
    <n v="97.7"/>
    <n v="87.2"/>
    <n v="1.7"/>
    <n v="8.1999999999999993"/>
    <n v="30.24"/>
    <n v="319.0000000000004"/>
    <n v="-1.9"/>
    <n v="-4.8"/>
    <n v="-0.5"/>
    <n v="-12.9"/>
    <n v="-0.2"/>
    <n v="2.6"/>
    <n v="0.52500000000000002"/>
    <n v="7.6999999999999999E-2"/>
    <n v="0"/>
    <n v="-999"/>
    <x v="2"/>
  </r>
  <r>
    <d v="2017-11-03T00:00:00"/>
    <n v="307"/>
    <n v="4.09"/>
    <n v="3.8"/>
    <n v="-12.6"/>
    <n v="-9.8000000000000007"/>
    <n v="-14.8"/>
    <n v="93.6"/>
    <n v="87.9"/>
    <n v="2.1"/>
    <n v="5.9"/>
    <n v="0"/>
    <n v="255.00000000000034"/>
    <n v="-2.2000000000000002"/>
    <n v="-12.9"/>
    <n v="-10.199999999999999"/>
    <n v="-18.3"/>
    <n v="-0.2"/>
    <n v="2.6"/>
    <n v="0.255"/>
    <n v="3.5000000000000003E-2"/>
    <n v="0"/>
    <n v="-999"/>
    <x v="2"/>
  </r>
  <r>
    <d v="2017-11-04T00:00:00"/>
    <n v="308"/>
    <n v="3.03"/>
    <n v="2.81"/>
    <n v="-10.8"/>
    <n v="-7.3"/>
    <n v="-14.2"/>
    <n v="93.4"/>
    <n v="84.2"/>
    <n v="0.5"/>
    <n v="2.9"/>
    <n v="0"/>
    <n v="237.00000000000011"/>
    <n v="-2.5"/>
    <n v="-12.1"/>
    <n v="-8"/>
    <n v="-22.8"/>
    <n v="-0.2"/>
    <n v="2.5"/>
    <n v="0.29699999999999999"/>
    <n v="5.6000000000000001E-2"/>
    <n v="0"/>
    <n v="-999"/>
    <x v="2"/>
  </r>
  <r>
    <d v="2017-11-05T00:00:00"/>
    <n v="309"/>
    <n v="4.92"/>
    <n v="4.57"/>
    <n v="-12.5"/>
    <n v="-10.1"/>
    <n v="-14.8"/>
    <n v="91.9"/>
    <n v="78.8"/>
    <n v="1.6"/>
    <n v="5"/>
    <n v="0"/>
    <n v="217.99999999999997"/>
    <n v="-2.6"/>
    <n v="-14.5"/>
    <n v="-10.199999999999999"/>
    <n v="-24.7"/>
    <n v="-0.1"/>
    <n v="2.5"/>
    <n v="0.223"/>
    <n v="0.06"/>
    <n v="0"/>
    <n v="-999"/>
    <x v="2"/>
  </r>
  <r>
    <d v="2017-11-06T00:00:00"/>
    <n v="310"/>
    <n v="7.74"/>
    <n v="7.11"/>
    <n v="-12.2"/>
    <n v="-2.8"/>
    <n v="-21.3"/>
    <n v="97.6"/>
    <n v="43.2"/>
    <n v="0.9"/>
    <n v="3.7"/>
    <n v="0"/>
    <n v="209.00000000000009"/>
    <n v="0"/>
    <n v="-23.1"/>
    <n v="-11.3"/>
    <n v="-34.1"/>
    <n v="0"/>
    <n v="2.5"/>
    <n v="0.215"/>
    <n v="0.28199999999999997"/>
    <n v="0"/>
    <n v="-999"/>
    <x v="2"/>
  </r>
  <r>
    <d v="2017-11-07T00:00:00"/>
    <n v="311"/>
    <n v="2.66"/>
    <n v="2.4500000000000002"/>
    <n v="-9.1"/>
    <n v="-8"/>
    <n v="-11"/>
    <n v="95.5"/>
    <n v="91.1"/>
    <n v="2"/>
    <n v="4.0999999999999996"/>
    <n v="0"/>
    <n v="195.00000000000028"/>
    <n v="-0.1"/>
    <n v="-10"/>
    <n v="-7.9"/>
    <n v="-18.899999999999999"/>
    <n v="-0.1"/>
    <n v="2.5"/>
    <n v="0.30399999999999999"/>
    <n v="0.03"/>
    <n v="0"/>
    <n v="-999"/>
    <x v="2"/>
  </r>
  <r>
    <d v="2017-11-08T00:00:00"/>
    <n v="312"/>
    <n v="3.47"/>
    <n v="3.07"/>
    <n v="-5"/>
    <n v="-1.7"/>
    <n v="-8.1"/>
    <n v="94.8"/>
    <n v="74.400000000000006"/>
    <n v="2.2000000000000002"/>
    <n v="6.1"/>
    <n v="0.84"/>
    <n v="197.99999999999994"/>
    <n v="-0.1"/>
    <n v="-5.8"/>
    <n v="-3.2"/>
    <n v="-10.1"/>
    <n v="-0.1"/>
    <n v="2.4"/>
    <n v="0.40100000000000002"/>
    <n v="0.13800000000000001"/>
    <n v="0"/>
    <n v="-999"/>
    <x v="2"/>
  </r>
  <r>
    <d v="2017-11-09T00:00:00"/>
    <n v="313"/>
    <n v="1.04"/>
    <n v="0.97"/>
    <n v="-2.5"/>
    <n v="-1.2"/>
    <n v="-3.1"/>
    <n v="97.9"/>
    <n v="67.3"/>
    <n v="1.5"/>
    <n v="5.6"/>
    <n v="22.68"/>
    <n v="387"/>
    <n v="-0.8"/>
    <n v="-3"/>
    <n v="-2"/>
    <n v="-4.3"/>
    <n v="-0.1"/>
    <n v="2.4"/>
    <n v="0.376"/>
    <n v="0.183"/>
    <n v="0"/>
    <n v="-999"/>
    <x v="2"/>
  </r>
  <r>
    <d v="2017-11-10T00:00:00"/>
    <n v="314"/>
    <n v="6.16"/>
    <n v="5.4"/>
    <n v="-2.9"/>
    <n v="8.6999999999999993"/>
    <n v="-10.1"/>
    <n v="98.4"/>
    <n v="57.5"/>
    <n v="0.5"/>
    <n v="2.9"/>
    <n v="0"/>
    <n v="352.00000000000034"/>
    <n v="-0.6"/>
    <n v="-9.1"/>
    <n v="0"/>
    <n v="-22.3"/>
    <n v="-0.1"/>
    <n v="2.4"/>
    <n v="0.64700000000000002"/>
    <n v="0.47799999999999998"/>
    <n v="0"/>
    <n v="-999"/>
    <x v="2"/>
  </r>
  <r>
    <d v="2017-11-11T00:00:00"/>
    <n v="315"/>
    <n v="2.08"/>
    <n v="1.92"/>
    <n v="-5.0999999999999996"/>
    <n v="-1"/>
    <n v="-11.8"/>
    <n v="98.9"/>
    <n v="90.8"/>
    <n v="1"/>
    <n v="3.1"/>
    <n v="0"/>
    <n v="330.00000000000006"/>
    <n v="-1.2"/>
    <n v="-7.7"/>
    <n v="-1.5"/>
    <n v="-23.8"/>
    <n v="-0.1"/>
    <n v="2.2999999999999998"/>
    <n v="0.51500000000000001"/>
    <n v="5.1999999999999998E-2"/>
    <n v="0"/>
    <n v="-999"/>
    <x v="2"/>
  </r>
  <r>
    <d v="2017-11-12T00:00:00"/>
    <n v="316"/>
    <n v="3.06"/>
    <n v="2.74"/>
    <n v="0.1"/>
    <n v="4.2"/>
    <n v="-1.8"/>
    <n v="99.1"/>
    <n v="77.900000000000006"/>
    <n v="1.7"/>
    <n v="4.5"/>
    <n v="0"/>
    <n v="301.00000000000017"/>
    <n v="-0.4"/>
    <n v="-0.7"/>
    <n v="0.4"/>
    <n v="-2.2000000000000002"/>
    <n v="-0.1"/>
    <n v="2.2999999999999998"/>
    <n v="0.64200000000000002"/>
    <n v="0.182"/>
    <n v="0"/>
    <n v="-999"/>
    <x v="2"/>
  </r>
  <r>
    <d v="2017-11-13T00:00:00"/>
    <n v="317"/>
    <n v="3.92"/>
    <n v="3.44"/>
    <n v="-0.6"/>
    <n v="2.5"/>
    <n v="-2.4"/>
    <n v="98.7"/>
    <n v="78.8"/>
    <n v="2.2999999999999998"/>
    <n v="6"/>
    <n v="1.56"/>
    <n v="313.00000000000017"/>
    <n v="-0.3"/>
    <n v="-2.4"/>
    <n v="0.6"/>
    <n v="-9.3000000000000007"/>
    <n v="-0.1"/>
    <n v="2.2999999999999998"/>
    <n v="0.57599999999999996"/>
    <n v="0.155"/>
    <n v="0"/>
    <n v="-999"/>
    <x v="2"/>
  </r>
  <r>
    <d v="2017-11-14T00:00:00"/>
    <n v="318"/>
    <n v="4.58"/>
    <n v="3.95"/>
    <n v="-2.2999999999999998"/>
    <n v="3"/>
    <n v="-7.7"/>
    <n v="98.3"/>
    <n v="60.2"/>
    <n v="1.7"/>
    <n v="6"/>
    <n v="0"/>
    <n v="308.00000000000028"/>
    <n v="-0.8"/>
    <n v="-6.5"/>
    <n v="-1.7"/>
    <n v="-16.7"/>
    <n v="0"/>
    <n v="2.2999999999999998"/>
    <n v="0.45600000000000002"/>
    <n v="0.30099999999999999"/>
    <n v="0"/>
    <n v="-999"/>
    <x v="2"/>
  </r>
  <r>
    <d v="2017-11-15T00:00:00"/>
    <n v="319"/>
    <n v="1.02"/>
    <n v="0.87"/>
    <n v="-2.6"/>
    <n v="-1.3"/>
    <n v="-3.5"/>
    <n v="98.5"/>
    <n v="82.1"/>
    <n v="1.8"/>
    <n v="6.7"/>
    <n v="0.6"/>
    <n v="304.00000000000028"/>
    <n v="-0.8"/>
    <n v="-3.8"/>
    <n v="-2.5"/>
    <n v="-7.2"/>
    <n v="-0.1"/>
    <n v="2.2000000000000002"/>
    <n v="0.45600000000000002"/>
    <n v="9.9000000000000005E-2"/>
    <n v="0"/>
    <n v="-999"/>
    <x v="2"/>
  </r>
  <r>
    <d v="2017-11-16T00:00:00"/>
    <n v="320"/>
    <n v="4.87"/>
    <n v="4.3600000000000003"/>
    <n v="-3.6"/>
    <n v="1.7"/>
    <n v="-7.4"/>
    <n v="98"/>
    <n v="63.2"/>
    <n v="0.7"/>
    <n v="3.6"/>
    <n v="0"/>
    <n v="302.00000000000006"/>
    <n v="-0.8"/>
    <n v="-6.7"/>
    <n v="-2"/>
    <n v="-17.3"/>
    <n v="0"/>
    <n v="2.2000000000000002"/>
    <n v="0.436"/>
    <n v="0.254"/>
    <n v="0"/>
    <n v="-999"/>
    <x v="2"/>
  </r>
  <r>
    <d v="2017-11-17T00:00:00"/>
    <n v="321"/>
    <n v="2.29"/>
    <n v="2.02"/>
    <n v="-4.5999999999999996"/>
    <n v="-3.1"/>
    <n v="-6.7"/>
    <n v="97.5"/>
    <n v="70.8"/>
    <n v="2"/>
    <n v="7.4"/>
    <n v="2.2799999999999998"/>
    <n v="317.00000000000017"/>
    <n v="-0.9"/>
    <n v="-7.1"/>
    <n v="-5"/>
    <n v="-16.100000000000001"/>
    <n v="-0.1"/>
    <n v="2.2000000000000002"/>
    <n v="0.34399999999999997"/>
    <n v="0.14199999999999999"/>
    <n v="0"/>
    <n v="-999"/>
    <x v="2"/>
  </r>
  <r>
    <d v="2017-11-18T00:00:00"/>
    <n v="322"/>
    <n v="3.86"/>
    <n v="3.44"/>
    <n v="-4.8"/>
    <n v="-0.4"/>
    <n v="-7.5"/>
    <n v="97.2"/>
    <n v="64.8"/>
    <n v="1.4"/>
    <n v="5.3"/>
    <n v="0"/>
    <n v="308.00000000000028"/>
    <n v="-1.1000000000000001"/>
    <n v="-8.1999999999999993"/>
    <n v="-3.9"/>
    <n v="-13.8"/>
    <n v="-0.1"/>
    <n v="2.1"/>
    <n v="0.38400000000000001"/>
    <n v="0.20899999999999999"/>
    <n v="0"/>
    <n v="-999"/>
    <x v="2"/>
  </r>
  <r>
    <d v="2017-11-19T00:00:00"/>
    <n v="323"/>
    <n v="3.49"/>
    <n v="2.96"/>
    <n v="-4.4000000000000004"/>
    <n v="-1.6"/>
    <n v="-6.8"/>
    <n v="97.8"/>
    <n v="72.2"/>
    <n v="2"/>
    <n v="6.1"/>
    <n v="0"/>
    <n v="308"/>
    <n v="-1"/>
    <n v="-6.3"/>
    <n v="-3"/>
    <n v="-14.2"/>
    <n v="-0.1"/>
    <n v="2.1"/>
    <n v="0.39200000000000002"/>
    <n v="0.151"/>
    <n v="0"/>
    <n v="-999"/>
    <x v="2"/>
  </r>
  <r>
    <d v="2017-11-20T00:00:00"/>
    <n v="324"/>
    <n v="1.69"/>
    <n v="1.57"/>
    <n v="-2.8"/>
    <n v="0"/>
    <n v="-6.2"/>
    <n v="98.2"/>
    <n v="87.8"/>
    <n v="1.3"/>
    <n v="3.9"/>
    <n v="2.64"/>
    <n v="329"/>
    <n v="-0.7"/>
    <n v="-4.2"/>
    <n v="-0.2"/>
    <n v="-14.6"/>
    <n v="-0.1"/>
    <n v="2.1"/>
    <n v="0.53600000000000003"/>
    <n v="7.3999999999999996E-2"/>
    <n v="0"/>
    <n v="-999"/>
    <x v="2"/>
  </r>
  <r>
    <d v="2017-11-21T00:00:00"/>
    <n v="325"/>
    <n v="1.1499999999999999"/>
    <n v="1.07"/>
    <n v="-3.5"/>
    <n v="-0.8"/>
    <n v="-9"/>
    <n v="99.3"/>
    <n v="88.9"/>
    <n v="2"/>
    <n v="5.4"/>
    <n v="1.32"/>
    <n v="336.00000000000028"/>
    <n v="-0.9"/>
    <n v="-6"/>
    <n v="-0.6"/>
    <n v="-19.399999999999999"/>
    <n v="-0.1"/>
    <n v="2.1"/>
    <n v="0.51200000000000001"/>
    <n v="6.4000000000000001E-2"/>
    <n v="0"/>
    <n v="-999"/>
    <x v="2"/>
  </r>
  <r>
    <d v="2017-11-22T00:00:00"/>
    <n v="326"/>
    <n v="2.31"/>
    <n v="1.88"/>
    <n v="2.4"/>
    <n v="6.3"/>
    <n v="-0.9"/>
    <n v="100"/>
    <n v="96"/>
    <n v="2"/>
    <n v="5.8"/>
    <n v="2.2999999999999998"/>
    <n v="269.00000000000011"/>
    <n v="-0.3"/>
    <n v="0"/>
    <n v="0.9"/>
    <n v="-2.9"/>
    <n v="0"/>
    <n v="2.1"/>
    <n v="0.91600000000000004"/>
    <n v="3.7999999999999999E-2"/>
    <n v="0"/>
    <n v="-999"/>
    <x v="2"/>
  </r>
  <r>
    <d v="2017-11-23T00:00:00"/>
    <n v="327"/>
    <n v="0.82"/>
    <n v="0.73"/>
    <n v="0.7"/>
    <n v="6.1"/>
    <n v="-5.5"/>
    <n v="99.3"/>
    <n v="74.8"/>
    <n v="1.8"/>
    <n v="8.1999999999999993"/>
    <n v="24.1"/>
    <n v="244.00000000000023"/>
    <n v="-0.3"/>
    <n v="-2.5"/>
    <n v="0.4"/>
    <n v="-13.2"/>
    <n v="-0.1"/>
    <n v="1.9"/>
    <n v="0.70399999999999996"/>
    <n v="0.23699999999999999"/>
    <n v="0"/>
    <n v="-999"/>
    <x v="2"/>
  </r>
  <r>
    <d v="2017-11-24T00:00:00"/>
    <n v="328"/>
    <n v="4.29"/>
    <n v="3.97"/>
    <n v="-2.4"/>
    <n v="3.8"/>
    <n v="-7.4"/>
    <n v="98.8"/>
    <n v="65.3"/>
    <n v="0.9"/>
    <n v="4"/>
    <n v="0.4"/>
    <n v="246"/>
    <n v="-1.4"/>
    <n v="-6.3"/>
    <n v="-0.3"/>
    <n v="-14.2"/>
    <n v="-0.1"/>
    <n v="1.8"/>
    <n v="0.52300000000000002"/>
    <n v="0.27800000000000002"/>
    <n v="0"/>
    <n v="-999"/>
    <x v="2"/>
  </r>
  <r>
    <d v="2017-11-25T00:00:00"/>
    <n v="329"/>
    <n v="2.06"/>
    <n v="1.84"/>
    <n v="-2.4"/>
    <n v="-0.4"/>
    <n v="-3.3"/>
    <n v="98.6"/>
    <n v="73.900000000000006"/>
    <n v="1.2"/>
    <n v="5.3"/>
    <n v="4.5599999999999996"/>
    <n v="289.00000000000017"/>
    <n v="-0.9"/>
    <n v="-3.1"/>
    <n v="-0.7"/>
    <n v="-5.5"/>
    <n v="-0.1"/>
    <n v="1.8"/>
    <n v="0.438"/>
    <n v="0.155"/>
    <n v="0"/>
    <n v="-999"/>
    <x v="2"/>
  </r>
  <r>
    <d v="2017-11-26T00:00:00"/>
    <n v="330"/>
    <n v="2.34"/>
    <n v="1.89"/>
    <n v="1.4"/>
    <n v="7"/>
    <n v="-3.8"/>
    <n v="98"/>
    <n v="54.7"/>
    <n v="2.5"/>
    <n v="7.6"/>
    <n v="2.2999999999999998"/>
    <n v="256.00000000000023"/>
    <n v="-0.4"/>
    <n v="-2.7"/>
    <n v="0.4"/>
    <n v="-12.6"/>
    <n v="-0.1"/>
    <n v="1.9"/>
    <n v="0.54800000000000004"/>
    <n v="0.45400000000000001"/>
    <n v="0"/>
    <n v="-999"/>
    <x v="2"/>
  </r>
  <r>
    <d v="2017-11-27T00:00:00"/>
    <n v="331"/>
    <n v="3.63"/>
    <n v="3.01"/>
    <n v="-4.3"/>
    <n v="-0.1"/>
    <n v="-10.1"/>
    <n v="96.5"/>
    <n v="55.5"/>
    <n v="2.4"/>
    <n v="6.5"/>
    <n v="0"/>
    <n v="254"/>
    <n v="-1.3"/>
    <n v="-9.1999999999999993"/>
    <n v="-3.6"/>
    <n v="-16.8"/>
    <n v="-0.1"/>
    <n v="1.8"/>
    <n v="0.33600000000000002"/>
    <n v="0.27"/>
    <n v="0"/>
    <n v="-999"/>
    <x v="2"/>
  </r>
  <r>
    <d v="2017-11-28T00:00:00"/>
    <n v="332"/>
    <n v="0.64"/>
    <n v="0.55000000000000004"/>
    <n v="-4.5999999999999996"/>
    <n v="-3.8"/>
    <n v="-5.9"/>
    <n v="96.8"/>
    <n v="70.3"/>
    <n v="2.1"/>
    <n v="6.8"/>
    <n v="5.88"/>
    <n v="301.00000000000017"/>
    <n v="-1.7"/>
    <n v="-5.9"/>
    <n v="-4.5"/>
    <n v="-10.8"/>
    <n v="-0.1"/>
    <n v="1.8"/>
    <n v="0.32400000000000001"/>
    <n v="0.13700000000000001"/>
    <n v="0"/>
    <n v="-999"/>
    <x v="2"/>
  </r>
  <r>
    <d v="2017-11-29T00:00:00"/>
    <n v="333"/>
    <n v="2.62"/>
    <n v="2.2799999999999998"/>
    <n v="-3.8"/>
    <n v="-0.2"/>
    <n v="-5.6"/>
    <n v="96.9"/>
    <n v="65.099999999999994"/>
    <n v="2.1"/>
    <n v="6.6"/>
    <n v="0"/>
    <n v="292.00000000000028"/>
    <n v="-1.2"/>
    <n v="-7.3"/>
    <n v="-3.2"/>
    <n v="-16.2"/>
    <n v="-0.1"/>
    <n v="1.8"/>
    <n v="0.39200000000000002"/>
    <n v="0.21"/>
    <n v="0"/>
    <n v="-999"/>
    <x v="2"/>
  </r>
  <r>
    <d v="2017-11-30T00:00:00"/>
    <n v="334"/>
    <n v="1.62"/>
    <n v="1.47"/>
    <n v="-4.5999999999999996"/>
    <n v="-3.2"/>
    <n v="-5.7"/>
    <n v="97.5"/>
    <n v="96.3"/>
    <n v="1.1000000000000001"/>
    <n v="4.4000000000000004"/>
    <n v="6"/>
    <n v="336.00000000000028"/>
    <n v="-1"/>
    <n v="-5.2"/>
    <n v="-2.9"/>
    <n v="-14.3"/>
    <n v="-0.1"/>
    <n v="1.8"/>
    <n v="0.46400000000000002"/>
    <n v="1.7999999999999999E-2"/>
    <n v="336.00000000000028"/>
    <n v="-1"/>
    <x v="2"/>
  </r>
  <r>
    <d v="2017-12-01T00:00:00"/>
    <n v="335"/>
    <n v="2.14"/>
    <n v="1.99"/>
    <n v="-5.7"/>
    <n v="-4.3"/>
    <n v="-7.9"/>
    <n v="97.2"/>
    <n v="94.2"/>
    <n v="1.1000000000000001"/>
    <n v="3.6"/>
    <n v="0.84"/>
    <n v="335"/>
    <n v="-0.9"/>
    <n v="-8"/>
    <n v="-4.2"/>
    <n v="-16"/>
    <n v="-0.1"/>
    <n v="1.9"/>
    <n v="0.41799999999999998"/>
    <n v="2.5999999999999999E-2"/>
    <n v="0"/>
    <n v="-999"/>
    <x v="3"/>
  </r>
  <r>
    <d v="2017-12-02T00:00:00"/>
    <n v="336"/>
    <n v="1.88"/>
    <n v="1.75"/>
    <n v="-6.1"/>
    <n v="-5.0999999999999996"/>
    <n v="-10.7"/>
    <n v="96.9"/>
    <n v="91.5"/>
    <n v="0.2"/>
    <n v="2"/>
    <n v="8.16"/>
    <n v="400.00000000000034"/>
    <n v="-1"/>
    <n v="-7.3"/>
    <n v="-5.3"/>
    <n v="-19.899999999999999"/>
    <n v="-0.1"/>
    <n v="1.8"/>
    <n v="0.38200000000000001"/>
    <n v="3.5999999999999997E-2"/>
    <n v="0"/>
    <n v="-999"/>
    <x v="3"/>
  </r>
  <r>
    <d v="2017-12-03T00:00:00"/>
    <n v="337"/>
    <n v="3.79"/>
    <n v="3.53"/>
    <n v="-7.6"/>
    <n v="-5.0999999999999996"/>
    <n v="-9.6999999999999993"/>
    <n v="96.7"/>
    <n v="81.400000000000006"/>
    <n v="1.8"/>
    <n v="4.7"/>
    <n v="0.72"/>
    <n v="394.00000000000011"/>
    <n v="-0.8"/>
    <n v="-10.6"/>
    <n v="-5.3"/>
    <n v="-19.5"/>
    <n v="-0.1"/>
    <n v="1.9"/>
    <n v="0.34"/>
    <n v="7.8E-2"/>
    <n v="0"/>
    <n v="-999"/>
    <x v="3"/>
  </r>
  <r>
    <d v="2017-12-04T00:00:00"/>
    <n v="338"/>
    <n v="4.2699999999999996"/>
    <n v="3.76"/>
    <n v="-7.1"/>
    <n v="-2.4"/>
    <n v="-14.1"/>
    <n v="94.6"/>
    <n v="63.1"/>
    <n v="1.2"/>
    <n v="5.4"/>
    <n v="0"/>
    <n v="379"/>
    <n v="-1"/>
    <n v="-12.1"/>
    <n v="-5.3"/>
    <n v="-24.5"/>
    <n v="0"/>
    <n v="1.9"/>
    <n v="0.32300000000000001"/>
    <n v="0.189"/>
    <n v="0"/>
    <n v="-999"/>
    <x v="3"/>
  </r>
  <r>
    <d v="2017-12-05T00:00:00"/>
    <n v="339"/>
    <n v="2.5099999999999998"/>
    <n v="2.15"/>
    <n v="-2.8"/>
    <n v="-0.1"/>
    <n v="-7.8"/>
    <n v="98.3"/>
    <n v="80.3"/>
    <n v="1.4"/>
    <n v="4.7"/>
    <n v="0"/>
    <n v="371"/>
    <n v="-0.9"/>
    <n v="-5.7"/>
    <n v="-0.5"/>
    <n v="-16.3"/>
    <n v="-0.1"/>
    <n v="1.8"/>
    <n v="0.48699999999999999"/>
    <n v="0.11899999999999999"/>
    <n v="0"/>
    <n v="-999"/>
    <x v="3"/>
  </r>
  <r>
    <d v="2017-12-06T00:00:00"/>
    <n v="340"/>
    <n v="4.47"/>
    <n v="3.91"/>
    <n v="-5.8"/>
    <n v="2.2999999999999998"/>
    <n v="-11.4"/>
    <n v="98"/>
    <n v="61.3"/>
    <n v="0.6"/>
    <n v="4"/>
    <n v="0"/>
    <n v="357.00000000000023"/>
    <n v="-0.8"/>
    <n v="-14.7"/>
    <n v="-5.4"/>
    <n v="-21.5"/>
    <n v="0"/>
    <n v="1.8"/>
    <n v="0.442"/>
    <n v="0.27900000000000003"/>
    <n v="0"/>
    <n v="-999"/>
    <x v="3"/>
  </r>
  <r>
    <d v="2017-12-07T00:00:00"/>
    <n v="341"/>
    <n v="4.45"/>
    <n v="3.95"/>
    <n v="-5.5"/>
    <n v="10.5"/>
    <n v="-11.3"/>
    <n v="98.6"/>
    <n v="40.4"/>
    <n v="0.3"/>
    <n v="2.2000000000000002"/>
    <n v="0"/>
    <n v="348"/>
    <n v="-1.6"/>
    <n v="-17.8"/>
    <n v="-6.8"/>
    <n v="-23"/>
    <n v="-0.1"/>
    <n v="1.8"/>
    <n v="0.51300000000000001"/>
    <n v="0.75600000000000001"/>
    <n v="0"/>
    <n v="-999"/>
    <x v="3"/>
  </r>
  <r>
    <d v="2017-12-08T00:00:00"/>
    <n v="342"/>
    <n v="4.3899999999999997"/>
    <n v="3.94"/>
    <n v="-6.6"/>
    <n v="4.4000000000000004"/>
    <n v="-11.6"/>
    <n v="96.9"/>
    <n v="38.1"/>
    <n v="0.7"/>
    <n v="2.8"/>
    <n v="0"/>
    <n v="351"/>
    <n v="-1.9"/>
    <n v="-19.8"/>
    <n v="-6.3"/>
    <n v="-24.9"/>
    <n v="-0.1"/>
    <n v="1.8"/>
    <n v="0.31900000000000001"/>
    <n v="0.51800000000000002"/>
    <n v="0"/>
    <n v="-999"/>
    <x v="3"/>
  </r>
  <r>
    <d v="2017-12-09T00:00:00"/>
    <n v="343"/>
    <n v="4.3600000000000003"/>
    <n v="3.8"/>
    <n v="-5.4"/>
    <n v="1.3"/>
    <n v="-10.1"/>
    <n v="93.2"/>
    <n v="51.5"/>
    <n v="1.2"/>
    <n v="3.9"/>
    <n v="0"/>
    <n v="359"/>
    <n v="-2"/>
    <n v="-14.6"/>
    <n v="-5.9"/>
    <n v="-21.3"/>
    <n v="-0.2"/>
    <n v="1.7"/>
    <n v="0.34499999999999997"/>
    <n v="0.32500000000000001"/>
    <n v="0"/>
    <n v="-999"/>
    <x v="3"/>
  </r>
  <r>
    <d v="2017-12-10T00:00:00"/>
    <n v="344"/>
    <n v="3.9"/>
    <n v="3.39"/>
    <n v="-1.5"/>
    <n v="10.7"/>
    <n v="-5.6"/>
    <n v="89.2"/>
    <n v="25.9"/>
    <n v="0.6"/>
    <n v="2.9"/>
    <n v="0"/>
    <n v="351"/>
    <n v="-1.4"/>
    <n v="-9"/>
    <n v="-3.5"/>
    <n v="-15.6"/>
    <n v="-0.2"/>
    <n v="1.8"/>
    <n v="0.33300000000000002"/>
    <n v="0.95299999999999996"/>
    <n v="0"/>
    <n v="-999"/>
    <x v="3"/>
  </r>
  <r>
    <d v="2017-12-11T00:00:00"/>
    <n v="345"/>
    <n v="4.2300000000000004"/>
    <n v="3.68"/>
    <n v="-2.4"/>
    <n v="3.2"/>
    <n v="-10.199999999999999"/>
    <n v="89.4"/>
    <n v="31.5"/>
    <n v="2"/>
    <n v="5.7"/>
    <n v="0"/>
    <n v="356.00000000000034"/>
    <n v="-1.4"/>
    <n v="-10.8"/>
    <n v="-4.4000000000000004"/>
    <n v="-20.5"/>
    <n v="-0.3"/>
    <n v="1.8"/>
    <n v="0.24199999999999999"/>
    <n v="0.52600000000000002"/>
    <n v="0"/>
    <n v="-999"/>
    <x v="3"/>
  </r>
  <r>
    <d v="2017-12-12T00:00:00"/>
    <n v="346"/>
    <n v="3.17"/>
    <n v="2.78"/>
    <n v="-3"/>
    <n v="6.1"/>
    <n v="-8.9"/>
    <n v="97.7"/>
    <n v="41"/>
    <n v="0.9"/>
    <n v="4.9000000000000004"/>
    <n v="0"/>
    <n v="351"/>
    <n v="-1.3"/>
    <n v="-9.1"/>
    <n v="-1.6"/>
    <n v="-18.3"/>
    <n v="-0.3"/>
    <n v="1.7"/>
    <n v="0.38600000000000001"/>
    <n v="0.55500000000000005"/>
    <n v="0"/>
    <n v="-999"/>
    <x v="3"/>
  </r>
  <r>
    <d v="2017-12-13T00:00:00"/>
    <n v="347"/>
    <n v="1.3"/>
    <n v="1.21"/>
    <n v="-2.8"/>
    <n v="-1"/>
    <n v="-5.5"/>
    <n v="97.7"/>
    <n v="81.599999999999994"/>
    <n v="1.4"/>
    <n v="4.7"/>
    <n v="2.64"/>
    <n v="365.00000000000023"/>
    <n v="-1.1000000000000001"/>
    <n v="-4.2"/>
    <n v="-2.2000000000000002"/>
    <n v="-15.3"/>
    <n v="-0.3"/>
    <n v="1.7"/>
    <n v="0.46300000000000002"/>
    <n v="0.104"/>
    <n v="0"/>
    <n v="-999"/>
    <x v="3"/>
  </r>
  <r>
    <d v="2017-12-14T00:00:00"/>
    <n v="348"/>
    <n v="2.73"/>
    <n v="2.5299999999999998"/>
    <n v="-6"/>
    <n v="-2.8"/>
    <n v="-9"/>
    <n v="97.6"/>
    <n v="91.8"/>
    <n v="1.1000000000000001"/>
    <n v="4"/>
    <n v="0"/>
    <n v="366.00000000000011"/>
    <n v="-0.9"/>
    <n v="-7.7"/>
    <n v="-4.7"/>
    <n v="-14.2"/>
    <n v="-0.3"/>
    <n v="1.7"/>
    <n v="0.45600000000000002"/>
    <n v="4.1000000000000002E-2"/>
    <n v="0"/>
    <n v="-999"/>
    <x v="3"/>
  </r>
  <r>
    <d v="2017-12-15T00:00:00"/>
    <n v="349"/>
    <n v="1.51"/>
    <n v="1.4"/>
    <n v="-4.4000000000000004"/>
    <n v="-1.3"/>
    <n v="-7.5"/>
    <n v="98.1"/>
    <n v="83.8"/>
    <n v="1.4"/>
    <n v="6.1"/>
    <n v="1.68"/>
    <n v="378.00000000000011"/>
    <n v="-1"/>
    <n v="-5.5"/>
    <n v="-1.8"/>
    <n v="-9.6999999999999993"/>
    <n v="-0.3"/>
    <n v="1.6"/>
    <n v="0.46500000000000002"/>
    <n v="0.09"/>
    <n v="0"/>
    <n v="-999"/>
    <x v="3"/>
  </r>
  <r>
    <d v="2017-12-16T00:00:00"/>
    <n v="350"/>
    <n v="1.88"/>
    <n v="1.75"/>
    <n v="-6.3"/>
    <n v="-3.4"/>
    <n v="-12.5"/>
    <n v="96.4"/>
    <n v="74.8"/>
    <n v="0.6"/>
    <n v="3.6"/>
    <n v="3.36"/>
    <n v="401.00000000000023"/>
    <n v="-1.1000000000000001"/>
    <n v="-9.9"/>
    <n v="-5.4"/>
    <n v="-24"/>
    <n v="-0.3"/>
    <n v="1.6"/>
    <n v="0.35499999999999998"/>
    <n v="0.12"/>
    <n v="0"/>
    <n v="-999"/>
    <x v="3"/>
  </r>
  <r>
    <d v="2017-12-17T00:00:00"/>
    <n v="351"/>
    <n v="0.75"/>
    <n v="0.69"/>
    <n v="-4"/>
    <n v="-2.1"/>
    <n v="-5.8"/>
    <n v="97.8"/>
    <n v="91.4"/>
    <n v="1"/>
    <n v="3.5"/>
    <n v="8.2799999999999994"/>
    <n v="461.00000000000006"/>
    <n v="-1"/>
    <n v="-4.5"/>
    <n v="-2.7"/>
    <n v="-7.7"/>
    <n v="-0.3"/>
    <n v="1.6"/>
    <n v="0.47799999999999998"/>
    <n v="4.4999999999999998E-2"/>
    <n v="0"/>
    <n v="-999"/>
    <x v="3"/>
  </r>
  <r>
    <d v="2017-12-18T00:00:00"/>
    <n v="352"/>
    <n v="2.29"/>
    <n v="2.13"/>
    <n v="-5.3"/>
    <n v="-2"/>
    <n v="-8.1999999999999993"/>
    <n v="97.6"/>
    <n v="81.2"/>
    <n v="0.9"/>
    <n v="4.2"/>
    <n v="14.16"/>
    <n v="573"/>
    <n v="-1.5"/>
    <n v="-7.1"/>
    <n v="-2.2000000000000002"/>
    <n v="-12.2"/>
    <n v="-0.3"/>
    <n v="1.6"/>
    <n v="0.42799999999999999"/>
    <n v="9.9000000000000005E-2"/>
    <n v="0"/>
    <n v="-999"/>
    <x v="3"/>
  </r>
  <r>
    <d v="2017-12-19T00:00:00"/>
    <n v="353"/>
    <n v="1.0900000000000001"/>
    <n v="1.01"/>
    <n v="-6.7"/>
    <n v="-4.8"/>
    <n v="-8.5"/>
    <n v="96.3"/>
    <n v="93.7"/>
    <n v="1.7"/>
    <n v="5.5"/>
    <n v="9.84"/>
    <n v="641"/>
    <n v="-1.8"/>
    <n v="-7"/>
    <n v="-4.7"/>
    <n v="-10.7"/>
    <n v="-0.3"/>
    <n v="1.6"/>
    <n v="0.4"/>
    <n v="2.7E-2"/>
    <n v="0"/>
    <n v="-999"/>
    <x v="3"/>
  </r>
  <r>
    <d v="2017-12-20T00:00:00"/>
    <n v="354"/>
    <n v="1.51"/>
    <n v="1.41"/>
    <n v="-13.5"/>
    <n v="-8.4"/>
    <n v="-20.9"/>
    <n v="95.1"/>
    <n v="85.5"/>
    <n v="1"/>
    <n v="5.4"/>
    <n v="10.199999999999999"/>
    <n v="674.00000000000011"/>
    <n v="-1.9"/>
    <n v="-18.8"/>
    <n v="-9.1"/>
    <n v="-32.1"/>
    <n v="-0.3"/>
    <n v="1.5"/>
    <n v="0.27700000000000002"/>
    <n v="4.7E-2"/>
    <n v="0"/>
    <n v="-999"/>
    <x v="3"/>
  </r>
  <r>
    <d v="2017-12-21T00:00:00"/>
    <n v="355"/>
    <n v="1.31"/>
    <n v="1.22"/>
    <n v="-10.3"/>
    <n v="-6.5"/>
    <n v="-20.7"/>
    <n v="96"/>
    <n v="85.5"/>
    <n v="0.8"/>
    <n v="4.3"/>
    <n v="4.92"/>
    <n v="697.00000000000011"/>
    <n v="-2.2999999999999998"/>
    <n v="-11.9"/>
    <n v="-7.6"/>
    <n v="-31.2"/>
    <n v="-0.2"/>
    <n v="1.5"/>
    <n v="0.32100000000000001"/>
    <n v="5.3999999999999999E-2"/>
    <n v="0"/>
    <n v="-999"/>
    <x v="3"/>
  </r>
  <r>
    <d v="2017-12-22T00:00:00"/>
    <n v="356"/>
    <n v="1.1000000000000001"/>
    <n v="1.03"/>
    <n v="-12.1"/>
    <n v="-8.5"/>
    <n v="-14.8"/>
    <n v="94.6"/>
    <n v="90"/>
    <n v="1"/>
    <n v="4"/>
    <n v="6.96"/>
    <n v="734.00000000000023"/>
    <n v="-2.1"/>
    <n v="-12.9"/>
    <n v="-9"/>
    <n v="-18"/>
    <n v="-0.3"/>
    <n v="1.5"/>
    <n v="0.28899999999999998"/>
    <n v="3.2000000000000001E-2"/>
    <n v="0"/>
    <n v="-999"/>
    <x v="3"/>
  </r>
  <r>
    <d v="2017-12-23T00:00:00"/>
    <n v="357"/>
    <n v="4.29"/>
    <n v="3.99"/>
    <n v="-18"/>
    <n v="-10"/>
    <n v="-24.7"/>
    <n v="92.6"/>
    <n v="81.8"/>
    <n v="0.5"/>
    <n v="3.5"/>
    <n v="0"/>
    <n v="679.00000000000023"/>
    <n v="-2.2000000000000002"/>
    <n v="-27.2"/>
    <n v="-15"/>
    <n v="-37.799999999999997"/>
    <n v="-0.3"/>
    <n v="1.4"/>
    <n v="0.23400000000000001"/>
    <n v="5.1999999999999998E-2"/>
    <n v="0"/>
    <n v="-999"/>
    <x v="3"/>
  </r>
  <r>
    <d v="2017-12-24T00:00:00"/>
    <n v="358"/>
    <n v="3.14"/>
    <n v="2.92"/>
    <n v="-17.399999999999999"/>
    <n v="-6.4"/>
    <n v="-25.3"/>
    <n v="95"/>
    <n v="81.599999999999994"/>
    <n v="0"/>
    <n v="1.1000000000000001"/>
    <n v="0"/>
    <n v="655.00000000000023"/>
    <n v="-2.9"/>
    <n v="-25.9"/>
    <n v="-15.3"/>
    <n v="-37.5"/>
    <n v="-0.3"/>
    <n v="1.4"/>
    <n v="0.309"/>
    <n v="7.0000000000000007E-2"/>
    <n v="0"/>
    <n v="-999"/>
    <x v="3"/>
  </r>
  <r>
    <d v="2017-12-25T00:00:00"/>
    <n v="359"/>
    <n v="3.51"/>
    <n v="3.26"/>
    <n v="-18"/>
    <n v="-9.5"/>
    <n v="-26.9"/>
    <n v="92.8"/>
    <n v="72.900000000000006"/>
    <n v="0.7"/>
    <n v="4.4000000000000004"/>
    <n v="0"/>
    <n v="630.00000000000011"/>
    <n v="-3.1"/>
    <n v="-25.8"/>
    <n v="-15.9"/>
    <n v="-40.299999999999997"/>
    <n v="-0.3"/>
    <n v="1.4"/>
    <n v="0.217"/>
    <n v="8.1000000000000003E-2"/>
    <n v="0"/>
    <n v="-999"/>
    <x v="3"/>
  </r>
  <r>
    <d v="2017-12-26T00:00:00"/>
    <n v="360"/>
    <n v="3.49"/>
    <n v="3.24"/>
    <n v="-19.2"/>
    <n v="-9.5"/>
    <n v="-27.9"/>
    <n v="91.1"/>
    <n v="61.8"/>
    <n v="0.8"/>
    <n v="4.5"/>
    <n v="0"/>
    <n v="622.00000000000011"/>
    <n v="-3.9"/>
    <n v="-25.7"/>
    <n v="-13.6"/>
    <n v="-40.799999999999997"/>
    <n v="-0.3"/>
    <n v="1.3"/>
    <n v="0.184"/>
    <n v="0.113"/>
    <n v="0"/>
    <n v="-999"/>
    <x v="3"/>
  </r>
  <r>
    <d v="2017-12-27T00:00:00"/>
    <n v="361"/>
    <n v="1.25"/>
    <n v="1.1599999999999999"/>
    <n v="-10.8"/>
    <n v="-7.9"/>
    <n v="-14.9"/>
    <n v="95"/>
    <n v="88.8"/>
    <n v="0.9"/>
    <n v="4.4000000000000004"/>
    <n v="6.48"/>
    <n v="669.00000000000023"/>
    <n v="-3.4"/>
    <n v="-11.1"/>
    <n v="-8.6999999999999993"/>
    <n v="-14.6"/>
    <n v="-0.3"/>
    <n v="1.5"/>
    <n v="0.29899999999999999"/>
    <n v="3.7999999999999999E-2"/>
    <n v="0"/>
    <n v="-999"/>
    <x v="3"/>
  </r>
  <r>
    <d v="2017-12-28T00:00:00"/>
    <n v="362"/>
    <n v="1.91"/>
    <n v="1.77"/>
    <n v="-9"/>
    <n v="-3.2"/>
    <n v="-11.1"/>
    <n v="97.8"/>
    <n v="87"/>
    <n v="0.6"/>
    <n v="4.8"/>
    <n v="8.2799999999999994"/>
    <n v="730.00000000000023"/>
    <n v="-2.8"/>
    <n v="-9.1999999999999993"/>
    <n v="-3.8"/>
    <n v="-14.2"/>
    <n v="-0.3"/>
    <n v="1.5"/>
    <n v="0.41899999999999998"/>
    <n v="6.3E-2"/>
    <n v="0"/>
    <n v="-999"/>
    <x v="3"/>
  </r>
  <r>
    <d v="2017-12-29T00:00:00"/>
    <n v="363"/>
    <n v="1.02"/>
    <n v="0.95"/>
    <n v="-6.5"/>
    <n v="-4.7"/>
    <n v="-8.1999999999999993"/>
    <n v="96.6"/>
    <n v="91.7"/>
    <n v="1.4"/>
    <n v="7.3"/>
    <n v="7.68"/>
    <n v="782.00000000000023"/>
    <n v="-2.2999999999999998"/>
    <n v="-6.8"/>
    <n v="-5.4"/>
    <n v="-8.9"/>
    <n v="-0.3"/>
    <n v="1.4"/>
    <n v="0.39500000000000002"/>
    <n v="3.5999999999999997E-2"/>
    <n v="0"/>
    <n v="-999"/>
    <x v="3"/>
  </r>
  <r>
    <d v="2017-12-30T00:00:00"/>
    <n v="364"/>
    <n v="2.19"/>
    <n v="2.04"/>
    <n v="-10.4"/>
    <n v="-5.2"/>
    <n v="-14.6"/>
    <n v="96.2"/>
    <n v="83.3"/>
    <n v="1.7"/>
    <n v="5.0999999999999996"/>
    <n v="8.8800000000000008"/>
    <n v="815.00000000000011"/>
    <n v="-1.8"/>
    <n v="-11.2"/>
    <n v="-5.8"/>
    <n v="-21.1"/>
    <n v="-0.3"/>
    <n v="1.5"/>
    <n v="0.34499999999999997"/>
    <n v="6.9000000000000006E-2"/>
    <n v="0"/>
    <n v="-999"/>
    <x v="3"/>
  </r>
  <r>
    <d v="2017-12-31T00:00:00"/>
    <n v="365"/>
    <n v="3.63"/>
    <n v="3.37"/>
    <n v="-13.8"/>
    <n v="-1.6"/>
    <n v="-19.8"/>
    <n v="95"/>
    <n v="76.3"/>
    <n v="0.3"/>
    <n v="2.8"/>
    <n v="0"/>
    <n v="777.00000000000011"/>
    <n v="-1.7"/>
    <n v="-23.1"/>
    <n v="-9.5"/>
    <n v="-30.7"/>
    <n v="-0.3"/>
    <n v="1.4"/>
    <n v="0.41399999999999998"/>
    <n v="0.129"/>
    <n v="777.00000000000011"/>
    <n v="-1.7"/>
    <x v="3"/>
  </r>
  <r>
    <d v="2018-01-01T00:00:00"/>
    <n v="1"/>
    <n v="3.6"/>
    <n v="2.92"/>
    <n v="-11.8"/>
    <n v="0.6"/>
    <n v="-18.5"/>
    <n v="96.8"/>
    <n v="59.4"/>
    <n v="0.1"/>
    <n v="1.6"/>
    <n v="0"/>
    <n v="752.00000000000023"/>
    <n v="-2"/>
    <n v="-22.5"/>
    <n v="-3.7"/>
    <n v="-30.3"/>
    <n v="-0.3"/>
    <n v="1.4"/>
    <n v="0.379"/>
    <n v="0.25900000000000001"/>
    <n v="0"/>
    <n v="-999"/>
    <x v="4"/>
  </r>
  <r>
    <d v="2018-01-02T00:00:00"/>
    <n v="2"/>
    <n v="4.49"/>
    <n v="3.3"/>
    <n v="-6.5"/>
    <n v="0.4"/>
    <n v="-13.4"/>
    <n v="96.6"/>
    <n v="52.4"/>
    <n v="1.1000000000000001"/>
    <n v="4.9000000000000004"/>
    <n v="0"/>
    <n v="733.00000000000011"/>
    <n v="-2.2999999999999998"/>
    <n v="-13.3"/>
    <n v="-5.3"/>
    <n v="-24.2"/>
    <n v="-0.2"/>
    <n v="1.4"/>
    <n v="0.32900000000000001"/>
    <n v="0.29899999999999999"/>
    <n v="0"/>
    <n v="-999"/>
    <x v="4"/>
  </r>
  <r>
    <d v="2018-01-03T00:00:00"/>
    <n v="3"/>
    <n v="2.44"/>
    <n v="4"/>
    <n v="-5.9"/>
    <n v="0.6"/>
    <n v="-11.4"/>
    <n v="98.5"/>
    <n v="62.5"/>
    <n v="1"/>
    <n v="3.4"/>
    <n v="0"/>
    <n v="716.00000000000023"/>
    <n v="-2.2000000000000002"/>
    <n v="-14.7"/>
    <n v="-5.7"/>
    <n v="-21"/>
    <n v="-0.3"/>
    <n v="1.4"/>
    <n v="0.39900000000000002"/>
    <n v="0.23899999999999999"/>
    <n v="0"/>
    <n v="-999"/>
    <x v="4"/>
  </r>
  <r>
    <d v="2018-01-04T00:00:00"/>
    <n v="4"/>
    <n v="1.66"/>
    <n v="2.06"/>
    <n v="-3.7"/>
    <n v="-0.7"/>
    <n v="-9.6999999999999993"/>
    <n v="97.1"/>
    <n v="74"/>
    <n v="2.4"/>
    <n v="5.4"/>
    <n v="1.68"/>
    <n v="715"/>
    <n v="-2.2000000000000002"/>
    <n v="-7.9"/>
    <n v="-3"/>
    <n v="-20.7"/>
    <n v="-0.3"/>
    <n v="1.4"/>
    <n v="0.42899999999999999"/>
    <n v="0.151"/>
    <n v="0"/>
    <n v="-999"/>
    <x v="4"/>
  </r>
  <r>
    <d v="2018-01-05T00:00:00"/>
    <n v="5"/>
    <n v="1.8"/>
    <n v="1.36"/>
    <n v="-3"/>
    <n v="-2.2999999999999998"/>
    <n v="-3.7"/>
    <n v="98.1"/>
    <n v="95.2"/>
    <n v="2.4"/>
    <n v="5.5"/>
    <n v="2.88"/>
    <n v="732.00000000000023"/>
    <n v="-1.8"/>
    <n v="-3.1"/>
    <n v="-2.2999999999999998"/>
    <n v="-6.4"/>
    <n v="-0.3"/>
    <n v="1.4"/>
    <n v="0.49099999999999999"/>
    <n v="2.5000000000000001E-2"/>
    <n v="0"/>
    <n v="-999"/>
    <x v="4"/>
  </r>
  <r>
    <d v="2018-01-06T00:00:00"/>
    <n v="6"/>
    <n v="1.52"/>
    <n v="1.62"/>
    <n v="-2.7"/>
    <n v="0.4"/>
    <n v="-6.6"/>
    <n v="98.3"/>
    <n v="89.1"/>
    <n v="1.3"/>
    <n v="5.9"/>
    <n v="3"/>
    <n v="747.00000000000011"/>
    <n v="-1.4"/>
    <n v="-4.9000000000000004"/>
    <n v="-0.7"/>
    <n v="-14.7"/>
    <n v="-0.3"/>
    <n v="1.4"/>
    <n v="0.56000000000000005"/>
    <n v="6.9000000000000006E-2"/>
    <n v="0"/>
    <n v="-999"/>
    <x v="4"/>
  </r>
  <r>
    <d v="2018-01-07T00:00:00"/>
    <n v="7"/>
    <n v="1.9"/>
    <n v="1.41"/>
    <n v="-4.8"/>
    <n v="-4.0999999999999996"/>
    <n v="-6.6"/>
    <n v="97"/>
    <n v="93.5"/>
    <n v="1.7"/>
    <n v="4.4000000000000004"/>
    <n v="0"/>
    <n v="747.00000000000011"/>
    <n v="-1.3"/>
    <n v="-5.9"/>
    <n v="-4.4000000000000004"/>
    <n v="-12.7"/>
    <n v="-0.3"/>
    <n v="1.3"/>
    <n v="0.42099999999999999"/>
    <n v="2.9000000000000001E-2"/>
    <n v="0"/>
    <n v="-999"/>
    <x v="4"/>
  </r>
  <r>
    <d v="2018-01-08T00:00:00"/>
    <n v="8"/>
    <n v="2.59"/>
    <n v="1.76"/>
    <n v="-3.3"/>
    <n v="-2.2999999999999998"/>
    <n v="-4.5"/>
    <n v="98"/>
    <n v="95.2"/>
    <n v="2.1"/>
    <n v="4.4000000000000004"/>
    <n v="0.72"/>
    <n v="742.00000000000023"/>
    <n v="-1.2"/>
    <n v="-3.6"/>
    <n v="-2.4"/>
    <n v="-5"/>
    <n v="-0.3"/>
    <n v="1.3"/>
    <n v="0.49099999999999999"/>
    <n v="2.5000000000000001E-2"/>
    <n v="0"/>
    <n v="-999"/>
    <x v="4"/>
  </r>
  <r>
    <d v="2018-01-09T00:00:00"/>
    <n v="9"/>
    <n v="2.7"/>
    <n v="2.41"/>
    <n v="-2.8"/>
    <n v="0.3"/>
    <n v="-4.5"/>
    <n v="98.1"/>
    <n v="92.5"/>
    <n v="1.3"/>
    <n v="5.4"/>
    <n v="15.48"/>
    <n v="860.00000000000011"/>
    <n v="-1"/>
    <n v="-4.2"/>
    <n v="-1.3"/>
    <n v="-12.7"/>
    <n v="-0.2"/>
    <n v="1.4"/>
    <n v="0.57699999999999996"/>
    <n v="4.7E-2"/>
    <n v="0"/>
    <n v="-999"/>
    <x v="4"/>
  </r>
  <r>
    <d v="2018-01-10T00:00:00"/>
    <n v="10"/>
    <n v="1.6"/>
    <n v="2.34"/>
    <n v="-5.5"/>
    <n v="-3.3"/>
    <n v="-11.7"/>
    <n v="96.8"/>
    <n v="77.900000000000006"/>
    <n v="2.5"/>
    <n v="6.8"/>
    <n v="0"/>
    <n v="825.00000000000023"/>
    <n v="-0.9"/>
    <n v="-7"/>
    <n v="-3.8"/>
    <n v="-22.6"/>
    <n v="-0.3"/>
    <n v="1.3"/>
    <n v="0.373"/>
    <n v="0.106"/>
    <n v="0"/>
    <n v="-999"/>
    <x v="4"/>
  </r>
  <r>
    <d v="2018-01-11T00:00:00"/>
    <n v="11"/>
    <n v="1.76"/>
    <n v="1.38"/>
    <n v="-7.5"/>
    <n v="-6.1"/>
    <n v="-12.3"/>
    <n v="95.6"/>
    <n v="86.9"/>
    <n v="1.2"/>
    <n v="4.4000000000000004"/>
    <n v="3.12"/>
    <n v="837.00000000000023"/>
    <n v="-1"/>
    <n v="-8.6"/>
    <n v="-6.4"/>
    <n v="-21.4"/>
    <n v="-0.3"/>
    <n v="1.3"/>
    <n v="0.33600000000000002"/>
    <n v="5.0999999999999997E-2"/>
    <n v="0"/>
    <n v="-999"/>
    <x v="4"/>
  </r>
  <r>
    <d v="2018-01-12T00:00:00"/>
    <n v="12"/>
    <n v="4.3"/>
    <n v="1.63"/>
    <n v="-4.4000000000000004"/>
    <n v="-0.9"/>
    <n v="-11.5"/>
    <n v="98.5"/>
    <n v="92"/>
    <n v="0.3"/>
    <n v="2.2000000000000002"/>
    <n v="3.24"/>
    <n v="859.00000000000023"/>
    <n v="-1"/>
    <n v="-4.7"/>
    <n v="-0.3"/>
    <n v="-18.899999999999999"/>
    <n v="-0.2"/>
    <n v="1.3"/>
    <n v="0.52600000000000002"/>
    <n v="4.5999999999999999E-2"/>
    <n v="0"/>
    <n v="-999"/>
    <x v="4"/>
  </r>
  <r>
    <d v="2018-01-13T00:00:00"/>
    <n v="13"/>
    <n v="5.1100000000000003"/>
    <n v="3.8"/>
    <n v="0.1"/>
    <n v="6.1"/>
    <n v="-3"/>
    <n v="98.4"/>
    <n v="72.8"/>
    <n v="1"/>
    <n v="4.0999999999999996"/>
    <n v="4.8"/>
    <n v="843.00000000000023"/>
    <n v="-0.9"/>
    <n v="-2.4"/>
    <n v="0.5"/>
    <n v="-11.6"/>
    <n v="-0.2"/>
    <n v="1.4"/>
    <n v="0.68500000000000005"/>
    <n v="0.25600000000000001"/>
    <n v="0"/>
    <n v="-999"/>
    <x v="4"/>
  </r>
  <r>
    <d v="2018-01-14T00:00:00"/>
    <n v="14"/>
    <n v="5.0199999999999996"/>
    <n v="4.43"/>
    <n v="-0.6"/>
    <n v="2.5"/>
    <n v="-6.2"/>
    <n v="99"/>
    <n v="88.5"/>
    <n v="1.8"/>
    <n v="5.5"/>
    <n v="0"/>
    <n v="825.00000000000023"/>
    <n v="-0.9"/>
    <n v="-6"/>
    <n v="-0.8"/>
    <n v="-15.5"/>
    <n v="-0.2"/>
    <n v="1.3"/>
    <n v="0.64700000000000002"/>
    <n v="8.4000000000000005E-2"/>
    <n v="0"/>
    <n v="-999"/>
    <x v="4"/>
  </r>
  <r>
    <d v="2018-01-15T00:00:00"/>
    <n v="15"/>
    <n v="1.87"/>
    <n v="4.3600000000000003"/>
    <n v="2.2999999999999998"/>
    <n v="7.4"/>
    <n v="-1.8"/>
    <n v="99"/>
    <n v="58.3"/>
    <n v="1.8"/>
    <n v="5.3"/>
    <n v="0"/>
    <n v="815.00000000000011"/>
    <n v="-0.8"/>
    <n v="-4.5"/>
    <n v="-0.3"/>
    <n v="-10"/>
    <n v="-0.1"/>
    <n v="1.3"/>
    <n v="0.6"/>
    <n v="0.42899999999999999"/>
    <n v="0"/>
    <n v="-999"/>
    <x v="4"/>
  </r>
  <r>
    <d v="2018-01-16T00:00:00"/>
    <n v="16"/>
    <n v="1.25"/>
    <n v="1.73"/>
    <n v="-2.2000000000000002"/>
    <n v="1.4"/>
    <n v="-9.1999999999999993"/>
    <n v="98.3"/>
    <n v="79.5"/>
    <n v="1.2"/>
    <n v="4.3"/>
    <n v="14.4"/>
    <n v="903.00000000000023"/>
    <n v="-0.9"/>
    <n v="-6.3"/>
    <n v="-0.8"/>
    <n v="-21.1"/>
    <n v="-0.3"/>
    <n v="1.2"/>
    <n v="0.53700000000000003"/>
    <n v="0.13800000000000001"/>
    <n v="0"/>
    <n v="-999"/>
    <x v="4"/>
  </r>
  <r>
    <d v="2018-01-17T00:00:00"/>
    <n v="17"/>
    <n v="5.32"/>
    <n v="1.17"/>
    <n v="-2.5"/>
    <n v="0.8"/>
    <n v="-8.3000000000000007"/>
    <n v="98.9"/>
    <n v="90.3"/>
    <n v="2.1"/>
    <n v="6.3"/>
    <n v="0"/>
    <n v="904.00000000000011"/>
    <n v="-0.9"/>
    <n v="-3.7"/>
    <n v="0.1"/>
    <n v="-15.2"/>
    <n v="-0.2"/>
    <n v="1.2"/>
    <n v="0.58399999999999996"/>
    <n v="6.3E-2"/>
    <n v="0"/>
    <n v="-999"/>
    <x v="4"/>
  </r>
  <r>
    <d v="2018-01-18T00:00:00"/>
    <n v="18"/>
    <n v="5.29"/>
    <n v="4.82"/>
    <n v="-3.1"/>
    <n v="2.1"/>
    <n v="-10.8"/>
    <n v="98.7"/>
    <n v="52.7"/>
    <n v="1.2"/>
    <n v="5.0999999999999996"/>
    <n v="0"/>
    <n v="890.00000000000011"/>
    <n v="-0.8"/>
    <n v="-8.9"/>
    <n v="0.1"/>
    <n v="-22.2"/>
    <n v="-0.2"/>
    <n v="1.3"/>
    <n v="0.374"/>
    <n v="0.33600000000000002"/>
    <n v="0"/>
    <n v="-999"/>
    <x v="4"/>
  </r>
  <r>
    <d v="2018-01-19T00:00:00"/>
    <n v="19"/>
    <n v="4.6399999999999997"/>
    <n v="4.8600000000000003"/>
    <n v="-6"/>
    <n v="1.6"/>
    <n v="-13.2"/>
    <n v="98"/>
    <n v="51.2"/>
    <n v="0.9"/>
    <n v="3.9"/>
    <n v="4.5599999999999996"/>
    <n v="913.00000000000023"/>
    <n v="-0.8"/>
    <n v="-10.8"/>
    <n v="-5"/>
    <n v="-24.3"/>
    <n v="-0.1"/>
    <n v="1.3"/>
    <n v="0.35099999999999998"/>
    <n v="0.33400000000000002"/>
    <n v="0"/>
    <n v="-999"/>
    <x v="4"/>
  </r>
  <r>
    <d v="2018-01-20T00:00:00"/>
    <n v="20"/>
    <n v="1.37"/>
    <n v="4.3099999999999996"/>
    <n v="-4.9000000000000004"/>
    <n v="0.4"/>
    <n v="-7.9"/>
    <n v="97.2"/>
    <n v="61.6"/>
    <n v="1.2"/>
    <n v="5.4"/>
    <n v="0"/>
    <n v="893.00000000000023"/>
    <n v="-1"/>
    <n v="-8.8000000000000007"/>
    <n v="-3.3"/>
    <n v="-17.7"/>
    <n v="-0.2"/>
    <n v="1.3"/>
    <n v="0.38700000000000001"/>
    <n v="0.24099999999999999"/>
    <n v="0"/>
    <n v="-999"/>
    <x v="4"/>
  </r>
  <r>
    <d v="2018-01-21T00:00:00"/>
    <n v="21"/>
    <n v="3.97"/>
    <n v="1.27"/>
    <n v="-4.3"/>
    <n v="-2.1"/>
    <n v="-6.6"/>
    <n v="97.3"/>
    <n v="78.099999999999994"/>
    <n v="2.6"/>
    <n v="7.4"/>
    <n v="0"/>
    <n v="873.00000000000023"/>
    <n v="-1.1000000000000001"/>
    <n v="-5.8"/>
    <n v="-3.5"/>
    <n v="-17"/>
    <n v="-0.2"/>
    <n v="1.2"/>
    <n v="0.40899999999999997"/>
    <n v="0.115"/>
    <n v="0"/>
    <n v="-999"/>
    <x v="4"/>
  </r>
  <r>
    <d v="2018-01-22T00:00:00"/>
    <n v="22"/>
    <n v="1.44"/>
    <n v="3.65"/>
    <n v="-8.1"/>
    <n v="0.7"/>
    <n v="-14.9"/>
    <n v="98.3"/>
    <n v="64.599999999999994"/>
    <n v="1"/>
    <n v="4.2"/>
    <n v="0"/>
    <n v="857"/>
    <n v="-1.1000000000000001"/>
    <n v="-16.600000000000001"/>
    <n v="-3.4"/>
    <n v="-25.5"/>
    <n v="-0.2"/>
    <n v="1.3"/>
    <n v="0.41499999999999998"/>
    <n v="0.22700000000000001"/>
    <n v="0"/>
    <n v="-999"/>
    <x v="4"/>
  </r>
  <r>
    <d v="2018-01-23T00:00:00"/>
    <n v="23"/>
    <n v="1.24"/>
    <n v="1.3"/>
    <n v="-8.1"/>
    <n v="-5.3"/>
    <n v="-15"/>
    <n v="96.5"/>
    <n v="87.1"/>
    <n v="1.5"/>
    <n v="6.2"/>
    <n v="9.6"/>
    <n v="938.00000000000011"/>
    <n v="-1.2"/>
    <n v="-10.7"/>
    <n v="-5.5"/>
    <n v="-24.7"/>
    <n v="-0.2"/>
    <n v="1.2"/>
    <n v="0.35799999999999998"/>
    <n v="5.2999999999999999E-2"/>
    <n v="0"/>
    <n v="-999"/>
    <x v="4"/>
  </r>
  <r>
    <d v="2018-01-24T00:00:00"/>
    <n v="24"/>
    <n v="4.91"/>
    <n v="1.06"/>
    <n v="-3.1"/>
    <n v="-0.9"/>
    <n v="-5.3"/>
    <n v="97.8"/>
    <n v="95.3"/>
    <n v="1.3"/>
    <n v="4.5999999999999996"/>
    <n v="10.44"/>
    <n v="1012.0000000000002"/>
    <n v="-1.4"/>
    <n v="-3.7"/>
    <n v="-0.8"/>
    <n v="-5.8"/>
    <n v="-0.2"/>
    <n v="1.2"/>
    <n v="0.54500000000000004"/>
    <n v="2.7E-2"/>
    <n v="0"/>
    <n v="-999"/>
    <x v="4"/>
  </r>
  <r>
    <d v="2018-01-25T00:00:00"/>
    <n v="25"/>
    <n v="3.8"/>
    <n v="4.57"/>
    <n v="-6.1"/>
    <n v="-0.4"/>
    <n v="-12.7"/>
    <n v="97.6"/>
    <n v="75.2"/>
    <n v="0.7"/>
    <n v="3.7"/>
    <n v="7.2"/>
    <n v="1028.0000000000002"/>
    <n v="-1.2"/>
    <n v="-12.1"/>
    <n v="-2.8"/>
    <n v="-27.1"/>
    <n v="-0.1"/>
    <n v="1.3"/>
    <n v="0.44600000000000001"/>
    <n v="0.14699999999999999"/>
    <n v="0"/>
    <n v="-999"/>
    <x v="4"/>
  </r>
  <r>
    <d v="2018-01-26T00:00:00"/>
    <n v="26"/>
    <n v="3.34"/>
    <n v="3.54"/>
    <n v="-9.4"/>
    <n v="-0.8"/>
    <n v="-14"/>
    <n v="96.8"/>
    <n v="66.400000000000006"/>
    <n v="0.3"/>
    <n v="3.4"/>
    <n v="2.16"/>
    <n v="1028"/>
    <n v="-1.1000000000000001"/>
    <n v="-15.5"/>
    <n v="-7.2"/>
    <n v="-24.2"/>
    <n v="-0.1"/>
    <n v="1.3"/>
    <n v="0.38200000000000001"/>
    <n v="0.193"/>
    <n v="0"/>
    <n v="-999"/>
    <x v="4"/>
  </r>
  <r>
    <d v="2018-01-27T00:00:00"/>
    <n v="27"/>
    <n v="1.83"/>
    <n v="3.11"/>
    <n v="-4.7"/>
    <n v="-1"/>
    <n v="-10.7"/>
    <n v="96.1"/>
    <n v="77.3"/>
    <n v="2.4"/>
    <n v="7.1"/>
    <n v="3.6"/>
    <n v="1036.0000000000002"/>
    <n v="-1.1000000000000001"/>
    <n v="-5.9"/>
    <n v="-2.2999999999999998"/>
    <n v="-13.7"/>
    <n v="-0.2"/>
    <n v="1.3"/>
    <n v="0.439"/>
    <n v="0.129"/>
    <n v="0"/>
    <n v="-999"/>
    <x v="4"/>
  </r>
  <r>
    <d v="2018-01-28T00:00:00"/>
    <n v="28"/>
    <n v="2.14"/>
    <n v="1.7"/>
    <n v="-4.3"/>
    <n v="-2.5"/>
    <n v="-5.6"/>
    <n v="97.8"/>
    <n v="82.9"/>
    <n v="2.2000000000000002"/>
    <n v="5.5"/>
    <n v="7.08"/>
    <n v="1070.0000000000002"/>
    <n v="-1.2"/>
    <n v="-5.2"/>
    <n v="-2.7"/>
    <n v="-10.3"/>
    <n v="-0.2"/>
    <n v="1.2"/>
    <n v="0.42099999999999999"/>
    <n v="8.6999999999999994E-2"/>
    <n v="0"/>
    <n v="-999"/>
    <x v="4"/>
  </r>
  <r>
    <d v="2018-01-29T00:00:00"/>
    <n v="29"/>
    <n v="3.78"/>
    <n v="1.99"/>
    <n v="-1.5"/>
    <n v="0.3"/>
    <n v="-4.3"/>
    <n v="98.6"/>
    <n v="77.099999999999994"/>
    <n v="2.5"/>
    <n v="12.1"/>
    <n v="2.52"/>
    <n v="1063.0000000000002"/>
    <n v="-1.1000000000000001"/>
    <n v="-2.9"/>
    <n v="-0.5"/>
    <n v="-11.2"/>
    <n v="-0.2"/>
    <n v="1.2"/>
    <n v="0.48099999999999998"/>
    <n v="0.14299999999999999"/>
    <n v="0"/>
    <n v="-999"/>
    <x v="4"/>
  </r>
  <r>
    <d v="2018-01-30T00:00:00"/>
    <n v="30"/>
    <n v="4.3499999999999996"/>
    <n v="3.18"/>
    <n v="-4.8"/>
    <n v="0"/>
    <n v="-6.5"/>
    <n v="83.4"/>
    <n v="59.6"/>
    <n v="2.7"/>
    <n v="8.3000000000000007"/>
    <n v="0"/>
    <n v="1034.0000000000002"/>
    <n v="-1"/>
    <n v="-9.1"/>
    <n v="-5.4"/>
    <n v="-12.4"/>
    <n v="-0.2"/>
    <n v="1.2"/>
    <n v="0.36399999999999999"/>
    <n v="0.247"/>
    <n v="0"/>
    <n v="-999"/>
    <x v="4"/>
  </r>
  <r>
    <d v="2018-01-31T00:00:00"/>
    <n v="31"/>
    <n v="2.91"/>
    <n v="3.91"/>
    <n v="-6.9"/>
    <n v="-2.4"/>
    <n v="-10.8"/>
    <n v="95.8"/>
    <n v="62"/>
    <n v="1.4"/>
    <n v="5.0999999999999996"/>
    <n v="6.36"/>
    <n v="1071.0000000000002"/>
    <n v="-0.9"/>
    <n v="-10.1"/>
    <n v="-4.7"/>
    <n v="-20.3"/>
    <n v="-0.1"/>
    <n v="1.3"/>
    <n v="0.317"/>
    <n v="0.19400000000000001"/>
    <n v="1071.0000000000002"/>
    <n v="-0.9"/>
    <x v="4"/>
  </r>
  <r>
    <d v="2018-02-01T00:00:00"/>
    <n v="32"/>
    <n v="1.68"/>
    <n v="2.71"/>
    <n v="-4.9000000000000004"/>
    <n v="-1.3"/>
    <n v="-8.3000000000000007"/>
    <n v="96.8"/>
    <n v="80.2"/>
    <n v="0.7"/>
    <n v="3.1"/>
    <n v="9.9600000000000009"/>
    <n v="1151.0000000000002"/>
    <n v="-1"/>
    <n v="-6.2"/>
    <n v="-3.8"/>
    <n v="-17.3"/>
    <n v="-0.2"/>
    <n v="1.2"/>
    <n v="0.44500000000000001"/>
    <n v="0.11"/>
    <n v="0"/>
    <n v="-999"/>
    <x v="5"/>
  </r>
  <r>
    <d v="2018-02-02T00:00:00"/>
    <n v="33"/>
    <n v="2.34"/>
    <n v="1.56"/>
    <n v="-1.3"/>
    <n v="1"/>
    <n v="-4.9000000000000004"/>
    <n v="98.3"/>
    <n v="84.3"/>
    <n v="2.1"/>
    <n v="7.9"/>
    <n v="7.2"/>
    <n v="1181.0000000000002"/>
    <n v="-1"/>
    <n v="-3.1"/>
    <n v="-0.3"/>
    <n v="-8.1"/>
    <n v="-0.1"/>
    <n v="1.2"/>
    <n v="0.55300000000000005"/>
    <n v="0.10299999999999999"/>
    <n v="0"/>
    <n v="-999"/>
    <x v="5"/>
  </r>
  <r>
    <d v="2018-02-03T00:00:00"/>
    <n v="34"/>
    <n v="2.23"/>
    <n v="2.04"/>
    <n v="-0.3"/>
    <n v="1.6"/>
    <n v="-4.5"/>
    <n v="97.5"/>
    <n v="81.099999999999994"/>
    <n v="3.4"/>
    <n v="7.4"/>
    <n v="2.52"/>
    <n v="1158.0000000000002"/>
    <n v="-1"/>
    <n v="-1.8"/>
    <n v="-0.5"/>
    <n v="-5"/>
    <n v="-0.1"/>
    <n v="1.3"/>
    <n v="0.55600000000000005"/>
    <n v="0.13"/>
    <n v="0"/>
    <n v="-999"/>
    <x v="5"/>
  </r>
  <r>
    <d v="2018-02-04T00:00:00"/>
    <n v="35"/>
    <n v="3.31"/>
    <n v="1.97"/>
    <n v="-0.8"/>
    <n v="2"/>
    <n v="-4.2"/>
    <n v="97.5"/>
    <n v="81.3"/>
    <n v="2.2000000000000002"/>
    <n v="7.4"/>
    <n v="7.32"/>
    <n v="1199"/>
    <n v="-0.9"/>
    <n v="-2"/>
    <n v="0.1"/>
    <n v="-5.5"/>
    <n v="-0.1"/>
    <n v="1.2"/>
    <n v="0.57299999999999995"/>
    <n v="0.13200000000000001"/>
    <n v="0"/>
    <n v="-999"/>
    <x v="5"/>
  </r>
  <r>
    <d v="2018-02-05T00:00:00"/>
    <n v="36"/>
    <n v="3.3"/>
    <n v="3.08"/>
    <n v="-2.1"/>
    <n v="0.7"/>
    <n v="-3.8"/>
    <n v="97.6"/>
    <n v="83.2"/>
    <n v="1.2"/>
    <n v="4.4000000000000004"/>
    <n v="8.76"/>
    <n v="1266.0000000000002"/>
    <n v="-0.8"/>
    <n v="-2.9"/>
    <n v="-1"/>
    <n v="-5.8"/>
    <n v="-0.1"/>
    <n v="1.3"/>
    <n v="0.53400000000000003"/>
    <n v="0.108"/>
    <n v="0"/>
    <n v="-999"/>
    <x v="5"/>
  </r>
  <r>
    <d v="2018-02-06T00:00:00"/>
    <n v="37"/>
    <n v="2.87"/>
    <n v="3.06"/>
    <n v="-2.8"/>
    <n v="-0.1"/>
    <n v="-5.3"/>
    <n v="96.1"/>
    <n v="80.7"/>
    <n v="2.2000000000000002"/>
    <n v="6.8"/>
    <n v="0"/>
    <n v="1231"/>
    <n v="-0.7"/>
    <n v="-4.3"/>
    <n v="-1.4"/>
    <n v="-10.4"/>
    <n v="-0.1"/>
    <n v="1.2"/>
    <n v="0.48899999999999999"/>
    <n v="0.11700000000000001"/>
    <n v="0"/>
    <n v="-999"/>
    <x v="5"/>
  </r>
  <r>
    <d v="2018-02-07T00:00:00"/>
    <n v="38"/>
    <n v="3.76"/>
    <n v="2.39"/>
    <n v="1.4"/>
    <n v="3.2"/>
    <n v="-1"/>
    <n v="95.9"/>
    <n v="81.8"/>
    <n v="3.4"/>
    <n v="8.5"/>
    <n v="0"/>
    <n v="1202.0000000000002"/>
    <n v="-0.7"/>
    <n v="-0.7"/>
    <n v="0.1"/>
    <n v="-4.4000000000000004"/>
    <n v="-0.1"/>
    <n v="1.2"/>
    <n v="0.628"/>
    <n v="0.14000000000000001"/>
    <n v="0"/>
    <n v="-999"/>
    <x v="5"/>
  </r>
  <r>
    <d v="2018-02-08T00:00:00"/>
    <n v="39"/>
    <n v="5.16"/>
    <n v="2.99"/>
    <n v="-1.1000000000000001"/>
    <n v="3.5"/>
    <n v="-10.4"/>
    <n v="97.4"/>
    <n v="66.900000000000006"/>
    <n v="3.2"/>
    <n v="7.7"/>
    <n v="15.36"/>
    <n v="1290.0000000000002"/>
    <n v="-0.6"/>
    <n v="-3.1"/>
    <n v="0.5"/>
    <n v="-15"/>
    <n v="-0.1"/>
    <n v="1.3"/>
    <n v="0.52500000000000002"/>
    <n v="0.26"/>
    <n v="0"/>
    <n v="-999"/>
    <x v="5"/>
  </r>
  <r>
    <d v="2018-02-09T00:00:00"/>
    <n v="40"/>
    <n v="9.39"/>
    <n v="4.34"/>
    <n v="-12.5"/>
    <n v="-9.6999999999999993"/>
    <n v="-15.2"/>
    <n v="93"/>
    <n v="85.3"/>
    <n v="2.1"/>
    <n v="6.4"/>
    <n v="0"/>
    <n v="1249"/>
    <n v="-0.6"/>
    <n v="-13.4"/>
    <n v="-9.9"/>
    <n v="-19.600000000000001"/>
    <n v="-0.1"/>
    <n v="1.2"/>
    <n v="0.249"/>
    <n v="4.2999999999999997E-2"/>
    <n v="0"/>
    <n v="-999"/>
    <x v="5"/>
  </r>
  <r>
    <d v="2018-02-10T00:00:00"/>
    <n v="41"/>
    <n v="6.21"/>
    <n v="8.66"/>
    <n v="-12.1"/>
    <n v="-0.4"/>
    <n v="-19"/>
    <n v="95.9"/>
    <n v="30.9"/>
    <n v="1.4"/>
    <n v="4.3"/>
    <n v="0"/>
    <n v="1219"/>
    <n v="-0.5"/>
    <n v="-21.1"/>
    <n v="-10"/>
    <n v="-33.9"/>
    <n v="-0.1"/>
    <n v="1.2"/>
    <n v="0.183"/>
    <n v="0.41"/>
    <n v="0"/>
    <n v="-999"/>
    <x v="5"/>
  </r>
  <r>
    <d v="2018-02-11T00:00:00"/>
    <n v="42"/>
    <n v="9.76"/>
    <n v="5.7"/>
    <n v="-13.4"/>
    <n v="-7.1"/>
    <n v="-19.899999999999999"/>
    <n v="93.4"/>
    <n v="62.4"/>
    <n v="2"/>
    <n v="7.7"/>
    <n v="0"/>
    <n v="1193.0000000000002"/>
    <n v="-0.5"/>
    <n v="-20.6"/>
    <n v="-11.2"/>
    <n v="-32.799999999999997"/>
    <n v="-0.1"/>
    <n v="1.2"/>
    <n v="0.224"/>
    <n v="0.13500000000000001"/>
    <n v="0"/>
    <n v="-999"/>
    <x v="5"/>
  </r>
  <r>
    <d v="2018-02-12T00:00:00"/>
    <n v="43"/>
    <n v="4.08"/>
    <n v="8.9600000000000009"/>
    <n v="-11.1"/>
    <n v="0.2"/>
    <n v="-23.3"/>
    <n v="96.9"/>
    <n v="31.3"/>
    <n v="1.2"/>
    <n v="5.8"/>
    <n v="0"/>
    <n v="1180.0000000000002"/>
    <n v="-0.5"/>
    <n v="-20"/>
    <n v="-8.6999999999999993"/>
    <n v="-35"/>
    <n v="0"/>
    <n v="1.3"/>
    <n v="0.19400000000000001"/>
    <n v="0.42599999999999999"/>
    <n v="0"/>
    <n v="-999"/>
    <x v="5"/>
  </r>
  <r>
    <d v="2018-02-13T00:00:00"/>
    <n v="44"/>
    <n v="5.82"/>
    <n v="3.36"/>
    <n v="-7.2"/>
    <n v="-1.1000000000000001"/>
    <n v="-10.6"/>
    <n v="93.4"/>
    <n v="48.1"/>
    <n v="0.8"/>
    <n v="4"/>
    <n v="0"/>
    <n v="1166.0000000000002"/>
    <n v="-0.7"/>
    <n v="-8.1999999999999993"/>
    <n v="-3.8"/>
    <n v="-14.9"/>
    <n v="0"/>
    <n v="1.3"/>
    <n v="0.27100000000000002"/>
    <n v="0.29199999999999998"/>
    <n v="0"/>
    <n v="-999"/>
    <x v="5"/>
  </r>
  <r>
    <d v="2018-02-14T00:00:00"/>
    <n v="45"/>
    <n v="9.58"/>
    <n v="5.0599999999999996"/>
    <n v="-6.4"/>
    <n v="-4.5"/>
    <n v="-8"/>
    <n v="94.9"/>
    <n v="65.599999999999994"/>
    <n v="2.2999999999999998"/>
    <n v="6.6"/>
    <n v="6.12"/>
    <n v="1210.0000000000002"/>
    <n v="-0.8"/>
    <n v="-8.1"/>
    <n v="-4.4000000000000004"/>
    <n v="-16.8"/>
    <n v="-0.1"/>
    <n v="1.2"/>
    <n v="0.28699999999999998"/>
    <n v="0.15"/>
    <n v="0"/>
    <n v="-999"/>
    <x v="5"/>
  </r>
  <r>
    <d v="2018-02-15T00:00:00"/>
    <n v="46"/>
    <n v="2.98"/>
    <n v="8.74"/>
    <n v="-8.6999999999999993"/>
    <n v="-1.7"/>
    <n v="-20.3"/>
    <n v="93.2"/>
    <n v="24.7"/>
    <n v="1.6"/>
    <n v="7.9"/>
    <n v="0"/>
    <n v="1184.0000000000002"/>
    <n v="-0.8"/>
    <n v="-15.5"/>
    <n v="-9.1999999999999993"/>
    <n v="-36"/>
    <n v="0.1"/>
    <n v="1.3"/>
    <n v="0.13300000000000001"/>
    <n v="0.40600000000000003"/>
    <n v="0"/>
    <n v="-999"/>
    <x v="5"/>
  </r>
  <r>
    <d v="2018-02-16T00:00:00"/>
    <n v="47"/>
    <n v="2.75"/>
    <n v="2.4900000000000002"/>
    <n v="-7.8"/>
    <n v="-4.2"/>
    <n v="-13.5"/>
    <n v="95.1"/>
    <n v="70.099999999999994"/>
    <n v="2.1"/>
    <n v="7.2"/>
    <n v="5.52"/>
    <n v="1217"/>
    <n v="-1"/>
    <n v="-10.199999999999999"/>
    <n v="-4.9000000000000004"/>
    <n v="-21.1"/>
    <n v="-0.1"/>
    <n v="1.2"/>
    <n v="0.314"/>
    <n v="0.13400000000000001"/>
    <n v="0"/>
    <n v="-999"/>
    <x v="5"/>
  </r>
  <r>
    <d v="2018-02-17T00:00:00"/>
    <n v="48"/>
    <n v="7.3"/>
    <n v="2.3199999999999998"/>
    <n v="-9"/>
    <n v="-5.8"/>
    <n v="-11.2"/>
    <n v="95.4"/>
    <n v="83"/>
    <n v="2"/>
    <n v="5.0999999999999996"/>
    <n v="20.76"/>
    <n v="1369.0000000000002"/>
    <n v="-1"/>
    <n v="-9.6"/>
    <n v="-6.4"/>
    <n v="-14.1"/>
    <n v="-0.1"/>
    <n v="1.2"/>
    <n v="0.32900000000000001"/>
    <n v="6.7000000000000004E-2"/>
    <n v="0"/>
    <n v="-999"/>
    <x v="5"/>
  </r>
  <r>
    <d v="2018-02-18T00:00:00"/>
    <n v="49"/>
    <n v="11.97"/>
    <n v="6.23"/>
    <n v="-14.7"/>
    <n v="-10.9"/>
    <n v="-17.600000000000001"/>
    <n v="92.7"/>
    <n v="83.6"/>
    <n v="4.5"/>
    <n v="11.5"/>
    <n v="1.68"/>
    <n v="1289.0000000000002"/>
    <n v="-0.9"/>
    <n v="-15.8"/>
    <n v="-11.4"/>
    <n v="-23.3"/>
    <n v="0"/>
    <n v="1.3"/>
    <n v="0.222"/>
    <n v="4.3999999999999997E-2"/>
    <n v="0"/>
    <n v="-999"/>
    <x v="5"/>
  </r>
  <r>
    <d v="2018-02-19T00:00:00"/>
    <n v="50"/>
    <n v="6.51"/>
    <n v="10.199999999999999"/>
    <n v="-19.5"/>
    <n v="-13.5"/>
    <n v="-29.1"/>
    <n v="87.6"/>
    <n v="74.7"/>
    <n v="2"/>
    <n v="7.3"/>
    <n v="0"/>
    <n v="1256.0000000000002"/>
    <n v="-1"/>
    <n v="-24.7"/>
    <n v="-13.3"/>
    <n v="-41.1"/>
    <n v="-0.1"/>
    <n v="1.1000000000000001"/>
    <n v="0.161"/>
    <n v="5.3999999999999999E-2"/>
    <n v="0"/>
    <n v="-999"/>
    <x v="5"/>
  </r>
  <r>
    <d v="2018-02-20T00:00:00"/>
    <n v="51"/>
    <n v="7.52"/>
    <n v="5.71"/>
    <n v="-21.2"/>
    <n v="-10.8"/>
    <n v="-29.2"/>
    <n v="88.7"/>
    <n v="71"/>
    <n v="0.8"/>
    <n v="4.7"/>
    <n v="0"/>
    <n v="1246.0000000000002"/>
    <n v="-1.2"/>
    <n v="-28.2"/>
    <n v="-12.4"/>
    <n v="-41.1"/>
    <n v="-0.2"/>
    <n v="1.1000000000000001"/>
    <n v="0.19"/>
    <n v="7.8E-2"/>
    <n v="0"/>
    <n v="-999"/>
    <x v="5"/>
  </r>
  <r>
    <d v="2018-02-21T00:00:00"/>
    <n v="52"/>
    <n v="11.23"/>
    <n v="6.52"/>
    <n v="-20"/>
    <n v="-10.5"/>
    <n v="-30"/>
    <n v="89.2"/>
    <n v="56.4"/>
    <n v="0.8"/>
    <n v="4"/>
    <n v="0"/>
    <n v="1247"/>
    <n v="-1.1000000000000001"/>
    <n v="-25.8"/>
    <n v="-13.6"/>
    <n v="-42.4"/>
    <n v="-0.2"/>
    <n v="1.1000000000000001"/>
    <n v="0.155"/>
    <n v="0.12"/>
    <n v="0"/>
    <n v="-999"/>
    <x v="5"/>
  </r>
  <r>
    <d v="2018-02-22T00:00:00"/>
    <n v="53"/>
    <n v="4.47"/>
    <n v="10.43"/>
    <n v="-18"/>
    <n v="-10"/>
    <n v="-25.8"/>
    <n v="92.4"/>
    <n v="53.1"/>
    <n v="1.9"/>
    <n v="7.8"/>
    <n v="0"/>
    <n v="1225"/>
    <n v="-1.2"/>
    <n v="-24.3"/>
    <n v="-13.7"/>
    <n v="-37.5"/>
    <n v="-0.1"/>
    <n v="1.1000000000000001"/>
    <n v="0.152"/>
    <n v="0.13400000000000001"/>
    <n v="0"/>
    <n v="-999"/>
    <x v="5"/>
  </r>
  <r>
    <d v="2018-02-23T00:00:00"/>
    <n v="54"/>
    <n v="8.58"/>
    <n v="3.8"/>
    <n v="-16.600000000000001"/>
    <n v="-9.3000000000000007"/>
    <n v="-26.4"/>
    <n v="91.8"/>
    <n v="57.5"/>
    <n v="0.6"/>
    <n v="3.4"/>
    <n v="5.76"/>
    <n v="1277"/>
    <n v="-1.3"/>
    <n v="-21.3"/>
    <n v="-11.1"/>
    <n v="-37.5"/>
    <n v="-0.1"/>
    <n v="1.1000000000000001"/>
    <n v="0.17399999999999999"/>
    <n v="0.128"/>
    <n v="0"/>
    <n v="-999"/>
    <x v="5"/>
  </r>
  <r>
    <d v="2018-02-24T00:00:00"/>
    <n v="55"/>
    <n v="4.34"/>
    <n v="7.68"/>
    <n v="-9.9"/>
    <n v="-3.2"/>
    <n v="-14.6"/>
    <n v="93.5"/>
    <n v="75.5"/>
    <n v="1.4"/>
    <n v="5.3"/>
    <n v="5.76"/>
    <n v="1301.0000000000002"/>
    <n v="-1.3"/>
    <n v="-12.9"/>
    <n v="-6"/>
    <n v="-22.6"/>
    <n v="0"/>
    <n v="1.2"/>
    <n v="0.36399999999999999"/>
    <n v="0.11799999999999999"/>
    <n v="0"/>
    <n v="-999"/>
    <x v="5"/>
  </r>
  <r>
    <d v="2018-02-25T00:00:00"/>
    <n v="56"/>
    <n v="9.92"/>
    <n v="3.65"/>
    <n v="-7.5"/>
    <n v="-3.5"/>
    <n v="-9.6"/>
    <n v="93.7"/>
    <n v="76.400000000000006"/>
    <n v="1.9"/>
    <n v="8.6999999999999993"/>
    <n v="11.04"/>
    <n v="1393"/>
    <n v="-1.4"/>
    <n v="-9.9"/>
    <n v="-5.0999999999999996"/>
    <n v="-19"/>
    <n v="-0.1"/>
    <n v="1.2"/>
    <n v="0.36"/>
    <n v="0.111"/>
    <n v="0"/>
    <n v="-999"/>
    <x v="5"/>
  </r>
  <r>
    <d v="2018-02-26T00:00:00"/>
    <n v="57"/>
    <n v="8.68"/>
    <n v="9.2200000000000006"/>
    <n v="-9.1999999999999993"/>
    <n v="-1.3"/>
    <n v="-16"/>
    <n v="96.7"/>
    <n v="44.2"/>
    <n v="1.5"/>
    <n v="5.2"/>
    <n v="0.6"/>
    <n v="1356"/>
    <n v="-1.4"/>
    <n v="-17.7"/>
    <n v="-4.5"/>
    <n v="-29.6"/>
    <n v="0"/>
    <n v="1.2"/>
    <n v="0.245"/>
    <n v="0.31"/>
    <n v="0"/>
    <n v="-999"/>
    <x v="5"/>
  </r>
  <r>
    <d v="2018-02-27T00:00:00"/>
    <n v="58"/>
    <n v="8.4"/>
    <n v="7.42"/>
    <n v="-6.5"/>
    <n v="-0.6"/>
    <n v="-11.7"/>
    <n v="95.4"/>
    <n v="55.6"/>
    <n v="2.2999999999999998"/>
    <n v="6.3"/>
    <n v="4.2"/>
    <n v="1382.0000000000002"/>
    <n v="-1.4"/>
    <n v="-9.4"/>
    <n v="-2.9"/>
    <n v="-25.8"/>
    <n v="0"/>
    <n v="1.2"/>
    <n v="0.32500000000000001"/>
    <n v="0.25900000000000001"/>
    <n v="0"/>
    <n v="-999"/>
    <x v="5"/>
  </r>
  <r>
    <d v="2018-02-28T00:00:00"/>
    <n v="59"/>
    <n v="6.12"/>
    <n v="7.29"/>
    <n v="-6.5"/>
    <n v="1"/>
    <n v="-14.8"/>
    <n v="95.8"/>
    <n v="50.8"/>
    <n v="2.2999999999999998"/>
    <n v="7.5"/>
    <n v="1.92"/>
    <n v="1385"/>
    <n v="-1.4"/>
    <n v="-9.1999999999999993"/>
    <n v="-1.5"/>
    <n v="-26.4"/>
    <n v="0"/>
    <n v="1.2"/>
    <n v="0.33300000000000002"/>
    <n v="0.32300000000000001"/>
    <n v="1385"/>
    <n v="-1.4"/>
    <x v="5"/>
  </r>
  <r>
    <d v="2018-03-01T00:00:00"/>
    <n v="60"/>
    <n v="5.19"/>
    <n v="5.14"/>
    <n v="-4.2"/>
    <n v="-2.6"/>
    <n v="-5.5"/>
    <n v="96.6"/>
    <n v="83.4"/>
    <n v="3.3"/>
    <n v="7"/>
    <n v="9"/>
    <n v="1455"/>
    <n v="-1.4"/>
    <n v="-5.0999999999999996"/>
    <n v="-2.2999999999999998"/>
    <n v="-8.1"/>
    <n v="-0.1"/>
    <n v="1.1000000000000001"/>
    <n v="0.42"/>
    <n v="8.4000000000000005E-2"/>
    <n v="0"/>
    <n v="-999"/>
    <x v="6"/>
  </r>
  <r>
    <d v="2018-03-02T00:00:00"/>
    <n v="61"/>
    <n v="8.39"/>
    <n v="4.75"/>
    <n v="-3.8"/>
    <n v="0.2"/>
    <n v="-6.1"/>
    <n v="97.2"/>
    <n v="89.8"/>
    <n v="1"/>
    <n v="4.9000000000000004"/>
    <n v="11.28"/>
    <n v="1511.0000000000002"/>
    <n v="-1.3"/>
    <n v="-5.2"/>
    <n v="-0.1"/>
    <n v="-12.9"/>
    <n v="-0.1"/>
    <n v="1.1000000000000001"/>
    <n v="0.55600000000000005"/>
    <n v="6.3E-2"/>
    <n v="0"/>
    <n v="-999"/>
    <x v="6"/>
  </r>
  <r>
    <d v="2018-03-03T00:00:00"/>
    <n v="62"/>
    <n v="6.18"/>
    <n v="7.8"/>
    <n v="-7.7"/>
    <n v="-2.7"/>
    <n v="-13.3"/>
    <n v="96.1"/>
    <n v="65.8"/>
    <n v="1.3"/>
    <n v="4.2"/>
    <n v="0"/>
    <n v="1480.0000000000002"/>
    <n v="-1.2"/>
    <n v="-9.4"/>
    <n v="-5.8"/>
    <n v="-23.8"/>
    <n v="-0.1"/>
    <n v="1.2"/>
    <n v="0.32900000000000001"/>
    <n v="0.17100000000000001"/>
    <n v="0"/>
    <n v="-999"/>
    <x v="6"/>
  </r>
  <r>
    <d v="2018-03-04T00:00:00"/>
    <n v="63"/>
    <n v="4.46"/>
    <n v="5.74"/>
    <n v="-8.1"/>
    <n v="-2.5"/>
    <n v="-11.4"/>
    <n v="95.7"/>
    <n v="68"/>
    <n v="0.6"/>
    <n v="2.8"/>
    <n v="1.32"/>
    <n v="1485.0000000000002"/>
    <n v="-1.2"/>
    <n v="-9.5"/>
    <n v="-5.8"/>
    <n v="-13.7"/>
    <n v="-0.1"/>
    <n v="1.2"/>
    <n v="0.34499999999999997"/>
    <n v="0.16300000000000001"/>
    <n v="0"/>
    <n v="-999"/>
    <x v="6"/>
  </r>
  <r>
    <d v="2018-03-05T00:00:00"/>
    <n v="64"/>
    <n v="8.3699999999999992"/>
    <n v="4.1399999999999997"/>
    <n v="-7.1"/>
    <n v="-4"/>
    <n v="-11"/>
    <n v="95.8"/>
    <n v="71.599999999999994"/>
    <n v="1.1000000000000001"/>
    <n v="4.2"/>
    <n v="0.96"/>
    <n v="1491"/>
    <n v="-1.1000000000000001"/>
    <n v="-9.5"/>
    <n v="-6.1"/>
    <n v="-17.399999999999999"/>
    <n v="-0.1"/>
    <n v="1.2"/>
    <n v="0.32500000000000001"/>
    <n v="0.129"/>
    <n v="0"/>
    <n v="-999"/>
    <x v="6"/>
  </r>
  <r>
    <d v="2018-03-06T00:00:00"/>
    <n v="65"/>
    <n v="13.03"/>
    <n v="7.78"/>
    <n v="-6.5"/>
    <n v="1.8"/>
    <n v="-12.7"/>
    <n v="96.1"/>
    <n v="40.4"/>
    <n v="0.6"/>
    <n v="3.9"/>
    <n v="0"/>
    <n v="1434.0000000000002"/>
    <n v="-1"/>
    <n v="-9.1"/>
    <n v="-0.7"/>
    <n v="-23.7"/>
    <n v="-0.1"/>
    <n v="1.2"/>
    <n v="0.28100000000000003"/>
    <n v="0.41399999999999998"/>
    <n v="0"/>
    <n v="-999"/>
    <x v="6"/>
  </r>
  <r>
    <d v="2018-03-07T00:00:00"/>
    <n v="66"/>
    <n v="4.6399999999999997"/>
    <n v="11.85"/>
    <n v="-7.5"/>
    <n v="-1.2"/>
    <n v="-17.5"/>
    <n v="96.6"/>
    <n v="74.2"/>
    <n v="1.5"/>
    <n v="4.5999999999999996"/>
    <n v="0"/>
    <n v="1419.0000000000002"/>
    <n v="-0.9"/>
    <n v="-13.1"/>
    <n v="-1.7"/>
    <n v="-30"/>
    <n v="-0.1"/>
    <n v="1.2"/>
    <n v="0.41499999999999998"/>
    <n v="0.14399999999999999"/>
    <n v="0"/>
    <n v="-999"/>
    <x v="6"/>
  </r>
  <r>
    <d v="2018-03-08T00:00:00"/>
    <n v="67"/>
    <n v="10.119999999999999"/>
    <n v="4.3099999999999996"/>
    <n v="-2.2999999999999998"/>
    <n v="0.2"/>
    <n v="-4.0999999999999996"/>
    <n v="97.5"/>
    <n v="86.3"/>
    <n v="1.6"/>
    <n v="4.7"/>
    <n v="3.36"/>
    <n v="1445.0000000000002"/>
    <n v="-0.9"/>
    <n v="-3.1"/>
    <n v="-1"/>
    <n v="-7.1"/>
    <n v="-0.1"/>
    <n v="1.1000000000000001"/>
    <n v="0.53500000000000003"/>
    <n v="8.5000000000000006E-2"/>
    <n v="0"/>
    <n v="-999"/>
    <x v="6"/>
  </r>
  <r>
    <d v="2018-03-09T00:00:00"/>
    <n v="68"/>
    <n v="14.72"/>
    <n v="9.1300000000000008"/>
    <n v="-6.3"/>
    <n v="-1.9"/>
    <n v="-16.8"/>
    <n v="97.6"/>
    <n v="60.3"/>
    <n v="2.2999999999999998"/>
    <n v="8.5"/>
    <n v="3.84"/>
    <n v="1438.0000000000002"/>
    <n v="-0.9"/>
    <n v="-9.6999999999999993"/>
    <n v="-2.4"/>
    <n v="-27.2"/>
    <n v="-0.1"/>
    <n v="1.2"/>
    <n v="0.32"/>
    <n v="0.21099999999999999"/>
    <n v="0"/>
    <n v="-999"/>
    <x v="6"/>
  </r>
  <r>
    <d v="2018-03-10T00:00:00"/>
    <n v="69"/>
    <n v="15.38"/>
    <n v="13.61"/>
    <n v="-8.3000000000000007"/>
    <n v="1.1000000000000001"/>
    <n v="-17.8"/>
    <n v="96.9"/>
    <n v="59.4"/>
    <n v="1.3"/>
    <n v="4.5999999999999996"/>
    <n v="0"/>
    <n v="1420.0000000000002"/>
    <n v="-0.8"/>
    <n v="-16.899999999999999"/>
    <n v="-3"/>
    <n v="-28.3"/>
    <n v="-0.1"/>
    <n v="1.1000000000000001"/>
    <n v="0.39300000000000002"/>
    <n v="0.26800000000000002"/>
    <n v="0"/>
    <n v="-999"/>
    <x v="6"/>
  </r>
  <r>
    <d v="2018-03-11T00:00:00"/>
    <n v="70"/>
    <n v="15.74"/>
    <n v="13.94"/>
    <n v="-3.8"/>
    <n v="9.6999999999999993"/>
    <n v="-14"/>
    <n v="97.7"/>
    <n v="37.200000000000003"/>
    <n v="1"/>
    <n v="3.2"/>
    <n v="0"/>
    <n v="1395.0000000000002"/>
    <n v="-0.8"/>
    <n v="-13.9"/>
    <n v="-0.1"/>
    <n v="-25.1"/>
    <n v="0"/>
    <n v="1.1000000000000001"/>
    <n v="0.44800000000000001"/>
    <n v="0.75600000000000001"/>
    <n v="0"/>
    <n v="-999"/>
    <x v="6"/>
  </r>
  <r>
    <d v="2018-03-12T00:00:00"/>
    <n v="71"/>
    <n v="13.45"/>
    <n v="13.37"/>
    <n v="0.7"/>
    <n v="10.3"/>
    <n v="-9.9"/>
    <n v="97.8"/>
    <n v="36.5"/>
    <n v="1.7"/>
    <n v="5.3"/>
    <n v="0"/>
    <n v="1358"/>
    <n v="-0.7"/>
    <n v="-8.8000000000000007"/>
    <n v="0.3"/>
    <n v="-20.7"/>
    <n v="0"/>
    <n v="1.1000000000000001"/>
    <n v="0.45700000000000002"/>
    <n v="0.79500000000000004"/>
    <n v="0"/>
    <n v="-999"/>
    <x v="6"/>
  </r>
  <r>
    <d v="2018-03-13T00:00:00"/>
    <n v="72"/>
    <n v="6.84"/>
    <n v="10.46"/>
    <n v="5.9"/>
    <n v="10.5"/>
    <n v="2.5"/>
    <n v="53.7"/>
    <n v="31.4"/>
    <n v="2.6"/>
    <n v="6.4"/>
    <n v="0"/>
    <n v="1312.0000000000002"/>
    <n v="-0.6"/>
    <n v="-2.4"/>
    <n v="0.6"/>
    <n v="-8.5"/>
    <n v="0.1"/>
    <n v="1.2"/>
    <n v="0.39900000000000002"/>
    <n v="0.871"/>
    <n v="0"/>
    <n v="-999"/>
    <x v="6"/>
  </r>
  <r>
    <d v="2018-03-14T00:00:00"/>
    <n v="73"/>
    <n v="12.49"/>
    <n v="5.88"/>
    <n v="0.3"/>
    <n v="5.6"/>
    <n v="-4"/>
    <n v="97.7"/>
    <n v="45.2"/>
    <n v="1.5"/>
    <n v="5.4"/>
    <n v="6.84"/>
    <n v="1351.0000000000002"/>
    <n v="-0.8"/>
    <n v="-1.9"/>
    <n v="0.2"/>
    <n v="-11.5"/>
    <n v="0"/>
    <n v="1.2"/>
    <n v="0.41099999999999998"/>
    <n v="0.498"/>
    <n v="0"/>
    <n v="-999"/>
    <x v="6"/>
  </r>
  <r>
    <d v="2018-03-15T00:00:00"/>
    <n v="74"/>
    <n v="10.49"/>
    <n v="10.92"/>
    <n v="-3.5"/>
    <n v="6.1"/>
    <n v="-11.6"/>
    <n v="97.6"/>
    <n v="44.8"/>
    <n v="1.1000000000000001"/>
    <n v="5.3"/>
    <n v="0"/>
    <n v="1323.0000000000002"/>
    <n v="-0.7"/>
    <n v="-9.8000000000000007"/>
    <n v="0.4"/>
    <n v="-21.7"/>
    <n v="0"/>
    <n v="1.2"/>
    <n v="0.42199999999999999"/>
    <n v="0.52"/>
    <n v="0"/>
    <n v="-999"/>
    <x v="6"/>
  </r>
  <r>
    <d v="2018-03-16T00:00:00"/>
    <n v="75"/>
    <n v="10.87"/>
    <n v="8.8800000000000008"/>
    <n v="-4.3"/>
    <n v="5.0999999999999996"/>
    <n v="-12.4"/>
    <n v="97.4"/>
    <n v="42.9"/>
    <n v="1.1000000000000001"/>
    <n v="4.8"/>
    <n v="0"/>
    <n v="1321.0000000000002"/>
    <n v="-0.6"/>
    <n v="-11.2"/>
    <n v="0.8"/>
    <n v="-22.3"/>
    <n v="0.1"/>
    <n v="1.2"/>
    <n v="0.377"/>
    <n v="0.501"/>
    <n v="0"/>
    <n v="-999"/>
    <x v="6"/>
  </r>
  <r>
    <d v="2018-03-17T00:00:00"/>
    <n v="76"/>
    <n v="13.73"/>
    <n v="9.34"/>
    <n v="-3.7"/>
    <n v="4.8"/>
    <n v="-11.4"/>
    <n v="97.4"/>
    <n v="49.9"/>
    <n v="1.5"/>
    <n v="5.5"/>
    <n v="0"/>
    <n v="1308.0000000000002"/>
    <n v="-0.5"/>
    <n v="-11"/>
    <n v="0.4"/>
    <n v="-22"/>
    <n v="0"/>
    <n v="1.2"/>
    <n v="0.42899999999999999"/>
    <n v="0.43099999999999999"/>
    <n v="0"/>
    <n v="-999"/>
    <x v="6"/>
  </r>
  <r>
    <d v="2018-03-18T00:00:00"/>
    <n v="77"/>
    <n v="8.33"/>
    <n v="11.5"/>
    <n v="-3.1"/>
    <n v="6.1"/>
    <n v="-12"/>
    <n v="97.4"/>
    <n v="38.6"/>
    <n v="1.2"/>
    <n v="5.3"/>
    <n v="0"/>
    <n v="1308.0000000000002"/>
    <n v="-0.5"/>
    <n v="-10.3"/>
    <n v="-0.2"/>
    <n v="-21.9"/>
    <n v="0.1"/>
    <n v="1.2"/>
    <n v="0.36299999999999999"/>
    <n v="0.57799999999999996"/>
    <n v="0"/>
    <n v="-999"/>
    <x v="6"/>
  </r>
  <r>
    <d v="2018-03-19T00:00:00"/>
    <n v="78"/>
    <n v="7.37"/>
    <n v="6.99"/>
    <n v="-1.4"/>
    <n v="4"/>
    <n v="-5.6"/>
    <n v="96.8"/>
    <n v="53.1"/>
    <n v="1.3"/>
    <n v="4.8"/>
    <n v="0"/>
    <n v="1299.0000000000002"/>
    <n v="-0.6"/>
    <n v="-4.4000000000000004"/>
    <n v="1"/>
    <n v="-14.5"/>
    <n v="0"/>
    <n v="1.2"/>
    <n v="0.432"/>
    <n v="0.38100000000000001"/>
    <n v="0"/>
    <n v="-999"/>
    <x v="6"/>
  </r>
  <r>
    <d v="2018-03-20T00:00:00"/>
    <n v="79"/>
    <n v="12.23"/>
    <n v="5.85"/>
    <n v="-3.9"/>
    <n v="1.7"/>
    <n v="-12.9"/>
    <n v="97.1"/>
    <n v="51.4"/>
    <n v="0.8"/>
    <n v="3.6"/>
    <n v="0"/>
    <n v="1292.0000000000002"/>
    <n v="-0.6"/>
    <n v="-8"/>
    <n v="-1.6"/>
    <n v="-21.2"/>
    <n v="0"/>
    <n v="1.2"/>
    <n v="0.35499999999999998"/>
    <n v="0.33500000000000002"/>
    <n v="0"/>
    <n v="-999"/>
    <x v="6"/>
  </r>
  <r>
    <d v="2018-03-21T00:00:00"/>
    <n v="80"/>
    <n v="6.18"/>
    <n v="9.93"/>
    <n v="0.4"/>
    <n v="7.7"/>
    <n v="-6.5"/>
    <n v="93.6"/>
    <n v="35.299999999999997"/>
    <n v="2.1"/>
    <n v="7.1"/>
    <n v="0"/>
    <n v="1272.0000000000002"/>
    <n v="-0.5"/>
    <n v="-3.5"/>
    <n v="1"/>
    <n v="-12.3"/>
    <n v="0.1"/>
    <n v="1.2"/>
    <n v="0.371"/>
    <n v="0.68"/>
    <n v="0"/>
    <n v="-999"/>
    <x v="6"/>
  </r>
  <r>
    <d v="2018-03-22T00:00:00"/>
    <n v="81"/>
    <n v="7.6"/>
    <n v="4.8600000000000003"/>
    <n v="-0.6"/>
    <n v="3.3"/>
    <n v="-8.6999999999999993"/>
    <n v="98.5"/>
    <n v="86.3"/>
    <n v="2.8"/>
    <n v="7.4"/>
    <n v="21.84"/>
    <n v="1385.0000000000002"/>
    <n v="-0.6"/>
    <n v="-2.2999999999999998"/>
    <n v="0.6"/>
    <n v="-21.3"/>
    <n v="-0.1"/>
    <n v="1.1000000000000001"/>
    <n v="0.66800000000000004"/>
    <n v="0.106"/>
    <n v="0"/>
    <n v="-999"/>
    <x v="6"/>
  </r>
  <r>
    <d v="2018-03-23T00:00:00"/>
    <n v="82"/>
    <n v="6.96"/>
    <n v="7.07"/>
    <n v="-7.8"/>
    <n v="-1.4"/>
    <n v="-14.3"/>
    <n v="96.3"/>
    <n v="89.7"/>
    <n v="1.3"/>
    <n v="4.4000000000000004"/>
    <n v="9.84"/>
    <n v="1425.0000000000002"/>
    <n v="-0.6"/>
    <n v="-13.6"/>
    <n v="-2.7"/>
    <n v="-26.4"/>
    <n v="-0.1"/>
    <n v="1.1000000000000001"/>
    <n v="0.49399999999999999"/>
    <n v="5.7000000000000002E-2"/>
    <n v="0"/>
    <n v="-999"/>
    <x v="6"/>
  </r>
  <r>
    <d v="2018-03-24T00:00:00"/>
    <n v="83"/>
    <n v="14.31"/>
    <n v="6.47"/>
    <n v="-6.7"/>
    <n v="-3.6"/>
    <n v="-12.5"/>
    <n v="97.6"/>
    <n v="78.400000000000006"/>
    <n v="1.1000000000000001"/>
    <n v="4.9000000000000004"/>
    <n v="0"/>
    <n v="1400.0000000000002"/>
    <n v="-0.6"/>
    <n v="-9.3000000000000007"/>
    <n v="-5.0999999999999996"/>
    <n v="-22.8"/>
    <n v="-0.1"/>
    <n v="1.1000000000000001"/>
    <n v="0.36699999999999999"/>
    <n v="0.10100000000000001"/>
    <n v="0"/>
    <n v="-999"/>
    <x v="6"/>
  </r>
  <r>
    <d v="2018-03-25T00:00:00"/>
    <n v="84"/>
    <n v="7.33"/>
    <n v="12.96"/>
    <n v="-7.8"/>
    <n v="1.1000000000000001"/>
    <n v="-18"/>
    <n v="96.1"/>
    <n v="51.2"/>
    <n v="1.3"/>
    <n v="5"/>
    <n v="0"/>
    <n v="1364"/>
    <n v="-0.4"/>
    <n v="-14.6"/>
    <n v="-1"/>
    <n v="-29.5"/>
    <n v="0"/>
    <n v="1.1000000000000001"/>
    <n v="0.33900000000000002"/>
    <n v="0.32300000000000001"/>
    <n v="0"/>
    <n v="-999"/>
    <x v="6"/>
  </r>
  <r>
    <d v="2018-03-26T00:00:00"/>
    <n v="85"/>
    <n v="9.4600000000000009"/>
    <n v="6.12"/>
    <n v="-4.5"/>
    <n v="-1.3"/>
    <n v="-12.6"/>
    <n v="98.2"/>
    <n v="81"/>
    <n v="1.8"/>
    <n v="4.5"/>
    <n v="18.600000000000001"/>
    <n v="1520"/>
    <n v="-0.4"/>
    <n v="-5.8"/>
    <n v="-2"/>
    <n v="-21.3"/>
    <n v="0"/>
    <n v="1.1000000000000001"/>
    <n v="0.45"/>
    <n v="0.105"/>
    <n v="0"/>
    <n v="-999"/>
    <x v="6"/>
  </r>
  <r>
    <d v="2018-03-27T00:00:00"/>
    <n v="86"/>
    <n v="15.91"/>
    <n v="7.93"/>
    <n v="-0.3"/>
    <n v="4.8"/>
    <n v="-2.4"/>
    <n v="98.5"/>
    <n v="62.3"/>
    <n v="2.9"/>
    <n v="8.5"/>
    <n v="0"/>
    <n v="1454.0000000000002"/>
    <n v="-0.4"/>
    <n v="-2.6"/>
    <n v="0.9"/>
    <n v="-6.9"/>
    <n v="0"/>
    <n v="1.1000000000000001"/>
    <n v="0.53600000000000003"/>
    <n v="0.32400000000000001"/>
    <n v="0"/>
    <n v="-999"/>
    <x v="6"/>
  </r>
  <r>
    <d v="2018-03-28T00:00:00"/>
    <n v="87"/>
    <n v="7.75"/>
    <n v="13.38"/>
    <n v="-2.1"/>
    <n v="3.5"/>
    <n v="-11.4"/>
    <n v="97.2"/>
    <n v="45.4"/>
    <n v="2.2999999999999998"/>
    <n v="8.8000000000000007"/>
    <n v="0"/>
    <n v="1432.0000000000002"/>
    <n v="-0.4"/>
    <n v="-6.3"/>
    <n v="0.5"/>
    <n v="-21"/>
    <n v="0"/>
    <n v="1.1000000000000001"/>
    <n v="0.35599999999999998"/>
    <n v="0.42799999999999999"/>
    <n v="0"/>
    <n v="-999"/>
    <x v="6"/>
  </r>
  <r>
    <d v="2018-03-29T00:00:00"/>
    <n v="88"/>
    <n v="14.65"/>
    <n v="6.44"/>
    <n v="-3.4"/>
    <n v="2"/>
    <n v="-13.6"/>
    <n v="98.3"/>
    <n v="65.900000000000006"/>
    <n v="1.7"/>
    <n v="4.8"/>
    <n v="11.88"/>
    <n v="1509.0000000000002"/>
    <n v="-0.3"/>
    <n v="-7.1"/>
    <n v="-0.1"/>
    <n v="-23"/>
    <n v="0.1"/>
    <n v="1.2"/>
    <n v="0.46500000000000002"/>
    <n v="0.24099999999999999"/>
    <n v="0"/>
    <n v="-999"/>
    <x v="6"/>
  </r>
  <r>
    <d v="2018-03-30T00:00:00"/>
    <n v="89"/>
    <n v="18.850000000000001"/>
    <n v="12.49"/>
    <n v="-0.8"/>
    <n v="5.0999999999999996"/>
    <n v="-6"/>
    <n v="95.6"/>
    <n v="42.7"/>
    <n v="3"/>
    <n v="10.3"/>
    <n v="4.4400000000000004"/>
    <n v="1486.0000000000002"/>
    <n v="-0.4"/>
    <n v="-3"/>
    <n v="1"/>
    <n v="-10.1"/>
    <n v="0"/>
    <n v="1"/>
    <n v="0.375"/>
    <n v="0.503"/>
    <n v="0"/>
    <n v="-999"/>
    <x v="6"/>
  </r>
  <r>
    <d v="2018-03-31T00:00:00"/>
    <n v="90"/>
    <n v="11.66"/>
    <n v="16.63"/>
    <n v="-7.3"/>
    <n v="2.8"/>
    <n v="-17"/>
    <n v="94.6"/>
    <n v="18.600000000000001"/>
    <n v="1.3"/>
    <n v="5.4"/>
    <n v="0"/>
    <n v="1461.0000000000002"/>
    <n v="-0.4"/>
    <n v="-14.6"/>
    <n v="-3.5"/>
    <n v="-27.6"/>
    <n v="-0.1"/>
    <n v="1.1000000000000001"/>
    <n v="0.13900000000000001"/>
    <n v="0.60799999999999998"/>
    <n v="1461.0000000000002"/>
    <n v="-0.4"/>
    <x v="6"/>
  </r>
  <r>
    <d v="2018-04-01T00:00:00"/>
    <n v="91"/>
    <n v="13.45"/>
    <n v="10.23"/>
    <n v="-5.2"/>
    <n v="3.7"/>
    <n v="-11.8"/>
    <n v="92.4"/>
    <n v="35.1"/>
    <n v="1.7"/>
    <n v="8.1"/>
    <n v="1.92"/>
    <n v="1462.0000000000002"/>
    <n v="-0.4"/>
    <n v="-8.5"/>
    <n v="0.6"/>
    <n v="-18.2"/>
    <n v="-0.1"/>
    <n v="1.1000000000000001"/>
    <n v="0.27900000000000003"/>
    <n v="0.51700000000000002"/>
    <n v="0"/>
    <n v="-999"/>
    <x v="7"/>
  </r>
  <r>
    <d v="2018-04-02T00:00:00"/>
    <n v="92"/>
    <n v="9.74"/>
    <n v="11.56"/>
    <n v="-7.1"/>
    <n v="-2.5"/>
    <n v="-9.6999999999999993"/>
    <n v="92.6"/>
    <n v="45.8"/>
    <n v="2.2000000000000002"/>
    <n v="5.9"/>
    <n v="8.4"/>
    <n v="1472.0000000000002"/>
    <n v="-0.5"/>
    <n v="-9.5"/>
    <n v="-1.4"/>
    <n v="-15.3"/>
    <n v="-0.1"/>
    <n v="1.1000000000000001"/>
    <n v="0.23300000000000001"/>
    <n v="0.27500000000000002"/>
    <n v="0"/>
    <n v="-999"/>
    <x v="7"/>
  </r>
  <r>
    <d v="2018-04-03T00:00:00"/>
    <n v="93"/>
    <n v="15.75"/>
    <n v="8.89"/>
    <n v="-4.5"/>
    <n v="0.6"/>
    <n v="-8.1"/>
    <n v="94.3"/>
    <n v="52.8"/>
    <n v="1.1000000000000001"/>
    <n v="3.9"/>
    <n v="1.68"/>
    <n v="1481.0000000000002"/>
    <n v="-0.5"/>
    <n v="-6.8"/>
    <n v="-3.2"/>
    <n v="-9.6"/>
    <n v="-0.1"/>
    <n v="1.1000000000000001"/>
    <n v="0.33700000000000002"/>
    <n v="0.30099999999999999"/>
    <n v="0"/>
    <n v="-999"/>
    <x v="7"/>
  </r>
  <r>
    <d v="2018-04-04T00:00:00"/>
    <n v="94"/>
    <n v="8.23"/>
    <n v="13.31"/>
    <n v="-3.3"/>
    <n v="5.0999999999999996"/>
    <n v="-14.8"/>
    <n v="97.2"/>
    <n v="35.6"/>
    <n v="1.2"/>
    <n v="4.8"/>
    <n v="0"/>
    <n v="1466.0000000000002"/>
    <n v="-0.4"/>
    <n v="-8.6999999999999993"/>
    <n v="0.3"/>
    <n v="-24.6"/>
    <n v="0"/>
    <n v="1.1000000000000001"/>
    <n v="0.313"/>
    <n v="0.56499999999999995"/>
    <n v="0"/>
    <n v="-999"/>
    <x v="7"/>
  </r>
  <r>
    <d v="2018-04-05T00:00:00"/>
    <n v="95"/>
    <n v="9.86"/>
    <n v="7.34"/>
    <n v="-1.2"/>
    <n v="0.5"/>
    <n v="-2.8"/>
    <n v="98.2"/>
    <n v="90.7"/>
    <n v="1.9"/>
    <n v="4"/>
    <n v="8.76"/>
    <n v="1528"/>
    <n v="-0.5"/>
    <n v="-1.7"/>
    <n v="-0.1"/>
    <n v="-4.4000000000000004"/>
    <n v="-0.1"/>
    <n v="1"/>
    <n v="0.57399999999999995"/>
    <n v="5.8999999999999997E-2"/>
    <n v="0"/>
    <n v="-999"/>
    <x v="7"/>
  </r>
  <r>
    <d v="2018-04-06T00:00:00"/>
    <n v="96"/>
    <n v="5.31"/>
    <n v="7.87"/>
    <n v="0.4"/>
    <n v="2.5"/>
    <n v="-1.5"/>
    <n v="99.7"/>
    <n v="88.8"/>
    <n v="1.6"/>
    <n v="3.8"/>
    <n v="7.34"/>
    <n v="1465.0000000000002"/>
    <n v="-0.5"/>
    <n v="-0.4"/>
    <n v="0.5"/>
    <n v="-2.2999999999999998"/>
    <n v="0"/>
    <n v="1"/>
    <n v="0.64900000000000002"/>
    <n v="8.2000000000000003E-2"/>
    <n v="0"/>
    <n v="-999"/>
    <x v="7"/>
  </r>
  <r>
    <d v="2018-04-07T00:00:00"/>
    <n v="97"/>
    <n v="14.73"/>
    <n v="4.74"/>
    <n v="0.4"/>
    <n v="3.3"/>
    <n v="-0.9"/>
    <n v="99.7"/>
    <n v="86"/>
    <n v="1.5"/>
    <n v="5.5"/>
    <n v="12.26"/>
    <n v="1524"/>
    <n v="-0.5"/>
    <n v="-0.6"/>
    <n v="0.2"/>
    <n v="-3.5"/>
    <n v="0"/>
    <n v="1"/>
    <n v="0.66500000000000004"/>
    <n v="0.108"/>
    <n v="0"/>
    <n v="-999"/>
    <x v="7"/>
  </r>
  <r>
    <d v="2018-04-08T00:00:00"/>
    <n v="98"/>
    <n v="18.57"/>
    <n v="11.7"/>
    <n v="1.8"/>
    <n v="8.3000000000000007"/>
    <n v="-1.3"/>
    <n v="99.2"/>
    <n v="55"/>
    <n v="1.9"/>
    <n v="5.6"/>
    <n v="4"/>
    <n v="1460.0000000000002"/>
    <n v="-0.5"/>
    <n v="-0.9"/>
    <n v="1.1000000000000001"/>
    <n v="-5.6"/>
    <n v="-0.1"/>
    <n v="1"/>
    <n v="0.60199999999999998"/>
    <n v="0.49299999999999999"/>
    <n v="0"/>
    <n v="-999"/>
    <x v="7"/>
  </r>
  <r>
    <d v="2018-04-09T00:00:00"/>
    <n v="99"/>
    <n v="10.63"/>
    <n v="13.89"/>
    <n v="3.4"/>
    <n v="9.5"/>
    <n v="-2.6"/>
    <n v="96.1"/>
    <n v="39.4"/>
    <n v="1.9"/>
    <n v="5.7"/>
    <n v="1"/>
    <n v="1424.0000000000002"/>
    <n v="-0.4"/>
    <n v="-2.2999999999999998"/>
    <n v="1.1000000000000001"/>
    <n v="-9.5"/>
    <n v="0"/>
    <n v="1"/>
    <n v="0.46800000000000003"/>
    <n v="0.71899999999999997"/>
    <n v="0"/>
    <n v="-999"/>
    <x v="7"/>
  </r>
  <r>
    <d v="2018-04-10T00:00:00"/>
    <n v="100"/>
    <n v="11.75"/>
    <n v="7.64"/>
    <n v="2.1"/>
    <n v="9.1999999999999993"/>
    <n v="-5.6"/>
    <n v="96"/>
    <n v="55.5"/>
    <n v="2.4"/>
    <n v="6.4"/>
    <n v="0"/>
    <n v="1391.0000000000002"/>
    <n v="-0.4"/>
    <n v="-1.9"/>
    <n v="1.3"/>
    <n v="-9.5"/>
    <n v="0"/>
    <n v="1"/>
    <n v="0.64600000000000002"/>
    <n v="0.51800000000000002"/>
    <n v="0"/>
    <n v="-999"/>
    <x v="7"/>
  </r>
  <r>
    <d v="2018-04-11T00:00:00"/>
    <n v="101"/>
    <n v="12.75"/>
    <n v="8.5299999999999994"/>
    <n v="-0.2"/>
    <n v="6.6"/>
    <n v="-8.6"/>
    <n v="96.6"/>
    <n v="38.700000000000003"/>
    <n v="1.6"/>
    <n v="5.3"/>
    <n v="0"/>
    <n v="1392.0000000000002"/>
    <n v="-0.2"/>
    <n v="-4.2"/>
    <n v="1"/>
    <n v="-13.3"/>
    <n v="0.1"/>
    <n v="1.1000000000000001"/>
    <n v="0.377"/>
    <n v="0.59699999999999998"/>
    <n v="0"/>
    <n v="-999"/>
    <x v="7"/>
  </r>
  <r>
    <d v="2018-04-12T00:00:00"/>
    <n v="102"/>
    <n v="6.85"/>
    <n v="10.55"/>
    <n v="-2.1"/>
    <n v="1.8"/>
    <n v="-9.9"/>
    <n v="97.6"/>
    <n v="47.9"/>
    <n v="2.5"/>
    <n v="6.6"/>
    <n v="4.32"/>
    <n v="1402.0000000000002"/>
    <n v="-0.3"/>
    <n v="-5.6"/>
    <n v="-1.6"/>
    <n v="-20.2"/>
    <n v="-0.1"/>
    <n v="1"/>
    <n v="0.33300000000000002"/>
    <n v="0.36199999999999999"/>
    <n v="0"/>
    <n v="-999"/>
    <x v="7"/>
  </r>
  <r>
    <d v="2018-04-13T00:00:00"/>
    <n v="103"/>
    <n v="12.06"/>
    <n v="6.03"/>
    <n v="-2.9"/>
    <n v="3"/>
    <n v="-12.7"/>
    <n v="96.6"/>
    <n v="62.5"/>
    <n v="1.9"/>
    <n v="5.0999999999999996"/>
    <n v="2.8"/>
    <n v="1413.0000000000002"/>
    <n v="-0.3"/>
    <n v="-5.4"/>
    <n v="0.8"/>
    <n v="-22"/>
    <n v="0"/>
    <n v="1"/>
    <n v="0.47299999999999998"/>
    <n v="0.28399999999999997"/>
    <n v="0"/>
    <n v="-999"/>
    <x v="7"/>
  </r>
  <r>
    <d v="2018-04-14T00:00:00"/>
    <n v="104"/>
    <n v="10.77"/>
    <n v="9.51"/>
    <n v="1.7"/>
    <n v="7.5"/>
    <n v="-3"/>
    <n v="98.9"/>
    <n v="38.5"/>
    <n v="1.6"/>
    <n v="5.0999999999999996"/>
    <n v="3.5"/>
    <n v="1395"/>
    <n v="-0.2"/>
    <n v="-2.4"/>
    <n v="0.9"/>
    <n v="-13"/>
    <n v="0"/>
    <n v="1.1000000000000001"/>
    <n v="0.39900000000000002"/>
    <n v="0.63700000000000001"/>
    <n v="0"/>
    <n v="-999"/>
    <x v="7"/>
  </r>
  <r>
    <d v="2018-04-15T00:00:00"/>
    <n v="105"/>
    <n v="9.69"/>
    <n v="9.7799999999999994"/>
    <n v="0.9"/>
    <n v="7.1"/>
    <n v="-1.7"/>
    <n v="99"/>
    <n v="56"/>
    <n v="1.1000000000000001"/>
    <n v="3.7"/>
    <n v="15.96"/>
    <n v="1425.0000000000002"/>
    <n v="-0.3"/>
    <n v="-0.6"/>
    <n v="1"/>
    <n v="-3.1"/>
    <n v="-0.1"/>
    <n v="1"/>
    <n v="0.56499999999999995"/>
    <n v="0.44400000000000001"/>
    <n v="0"/>
    <n v="-999"/>
    <x v="7"/>
  </r>
  <r>
    <d v="2018-04-16T00:00:00"/>
    <n v="106"/>
    <n v="15.25"/>
    <n v="8.11"/>
    <n v="-0.1"/>
    <n v="5.9"/>
    <n v="-2.8"/>
    <n v="99.4"/>
    <n v="67.8"/>
    <n v="1.6"/>
    <n v="4.8"/>
    <n v="22.2"/>
    <n v="1551.0000000000002"/>
    <n v="-0.3"/>
    <n v="-1.1000000000000001"/>
    <n v="1.2"/>
    <n v="-3.6"/>
    <n v="-0.1"/>
    <n v="1"/>
    <n v="0.629"/>
    <n v="0.29899999999999999"/>
    <n v="0"/>
    <n v="-999"/>
    <x v="7"/>
  </r>
  <r>
    <d v="2018-04-17T00:00:00"/>
    <n v="107"/>
    <n v="14.49"/>
    <n v="13.59"/>
    <n v="-1.9"/>
    <n v="3"/>
    <n v="-7.7"/>
    <n v="97.8"/>
    <n v="57.8"/>
    <n v="2.6"/>
    <n v="8.1999999999999993"/>
    <n v="11.88"/>
    <n v="1542.0000000000002"/>
    <n v="-0.2"/>
    <n v="-4.4000000000000004"/>
    <n v="0.9"/>
    <n v="-15.2"/>
    <n v="0"/>
    <n v="1"/>
    <n v="0.438"/>
    <n v="0.32"/>
    <n v="0"/>
    <n v="-999"/>
    <x v="7"/>
  </r>
  <r>
    <d v="2018-04-18T00:00:00"/>
    <n v="108"/>
    <n v="23.23"/>
    <n v="11.82"/>
    <n v="-2.7"/>
    <n v="4.4000000000000004"/>
    <n v="-11.6"/>
    <n v="97.9"/>
    <n v="45.5"/>
    <n v="1"/>
    <n v="3.3"/>
    <n v="0"/>
    <n v="1510.0000000000002"/>
    <n v="-0.3"/>
    <n v="-8.3000000000000007"/>
    <n v="0.8"/>
    <n v="-20.100000000000001"/>
    <n v="-0.1"/>
    <n v="1"/>
    <n v="0.38"/>
    <n v="0.45600000000000002"/>
    <n v="0"/>
    <n v="-999"/>
    <x v="7"/>
  </r>
  <r>
    <d v="2018-04-19T00:00:00"/>
    <n v="109"/>
    <n v="18.989999999999998"/>
    <n v="18.559999999999999"/>
    <n v="0"/>
    <n v="10.1"/>
    <n v="-11.3"/>
    <n v="97.7"/>
    <n v="29"/>
    <n v="1"/>
    <n v="3.8"/>
    <n v="0"/>
    <n v="1463"/>
    <n v="-0.3"/>
    <n v="-7"/>
    <n v="0.7"/>
    <n v="-20.399999999999999"/>
    <n v="-0.1"/>
    <n v="1"/>
    <n v="0.35799999999999998"/>
    <n v="0.877"/>
    <n v="0"/>
    <n v="-999"/>
    <x v="7"/>
  </r>
  <r>
    <d v="2018-04-20T00:00:00"/>
    <n v="110"/>
    <n v="24.61"/>
    <n v="14.23"/>
    <n v="3"/>
    <n v="12.1"/>
    <n v="-6.6"/>
    <n v="97.8"/>
    <n v="32.299999999999997"/>
    <n v="1.3"/>
    <n v="4.9000000000000004"/>
    <n v="0"/>
    <n v="1407"/>
    <n v="-0.2"/>
    <n v="-3.1"/>
    <n v="0.9"/>
    <n v="-12.7"/>
    <n v="0"/>
    <n v="1"/>
    <n v="0.45600000000000002"/>
    <n v="0.95499999999999996"/>
    <n v="0"/>
    <n v="-999"/>
    <x v="7"/>
  </r>
  <r>
    <d v="2018-04-21T00:00:00"/>
    <n v="111"/>
    <n v="22.56"/>
    <n v="19.95"/>
    <n v="0.7"/>
    <n v="5.3"/>
    <n v="-2.9"/>
    <n v="97.4"/>
    <n v="37.4"/>
    <n v="3.1"/>
    <n v="8.9"/>
    <n v="4.4400000000000004"/>
    <n v="1390.0000000000002"/>
    <n v="-0.2"/>
    <n v="-2.6"/>
    <n v="0.5"/>
    <n v="-6"/>
    <n v="0"/>
    <n v="1"/>
    <n v="0.33300000000000002"/>
    <n v="0.55700000000000005"/>
    <n v="0"/>
    <n v="-999"/>
    <x v="7"/>
  </r>
  <r>
    <d v="2018-04-22T00:00:00"/>
    <n v="112"/>
    <n v="26.22"/>
    <n v="16.87"/>
    <n v="-1.6"/>
    <n v="4.7"/>
    <n v="-7.1"/>
    <n v="92.3"/>
    <n v="35"/>
    <n v="1.6"/>
    <n v="5.8"/>
    <n v="0"/>
    <n v="1375.0000000000002"/>
    <n v="-0.1"/>
    <n v="-5.6"/>
    <n v="0.6"/>
    <n v="-12.1"/>
    <n v="0"/>
    <n v="1"/>
    <n v="0.29899999999999999"/>
    <n v="0.55500000000000005"/>
    <n v="0"/>
    <n v="-999"/>
    <x v="7"/>
  </r>
  <r>
    <d v="2018-04-23T00:00:00"/>
    <n v="113"/>
    <n v="24.47"/>
    <n v="19.010000000000002"/>
    <n v="2.1"/>
    <n v="13.9"/>
    <n v="-10.199999999999999"/>
    <n v="93.6"/>
    <n v="19"/>
    <n v="1.3"/>
    <n v="5.0999999999999996"/>
    <n v="0"/>
    <n v="1343.0000000000002"/>
    <n v="-0.1"/>
    <n v="-5.7"/>
    <n v="0.5"/>
    <n v="-15.4"/>
    <n v="0.1"/>
    <n v="1"/>
    <n v="0.30199999999999999"/>
    <n v="1.286"/>
    <n v="0"/>
    <n v="-999"/>
    <x v="7"/>
  </r>
  <r>
    <d v="2018-04-24T00:00:00"/>
    <n v="114"/>
    <n v="25.98"/>
    <n v="16.850000000000001"/>
    <n v="5.9"/>
    <n v="15.9"/>
    <n v="-4.2"/>
    <n v="82.7"/>
    <n v="14.6"/>
    <n v="1.4"/>
    <n v="5.4"/>
    <n v="0"/>
    <n v="1293.0000000000002"/>
    <n v="-0.1"/>
    <n v="-3.1"/>
    <n v="0.7"/>
    <n v="-10.1"/>
    <n v="0.1"/>
    <n v="1"/>
    <n v="0.26400000000000001"/>
    <n v="1.542"/>
    <n v="0"/>
    <n v="-999"/>
    <x v="7"/>
  </r>
  <r>
    <d v="2018-04-25T00:00:00"/>
    <n v="115"/>
    <n v="26.43"/>
    <n v="17.62"/>
    <n v="4.5999999999999996"/>
    <n v="12.6"/>
    <n v="-3"/>
    <n v="88.1"/>
    <n v="27.1"/>
    <n v="1.7"/>
    <n v="5.5"/>
    <n v="0"/>
    <n v="1249"/>
    <n v="-0.1"/>
    <n v="-2.2000000000000002"/>
    <n v="0.7"/>
    <n v="-7.8"/>
    <n v="0.1"/>
    <n v="1"/>
    <n v="0.39500000000000002"/>
    <n v="1.0629999999999999"/>
    <n v="0"/>
    <n v="-999"/>
    <x v="7"/>
  </r>
  <r>
    <d v="2018-04-26T00:00:00"/>
    <n v="116"/>
    <n v="26.49"/>
    <n v="17.77"/>
    <n v="7.5"/>
    <n v="19.600000000000001"/>
    <n v="-3.7"/>
    <n v="91.1"/>
    <n v="20"/>
    <n v="1.1000000000000001"/>
    <n v="3.6"/>
    <n v="0"/>
    <n v="1190.0000000000002"/>
    <n v="-0.1"/>
    <n v="-2.8"/>
    <n v="0.7"/>
    <n v="-8.5"/>
    <n v="0"/>
    <n v="1"/>
    <n v="0.45600000000000002"/>
    <n v="1.8240000000000001"/>
    <n v="0"/>
    <n v="-999"/>
    <x v="7"/>
  </r>
  <r>
    <d v="2018-04-27T00:00:00"/>
    <n v="117"/>
    <n v="5.82"/>
    <n v="17.87"/>
    <n v="8.6999999999999993"/>
    <n v="20.8"/>
    <n v="-2.2999999999999998"/>
    <n v="92.6"/>
    <n v="13.3"/>
    <n v="1.3"/>
    <n v="4.4000000000000004"/>
    <n v="0"/>
    <n v="1129.0000000000002"/>
    <n v="-0.1"/>
    <n v="-2.5"/>
    <n v="0.7"/>
    <n v="-7.9"/>
    <n v="0"/>
    <n v="1"/>
    <n v="0.32700000000000001"/>
    <n v="2.129"/>
    <n v="0"/>
    <n v="-999"/>
    <x v="7"/>
  </r>
  <r>
    <d v="2018-04-28T00:00:00"/>
    <n v="118"/>
    <n v="15.09"/>
    <n v="3.92"/>
    <n v="3.6"/>
    <n v="9.1999999999999993"/>
    <n v="-1.3"/>
    <n v="99.3"/>
    <n v="64.599999999999994"/>
    <n v="0.9"/>
    <n v="3.1"/>
    <n v="3.2"/>
    <n v="1108"/>
    <n v="-0.1"/>
    <n v="-1"/>
    <n v="0.6"/>
    <n v="-5.7"/>
    <n v="0"/>
    <n v="1"/>
    <n v="0.751"/>
    <n v="0.41199999999999998"/>
    <n v="0"/>
    <n v="-999"/>
    <x v="7"/>
  </r>
  <r>
    <d v="2018-04-29T00:00:00"/>
    <n v="119"/>
    <n v="20.79"/>
    <n v="10.06"/>
    <n v="1.8"/>
    <n v="5.6"/>
    <n v="-2.7"/>
    <n v="99.4"/>
    <n v="53.4"/>
    <n v="1.7"/>
    <n v="5.3"/>
    <n v="3.2"/>
    <n v="1086"/>
    <n v="-0.1"/>
    <n v="-0.6"/>
    <n v="0.7"/>
    <n v="-3.9"/>
    <n v="0"/>
    <n v="1"/>
    <n v="0.48499999999999999"/>
    <n v="0.42399999999999999"/>
    <n v="0"/>
    <n v="-999"/>
    <x v="7"/>
  </r>
  <r>
    <d v="2018-04-30T00:00:00"/>
    <n v="120"/>
    <n v="22.48"/>
    <n v="13.88"/>
    <n v="3"/>
    <n v="9.1"/>
    <n v="-2.1"/>
    <n v="97.2"/>
    <n v="38.700000000000003"/>
    <n v="1.4"/>
    <n v="5.6"/>
    <n v="0.2"/>
    <n v="1049.0000000000002"/>
    <n v="-0.1"/>
    <n v="-0.6"/>
    <n v="1.2"/>
    <n v="-2.4"/>
    <n v="0"/>
    <n v="1"/>
    <n v="0.44700000000000001"/>
    <n v="0.70799999999999996"/>
    <n v="1049.0000000000002"/>
    <n v="-0.1"/>
    <x v="7"/>
  </r>
  <r>
    <d v="2018-05-01T00:00:00"/>
    <n v="121"/>
    <n v="25.4"/>
    <n v="15.3"/>
    <n v="2.6"/>
    <n v="9.1"/>
    <n v="-3.3"/>
    <n v="98.6"/>
    <n v="37.9"/>
    <n v="1.7"/>
    <n v="6"/>
    <n v="1.1000000000000001"/>
    <n v="1013.0000000000001"/>
    <n v="-0.1"/>
    <n v="-1.6"/>
    <n v="1.1000000000000001"/>
    <n v="-7.4"/>
    <n v="0"/>
    <n v="1"/>
    <n v="0.438"/>
    <n v="0.71799999999999997"/>
    <n v="0"/>
    <n v="-999"/>
    <x v="8"/>
  </r>
  <r>
    <d v="2018-05-02T00:00:00"/>
    <n v="122"/>
    <n v="23.4"/>
    <n v="16.809999999999999"/>
    <n v="5.4"/>
    <n v="15.2"/>
    <n v="-3.1"/>
    <n v="95.9"/>
    <n v="32.799999999999997"/>
    <n v="1.3"/>
    <n v="6.2"/>
    <n v="0"/>
    <n v="956.00000000000023"/>
    <n v="-0.1"/>
    <n v="-1.5"/>
    <n v="0.9"/>
    <n v="-4.8"/>
    <n v="0"/>
    <n v="0.9"/>
    <n v="0.56599999999999995"/>
    <n v="1.1599999999999999"/>
    <n v="0"/>
    <n v="-999"/>
    <x v="8"/>
  </r>
  <r>
    <d v="2018-05-03T00:00:00"/>
    <n v="123"/>
    <n v="22.02"/>
    <n v="15.51"/>
    <n v="7.7"/>
    <n v="17.600000000000001"/>
    <n v="-3"/>
    <n v="97.9"/>
    <n v="29.2"/>
    <n v="1.3"/>
    <n v="5"/>
    <n v="0"/>
    <n v="895.00000000000023"/>
    <n v="0"/>
    <n v="-1.4"/>
    <n v="0.8"/>
    <n v="-6.8"/>
    <n v="0"/>
    <n v="0.9"/>
    <n v="0.58799999999999997"/>
    <n v="1.425"/>
    <n v="0"/>
    <n v="-999"/>
    <x v="8"/>
  </r>
  <r>
    <d v="2018-05-04T00:00:00"/>
    <n v="124"/>
    <n v="23.71"/>
    <n v="14.56"/>
    <n v="8.6"/>
    <n v="16.100000000000001"/>
    <n v="0.8"/>
    <n v="96.5"/>
    <n v="32.1"/>
    <n v="1.7"/>
    <n v="4.8"/>
    <n v="0"/>
    <n v="835.00000000000023"/>
    <n v="0"/>
    <n v="0"/>
    <n v="1"/>
    <n v="-1.5"/>
    <n v="0.1"/>
    <n v="0.9"/>
    <n v="0.58699999999999997"/>
    <n v="1.242"/>
    <n v="0"/>
    <n v="-999"/>
    <x v="8"/>
  </r>
  <r>
    <d v="2018-05-05T00:00:00"/>
    <n v="125"/>
    <n v="23.84"/>
    <n v="15.83"/>
    <n v="6.4"/>
    <n v="13.7"/>
    <n v="-2"/>
    <n v="98.6"/>
    <n v="49.5"/>
    <n v="1.9"/>
    <n v="5.4"/>
    <n v="0"/>
    <n v="780.00000000000023"/>
    <n v="0"/>
    <n v="-0.8"/>
    <n v="1.4"/>
    <n v="-4.9000000000000004"/>
    <n v="0.1"/>
    <n v="0.9"/>
    <n v="0.77600000000000002"/>
    <n v="0.79100000000000004"/>
    <n v="0"/>
    <n v="-999"/>
    <x v="8"/>
  </r>
  <r>
    <d v="2018-05-06T00:00:00"/>
    <n v="126"/>
    <n v="14.61"/>
    <n v="15.92"/>
    <n v="9.3000000000000007"/>
    <n v="19.100000000000001"/>
    <n v="0.3"/>
    <n v="97.4"/>
    <n v="31.3"/>
    <n v="1.2"/>
    <n v="4.3"/>
    <n v="0"/>
    <n v="710.00000000000023"/>
    <n v="0"/>
    <n v="-0.2"/>
    <n v="1.6"/>
    <n v="-2.2999999999999998"/>
    <n v="0"/>
    <n v="0.8"/>
    <n v="0.69199999999999995"/>
    <n v="1.5189999999999999"/>
    <n v="0"/>
    <n v="-999"/>
    <x v="8"/>
  </r>
  <r>
    <d v="2018-05-07T00:00:00"/>
    <n v="127"/>
    <n v="27.91"/>
    <n v="9.76"/>
    <n v="7.5"/>
    <n v="18"/>
    <n v="0.8"/>
    <n v="98.9"/>
    <n v="40.799999999999997"/>
    <n v="0.9"/>
    <n v="4"/>
    <n v="1.5"/>
    <n v="661.00000000000023"/>
    <n v="-0.1"/>
    <n v="0"/>
    <n v="1.4"/>
    <n v="-2.1"/>
    <n v="-0.1"/>
    <n v="0.7"/>
    <n v="0.84199999999999997"/>
    <n v="1.222"/>
    <n v="0"/>
    <n v="-999"/>
    <x v="8"/>
  </r>
  <r>
    <d v="2018-05-08T00:00:00"/>
    <n v="128"/>
    <n v="12.47"/>
    <n v="18.61"/>
    <n v="8.6999999999999993"/>
    <n v="19.399999999999999"/>
    <n v="-2.1"/>
    <n v="99"/>
    <n v="31.3"/>
    <n v="1.1000000000000001"/>
    <n v="4.3"/>
    <n v="0.7"/>
    <n v="603.00000000000023"/>
    <n v="0"/>
    <n v="-0.9"/>
    <n v="1.2"/>
    <n v="-5.4"/>
    <n v="0"/>
    <n v="0.7"/>
    <n v="0.70499999999999996"/>
    <n v="1.5469999999999999"/>
    <n v="0"/>
    <n v="-999"/>
    <x v="8"/>
  </r>
  <r>
    <d v="2018-05-09T00:00:00"/>
    <n v="129"/>
    <n v="15.31"/>
    <n v="8.27"/>
    <n v="6.1"/>
    <n v="12"/>
    <n v="-1.6"/>
    <n v="99.4"/>
    <n v="49.2"/>
    <n v="1.2"/>
    <n v="6.1"/>
    <n v="19.5"/>
    <n v="559.00000000000011"/>
    <n v="-0.1"/>
    <n v="0.2"/>
    <n v="2.5"/>
    <n v="-3.9"/>
    <n v="0"/>
    <n v="0.8"/>
    <n v="0.69"/>
    <n v="0.71199999999999997"/>
    <n v="0"/>
    <n v="-999"/>
    <x v="8"/>
  </r>
  <r>
    <d v="2018-05-10T00:00:00"/>
    <n v="130"/>
    <n v="28.26"/>
    <n v="10.06"/>
    <n v="2.8"/>
    <n v="7.1"/>
    <n v="-2.6"/>
    <n v="98.6"/>
    <n v="61"/>
    <n v="1.4"/>
    <n v="5.6"/>
    <n v="5.6"/>
    <n v="528.00000000000023"/>
    <n v="0"/>
    <n v="-0.6"/>
    <n v="1"/>
    <n v="-5.2"/>
    <n v="0"/>
    <n v="0.7"/>
    <n v="0.61499999999999999"/>
    <n v="0.39300000000000002"/>
    <n v="0"/>
    <n v="-999"/>
    <x v="8"/>
  </r>
  <r>
    <d v="2018-05-11T00:00:00"/>
    <n v="131"/>
    <n v="28.85"/>
    <n v="18.2"/>
    <n v="5.6"/>
    <n v="12"/>
    <n v="-1.3"/>
    <n v="98.4"/>
    <n v="44.3"/>
    <n v="2.6"/>
    <n v="7"/>
    <n v="0.8"/>
    <n v="446.00000000000017"/>
    <n v="0"/>
    <n v="-0.5"/>
    <n v="1.2"/>
    <n v="-4.2"/>
    <n v="0"/>
    <n v="0.8"/>
    <n v="0.621"/>
    <n v="0.78100000000000003"/>
    <n v="0"/>
    <n v="-999"/>
    <x v="8"/>
  </r>
  <r>
    <d v="2018-05-12T00:00:00"/>
    <n v="132"/>
    <n v="28.87"/>
    <n v="18.350000000000001"/>
    <n v="7.1"/>
    <n v="17.2"/>
    <n v="-2.2000000000000002"/>
    <n v="99"/>
    <n v="29.7"/>
    <n v="1.8"/>
    <n v="7.5"/>
    <n v="0"/>
    <n v="374.00000000000011"/>
    <n v="0"/>
    <n v="-1.6"/>
    <n v="1.1000000000000001"/>
    <n v="-6.2"/>
    <n v="0"/>
    <n v="0.7"/>
    <n v="0.58299999999999996"/>
    <n v="1.379"/>
    <n v="0"/>
    <n v="-999"/>
    <x v="8"/>
  </r>
  <r>
    <d v="2018-05-13T00:00:00"/>
    <n v="133"/>
    <n v="27.96"/>
    <n v="17.920000000000002"/>
    <n v="10"/>
    <n v="22.1"/>
    <n v="-1.2"/>
    <n v="98.7"/>
    <n v="21.2"/>
    <n v="1.6"/>
    <n v="5.3"/>
    <n v="0"/>
    <n v="291.00000000000034"/>
    <n v="0.1"/>
    <n v="-1.2"/>
    <n v="1.3"/>
    <n v="-5.3"/>
    <n v="0"/>
    <n v="0.6"/>
    <n v="0.56399999999999995"/>
    <n v="2.0960000000000001"/>
    <n v="0"/>
    <n v="-999"/>
    <x v="8"/>
  </r>
  <r>
    <d v="2018-05-14T00:00:00"/>
    <n v="134"/>
    <n v="27.09"/>
    <n v="16.52"/>
    <n v="12.1"/>
    <n v="23.4"/>
    <n v="-0.3"/>
    <n v="96.7"/>
    <n v="21.5"/>
    <n v="1"/>
    <n v="4.2"/>
    <n v="0"/>
    <n v="213.99999999999997"/>
    <n v="0"/>
    <n v="-0.6"/>
    <n v="2.1"/>
    <n v="-4.5"/>
    <n v="0"/>
    <n v="0.5"/>
    <n v="0.61899999999999999"/>
    <n v="2.2589999999999999"/>
    <n v="0"/>
    <n v="-999"/>
    <x v="8"/>
  </r>
  <r>
    <d v="2018-05-15T00:00:00"/>
    <n v="135"/>
    <n v="25.12"/>
    <n v="13.99"/>
    <n v="12.3"/>
    <n v="23.4"/>
    <n v="0.6"/>
    <n v="98.5"/>
    <n v="27.3"/>
    <n v="1.1000000000000001"/>
    <n v="4.3"/>
    <n v="0"/>
    <n v="115.00000000000021"/>
    <n v="0"/>
    <n v="1.4"/>
    <n v="7.3"/>
    <n v="-3.2"/>
    <n v="0"/>
    <n v="0.5"/>
    <n v="0.78600000000000003"/>
    <n v="2.0920000000000001"/>
    <n v="0"/>
    <n v="-999"/>
    <x v="8"/>
  </r>
  <r>
    <d v="2018-05-16T00:00:00"/>
    <n v="136"/>
    <n v="9.5500000000000007"/>
    <n v="8.91"/>
    <n v="10.7"/>
    <n v="19.7"/>
    <n v="1.2"/>
    <n v="97.9"/>
    <n v="28.1"/>
    <n v="1.3"/>
    <n v="5.8"/>
    <n v="0"/>
    <n v="0"/>
    <n v="0"/>
    <n v="5.8"/>
    <n v="18.5"/>
    <n v="-1.7"/>
    <n v="3"/>
    <n v="0.5"/>
    <n v="0.64500000000000002"/>
    <n v="1.65"/>
    <n v="0"/>
    <n v="-999"/>
    <x v="8"/>
  </r>
  <r>
    <d v="2018-05-17T00:00:00"/>
    <n v="137"/>
    <n v="15.5"/>
    <n v="1.61"/>
    <n v="7.6"/>
    <n v="12.4"/>
    <n v="0.7"/>
    <n v="97.1"/>
    <n v="56.8"/>
    <n v="1.5"/>
    <n v="6.5"/>
    <n v="1.524"/>
    <n v="0"/>
    <n v="0"/>
    <n v="6.8"/>
    <n v="16"/>
    <n v="-1.1000000000000001"/>
    <n v="5.7"/>
    <n v="1"/>
    <n v="0.81799999999999995"/>
    <n v="0.622"/>
    <n v="0"/>
    <n v="-999"/>
    <x v="8"/>
  </r>
  <r>
    <d v="2018-05-18T00:00:00"/>
    <n v="138"/>
    <n v="14.25"/>
    <n v="2.39"/>
    <n v="7.9"/>
    <n v="12.6"/>
    <n v="0.9"/>
    <n v="97.6"/>
    <n v="55.9"/>
    <n v="1.1000000000000001"/>
    <n v="6"/>
    <n v="1.778"/>
    <n v="0"/>
    <n v="0"/>
    <n v="9.8000000000000007"/>
    <n v="22.7"/>
    <n v="-0.7"/>
    <n v="9"/>
    <n v="1.6"/>
    <n v="0.81499999999999995"/>
    <n v="0.64300000000000002"/>
    <n v="0"/>
    <n v="-999"/>
    <x v="8"/>
  </r>
  <r>
    <d v="2018-05-19T00:00:00"/>
    <n v="139"/>
    <n v="15.67"/>
    <n v="2.27"/>
    <n v="5.7"/>
    <n v="12.1"/>
    <n v="-0.9"/>
    <n v="99"/>
    <n v="53.5"/>
    <n v="1.2"/>
    <n v="3.8"/>
    <n v="0.254"/>
    <n v="0"/>
    <n v="0"/>
    <n v="7.3"/>
    <n v="24.2"/>
    <n v="-1.5"/>
    <n v="7.2"/>
    <n v="2.4"/>
    <n v="0.755"/>
    <n v="0.65600000000000003"/>
    <n v="0"/>
    <n v="-999"/>
    <x v="8"/>
  </r>
  <r>
    <d v="2018-05-20T00:00:00"/>
    <n v="140"/>
    <n v="23.27"/>
    <n v="2.6"/>
    <n v="7.4"/>
    <n v="14.8"/>
    <n v="-0.9"/>
    <n v="99.3"/>
    <n v="47.2"/>
    <n v="0.8"/>
    <n v="4.7"/>
    <n v="0"/>
    <n v="0"/>
    <n v="0"/>
    <n v="9.1"/>
    <n v="28.8"/>
    <n v="-1.6"/>
    <n v="8"/>
    <n v="2.9"/>
    <n v="0.79400000000000004"/>
    <n v="0.88900000000000001"/>
    <n v="0"/>
    <n v="-999"/>
    <x v="8"/>
  </r>
  <r>
    <d v="2018-05-21T00:00:00"/>
    <n v="141"/>
    <n v="26.15"/>
    <n v="3.94"/>
    <n v="9.6999999999999993"/>
    <n v="19.2"/>
    <n v="-0.3"/>
    <n v="98.9"/>
    <n v="23.2"/>
    <n v="1"/>
    <n v="4"/>
    <n v="0"/>
    <n v="0"/>
    <n v="0"/>
    <n v="11.9"/>
    <n v="37.299999999999997"/>
    <n v="-1.8"/>
    <n v="9.9"/>
    <n v="3.3"/>
    <n v="0.51600000000000001"/>
    <n v="1.708"/>
    <n v="0"/>
    <n v="-999"/>
    <x v="8"/>
  </r>
  <r>
    <d v="2018-05-22T00:00:00"/>
    <n v="142"/>
    <n v="22.21"/>
    <n v="4.51"/>
    <n v="12"/>
    <n v="22.5"/>
    <n v="0.5"/>
    <n v="98.6"/>
    <n v="26.1"/>
    <n v="1"/>
    <n v="3.5"/>
    <n v="0"/>
    <n v="0"/>
    <n v="-999"/>
    <n v="14.8"/>
    <n v="41.7"/>
    <n v="-1.9"/>
    <n v="11.9"/>
    <n v="3.9"/>
    <n v="0.71099999999999997"/>
    <n v="2.0139999999999998"/>
    <n v="0"/>
    <n v="-999"/>
    <x v="8"/>
  </r>
  <r>
    <d v="2018-05-23T00:00:00"/>
    <n v="143"/>
    <n v="24.03"/>
    <n v="3.91"/>
    <n v="13.3"/>
    <n v="22.7"/>
    <n v="2.1"/>
    <n v="96.6"/>
    <n v="27.1"/>
    <n v="1.2"/>
    <n v="5"/>
    <n v="0"/>
    <n v="0"/>
    <n v="-999"/>
    <n v="15.5"/>
    <n v="44.3"/>
    <n v="-0.6"/>
    <n v="12.6"/>
    <n v="4.7"/>
    <n v="0.747"/>
    <n v="2.0110000000000001"/>
    <n v="0"/>
    <n v="-999"/>
    <x v="8"/>
  </r>
  <r>
    <d v="2018-05-24T00:00:00"/>
    <n v="144"/>
    <n v="25.4"/>
    <n v="4.26"/>
    <n v="12.1"/>
    <n v="21.1"/>
    <n v="2.7"/>
    <n v="95.9"/>
    <n v="32.5"/>
    <n v="1.6"/>
    <n v="5.7"/>
    <n v="0"/>
    <n v="0"/>
    <n v="-999"/>
    <n v="15.3"/>
    <n v="43.1"/>
    <n v="0.2"/>
    <n v="12.9"/>
    <n v="5.4"/>
    <n v="0.81299999999999994"/>
    <n v="1.6890000000000001"/>
    <n v="0"/>
    <n v="-999"/>
    <x v="8"/>
  </r>
  <r>
    <d v="2018-05-25T00:00:00"/>
    <n v="145"/>
    <n v="27"/>
    <n v="4.51"/>
    <n v="11.4"/>
    <n v="20"/>
    <n v="1.3"/>
    <n v="97.7"/>
    <n v="31.1"/>
    <n v="1.5"/>
    <n v="4.7"/>
    <n v="0"/>
    <n v="0"/>
    <n v="-999"/>
    <n v="15.3"/>
    <n v="41.5"/>
    <n v="-1.4"/>
    <n v="12.8"/>
    <n v="5.9"/>
    <n v="0.72699999999999998"/>
    <n v="1.611"/>
    <n v="0"/>
    <n v="-999"/>
    <x v="8"/>
  </r>
  <r>
    <d v="2018-05-26T00:00:00"/>
    <n v="146"/>
    <n v="29.87"/>
    <n v="4.88"/>
    <n v="7.9"/>
    <n v="16.3"/>
    <n v="-0.7"/>
    <n v="94.9"/>
    <n v="23.2"/>
    <n v="2"/>
    <n v="6"/>
    <n v="0"/>
    <n v="0"/>
    <n v="-999"/>
    <n v="12.3"/>
    <n v="37.299999999999997"/>
    <n v="-3.6"/>
    <n v="11.4"/>
    <n v="6.4"/>
    <n v="0.43"/>
    <n v="1.423"/>
    <n v="0"/>
    <n v="-999"/>
    <x v="8"/>
  </r>
  <r>
    <d v="2018-05-27T00:00:00"/>
    <n v="147"/>
    <n v="29.04"/>
    <n v="5.39"/>
    <n v="10.199999999999999"/>
    <n v="20"/>
    <n v="-2.1"/>
    <n v="98.5"/>
    <n v="31.5"/>
    <n v="1.4"/>
    <n v="5.4"/>
    <n v="0"/>
    <n v="0"/>
    <n v="-999"/>
    <n v="15.9"/>
    <n v="40.6"/>
    <n v="-3.9"/>
    <n v="12.9"/>
    <n v="6.5"/>
    <n v="0.73599999999999999"/>
    <n v="1.601"/>
    <n v="0"/>
    <n v="-999"/>
    <x v="8"/>
  </r>
  <r>
    <d v="2018-05-28T00:00:00"/>
    <n v="148"/>
    <n v="18.78"/>
    <n v="5.29"/>
    <n v="9.4"/>
    <n v="18"/>
    <n v="-0.5"/>
    <n v="99"/>
    <n v="25.3"/>
    <n v="1.8"/>
    <n v="5.9"/>
    <n v="0"/>
    <n v="0"/>
    <n v="-999"/>
    <n v="14.2"/>
    <n v="42.5"/>
    <n v="-4.2"/>
    <n v="12.9"/>
    <n v="6.9"/>
    <n v="0.52200000000000002"/>
    <n v="1.5409999999999999"/>
    <n v="0"/>
    <n v="-999"/>
    <x v="8"/>
  </r>
  <r>
    <d v="2018-05-29T00:00:00"/>
    <n v="149"/>
    <n v="17.16"/>
    <n v="3.47"/>
    <n v="5.3"/>
    <n v="12.4"/>
    <n v="-2.1"/>
    <n v="98.1"/>
    <n v="35.200000000000003"/>
    <n v="1.6"/>
    <n v="6.2"/>
    <n v="4.8259999999999996"/>
    <n v="0"/>
    <n v="-999"/>
    <n v="9.6"/>
    <n v="39.799999999999997"/>
    <n v="-5"/>
    <n v="9.6"/>
    <n v="7.3"/>
    <n v="0.50700000000000001"/>
    <n v="0.93300000000000005"/>
    <n v="0"/>
    <n v="-999"/>
    <x v="8"/>
  </r>
  <r>
    <d v="2018-05-30T00:00:00"/>
    <n v="150"/>
    <n v="18.88"/>
    <n v="3.06"/>
    <n v="2.9"/>
    <n v="9.5"/>
    <n v="-2.6"/>
    <n v="98.5"/>
    <n v="33.799999999999997"/>
    <n v="1.1000000000000001"/>
    <n v="4.5"/>
    <n v="0.76200000000000001"/>
    <n v="0"/>
    <n v="-999"/>
    <n v="5.9"/>
    <n v="23.8"/>
    <n v="-3.9"/>
    <n v="7.7"/>
    <n v="7"/>
    <n v="0.40100000000000002"/>
    <n v="0.78600000000000003"/>
    <n v="0"/>
    <n v="-999"/>
    <x v="8"/>
  </r>
  <r>
    <d v="2018-05-31T00:00:00"/>
    <n v="151"/>
    <n v="24.91"/>
    <n v="3.49"/>
    <n v="5.4"/>
    <n v="11.8"/>
    <n v="-3.9"/>
    <n v="97"/>
    <n v="28.4"/>
    <n v="1.4"/>
    <n v="5.8"/>
    <n v="0.254"/>
    <n v="0"/>
    <n v="-999"/>
    <n v="8.6"/>
    <n v="28.9"/>
    <n v="-5.7"/>
    <n v="7.8"/>
    <n v="6.7"/>
    <n v="0.39300000000000002"/>
    <n v="0.99099999999999999"/>
    <n v="0"/>
    <n v="-999"/>
    <x v="8"/>
  </r>
  <r>
    <d v="2018-06-01T00:00:00"/>
    <n v="152"/>
    <n v="22.39"/>
    <n v="4.63"/>
    <n v="6.9"/>
    <n v="13.8"/>
    <n v="-0.4"/>
    <n v="96.4"/>
    <n v="33.6"/>
    <n v="1.6"/>
    <n v="5.2"/>
    <n v="0"/>
    <n v="0"/>
    <n v="-999"/>
    <n v="12.1"/>
    <n v="36.200000000000003"/>
    <n v="-2.9"/>
    <n v="10.6"/>
    <n v="6.6"/>
    <n v="0.53"/>
    <n v="1.0469999999999999"/>
    <n v="0"/>
    <n v="-999"/>
    <x v="9"/>
  </r>
  <r>
    <d v="2018-06-02T00:00:00"/>
    <n v="153"/>
    <n v="10.09"/>
    <n v="4.2"/>
    <n v="8.4"/>
    <n v="17.100000000000001"/>
    <n v="-1.3"/>
    <n v="96.8"/>
    <n v="34.9"/>
    <n v="1.1000000000000001"/>
    <n v="4.0999999999999996"/>
    <n v="0"/>
    <n v="0"/>
    <n v="-999"/>
    <n v="13"/>
    <n v="39.6"/>
    <n v="-3.8"/>
    <n v="11.2"/>
    <n v="6.8"/>
    <n v="0.68"/>
    <n v="1.2689999999999999"/>
    <n v="0"/>
    <n v="-999"/>
    <x v="9"/>
  </r>
  <r>
    <d v="2018-06-03T00:00:00"/>
    <n v="154"/>
    <n v="25.03"/>
    <n v="1.87"/>
    <n v="8.5"/>
    <n v="15.8"/>
    <n v="2.1"/>
    <n v="96.5"/>
    <n v="47.4"/>
    <n v="1.3"/>
    <n v="5.2"/>
    <n v="4.8259999999999996"/>
    <n v="0"/>
    <n v="-999"/>
    <n v="10.3"/>
    <n v="26.6"/>
    <n v="-0.5"/>
    <n v="9.8000000000000007"/>
    <n v="7.1"/>
    <n v="0.85099999999999998"/>
    <n v="0.94399999999999995"/>
    <n v="0"/>
    <n v="-999"/>
    <x v="9"/>
  </r>
  <r>
    <d v="2018-06-04T00:00:00"/>
    <n v="155"/>
    <n v="21.43"/>
    <n v="4.49"/>
    <n v="4.9000000000000004"/>
    <n v="10.3"/>
    <n v="-3.4"/>
    <n v="94.1"/>
    <n v="29"/>
    <n v="2.5"/>
    <n v="5.9"/>
    <n v="0"/>
    <n v="0"/>
    <n v="-999"/>
    <n v="7.9"/>
    <n v="29.6"/>
    <n v="-5.8"/>
    <n v="8.6999999999999993"/>
    <n v="7.1"/>
    <n v="0.36299999999999999"/>
    <n v="0.88900000000000001"/>
    <n v="0"/>
    <n v="-999"/>
    <x v="9"/>
  </r>
  <r>
    <d v="2018-06-05T00:00:00"/>
    <n v="156"/>
    <n v="28.81"/>
    <n v="4.04"/>
    <n v="5"/>
    <n v="13"/>
    <n v="-4.2"/>
    <n v="94.9"/>
    <n v="30.4"/>
    <n v="1.3"/>
    <n v="5.0999999999999996"/>
    <n v="0"/>
    <n v="0"/>
    <n v="-999"/>
    <n v="9.1"/>
    <n v="37.299999999999997"/>
    <n v="-6.1"/>
    <n v="8.6999999999999993"/>
    <n v="7"/>
    <n v="0.45500000000000002"/>
    <n v="1.042"/>
    <n v="0"/>
    <n v="-999"/>
    <x v="9"/>
  </r>
  <r>
    <d v="2018-06-06T00:00:00"/>
    <n v="157"/>
    <n v="23.76"/>
    <n v="5.42"/>
    <n v="9"/>
    <n v="19"/>
    <n v="-3.6"/>
    <n v="96.7"/>
    <n v="27.4"/>
    <n v="1.4"/>
    <n v="4.5999999999999996"/>
    <n v="0"/>
    <n v="0"/>
    <n v="-999"/>
    <n v="13.8"/>
    <n v="39.1"/>
    <n v="-6.4"/>
    <n v="11.3"/>
    <n v="6.9"/>
    <n v="0.60199999999999998"/>
    <n v="1.595"/>
    <n v="0"/>
    <n v="-999"/>
    <x v="9"/>
  </r>
  <r>
    <d v="2018-06-07T00:00:00"/>
    <n v="158"/>
    <n v="16.91"/>
    <n v="4.49"/>
    <n v="10.5"/>
    <n v="20.2"/>
    <n v="0.3"/>
    <n v="98.5"/>
    <n v="30.7"/>
    <n v="1.3"/>
    <n v="5.8"/>
    <n v="3.81"/>
    <n v="0"/>
    <n v="-999"/>
    <n v="15.2"/>
    <n v="43.9"/>
    <n v="-3.2"/>
    <n v="12.7"/>
    <n v="7.2"/>
    <n v="0.72699999999999998"/>
    <n v="1.64"/>
    <n v="0"/>
    <n v="-999"/>
    <x v="9"/>
  </r>
  <r>
    <d v="2018-06-08T00:00:00"/>
    <n v="159"/>
    <n v="10.31"/>
    <n v="2.99"/>
    <n v="9.3000000000000007"/>
    <n v="15.4"/>
    <n v="-0.5"/>
    <n v="99.2"/>
    <n v="34.299999999999997"/>
    <n v="1.4"/>
    <n v="6.5"/>
    <n v="2.286"/>
    <n v="0"/>
    <n v="-999"/>
    <n v="10.7"/>
    <n v="22.9"/>
    <n v="-1.2"/>
    <n v="10.5"/>
    <n v="7.7"/>
    <n v="0.6"/>
    <n v="1.149"/>
    <n v="0"/>
    <n v="-999"/>
    <x v="9"/>
  </r>
  <r>
    <d v="2018-06-09T00:00:00"/>
    <n v="160"/>
    <n v="17.59"/>
    <n v="1.33"/>
    <n v="4.9000000000000004"/>
    <n v="7.6"/>
    <n v="1.6"/>
    <n v="98.1"/>
    <n v="68.900000000000006"/>
    <n v="1.4"/>
    <n v="6"/>
    <n v="9.1440000000000001"/>
    <n v="0"/>
    <n v="-999"/>
    <n v="8"/>
    <n v="22.1"/>
    <n v="0.8"/>
    <n v="9.4"/>
    <n v="7.8"/>
    <n v="0.71899999999999997"/>
    <n v="0.32500000000000001"/>
    <n v="0"/>
    <n v="-999"/>
    <x v="9"/>
  </r>
  <r>
    <d v="2018-06-10T00:00:00"/>
    <n v="161"/>
    <n v="20.88"/>
    <n v="3.08"/>
    <n v="2.8"/>
    <n v="7.1"/>
    <n v="-0.2"/>
    <n v="92"/>
    <n v="43.2"/>
    <n v="3"/>
    <n v="7.3"/>
    <n v="0"/>
    <n v="0"/>
    <n v="-999"/>
    <n v="4.9000000000000004"/>
    <n v="19.100000000000001"/>
    <n v="-2.8"/>
    <n v="6.3"/>
    <n v="7.5"/>
    <n v="0.436"/>
    <n v="0.57299999999999995"/>
    <n v="0"/>
    <n v="-999"/>
    <x v="9"/>
  </r>
  <r>
    <d v="2018-06-11T00:00:00"/>
    <n v="162"/>
    <n v="21.6"/>
    <n v="5.2"/>
    <n v="3.1"/>
    <n v="9.5"/>
    <n v="-1.7"/>
    <n v="97.5"/>
    <n v="33.1"/>
    <n v="2.5"/>
    <n v="7"/>
    <n v="3.048"/>
    <n v="0"/>
    <n v="-999"/>
    <n v="5"/>
    <n v="24.1"/>
    <n v="-3"/>
    <n v="5.9"/>
    <n v="7.1"/>
    <n v="0.39300000000000002"/>
    <n v="0.79400000000000004"/>
    <n v="0"/>
    <n v="-999"/>
    <x v="9"/>
  </r>
  <r>
    <d v="2018-06-12T00:00:00"/>
    <n v="163"/>
    <n v="14.91"/>
    <n v="3.98"/>
    <n v="5.6"/>
    <n v="12.7"/>
    <n v="-4.8"/>
    <n v="97.8"/>
    <n v="27.9"/>
    <n v="1.1000000000000001"/>
    <n v="4.8"/>
    <n v="0"/>
    <n v="0"/>
    <n v="-999"/>
    <n v="8.6"/>
    <n v="27.4"/>
    <n v="-5.9"/>
    <n v="7.8"/>
    <n v="6.8"/>
    <n v="0.41"/>
    <n v="1.0589999999999999"/>
    <n v="0"/>
    <n v="-999"/>
    <x v="9"/>
  </r>
  <r>
    <d v="2018-06-13T00:00:00"/>
    <n v="164"/>
    <n v="13.92"/>
    <n v="2.68"/>
    <n v="5.8"/>
    <n v="14.5"/>
    <n v="-1.2"/>
    <n v="95.6"/>
    <n v="37.1"/>
    <n v="1.5"/>
    <n v="5.8"/>
    <n v="8.3819999999999997"/>
    <n v="0"/>
    <n v="-999"/>
    <n v="8.6"/>
    <n v="34.6"/>
    <n v="-2.9"/>
    <n v="8.4"/>
    <n v="6.8"/>
    <n v="0.61199999999999999"/>
    <n v="1.038"/>
    <n v="0"/>
    <n v="-999"/>
    <x v="9"/>
  </r>
  <r>
    <d v="2018-06-14T00:00:00"/>
    <n v="165"/>
    <n v="14.73"/>
    <n v="1.99"/>
    <n v="5"/>
    <n v="11.5"/>
    <n v="0.7"/>
    <n v="98.6"/>
    <n v="54.2"/>
    <n v="1.6"/>
    <n v="4.5999999999999996"/>
    <n v="2.794"/>
    <n v="0"/>
    <n v="-999"/>
    <n v="8"/>
    <n v="22.6"/>
    <n v="-0.5"/>
    <n v="8.1999999999999993"/>
    <n v="6.9"/>
    <n v="0.73499999999999999"/>
    <n v="0.621"/>
    <n v="0"/>
    <n v="-999"/>
    <x v="9"/>
  </r>
  <r>
    <d v="2018-06-15T00:00:00"/>
    <n v="166"/>
    <n v="28.11"/>
    <n v="2.44"/>
    <n v="6"/>
    <n v="13"/>
    <n v="-1.4"/>
    <n v="99.1"/>
    <n v="45.7"/>
    <n v="1.2"/>
    <n v="5.8"/>
    <n v="1.27"/>
    <n v="0"/>
    <n v="-999"/>
    <n v="7.7"/>
    <n v="30.7"/>
    <n v="-1.9"/>
    <n v="8.3000000000000007"/>
    <n v="6.9"/>
    <n v="0.68400000000000005"/>
    <n v="0.81299999999999994"/>
    <n v="0"/>
    <n v="-999"/>
    <x v="9"/>
  </r>
  <r>
    <d v="2018-06-16T00:00:00"/>
    <n v="167"/>
    <n v="27.83"/>
    <n v="5.19"/>
    <n v="10.6"/>
    <n v="17.3"/>
    <n v="3.8"/>
    <n v="95.3"/>
    <n v="38.9"/>
    <n v="3.1"/>
    <n v="7.6"/>
    <n v="0"/>
    <n v="0"/>
    <n v="-999"/>
    <n v="13.2"/>
    <n v="34.4"/>
    <n v="-0.1"/>
    <n v="11.7"/>
    <n v="7"/>
    <n v="0.76800000000000002"/>
    <n v="1.206"/>
    <n v="0"/>
    <n v="-999"/>
    <x v="9"/>
  </r>
  <r>
    <d v="2018-06-17T00:00:00"/>
    <n v="168"/>
    <n v="30.17"/>
    <n v="5.28"/>
    <n v="12"/>
    <n v="19.3"/>
    <n v="0.7"/>
    <n v="97.5"/>
    <n v="29.4"/>
    <n v="2"/>
    <n v="6.8"/>
    <n v="0"/>
    <n v="0"/>
    <n v="-999"/>
    <n v="14.2"/>
    <n v="35.5"/>
    <n v="-2.4"/>
    <n v="12.5"/>
    <n v="7.4"/>
    <n v="0.65800000000000003"/>
    <n v="1.58"/>
    <n v="0"/>
    <n v="-999"/>
    <x v="9"/>
  </r>
  <r>
    <d v="2018-06-18T00:00:00"/>
    <n v="169"/>
    <n v="23.26"/>
    <n v="5.79"/>
    <n v="14"/>
    <n v="21.8"/>
    <n v="1.8"/>
    <n v="93.1"/>
    <n v="24.1"/>
    <n v="2.2999999999999998"/>
    <n v="8"/>
    <n v="0"/>
    <n v="0"/>
    <n v="-999"/>
    <n v="16.600000000000001"/>
    <n v="38"/>
    <n v="-2.4"/>
    <n v="14"/>
    <n v="7.8"/>
    <n v="0.629"/>
    <n v="1.982"/>
    <n v="0"/>
    <n v="-999"/>
    <x v="9"/>
  </r>
  <r>
    <d v="2018-06-19T00:00:00"/>
    <n v="170"/>
    <n v="19.760000000000002"/>
    <n v="4.54"/>
    <n v="15"/>
    <n v="24.6"/>
    <n v="3.4"/>
    <n v="98.6"/>
    <n v="29.2"/>
    <n v="1"/>
    <n v="4.5999999999999996"/>
    <n v="0"/>
    <n v="0"/>
    <n v="-999"/>
    <n v="18"/>
    <n v="45.3"/>
    <n v="-0.4"/>
    <n v="15.3"/>
    <n v="8.4"/>
    <n v="0.90300000000000002"/>
    <n v="2.1890000000000001"/>
    <n v="0"/>
    <n v="-999"/>
    <x v="9"/>
  </r>
  <r>
    <d v="2018-06-20T00:00:00"/>
    <n v="171"/>
    <n v="11.14"/>
    <n v="3.77"/>
    <n v="14.1"/>
    <n v="24.7"/>
    <n v="5.0999999999999996"/>
    <n v="98.8"/>
    <n v="25.5"/>
    <n v="1"/>
    <n v="5.6"/>
    <n v="13.208"/>
    <n v="0"/>
    <n v="-999"/>
    <n v="16.600000000000001"/>
    <n v="50.3"/>
    <n v="1.6"/>
    <n v="14.8"/>
    <n v="9"/>
    <n v="0.79300000000000004"/>
    <n v="2.3180000000000001"/>
    <n v="0"/>
    <n v="-999"/>
    <x v="9"/>
  </r>
  <r>
    <d v="2018-06-21T00:00:00"/>
    <n v="172"/>
    <n v="11.83"/>
    <n v="1.77"/>
    <n v="12"/>
    <n v="20.7"/>
    <n v="4.9000000000000004"/>
    <n v="99.3"/>
    <n v="45.2"/>
    <n v="0.8"/>
    <n v="6"/>
    <n v="1.27"/>
    <n v="0"/>
    <n v="-999"/>
    <n v="12.5"/>
    <n v="31.7"/>
    <n v="2.8"/>
    <n v="13.2"/>
    <n v="9.4"/>
    <n v="1.103"/>
    <n v="1.3380000000000001"/>
    <n v="0"/>
    <n v="-999"/>
    <x v="9"/>
  </r>
  <r>
    <d v="2018-06-22T00:00:00"/>
    <n v="173"/>
    <n v="12.72"/>
    <n v="2.0699999999999998"/>
    <n v="10.4"/>
    <n v="15.5"/>
    <n v="4.5"/>
    <n v="99.4"/>
    <n v="56.2"/>
    <n v="1.5"/>
    <n v="6"/>
    <n v="0"/>
    <n v="0"/>
    <n v="-999"/>
    <n v="11.2"/>
    <n v="23.1"/>
    <n v="2.2999999999999998"/>
    <n v="11.3"/>
    <n v="9.4"/>
    <n v="0.98899999999999999"/>
    <n v="0.77100000000000002"/>
    <n v="0"/>
    <n v="-999"/>
    <x v="9"/>
  </r>
  <r>
    <d v="2018-06-23T00:00:00"/>
    <n v="174"/>
    <n v="25.31"/>
    <n v="2.34"/>
    <n v="10.199999999999999"/>
    <n v="17"/>
    <n v="4.5"/>
    <n v="98.9"/>
    <n v="58.9"/>
    <n v="1.5"/>
    <n v="4.8"/>
    <n v="0.254"/>
    <n v="0"/>
    <n v="-999"/>
    <n v="12.1"/>
    <n v="28.1"/>
    <n v="1.9"/>
    <n v="11.9"/>
    <n v="9.1999999999999993"/>
    <n v="1.141"/>
    <n v="0.79600000000000004"/>
    <n v="0"/>
    <n v="-999"/>
    <x v="9"/>
  </r>
  <r>
    <d v="2018-06-24T00:00:00"/>
    <n v="175"/>
    <n v="18.98"/>
    <n v="4.79"/>
    <n v="14.7"/>
    <n v="22.8"/>
    <n v="2.7"/>
    <n v="99.5"/>
    <n v="31.1"/>
    <n v="1.6"/>
    <n v="5"/>
    <n v="0"/>
    <n v="0"/>
    <n v="-999"/>
    <n v="16.7"/>
    <n v="40.4"/>
    <n v="-0.2"/>
    <n v="14"/>
    <n v="9.1"/>
    <n v="0.86299999999999999"/>
    <n v="1.9119999999999999"/>
    <n v="0"/>
    <n v="-999"/>
    <x v="9"/>
  </r>
  <r>
    <d v="2018-06-25T00:00:00"/>
    <n v="176"/>
    <n v="23.8"/>
    <n v="3.16"/>
    <n v="7.4"/>
    <n v="15.1"/>
    <n v="2.6"/>
    <n v="97.6"/>
    <n v="49.5"/>
    <n v="2.9"/>
    <n v="10"/>
    <n v="14.224"/>
    <n v="0"/>
    <n v="-999"/>
    <n v="9.1"/>
    <n v="26.8"/>
    <n v="-0.7"/>
    <n v="11"/>
    <n v="9.5"/>
    <n v="0.84899999999999998"/>
    <n v="0.86599999999999999"/>
    <n v="0"/>
    <n v="-999"/>
    <x v="9"/>
  </r>
  <r>
    <d v="2018-06-26T00:00:00"/>
    <n v="177"/>
    <n v="22.65"/>
    <n v="4.5"/>
    <n v="6.3"/>
    <n v="13"/>
    <n v="-0.6"/>
    <n v="97.9"/>
    <n v="40.5"/>
    <n v="2.2000000000000002"/>
    <n v="6.2"/>
    <n v="0"/>
    <n v="0"/>
    <n v="-999"/>
    <n v="9"/>
    <n v="29.4"/>
    <n v="-2"/>
    <n v="9.1999999999999993"/>
    <n v="9.3000000000000007"/>
    <n v="0.60599999999999998"/>
    <n v="0.89100000000000001"/>
    <n v="0"/>
    <n v="-999"/>
    <x v="9"/>
  </r>
  <r>
    <d v="2018-06-27T00:00:00"/>
    <n v="178"/>
    <n v="8.58"/>
    <n v="4.42"/>
    <n v="8.3000000000000007"/>
    <n v="16"/>
    <n v="-1.8"/>
    <n v="98"/>
    <n v="25.2"/>
    <n v="1.2"/>
    <n v="4.8"/>
    <n v="0"/>
    <n v="0"/>
    <n v="-999"/>
    <n v="12.6"/>
    <n v="32.299999999999997"/>
    <n v="-3.1"/>
    <n v="11"/>
    <n v="9"/>
    <n v="0.45800000000000002"/>
    <n v="1.36"/>
    <n v="0"/>
    <n v="-999"/>
    <x v="9"/>
  </r>
  <r>
    <d v="2018-06-28T00:00:00"/>
    <n v="179"/>
    <n v="18.649999999999999"/>
    <n v="1.68"/>
    <n v="6.5"/>
    <n v="10.199999999999999"/>
    <n v="2.1"/>
    <n v="97.3"/>
    <n v="63.7"/>
    <n v="1.5"/>
    <n v="4.4000000000000004"/>
    <n v="0"/>
    <n v="0"/>
    <n v="-999"/>
    <n v="8.3000000000000007"/>
    <n v="19.100000000000001"/>
    <n v="-0.4"/>
    <n v="9.1999999999999993"/>
    <n v="9"/>
    <n v="0.79200000000000004"/>
    <n v="0.45200000000000001"/>
    <n v="0"/>
    <n v="-999"/>
    <x v="9"/>
  </r>
  <r>
    <d v="2018-06-29T00:00:00"/>
    <n v="180"/>
    <n v="11.14"/>
    <n v="3.65"/>
    <n v="8.1999999999999993"/>
    <n v="14.8"/>
    <n v="2.6"/>
    <n v="98.9"/>
    <n v="47.1"/>
    <n v="1.6"/>
    <n v="5.6"/>
    <n v="1.778"/>
    <n v="0"/>
    <n v="-999"/>
    <n v="12.1"/>
    <n v="36.6"/>
    <n v="-0.4"/>
    <n v="10.9"/>
    <n v="8.8000000000000007"/>
    <n v="0.79300000000000004"/>
    <n v="0.89"/>
    <n v="0"/>
    <n v="-999"/>
    <x v="9"/>
  </r>
  <r>
    <d v="2018-06-30T00:00:00"/>
    <n v="181"/>
    <n v="24.56"/>
    <n v="2.02"/>
    <n v="7.2"/>
    <n v="11.2"/>
    <n v="1.7"/>
    <n v="99.3"/>
    <n v="67.099999999999994"/>
    <n v="1.7"/>
    <n v="7.5"/>
    <n v="0.50800000000000001"/>
    <n v="0"/>
    <n v="-999"/>
    <n v="8.4"/>
    <n v="23.3"/>
    <n v="0.6"/>
    <n v="9.4"/>
    <n v="8.8000000000000007"/>
    <n v="0.89200000000000002"/>
    <n v="0.438"/>
    <n v="0"/>
    <n v="-999"/>
    <x v="9"/>
  </r>
  <r>
    <d v="2018-07-01T00:00:00"/>
    <n v="182"/>
    <n v="14.59"/>
    <n v="4.8600000000000003"/>
    <n v="8.6"/>
    <n v="13.7"/>
    <n v="5.2"/>
    <n v="85.7"/>
    <n v="44.7"/>
    <n v="3"/>
    <n v="8.4"/>
    <n v="0"/>
    <n v="0"/>
    <n v="-999"/>
    <n v="12.4"/>
    <n v="32.5"/>
    <n v="0.9"/>
    <n v="11.2"/>
    <n v="8.6999999999999993"/>
    <n v="0.70099999999999996"/>
    <n v="0.86699999999999999"/>
    <n v="0"/>
    <n v="-999"/>
    <x v="10"/>
  </r>
  <r>
    <d v="2018-07-02T00:00:00"/>
    <n v="183"/>
    <n v="12.75"/>
    <n v="2.29"/>
    <n v="4"/>
    <n v="9.1"/>
    <n v="1.3"/>
    <n v="96.1"/>
    <n v="65.7"/>
    <n v="2.2999999999999998"/>
    <n v="6.1"/>
    <n v="13.208"/>
    <n v="0"/>
    <n v="-999"/>
    <n v="7.5"/>
    <n v="23"/>
    <n v="0.6"/>
    <n v="8.6999999999999993"/>
    <n v="8.8000000000000007"/>
    <n v="0.75900000000000001"/>
    <n v="0.39600000000000002"/>
    <n v="0"/>
    <n v="-999"/>
    <x v="10"/>
  </r>
  <r>
    <d v="2018-07-03T00:00:00"/>
    <n v="184"/>
    <n v="22.16"/>
    <n v="2.27"/>
    <n v="6.7"/>
    <n v="12.7"/>
    <n v="1.2"/>
    <n v="98.9"/>
    <n v="55"/>
    <n v="1.5"/>
    <n v="5.7"/>
    <n v="0"/>
    <n v="0"/>
    <n v="-999"/>
    <n v="8.6999999999999993"/>
    <n v="24.3"/>
    <n v="-0.5"/>
    <n v="9.4"/>
    <n v="8.6"/>
    <n v="0.80700000000000005"/>
    <n v="0.66100000000000003"/>
    <n v="0"/>
    <n v="-999"/>
    <x v="10"/>
  </r>
  <r>
    <d v="2018-07-04T00:00:00"/>
    <n v="185"/>
    <n v="29.64"/>
    <n v="4.38"/>
    <n v="10.8"/>
    <n v="17.2"/>
    <n v="0.2"/>
    <n v="99.4"/>
    <n v="42.9"/>
    <n v="1.2"/>
    <n v="5.0999999999999996"/>
    <n v="0"/>
    <n v="0"/>
    <n v="-999"/>
    <n v="13.6"/>
    <n v="32.5"/>
    <n v="-1"/>
    <n v="11.9"/>
    <n v="8.5"/>
    <n v="0.84199999999999997"/>
    <n v="1.1200000000000001"/>
    <n v="0"/>
    <n v="-999"/>
    <x v="10"/>
  </r>
  <r>
    <d v="2018-07-05T00:00:00"/>
    <n v="186"/>
    <n v="17.559999999999999"/>
    <n v="5.89"/>
    <n v="17.8"/>
    <n v="26.6"/>
    <n v="6.4"/>
    <n v="88.9"/>
    <n v="23.6"/>
    <n v="1.6"/>
    <n v="4.8"/>
    <n v="0"/>
    <n v="0"/>
    <n v="-999"/>
    <n v="20"/>
    <n v="42"/>
    <n v="3.3"/>
    <n v="16.600000000000001"/>
    <n v="8.8000000000000007"/>
    <n v="0.82199999999999995"/>
    <n v="2.66"/>
    <n v="0"/>
    <n v="-999"/>
    <x v="10"/>
  </r>
  <r>
    <d v="2018-07-06T00:00:00"/>
    <n v="187"/>
    <n v="21.73"/>
    <n v="3.56"/>
    <n v="13.1"/>
    <n v="21.2"/>
    <n v="5.3"/>
    <n v="98.6"/>
    <n v="35.1"/>
    <n v="1.5"/>
    <n v="5.5"/>
    <n v="6.0960000000000001"/>
    <n v="0"/>
    <n v="-999"/>
    <n v="15.5"/>
    <n v="43.4"/>
    <n v="3.7"/>
    <n v="14.9"/>
    <n v="9.6999999999999993"/>
    <n v="0.88400000000000001"/>
    <n v="1.6339999999999999"/>
    <n v="0"/>
    <n v="-999"/>
    <x v="10"/>
  </r>
  <r>
    <d v="2018-07-07T00:00:00"/>
    <n v="188"/>
    <n v="26.56"/>
    <n v="4.1900000000000004"/>
    <n v="9.6"/>
    <n v="17.100000000000001"/>
    <n v="2.2000000000000002"/>
    <n v="99.3"/>
    <n v="41.5"/>
    <n v="1.4"/>
    <n v="5.0999999999999996"/>
    <n v="0"/>
    <n v="0"/>
    <n v="-999"/>
    <n v="12.1"/>
    <n v="30.1"/>
    <n v="-0.1"/>
    <n v="12.7"/>
    <n v="10"/>
    <n v="0.80900000000000005"/>
    <n v="1.1399999999999999"/>
    <n v="0"/>
    <n v="-999"/>
    <x v="10"/>
  </r>
  <r>
    <d v="2018-07-08T00:00:00"/>
    <n v="189"/>
    <n v="20.78"/>
    <n v="5.39"/>
    <n v="11.7"/>
    <n v="21"/>
    <n v="-0.3"/>
    <n v="99.3"/>
    <n v="28.9"/>
    <n v="1.1000000000000001"/>
    <n v="5.4"/>
    <n v="0"/>
    <n v="0"/>
    <n v="-999"/>
    <n v="15.8"/>
    <n v="40.700000000000003"/>
    <n v="-2.1"/>
    <n v="14.2"/>
    <n v="9.9"/>
    <n v="0.71899999999999997"/>
    <n v="1.768"/>
    <n v="0"/>
    <n v="-999"/>
    <x v="10"/>
  </r>
  <r>
    <d v="2018-07-09T00:00:00"/>
    <n v="190"/>
    <n v="7.61"/>
    <n v="4.3"/>
    <n v="15.1"/>
    <n v="23.3"/>
    <n v="3"/>
    <n v="97.6"/>
    <n v="25.9"/>
    <n v="1.3"/>
    <n v="5.2"/>
    <n v="0"/>
    <n v="0"/>
    <n v="-999"/>
    <n v="17.3"/>
    <n v="37.4"/>
    <n v="0.1"/>
    <n v="15.3"/>
    <n v="10.199999999999999"/>
    <n v="0.74099999999999999"/>
    <n v="2.1190000000000002"/>
    <n v="0"/>
    <n v="-999"/>
    <x v="10"/>
  </r>
  <r>
    <d v="2018-07-10T00:00:00"/>
    <n v="191"/>
    <n v="27.37"/>
    <n v="1.19"/>
    <n v="9.4"/>
    <n v="13.5"/>
    <n v="6.9"/>
    <n v="97.5"/>
    <n v="61.1"/>
    <n v="1.4"/>
    <n v="5.2"/>
    <n v="9.9060000000000006"/>
    <n v="0"/>
    <n v="-999"/>
    <n v="10.5"/>
    <n v="26.8"/>
    <n v="4.8"/>
    <n v="12"/>
    <n v="10.5"/>
    <n v="0.94499999999999995"/>
    <n v="0.60199999999999998"/>
    <n v="0"/>
    <n v="-999"/>
    <x v="10"/>
  </r>
  <r>
    <d v="2018-07-11T00:00:00"/>
    <n v="192"/>
    <n v="30.17"/>
    <n v="5.32"/>
    <n v="11.2"/>
    <n v="18.5"/>
    <n v="2.1"/>
    <n v="99.5"/>
    <n v="41.2"/>
    <n v="1.3"/>
    <n v="5.6"/>
    <n v="0"/>
    <n v="0"/>
    <n v="-999"/>
    <n v="14"/>
    <n v="33.700000000000003"/>
    <n v="0.4"/>
    <n v="14.1"/>
    <n v="10.3"/>
    <n v="0.877"/>
    <n v="1.252"/>
    <n v="0"/>
    <n v="-999"/>
    <x v="10"/>
  </r>
  <r>
    <d v="2018-07-12T00:00:00"/>
    <n v="193"/>
    <n v="29.77"/>
    <n v="6.18"/>
    <n v="15.4"/>
    <n v="25.5"/>
    <n v="3.2"/>
    <n v="99.2"/>
    <n v="27.7"/>
    <n v="1.1000000000000001"/>
    <n v="5.3"/>
    <n v="0"/>
    <n v="0"/>
    <n v="-999"/>
    <n v="19.2"/>
    <n v="41.8"/>
    <n v="0.6"/>
    <n v="16.7"/>
    <n v="10.4"/>
    <n v="0.90400000000000003"/>
    <n v="2.359"/>
    <n v="0"/>
    <n v="-999"/>
    <x v="10"/>
  </r>
  <r>
    <d v="2018-07-13T00:00:00"/>
    <n v="194"/>
    <n v="30.71"/>
    <n v="6.14"/>
    <n v="16.399999999999999"/>
    <n v="25.3"/>
    <n v="3.2"/>
    <n v="96.9"/>
    <n v="14.8"/>
    <n v="2"/>
    <n v="6.7"/>
    <n v="0"/>
    <n v="0"/>
    <n v="-999"/>
    <n v="19.5"/>
    <n v="42"/>
    <n v="0.4"/>
    <n v="17.5"/>
    <n v="10.9"/>
    <n v="0.47699999999999998"/>
    <n v="2.7469999999999999"/>
    <n v="0"/>
    <n v="-999"/>
    <x v="10"/>
  </r>
  <r>
    <d v="2018-07-14T00:00:00"/>
    <n v="195"/>
    <n v="30.37"/>
    <n v="6.47"/>
    <n v="12.2"/>
    <n v="20"/>
    <n v="3.3"/>
    <n v="80.400000000000006"/>
    <n v="14.1"/>
    <n v="2"/>
    <n v="7.2"/>
    <n v="0"/>
    <n v="0"/>
    <n v="-999"/>
    <n v="16.600000000000001"/>
    <n v="39.799999999999997"/>
    <n v="-1.6"/>
    <n v="16.899999999999999"/>
    <n v="11.4"/>
    <n v="0.33"/>
    <n v="2.008"/>
    <n v="0"/>
    <n v="-999"/>
    <x v="10"/>
  </r>
  <r>
    <d v="2018-07-15T00:00:00"/>
    <n v="196"/>
    <n v="30.08"/>
    <n v="6.39"/>
    <n v="14.4"/>
    <n v="27.6"/>
    <n v="-1.3"/>
    <n v="90.7"/>
    <n v="11"/>
    <n v="1"/>
    <n v="4.5999999999999996"/>
    <n v="0"/>
    <n v="0"/>
    <n v="-999"/>
    <n v="18.600000000000001"/>
    <n v="45.7"/>
    <n v="-5.2"/>
    <n v="17"/>
    <n v="11.6"/>
    <n v="0.40600000000000003"/>
    <n v="3.286"/>
    <n v="0"/>
    <n v="-999"/>
    <x v="10"/>
  </r>
  <r>
    <d v="2018-07-16T00:00:00"/>
    <n v="197"/>
    <n v="27.93"/>
    <n v="6.35"/>
    <n v="17"/>
    <n v="27.6"/>
    <n v="4.2"/>
    <n v="89.7"/>
    <n v="10.7"/>
    <n v="1.2"/>
    <n v="5.2"/>
    <n v="0"/>
    <n v="0"/>
    <n v="-999"/>
    <n v="21"/>
    <n v="47.1"/>
    <n v="0.2"/>
    <n v="18.8"/>
    <n v="11.8"/>
    <n v="0.39500000000000002"/>
    <n v="3.2970000000000002"/>
    <n v="0"/>
    <n v="-999"/>
    <x v="10"/>
  </r>
  <r>
    <d v="2018-07-17T00:00:00"/>
    <n v="198"/>
    <n v="26.21"/>
    <n v="5.87"/>
    <n v="19.2"/>
    <n v="29.3"/>
    <n v="6.2"/>
    <n v="90.2"/>
    <n v="19.5"/>
    <n v="1.2"/>
    <n v="4.5999999999999996"/>
    <n v="0"/>
    <n v="0"/>
    <n v="-999"/>
    <n v="23.1"/>
    <n v="48.9"/>
    <n v="2.2999999999999998"/>
    <n v="20"/>
    <n v="12.3"/>
    <n v="0.79500000000000004"/>
    <n v="3.28"/>
    <n v="0"/>
    <n v="-999"/>
    <x v="10"/>
  </r>
  <r>
    <d v="2018-07-18T00:00:00"/>
    <n v="199"/>
    <n v="27.87"/>
    <n v="5.63"/>
    <n v="16.600000000000001"/>
    <n v="24.2"/>
    <n v="7.3"/>
    <n v="81.7"/>
    <n v="20.5"/>
    <n v="1.8"/>
    <n v="6.4"/>
    <n v="0"/>
    <n v="0"/>
    <n v="-999"/>
    <n v="20"/>
    <n v="47.6"/>
    <n v="2.2000000000000002"/>
    <n v="19.2"/>
    <n v="12.8"/>
    <n v="0.61899999999999999"/>
    <n v="2.4"/>
    <n v="0"/>
    <n v="-999"/>
    <x v="10"/>
  </r>
  <r>
    <d v="2018-07-19T00:00:00"/>
    <n v="200"/>
    <n v="22.75"/>
    <n v="5.99"/>
    <n v="13.7"/>
    <n v="23.2"/>
    <n v="1.7"/>
    <n v="93.8"/>
    <n v="19.2"/>
    <n v="1.5"/>
    <n v="6.9"/>
    <n v="0"/>
    <n v="0"/>
    <n v="-999"/>
    <n v="18.5"/>
    <n v="44.3"/>
    <n v="-1.9"/>
    <n v="18"/>
    <n v="13"/>
    <n v="0.54600000000000004"/>
    <n v="2.2970000000000002"/>
    <n v="0"/>
    <n v="-999"/>
    <x v="10"/>
  </r>
  <r>
    <d v="2018-07-20T00:00:00"/>
    <n v="201"/>
    <n v="22.51"/>
    <n v="4.93"/>
    <n v="8.6999999999999993"/>
    <n v="15"/>
    <n v="0.6"/>
    <n v="97.4"/>
    <n v="32.1"/>
    <n v="2"/>
    <n v="6.6"/>
    <n v="0"/>
    <n v="0"/>
    <n v="-999"/>
    <n v="13.6"/>
    <n v="45.1"/>
    <n v="-3.5"/>
    <n v="15.8"/>
    <n v="13"/>
    <n v="0.54700000000000004"/>
    <n v="1.1579999999999999"/>
    <n v="0"/>
    <n v="-999"/>
    <x v="10"/>
  </r>
  <r>
    <d v="2018-07-21T00:00:00"/>
    <n v="202"/>
    <n v="28.03"/>
    <n v="4.9000000000000004"/>
    <n v="7.6"/>
    <n v="14.7"/>
    <n v="-1.9"/>
    <n v="99"/>
    <n v="39.299999999999997"/>
    <n v="1.6"/>
    <n v="5.5"/>
    <n v="0"/>
    <n v="0"/>
    <n v="-999"/>
    <n v="12.4"/>
    <n v="42.9"/>
    <n v="-5"/>
    <n v="14.4"/>
    <n v="12.7"/>
    <n v="0.65700000000000003"/>
    <n v="1.0149999999999999"/>
    <n v="0"/>
    <n v="-999"/>
    <x v="10"/>
  </r>
  <r>
    <d v="2018-07-22T00:00:00"/>
    <n v="203"/>
    <n v="17.600000000000001"/>
    <n v="6.09"/>
    <n v="11.5"/>
    <n v="21.3"/>
    <n v="0.8"/>
    <n v="99.6"/>
    <n v="27.8"/>
    <n v="1.5"/>
    <n v="5.5"/>
    <n v="0"/>
    <n v="0"/>
    <n v="-999"/>
    <n v="17.899999999999999"/>
    <n v="42.2"/>
    <n v="-2.6"/>
    <n v="16.399999999999999"/>
    <n v="12.3"/>
    <n v="0.70399999999999996"/>
    <n v="1.829"/>
    <n v="0"/>
    <n v="-999"/>
    <x v="10"/>
  </r>
  <r>
    <d v="2018-07-23T00:00:00"/>
    <n v="204"/>
    <n v="26.87"/>
    <n v="3.86"/>
    <n v="13.7"/>
    <n v="22.9"/>
    <n v="3.4"/>
    <n v="95.8"/>
    <n v="32.6"/>
    <n v="1.4"/>
    <n v="5.5"/>
    <n v="0"/>
    <n v="0"/>
    <n v="-999"/>
    <n v="16.2"/>
    <n v="46.1"/>
    <n v="-0.3"/>
    <n v="16.399999999999999"/>
    <n v="12.5"/>
    <n v="0.91"/>
    <n v="1.8819999999999999"/>
    <n v="0"/>
    <n v="-999"/>
    <x v="10"/>
  </r>
  <r>
    <d v="2018-07-24T00:00:00"/>
    <n v="205"/>
    <n v="26.72"/>
    <n v="5.81"/>
    <n v="14.3"/>
    <n v="21"/>
    <n v="5.2"/>
    <n v="94.2"/>
    <n v="32.299999999999997"/>
    <n v="2.2999999999999998"/>
    <n v="6.9"/>
    <n v="0"/>
    <n v="0"/>
    <n v="-999"/>
    <n v="18.2"/>
    <n v="42.3"/>
    <n v="0.3"/>
    <n v="17.5"/>
    <n v="12.5"/>
    <n v="0.80300000000000005"/>
    <n v="1.6830000000000001"/>
    <n v="0"/>
    <n v="-999"/>
    <x v="10"/>
  </r>
  <r>
    <d v="2018-07-25T00:00:00"/>
    <n v="206"/>
    <n v="26.34"/>
    <n v="5.83"/>
    <n v="13.4"/>
    <n v="22"/>
    <n v="2.4"/>
    <n v="94.5"/>
    <n v="24.7"/>
    <n v="1.5"/>
    <n v="6"/>
    <n v="0"/>
    <n v="0"/>
    <n v="-999"/>
    <n v="17.5"/>
    <n v="43.9"/>
    <n v="-1.9"/>
    <n v="17.100000000000001"/>
    <n v="12.6"/>
    <n v="0.65300000000000002"/>
    <n v="1.99"/>
    <n v="0"/>
    <n v="-999"/>
    <x v="10"/>
  </r>
  <r>
    <d v="2018-07-26T00:00:00"/>
    <n v="207"/>
    <n v="26.39"/>
    <n v="5.73"/>
    <n v="14.7"/>
    <n v="22.9"/>
    <n v="5.6"/>
    <n v="87.9"/>
    <n v="21.7"/>
    <n v="1.3"/>
    <n v="5"/>
    <n v="0"/>
    <n v="0"/>
    <n v="-999"/>
    <n v="20.100000000000001"/>
    <n v="44.7"/>
    <n v="1.3"/>
    <n v="18.600000000000001"/>
    <n v="12.8"/>
    <n v="0.60599999999999998"/>
    <n v="2.1859999999999999"/>
    <n v="0"/>
    <n v="-999"/>
    <x v="10"/>
  </r>
  <r>
    <d v="2018-07-27T00:00:00"/>
    <n v="208"/>
    <n v="27.59"/>
    <n v="5.85"/>
    <n v="14.6"/>
    <n v="23.7"/>
    <n v="4.3"/>
    <n v="95.4"/>
    <n v="17.899999999999999"/>
    <n v="1.5"/>
    <n v="5.6"/>
    <n v="0"/>
    <n v="0"/>
    <n v="-999"/>
    <n v="18.5"/>
    <n v="44.8"/>
    <n v="-0.2"/>
    <n v="18"/>
    <n v="13"/>
    <n v="0.52400000000000002"/>
    <n v="2.4060000000000001"/>
    <n v="0"/>
    <n v="-999"/>
    <x v="10"/>
  </r>
  <r>
    <d v="2018-07-28T00:00:00"/>
    <n v="209"/>
    <n v="25.5"/>
    <n v="6.09"/>
    <n v="15.1"/>
    <n v="24.4"/>
    <n v="3.6"/>
    <n v="93.6"/>
    <n v="16.2"/>
    <n v="1.4"/>
    <n v="5.5"/>
    <n v="0"/>
    <n v="0"/>
    <n v="-999"/>
    <n v="19.2"/>
    <n v="45.5"/>
    <n v="-1.3"/>
    <n v="18.3"/>
    <n v="13.1"/>
    <n v="0.495"/>
    <n v="2.5609999999999999"/>
    <n v="0"/>
    <n v="-999"/>
    <x v="10"/>
  </r>
  <r>
    <d v="2018-07-29T00:00:00"/>
    <n v="210"/>
    <n v="21.47"/>
    <n v="5.67"/>
    <n v="16.8"/>
    <n v="27.3"/>
    <n v="4.5999999999999996"/>
    <n v="86.2"/>
    <n v="16.8"/>
    <n v="0.9"/>
    <n v="4.7"/>
    <n v="0"/>
    <n v="0"/>
    <n v="-999"/>
    <n v="20.399999999999999"/>
    <n v="49.7"/>
    <n v="-0.2"/>
    <n v="18.8"/>
    <n v="13.3"/>
    <n v="0.60899999999999999"/>
    <n v="3.0179999999999998"/>
    <n v="0"/>
    <n v="-999"/>
    <x v="10"/>
  </r>
  <r>
    <d v="2018-07-30T00:00:00"/>
    <n v="211"/>
    <n v="16.79"/>
    <n v="4.83"/>
    <n v="18.5"/>
    <n v="29.1"/>
    <n v="8.1"/>
    <n v="79.900000000000006"/>
    <n v="17.7"/>
    <n v="0.7"/>
    <n v="4.2"/>
    <n v="0"/>
    <n v="0"/>
    <n v="-999"/>
    <n v="21.3"/>
    <n v="50.8"/>
    <n v="4"/>
    <n v="19.399999999999999"/>
    <n v="13.4"/>
    <n v="0.71299999999999997"/>
    <n v="3.3149999999999999"/>
    <n v="0"/>
    <n v="-999"/>
    <x v="10"/>
  </r>
  <r>
    <d v="2018-07-31T00:00:00"/>
    <n v="212"/>
    <n v="26.25"/>
    <n v="3.86"/>
    <n v="18"/>
    <n v="29.2"/>
    <n v="7.5"/>
    <n v="82.9"/>
    <n v="19.7"/>
    <n v="0.7"/>
    <n v="4.0999999999999996"/>
    <n v="0"/>
    <n v="0"/>
    <n v="-999"/>
    <n v="18.7"/>
    <n v="46.8"/>
    <n v="2.1"/>
    <n v="18.5"/>
    <n v="13.6"/>
    <n v="0.79800000000000004"/>
    <n v="3.2530000000000001"/>
    <n v="0"/>
    <n v="-999"/>
    <x v="10"/>
  </r>
  <r>
    <d v="2018-08-01T00:00:00"/>
    <n v="213"/>
    <n v="24.48"/>
    <n v="5.82"/>
    <n v="17.2"/>
    <n v="26.4"/>
    <n v="5.4"/>
    <n v="94.8"/>
    <n v="16.600000000000001"/>
    <n v="1.6"/>
    <n v="5.8"/>
    <n v="0"/>
    <n v="0"/>
    <n v="-999"/>
    <n v="21.1"/>
    <n v="47.2"/>
    <n v="1.1000000000000001"/>
    <n v="19.3"/>
    <n v="13.6"/>
    <n v="0.57099999999999995"/>
    <n v="2.87"/>
    <n v="0"/>
    <n v="-999"/>
    <x v="11"/>
  </r>
  <r>
    <d v="2018-08-02T00:00:00"/>
    <n v="214"/>
    <n v="12.25"/>
    <n v="5.41"/>
    <n v="13.9"/>
    <n v="22.9"/>
    <n v="2.6"/>
    <n v="95.8"/>
    <n v="22.3"/>
    <n v="1.5"/>
    <n v="5.5"/>
    <n v="0"/>
    <n v="0"/>
    <n v="-999"/>
    <n v="18"/>
    <n v="47"/>
    <n v="-2.4"/>
    <n v="18.7"/>
    <n v="13.7"/>
    <n v="0.623"/>
    <n v="2.169"/>
    <n v="0"/>
    <n v="-999"/>
    <x v="11"/>
  </r>
  <r>
    <d v="2018-08-03T00:00:00"/>
    <n v="215"/>
    <n v="24.35"/>
    <n v="2.65"/>
    <n v="9.4"/>
    <n v="16.899999999999999"/>
    <n v="2.4"/>
    <n v="99.1"/>
    <n v="51"/>
    <n v="1.1000000000000001"/>
    <n v="5.4"/>
    <n v="0.76200000000000001"/>
    <n v="0"/>
    <n v="-999"/>
    <n v="11.4"/>
    <n v="34.1"/>
    <n v="-1.7"/>
    <n v="14.3"/>
    <n v="13.6"/>
    <n v="0.98199999999999998"/>
    <n v="0.94299999999999995"/>
    <n v="0"/>
    <n v="-999"/>
    <x v="11"/>
  </r>
  <r>
    <d v="2018-08-04T00:00:00"/>
    <n v="216"/>
    <n v="26.16"/>
    <n v="5.29"/>
    <n v="11"/>
    <n v="18.2"/>
    <n v="1.8"/>
    <n v="99.5"/>
    <n v="40.200000000000003"/>
    <n v="1.7"/>
    <n v="6.1"/>
    <n v="0"/>
    <n v="0"/>
    <n v="-999"/>
    <n v="15.1"/>
    <n v="39.6"/>
    <n v="-0.6"/>
    <n v="15.5"/>
    <n v="13.2"/>
    <n v="0.84"/>
    <n v="1.25"/>
    <n v="0"/>
    <n v="-999"/>
    <x v="11"/>
  </r>
  <r>
    <d v="2018-08-05T00:00:00"/>
    <n v="217"/>
    <n v="23"/>
    <n v="5.74"/>
    <n v="13.1"/>
    <n v="21.8"/>
    <n v="3.7"/>
    <n v="98.8"/>
    <n v="29.1"/>
    <n v="1.5"/>
    <n v="5.3"/>
    <n v="0"/>
    <n v="0"/>
    <n v="-999"/>
    <n v="17.7"/>
    <n v="46.1"/>
    <n v="-1.1000000000000001"/>
    <n v="17.3"/>
    <n v="13"/>
    <n v="0.76"/>
    <n v="1.851"/>
    <n v="0"/>
    <n v="-999"/>
    <x v="11"/>
  </r>
  <r>
    <d v="2018-08-06T00:00:00"/>
    <n v="218"/>
    <n v="24.81"/>
    <n v="5.09"/>
    <n v="15.6"/>
    <n v="24.9"/>
    <n v="4"/>
    <n v="96.6"/>
    <n v="23.7"/>
    <n v="1.2"/>
    <n v="4.3"/>
    <n v="0"/>
    <n v="0"/>
    <n v="-999"/>
    <n v="19"/>
    <n v="45.7"/>
    <n v="-0.4"/>
    <n v="17.8"/>
    <n v="13"/>
    <n v="0.746"/>
    <n v="2.4020000000000001"/>
    <n v="0"/>
    <n v="-999"/>
    <x v="11"/>
  </r>
  <r>
    <d v="2018-08-07T00:00:00"/>
    <n v="219"/>
    <n v="23.42"/>
    <n v="5.56"/>
    <n v="14.9"/>
    <n v="25.2"/>
    <n v="2.2000000000000002"/>
    <n v="89.3"/>
    <n v="23.6"/>
    <n v="1.5"/>
    <n v="5.2"/>
    <n v="0"/>
    <n v="0"/>
    <n v="-999"/>
    <n v="18.100000000000001"/>
    <n v="44.4"/>
    <n v="-3.2"/>
    <n v="17.899999999999999"/>
    <n v="13.2"/>
    <n v="0.75600000000000001"/>
    <n v="2.4489999999999998"/>
    <n v="0"/>
    <n v="-999"/>
    <x v="11"/>
  </r>
  <r>
    <d v="2018-08-08T00:00:00"/>
    <n v="220"/>
    <n v="22.02"/>
    <n v="5.29"/>
    <n v="17.5"/>
    <n v="29.2"/>
    <n v="6"/>
    <n v="88.8"/>
    <n v="19.600000000000001"/>
    <n v="0.9"/>
    <n v="6.2"/>
    <n v="0"/>
    <n v="0"/>
    <n v="-999"/>
    <n v="20.399999999999999"/>
    <n v="47.4"/>
    <n v="1.3"/>
    <n v="18.7"/>
    <n v="13.2"/>
    <n v="0.79400000000000004"/>
    <n v="3.2570000000000001"/>
    <n v="0"/>
    <n v="-999"/>
    <x v="11"/>
  </r>
  <r>
    <d v="2018-08-09T00:00:00"/>
    <n v="221"/>
    <n v="19.100000000000001"/>
    <n v="5.0599999999999996"/>
    <n v="19.600000000000001"/>
    <n v="30.4"/>
    <n v="8.4"/>
    <n v="85.8"/>
    <n v="19.399999999999999"/>
    <n v="0.9"/>
    <n v="3.9"/>
    <n v="0"/>
    <n v="0"/>
    <n v="-999"/>
    <n v="21.4"/>
    <n v="46.5"/>
    <n v="2.8"/>
    <n v="19.7"/>
    <n v="13.4"/>
    <n v="0.84199999999999997"/>
    <n v="3.4990000000000001"/>
    <n v="0"/>
    <n v="-999"/>
    <x v="11"/>
  </r>
  <r>
    <d v="2018-08-10T00:00:00"/>
    <n v="222"/>
    <n v="16.39"/>
    <n v="4.3899999999999997"/>
    <n v="19.899999999999999"/>
    <n v="32.1"/>
    <n v="8.9"/>
    <n v="80.3"/>
    <n v="15.3"/>
    <n v="0.8"/>
    <n v="3.5"/>
    <n v="0"/>
    <n v="0"/>
    <n v="-999"/>
    <n v="21.1"/>
    <n v="47.6"/>
    <n v="3.2"/>
    <n v="19.899999999999999"/>
    <n v="13.7"/>
    <n v="0.73199999999999998"/>
    <n v="4.05"/>
    <n v="0"/>
    <n v="-999"/>
    <x v="11"/>
  </r>
  <r>
    <d v="2018-08-11T00:00:00"/>
    <n v="223"/>
    <n v="5.48"/>
    <n v="3.62"/>
    <n v="13.2"/>
    <n v="23.7"/>
    <n v="7"/>
    <n v="94.7"/>
    <n v="32.799999999999997"/>
    <n v="1.8"/>
    <n v="7.6"/>
    <n v="0.76200000000000001"/>
    <n v="0"/>
    <n v="-999"/>
    <n v="14.5"/>
    <n v="38.299999999999997"/>
    <n v="2"/>
    <n v="16.2"/>
    <n v="13.7"/>
    <n v="0.96099999999999997"/>
    <n v="1.9690000000000001"/>
    <n v="0"/>
    <n v="-999"/>
    <x v="11"/>
  </r>
  <r>
    <d v="2018-08-12T00:00:00"/>
    <n v="224"/>
    <n v="23.96"/>
    <n v="1.05"/>
    <n v="8.1999999999999993"/>
    <n v="13"/>
    <n v="1.6"/>
    <n v="99.4"/>
    <n v="72"/>
    <n v="1.2"/>
    <n v="4.4000000000000004"/>
    <n v="6.35"/>
    <n v="0"/>
    <n v="-999"/>
    <n v="8.4"/>
    <n v="18.899999999999999"/>
    <n v="-0.8"/>
    <n v="11.8"/>
    <n v="13.5"/>
    <n v="1.0780000000000001"/>
    <n v="0.41899999999999998"/>
    <n v="0"/>
    <n v="-999"/>
    <x v="11"/>
  </r>
  <r>
    <d v="2018-08-13T00:00:00"/>
    <n v="225"/>
    <n v="20.54"/>
    <n v="5.26"/>
    <n v="8.9"/>
    <n v="16.3"/>
    <n v="0.7"/>
    <n v="99.9"/>
    <n v="42.2"/>
    <n v="1.5"/>
    <n v="5.4"/>
    <n v="0.254"/>
    <n v="0"/>
    <n v="-999"/>
    <n v="11.5"/>
    <n v="32.4"/>
    <n v="-2.1"/>
    <n v="12.9"/>
    <n v="12.8"/>
    <n v="0.78200000000000003"/>
    <n v="1.071"/>
    <n v="0"/>
    <n v="-999"/>
    <x v="11"/>
  </r>
  <r>
    <d v="2018-08-14T00:00:00"/>
    <n v="226"/>
    <n v="21.54"/>
    <n v="4.6500000000000004"/>
    <n v="12.8"/>
    <n v="23.9"/>
    <n v="1.6"/>
    <n v="99.4"/>
    <n v="31.3"/>
    <n v="1"/>
    <n v="4.3"/>
    <n v="0"/>
    <n v="0"/>
    <n v="-999"/>
    <n v="14.6"/>
    <n v="38.700000000000003"/>
    <n v="-2.2000000000000002"/>
    <n v="14.9"/>
    <n v="12.5"/>
    <n v="0.92800000000000005"/>
    <n v="2.0369999999999999"/>
    <n v="0"/>
    <n v="-999"/>
    <x v="11"/>
  </r>
  <r>
    <d v="2018-08-15T00:00:00"/>
    <n v="227"/>
    <n v="17.170000000000002"/>
    <n v="4.87"/>
    <n v="14.9"/>
    <n v="26.2"/>
    <n v="4.2"/>
    <n v="97.5"/>
    <n v="17.3"/>
    <n v="0.8"/>
    <n v="4.4000000000000004"/>
    <n v="0"/>
    <n v="0"/>
    <n v="-999"/>
    <n v="16.7"/>
    <n v="43.5"/>
    <n v="-0.5"/>
    <n v="16.100000000000001"/>
    <n v="12.4"/>
    <n v="0.58799999999999997"/>
    <n v="2.8119999999999998"/>
    <n v="0"/>
    <n v="-999"/>
    <x v="11"/>
  </r>
  <r>
    <d v="2018-08-16T00:00:00"/>
    <n v="228"/>
    <n v="21.47"/>
    <n v="3.98"/>
    <n v="14"/>
    <n v="25.7"/>
    <n v="3.9"/>
    <n v="91.5"/>
    <n v="17.5"/>
    <n v="0.7"/>
    <n v="4.5999999999999996"/>
    <n v="0"/>
    <n v="0"/>
    <n v="-999"/>
    <n v="14.4"/>
    <n v="41.6"/>
    <n v="-1.4"/>
    <n v="15.4"/>
    <n v="12.6"/>
    <n v="0.57799999999999996"/>
    <n v="2.7240000000000002"/>
    <n v="0"/>
    <n v="-999"/>
    <x v="11"/>
  </r>
  <r>
    <d v="2018-08-17T00:00:00"/>
    <n v="229"/>
    <n v="14.41"/>
    <n v="4.8499999999999996"/>
    <n v="14.3"/>
    <n v="24.8"/>
    <n v="2.5"/>
    <n v="90.4"/>
    <n v="18.5"/>
    <n v="1.2"/>
    <n v="4.0999999999999996"/>
    <n v="0"/>
    <n v="0"/>
    <n v="-999"/>
    <n v="16.100000000000001"/>
    <n v="43.7"/>
    <n v="-2.6"/>
    <n v="15.7"/>
    <n v="12.6"/>
    <n v="0.57899999999999996"/>
    <n v="2.5510000000000002"/>
    <n v="0"/>
    <n v="-999"/>
    <x v="11"/>
  </r>
  <r>
    <d v="2018-08-18T00:00:00"/>
    <n v="230"/>
    <n v="19.12"/>
    <n v="3.44"/>
    <n v="13"/>
    <n v="18.3"/>
    <n v="4.5999999999999996"/>
    <n v="84.1"/>
    <n v="29.7"/>
    <n v="1.8"/>
    <n v="5.9"/>
    <n v="0"/>
    <n v="0"/>
    <n v="-999"/>
    <n v="12.1"/>
    <n v="30"/>
    <n v="-1.1000000000000001"/>
    <n v="14.1"/>
    <n v="12.6"/>
    <n v="0.624"/>
    <n v="1.478"/>
    <n v="0"/>
    <n v="-999"/>
    <x v="11"/>
  </r>
  <r>
    <d v="2018-08-19T00:00:00"/>
    <n v="231"/>
    <n v="18.62"/>
    <n v="4.37"/>
    <n v="11.7"/>
    <n v="18.5"/>
    <n v="2.9"/>
    <n v="81.7"/>
    <n v="22.5"/>
    <n v="1.8"/>
    <n v="5.9"/>
    <n v="0"/>
    <n v="0"/>
    <n v="-999"/>
    <n v="12.6"/>
    <n v="36.9"/>
    <n v="-1.8"/>
    <n v="13.4"/>
    <n v="12.4"/>
    <n v="0.47899999999999998"/>
    <n v="1.65"/>
    <n v="0"/>
    <n v="-999"/>
    <x v="11"/>
  </r>
  <r>
    <d v="2018-08-20T00:00:00"/>
    <n v="232"/>
    <n v="21.27"/>
    <n v="4.3"/>
    <n v="12.8"/>
    <n v="18.8"/>
    <n v="3.9"/>
    <n v="80.900000000000006"/>
    <n v="38.299999999999997"/>
    <n v="2.6"/>
    <n v="6.7"/>
    <n v="0"/>
    <n v="0"/>
    <n v="-999"/>
    <n v="13"/>
    <n v="33.200000000000003"/>
    <n v="-2.1"/>
    <n v="13.7"/>
    <n v="12.2"/>
    <n v="0.83099999999999996"/>
    <n v="1.339"/>
    <n v="0"/>
    <n v="-999"/>
    <x v="11"/>
  </r>
  <r>
    <d v="2018-08-21T00:00:00"/>
    <n v="233"/>
    <n v="18.89"/>
    <n v="4.8499999999999996"/>
    <n v="12.2"/>
    <n v="22.2"/>
    <n v="1.5"/>
    <n v="98.1"/>
    <n v="28.7"/>
    <n v="0.9"/>
    <n v="4.7"/>
    <n v="0"/>
    <n v="0"/>
    <n v="-999"/>
    <n v="14.4"/>
    <n v="40.4"/>
    <n v="-3.9"/>
    <n v="14.6"/>
    <n v="12"/>
    <n v="0.76800000000000002"/>
    <n v="1.9079999999999999"/>
    <n v="0"/>
    <n v="-999"/>
    <x v="11"/>
  </r>
  <r>
    <d v="2018-08-22T00:00:00"/>
    <n v="234"/>
    <n v="16.690000000000001"/>
    <n v="4.3899999999999997"/>
    <n v="14.8"/>
    <n v="25.1"/>
    <n v="2.9"/>
    <n v="91.2"/>
    <n v="24.4"/>
    <n v="1"/>
    <n v="3.9"/>
    <n v="0"/>
    <n v="0"/>
    <n v="-999"/>
    <n v="14.9"/>
    <n v="40.6"/>
    <n v="-2.8"/>
    <n v="14.9"/>
    <n v="12.1"/>
    <n v="0.77700000000000002"/>
    <n v="2.4089999999999998"/>
    <n v="0"/>
    <n v="-999"/>
    <x v="11"/>
  </r>
  <r>
    <d v="2018-08-23T00:00:00"/>
    <n v="235"/>
    <n v="15.8"/>
    <n v="3.84"/>
    <n v="14"/>
    <n v="21.2"/>
    <n v="2.7"/>
    <n v="79.3"/>
    <n v="27.6"/>
    <n v="2.1"/>
    <n v="7.3"/>
    <n v="0"/>
    <n v="0"/>
    <n v="-999"/>
    <n v="13.9"/>
    <n v="37.9"/>
    <n v="-3.3"/>
    <n v="14"/>
    <n v="12.1"/>
    <n v="0.69499999999999995"/>
    <n v="1.8220000000000001"/>
    <n v="0"/>
    <n v="-999"/>
    <x v="11"/>
  </r>
  <r>
    <d v="2018-08-24T00:00:00"/>
    <n v="236"/>
    <n v="9.17"/>
    <n v="3.66"/>
    <n v="7.4"/>
    <n v="13.9"/>
    <n v="-0.5"/>
    <n v="98.6"/>
    <n v="46.8"/>
    <n v="1.6"/>
    <n v="7.4"/>
    <n v="0"/>
    <n v="0"/>
    <n v="-999"/>
    <n v="9"/>
    <n v="31"/>
    <n v="-5.2"/>
    <n v="11.8"/>
    <n v="12"/>
    <n v="0.74299999999999999"/>
    <n v="0.84499999999999997"/>
    <n v="0"/>
    <n v="-999"/>
    <x v="11"/>
  </r>
  <r>
    <d v="2018-08-25T00:00:00"/>
    <n v="237"/>
    <n v="5.9"/>
    <n v="2.06"/>
    <n v="5.5"/>
    <n v="11.5"/>
    <n v="-2.2999999999999998"/>
    <n v="99.6"/>
    <n v="58.1"/>
    <n v="0.8"/>
    <n v="3.8"/>
    <n v="0"/>
    <n v="0"/>
    <n v="-999"/>
    <n v="7.1"/>
    <n v="25.8"/>
    <n v="-7.3"/>
    <n v="8.9"/>
    <n v="11.7"/>
    <n v="0.78800000000000003"/>
    <n v="0.56799999999999995"/>
    <n v="0"/>
    <n v="-999"/>
    <x v="11"/>
  </r>
  <r>
    <d v="2018-08-26T00:00:00"/>
    <n v="238"/>
    <n v="21.19"/>
    <n v="1.27"/>
    <n v="5.4"/>
    <n v="10.1"/>
    <n v="0.2"/>
    <n v="99.3"/>
    <n v="67.900000000000006"/>
    <n v="1.6"/>
    <n v="5.7"/>
    <n v="14.731999999999999"/>
    <n v="0"/>
    <n v="-999"/>
    <n v="6.9"/>
    <n v="20.6"/>
    <n v="-2.7"/>
    <n v="8.5"/>
    <n v="11.3"/>
    <n v="0.83899999999999997"/>
    <n v="0.39700000000000002"/>
    <n v="0"/>
    <n v="-999"/>
    <x v="11"/>
  </r>
  <r>
    <d v="2018-08-27T00:00:00"/>
    <n v="239"/>
    <n v="13.8"/>
    <n v="4.34"/>
    <n v="6.3"/>
    <n v="13.3"/>
    <n v="-0.1"/>
    <n v="99"/>
    <n v="44.6"/>
    <n v="2.6"/>
    <n v="8"/>
    <n v="2.286"/>
    <n v="0"/>
    <n v="-999"/>
    <n v="8.4"/>
    <n v="25.3"/>
    <n v="-2.6"/>
    <n v="9.8000000000000007"/>
    <n v="10.8"/>
    <n v="0.68100000000000005"/>
    <n v="0.84599999999999997"/>
    <n v="0"/>
    <n v="-999"/>
    <x v="11"/>
  </r>
  <r>
    <d v="2018-08-28T00:00:00"/>
    <n v="240"/>
    <n v="8.16"/>
    <n v="3.04"/>
    <n v="9.4"/>
    <n v="19.3"/>
    <n v="-0.4"/>
    <n v="99"/>
    <n v="38.5"/>
    <n v="0.7"/>
    <n v="4.4000000000000004"/>
    <n v="0"/>
    <n v="0"/>
    <n v="-999"/>
    <n v="10.9"/>
    <n v="32.299999999999997"/>
    <n v="-2.6"/>
    <n v="10.7"/>
    <n v="10.6"/>
    <n v="0.86199999999999999"/>
    <n v="1.377"/>
    <n v="0"/>
    <n v="-999"/>
    <x v="11"/>
  </r>
  <r>
    <d v="2018-08-29T00:00:00"/>
    <n v="241"/>
    <n v="13.73"/>
    <n v="1.76"/>
    <n v="9.1999999999999993"/>
    <n v="15.8"/>
    <n v="3.6"/>
    <n v="96.6"/>
    <n v="48.8"/>
    <n v="1.4"/>
    <n v="7.2"/>
    <n v="0.254"/>
    <n v="0"/>
    <n v="-999"/>
    <n v="8.5"/>
    <n v="27.4"/>
    <n v="-1"/>
    <n v="9.6"/>
    <n v="10.6"/>
    <n v="0.876"/>
    <n v="0.91900000000000004"/>
    <n v="0"/>
    <n v="-999"/>
    <x v="11"/>
  </r>
  <r>
    <d v="2018-08-30T00:00:00"/>
    <n v="242"/>
    <n v="18.399999999999999"/>
    <n v="3.04"/>
    <n v="6.7"/>
    <n v="13.3"/>
    <n v="-1.7"/>
    <n v="99.4"/>
    <n v="47.8"/>
    <n v="1.5"/>
    <n v="5.9"/>
    <n v="0"/>
    <n v="0"/>
    <n v="-999"/>
    <n v="7.3"/>
    <n v="32.299999999999997"/>
    <n v="-5.8"/>
    <n v="8.6"/>
    <n v="10.4"/>
    <n v="0.73"/>
    <n v="0.79700000000000004"/>
    <n v="0"/>
    <n v="-999"/>
    <x v="11"/>
  </r>
  <r>
    <d v="2018-08-31T00:00:00"/>
    <n v="243"/>
    <n v="14.53"/>
    <n v="4.07"/>
    <n v="8.6"/>
    <n v="16.5"/>
    <n v="-0.2"/>
    <n v="99.2"/>
    <n v="39.200000000000003"/>
    <n v="1.8"/>
    <n v="6.1"/>
    <n v="0"/>
    <n v="0"/>
    <n v="-999"/>
    <n v="10.5"/>
    <n v="33.799999999999997"/>
    <n v="-4.4000000000000004"/>
    <n v="10.7"/>
    <n v="10.1"/>
    <n v="0.73599999999999999"/>
    <n v="1.141"/>
    <n v="0"/>
    <n v="-999"/>
    <x v="11"/>
  </r>
  <r>
    <d v="2018-09-01T00:00:00"/>
    <n v="244"/>
    <n v="19.23"/>
    <n v="3.22"/>
    <n v="6.1"/>
    <n v="13.3"/>
    <n v="-1.6"/>
    <n v="98.1"/>
    <n v="40"/>
    <n v="1.2"/>
    <n v="5.3"/>
    <n v="0"/>
    <n v="0"/>
    <n v="-999"/>
    <n v="8.6"/>
    <n v="32.299999999999997"/>
    <n v="-5.3"/>
    <n v="10.199999999999999"/>
    <n v="10.1"/>
    <n v="0.61099999999999999"/>
    <n v="0.91600000000000004"/>
    <n v="0"/>
    <n v="-999"/>
    <x v="12"/>
  </r>
  <r>
    <d v="2018-09-02T00:00:00"/>
    <n v="245"/>
    <n v="15.71"/>
    <n v="4.25"/>
    <n v="8.6"/>
    <n v="17.7"/>
    <n v="-2.9"/>
    <n v="99"/>
    <n v="34.799999999999997"/>
    <n v="1.8"/>
    <n v="6.3"/>
    <n v="0.254"/>
    <n v="0"/>
    <n v="-999"/>
    <n v="11"/>
    <n v="35.1"/>
    <n v="-7.2"/>
    <n v="10.5"/>
    <n v="10.1"/>
    <n v="0.70499999999999996"/>
    <n v="1.32"/>
    <n v="0"/>
    <n v="-999"/>
    <x v="12"/>
  </r>
  <r>
    <d v="2018-09-03T00:00:00"/>
    <n v="246"/>
    <n v="18.52"/>
    <n v="3.3"/>
    <n v="5.5"/>
    <n v="10.9"/>
    <n v="-2.5"/>
    <n v="98.8"/>
    <n v="46.6"/>
    <n v="1.8"/>
    <n v="7.8"/>
    <n v="2.794"/>
    <n v="0"/>
    <n v="-999"/>
    <n v="7.3"/>
    <n v="26.7"/>
    <n v="-7.3"/>
    <n v="10.6"/>
    <n v="10.199999999999999"/>
    <n v="0.60699999999999998"/>
    <n v="0.69599999999999995"/>
    <n v="0"/>
    <n v="-999"/>
    <x v="12"/>
  </r>
  <r>
    <d v="2018-09-04T00:00:00"/>
    <n v="247"/>
    <n v="19.91"/>
    <n v="4.1399999999999997"/>
    <n v="4.4000000000000004"/>
    <n v="13.6"/>
    <n v="-3.2"/>
    <n v="99"/>
    <n v="37.6"/>
    <n v="1.4"/>
    <n v="4.7"/>
    <n v="0.254"/>
    <n v="0"/>
    <n v="-999"/>
    <n v="5"/>
    <n v="31.8"/>
    <n v="-8.6999999999999993"/>
    <n v="7.5"/>
    <n v="10.1"/>
    <n v="0.58499999999999996"/>
    <n v="0.97199999999999998"/>
    <n v="0"/>
    <n v="-999"/>
    <x v="12"/>
  </r>
  <r>
    <d v="2018-09-05T00:00:00"/>
    <n v="248"/>
    <n v="18.88"/>
    <n v="4.45"/>
    <n v="8.4"/>
    <n v="20.7"/>
    <n v="-2.9"/>
    <n v="98.8"/>
    <n v="23.7"/>
    <n v="0.7"/>
    <n v="3.8"/>
    <n v="0"/>
    <n v="0"/>
    <n v="-999"/>
    <n v="9.5"/>
    <n v="36.200000000000003"/>
    <n v="-8.1"/>
    <n v="9.9"/>
    <n v="9.6999999999999993"/>
    <n v="0.57899999999999996"/>
    <n v="1.8620000000000001"/>
    <n v="0"/>
    <n v="-999"/>
    <x v="12"/>
  </r>
  <r>
    <d v="2018-09-06T00:00:00"/>
    <n v="249"/>
    <n v="15.87"/>
    <n v="4.24"/>
    <n v="11.3"/>
    <n v="23.2"/>
    <n v="0.3"/>
    <n v="91.3"/>
    <n v="21.3"/>
    <n v="0.8"/>
    <n v="4.2"/>
    <n v="0"/>
    <n v="0"/>
    <n v="-999"/>
    <n v="11.6"/>
    <n v="38.200000000000003"/>
    <n v="-5.2"/>
    <n v="11.8"/>
    <n v="9.8000000000000007"/>
    <n v="0.60599999999999998"/>
    <n v="2.2370000000000001"/>
    <n v="0"/>
    <n v="-999"/>
    <x v="12"/>
  </r>
  <r>
    <d v="2018-09-07T00:00:00"/>
    <n v="250"/>
    <n v="17.37"/>
    <n v="3.55"/>
    <n v="11.5"/>
    <n v="22.3"/>
    <n v="1.1000000000000001"/>
    <n v="97.7"/>
    <n v="25.4"/>
    <n v="0.8"/>
    <n v="5.3"/>
    <n v="2.032"/>
    <n v="0"/>
    <n v="-999"/>
    <n v="12.9"/>
    <n v="41.3"/>
    <n v="-3.6"/>
    <n v="12.3"/>
    <n v="10"/>
    <n v="0.68400000000000005"/>
    <n v="2.008"/>
    <n v="0"/>
    <n v="-999"/>
    <x v="12"/>
  </r>
  <r>
    <d v="2018-09-08T00:00:00"/>
    <n v="251"/>
    <n v="11.55"/>
    <n v="3.75"/>
    <n v="9.5"/>
    <n v="15.6"/>
    <n v="3.4"/>
    <n v="97.6"/>
    <n v="38.9"/>
    <n v="1.4"/>
    <n v="5.2"/>
    <n v="0"/>
    <n v="0"/>
    <n v="-999"/>
    <n v="11.1"/>
    <n v="31.1"/>
    <n v="-1"/>
    <n v="12.2"/>
    <n v="10.199999999999999"/>
    <n v="0.68899999999999995"/>
    <n v="1.083"/>
    <n v="0"/>
    <n v="-999"/>
    <x v="12"/>
  </r>
  <r>
    <d v="2018-09-09T00:00:00"/>
    <n v="252"/>
    <n v="10.79"/>
    <n v="2.5"/>
    <n v="9.4"/>
    <n v="16"/>
    <n v="3.7"/>
    <n v="97.8"/>
    <n v="41.7"/>
    <n v="1"/>
    <n v="4.7"/>
    <n v="1.27"/>
    <n v="0"/>
    <n v="-999"/>
    <n v="12"/>
    <n v="32.200000000000003"/>
    <n v="2"/>
    <n v="12"/>
    <n v="10.199999999999999"/>
    <n v="0.75800000000000001"/>
    <n v="1.06"/>
    <n v="0"/>
    <n v="-999"/>
    <x v="12"/>
  </r>
  <r>
    <d v="2018-09-10T00:00:00"/>
    <n v="253"/>
    <n v="14.22"/>
    <n v="2.0499999999999998"/>
    <n v="6"/>
    <n v="11.5"/>
    <n v="-0.4"/>
    <n v="99"/>
    <n v="55.8"/>
    <n v="1.4"/>
    <n v="5.5"/>
    <n v="7.3659999999999997"/>
    <n v="0"/>
    <n v="-999"/>
    <n v="6.7"/>
    <n v="20.5"/>
    <n v="-2.4"/>
    <n v="9.3000000000000007"/>
    <n v="10.199999999999999"/>
    <n v="0.75700000000000001"/>
    <n v="0.6"/>
    <n v="0"/>
    <n v="-999"/>
    <x v="12"/>
  </r>
  <r>
    <d v="2018-09-11T00:00:00"/>
    <n v="254"/>
    <n v="15.07"/>
    <n v="3.13"/>
    <n v="5.4"/>
    <n v="12.9"/>
    <n v="-1.6"/>
    <n v="99.4"/>
    <n v="44.5"/>
    <n v="1"/>
    <n v="4.8"/>
    <n v="5.3339999999999996"/>
    <n v="0"/>
    <n v="-999"/>
    <n v="7"/>
    <n v="25.3"/>
    <n v="-4.0999999999999996"/>
    <n v="8.1"/>
    <n v="9.9"/>
    <n v="0.66200000000000003"/>
    <n v="0.82599999999999996"/>
    <n v="0"/>
    <n v="-999"/>
    <x v="12"/>
  </r>
  <r>
    <d v="2018-09-12T00:00:00"/>
    <n v="255"/>
    <n v="8.39"/>
    <n v="2.92"/>
    <n v="4.5"/>
    <n v="12.4"/>
    <n v="-2.6"/>
    <n v="99.7"/>
    <n v="43.6"/>
    <n v="1"/>
    <n v="4.3"/>
    <n v="2.794"/>
    <n v="0"/>
    <n v="-999"/>
    <n v="6"/>
    <n v="23.8"/>
    <n v="-4"/>
    <n v="7.8"/>
    <n v="9.6"/>
    <n v="0.628"/>
    <n v="0.81200000000000006"/>
    <n v="0"/>
    <n v="-999"/>
    <x v="12"/>
  </r>
  <r>
    <d v="2018-09-13T00:00:00"/>
    <n v="256"/>
    <n v="12.56"/>
    <n v="1.41"/>
    <n v="3.1"/>
    <n v="8"/>
    <n v="-1"/>
    <n v="99.3"/>
    <n v="67.2"/>
    <n v="0.9"/>
    <n v="4.4000000000000004"/>
    <n v="1.016"/>
    <n v="0"/>
    <n v="-999"/>
    <n v="4.8"/>
    <n v="15.6"/>
    <n v="-1.3"/>
    <n v="6.5"/>
    <n v="9.3000000000000007"/>
    <n v="0.72099999999999997"/>
    <n v="0.35199999999999998"/>
    <n v="0"/>
    <n v="-999"/>
    <x v="12"/>
  </r>
  <r>
    <d v="2018-09-14T00:00:00"/>
    <n v="257"/>
    <n v="9.27"/>
    <n v="2.38"/>
    <n v="5"/>
    <n v="10.8"/>
    <n v="0.1"/>
    <n v="99.3"/>
    <n v="59"/>
    <n v="1.2"/>
    <n v="5"/>
    <n v="0.254"/>
    <n v="0"/>
    <n v="-999"/>
    <n v="6.8"/>
    <n v="20"/>
    <n v="-1.1000000000000001"/>
    <n v="7.6"/>
    <n v="9"/>
    <n v="0.76400000000000001"/>
    <n v="0.53100000000000003"/>
    <n v="0"/>
    <n v="-999"/>
    <x v="12"/>
  </r>
  <r>
    <d v="2018-09-15T00:00:00"/>
    <n v="258"/>
    <n v="8.5299999999999994"/>
    <n v="1.62"/>
    <n v="4.5999999999999996"/>
    <n v="9.4"/>
    <n v="0.3"/>
    <n v="99"/>
    <n v="66.2"/>
    <n v="0.9"/>
    <n v="3.8"/>
    <n v="3.302"/>
    <n v="0"/>
    <n v="-999"/>
    <n v="5.8"/>
    <n v="17.399999999999999"/>
    <n v="-0.6"/>
    <n v="7.1"/>
    <n v="8.9"/>
    <n v="0.78100000000000003"/>
    <n v="0.39900000000000002"/>
    <n v="0"/>
    <n v="-999"/>
    <x v="12"/>
  </r>
  <r>
    <d v="2018-09-16T00:00:00"/>
    <n v="259"/>
    <n v="12.1"/>
    <n v="1.56"/>
    <n v="3.5"/>
    <n v="9.9"/>
    <n v="-1"/>
    <n v="99.3"/>
    <n v="62.1"/>
    <n v="0.8"/>
    <n v="5.6"/>
    <n v="3.81"/>
    <n v="0"/>
    <n v="-999"/>
    <n v="4.7"/>
    <n v="18.600000000000001"/>
    <n v="-1.6"/>
    <n v="6.4"/>
    <n v="8.6999999999999993"/>
    <n v="0.75700000000000001"/>
    <n v="0.46200000000000002"/>
    <n v="0"/>
    <n v="-999"/>
    <x v="12"/>
  </r>
  <r>
    <d v="2018-09-17T00:00:00"/>
    <n v="260"/>
    <n v="14.28"/>
    <n v="2.25"/>
    <n v="2.7"/>
    <n v="10.3"/>
    <n v="-2"/>
    <n v="99"/>
    <n v="45.9"/>
    <n v="0.8"/>
    <n v="4"/>
    <n v="0"/>
    <n v="0"/>
    <n v="-999"/>
    <n v="3.9"/>
    <n v="21"/>
    <n v="-2.8"/>
    <n v="5.8"/>
    <n v="8.5"/>
    <n v="0.57499999999999996"/>
    <n v="0.67800000000000005"/>
    <n v="0"/>
    <n v="-999"/>
    <x v="12"/>
  </r>
  <r>
    <d v="2018-09-18T00:00:00"/>
    <n v="261"/>
    <n v="14.27"/>
    <n v="3.04"/>
    <n v="2.5"/>
    <n v="10.4"/>
    <n v="-3.3"/>
    <n v="98.8"/>
    <n v="48.2"/>
    <n v="1"/>
    <n v="4.8"/>
    <n v="0"/>
    <n v="0"/>
    <n v="-999"/>
    <n v="2.6"/>
    <n v="21"/>
    <n v="-6"/>
    <n v="5.2"/>
    <n v="8.1999999999999993"/>
    <n v="0.60799999999999998"/>
    <n v="0.65300000000000002"/>
    <n v="0"/>
    <n v="-999"/>
    <x v="12"/>
  </r>
  <r>
    <d v="2018-09-19T00:00:00"/>
    <n v="262"/>
    <n v="8.76"/>
    <n v="3.05"/>
    <n v="4.0999999999999996"/>
    <n v="14.1"/>
    <n v="-3.6"/>
    <n v="98.7"/>
    <n v="37"/>
    <n v="0.7"/>
    <n v="3.6"/>
    <n v="0"/>
    <n v="0"/>
    <n v="0"/>
    <n v="4.4000000000000004"/>
    <n v="25.8"/>
    <n v="-6.9"/>
    <n v="5.7"/>
    <n v="8"/>
    <n v="0.59499999999999997"/>
    <n v="1.0129999999999999"/>
    <n v="0"/>
    <n v="-999"/>
    <x v="12"/>
  </r>
  <r>
    <d v="2018-09-20T00:00:00"/>
    <n v="263"/>
    <n v="4.83"/>
    <n v="1.84"/>
    <n v="4.3"/>
    <n v="9.1999999999999993"/>
    <n v="-1.3"/>
    <n v="98.1"/>
    <n v="52.6"/>
    <n v="1.1000000000000001"/>
    <n v="4.0999999999999996"/>
    <n v="1.016"/>
    <n v="0"/>
    <n v="0"/>
    <n v="5.5"/>
    <n v="19.7"/>
    <n v="-3.7"/>
    <n v="6"/>
    <n v="7.9"/>
    <n v="0.61199999999999999"/>
    <n v="0.55100000000000005"/>
    <n v="0"/>
    <n v="-999"/>
    <x v="12"/>
  </r>
  <r>
    <d v="2018-09-21T00:00:00"/>
    <n v="264"/>
    <n v="12.74"/>
    <n v="0.74"/>
    <n v="4.9000000000000004"/>
    <n v="7.3"/>
    <n v="2.9"/>
    <n v="99.8"/>
    <n v="97"/>
    <n v="1"/>
    <n v="4.5"/>
    <n v="20.827999999999999"/>
    <n v="0"/>
    <n v="0"/>
    <n v="6.1"/>
    <n v="15.2"/>
    <n v="0.7"/>
    <n v="6.7"/>
    <n v="7.8"/>
    <n v="0.99199999999999999"/>
    <n v="3.1E-2"/>
    <n v="0"/>
    <n v="-999"/>
    <x v="12"/>
  </r>
  <r>
    <d v="2018-09-22T00:00:00"/>
    <n v="265"/>
    <n v="5.51"/>
    <n v="2.31"/>
    <n v="6.2"/>
    <n v="13.8"/>
    <n v="1"/>
    <n v="100"/>
    <n v="56.1"/>
    <n v="0.9"/>
    <n v="6.1"/>
    <n v="7.62"/>
    <n v="0"/>
    <n v="0"/>
    <n v="7.1"/>
    <n v="22.5"/>
    <n v="-0.4"/>
    <n v="7.7"/>
    <n v="7.7"/>
    <n v="0.88500000000000001"/>
    <n v="0.69299999999999995"/>
    <n v="0"/>
    <n v="-999"/>
    <x v="12"/>
  </r>
  <r>
    <d v="2018-09-23T00:00:00"/>
    <n v="266"/>
    <n v="12.82"/>
    <n v="0.81"/>
    <n v="3.5"/>
    <n v="6.8"/>
    <n v="-0.5"/>
    <n v="99.2"/>
    <n v="77.900000000000006"/>
    <n v="1.3"/>
    <n v="4.2"/>
    <n v="5.3339999999999996"/>
    <n v="0"/>
    <n v="0"/>
    <n v="4.5999999999999996"/>
    <n v="14.7"/>
    <n v="-0.8"/>
    <n v="5.9"/>
    <n v="7.8"/>
    <n v="0.76900000000000002"/>
    <n v="0.218"/>
    <n v="0"/>
    <n v="-999"/>
    <x v="12"/>
  </r>
  <r>
    <d v="2018-09-24T00:00:00"/>
    <n v="267"/>
    <n v="14.81"/>
    <n v="2.34"/>
    <n v="4"/>
    <n v="9.1"/>
    <n v="-1.6"/>
    <n v="99.1"/>
    <n v="62.7"/>
    <n v="1.8"/>
    <n v="6.4"/>
    <n v="0.254"/>
    <n v="0"/>
    <n v="0"/>
    <n v="5.0999999999999996"/>
    <n v="18.399999999999999"/>
    <n v="-2.6"/>
    <n v="6.2"/>
    <n v="7.6"/>
    <n v="0.72399999999999998"/>
    <n v="0.43099999999999999"/>
    <n v="0"/>
    <n v="-999"/>
    <x v="12"/>
  </r>
  <r>
    <d v="2018-09-25T00:00:00"/>
    <n v="268"/>
    <n v="14.72"/>
    <n v="3.05"/>
    <n v="3.8"/>
    <n v="12.2"/>
    <n v="-2.5"/>
    <n v="99.3"/>
    <n v="37.6"/>
    <n v="0.8"/>
    <n v="4.4000000000000004"/>
    <n v="0"/>
    <n v="0"/>
    <n v="0"/>
    <n v="3.9"/>
    <n v="20.7"/>
    <n v="-4.0999999999999996"/>
    <n v="6"/>
    <n v="7.5"/>
    <n v="0.53400000000000003"/>
    <n v="0.88700000000000001"/>
    <n v="0"/>
    <n v="-999"/>
    <x v="12"/>
  </r>
  <r>
    <d v="2018-09-26T00:00:00"/>
    <n v="269"/>
    <n v="6.72"/>
    <n v="3.12"/>
    <n v="6.4"/>
    <n v="15.5"/>
    <n v="-2.7"/>
    <n v="99.2"/>
    <n v="28.6"/>
    <n v="1"/>
    <n v="5"/>
    <n v="0.254"/>
    <n v="0"/>
    <n v="0"/>
    <n v="5.8"/>
    <n v="24.3"/>
    <n v="-5.2"/>
    <n v="6.2"/>
    <n v="7.4"/>
    <n v="0.503"/>
    <n v="1.2569999999999999"/>
    <n v="0"/>
    <n v="-999"/>
    <x v="12"/>
  </r>
  <r>
    <d v="2018-09-27T00:00:00"/>
    <n v="270"/>
    <n v="14.78"/>
    <n v="1.38"/>
    <n v="7.3"/>
    <n v="11.4"/>
    <n v="2.8"/>
    <n v="96.5"/>
    <n v="66.7"/>
    <n v="1.1000000000000001"/>
    <n v="4.2"/>
    <n v="0"/>
    <n v="0"/>
    <n v="0"/>
    <n v="7.7"/>
    <n v="20.8"/>
    <n v="0.2"/>
    <n v="7.8"/>
    <n v="7.5"/>
    <n v="0.89900000000000002"/>
    <n v="0.44900000000000001"/>
    <n v="0"/>
    <n v="-999"/>
    <x v="12"/>
  </r>
  <r>
    <d v="2018-09-28T00:00:00"/>
    <n v="271"/>
    <n v="7.22"/>
    <n v="3.18"/>
    <n v="5.0999999999999996"/>
    <n v="11.5"/>
    <n v="-1.9"/>
    <n v="98.7"/>
    <n v="39.200000000000003"/>
    <n v="1.4"/>
    <n v="4.8"/>
    <n v="0"/>
    <n v="0"/>
    <n v="0"/>
    <n v="5.3"/>
    <n v="27.1"/>
    <n v="-5.4"/>
    <n v="7.2"/>
    <n v="7.6"/>
    <n v="0.53200000000000003"/>
    <n v="0.82499999999999996"/>
    <n v="0"/>
    <n v="-999"/>
    <x v="12"/>
  </r>
  <r>
    <d v="2018-09-29T00:00:00"/>
    <n v="272"/>
    <n v="2.56"/>
    <n v="1.48"/>
    <n v="3.6"/>
    <n v="9.1999999999999993"/>
    <n v="-2.4"/>
    <n v="97.4"/>
    <n v="53.7"/>
    <n v="1.2"/>
    <n v="4.2"/>
    <n v="0"/>
    <n v="0"/>
    <n v="0"/>
    <n v="3.7"/>
    <n v="23.6"/>
    <n v="-6"/>
    <n v="4.8"/>
    <n v="7.5"/>
    <n v="0.625"/>
    <n v="0.53900000000000003"/>
    <n v="0"/>
    <n v="-999"/>
    <x v="12"/>
  </r>
  <r>
    <d v="2018-09-30T00:00:00"/>
    <n v="273"/>
    <n v="5.72"/>
    <n v="1.71"/>
    <n v="0.2"/>
    <n v="2.8"/>
    <n v="-0.9"/>
    <n v="98.8"/>
    <n v="71.3"/>
    <n v="1.3"/>
    <n v="4.0999999999999996"/>
    <n v="2.286"/>
    <n v="0"/>
    <n v="0"/>
    <n v="0.1"/>
    <n v="1.6"/>
    <n v="-0.9"/>
    <n v="2.8"/>
    <n v="7.2"/>
    <n v="0.53200000000000003"/>
    <n v="0.214"/>
    <n v="0"/>
    <n v="-999"/>
    <x v="12"/>
  </r>
  <r>
    <d v="2018-10-01T00:00:00"/>
    <n v="274"/>
    <n v="4.1399999999999997"/>
    <n v="1.1299999999999999"/>
    <n v="3.2"/>
    <n v="7.3"/>
    <n v="-0.2"/>
    <n v="99.1"/>
    <n v="87.7"/>
    <n v="1"/>
    <n v="4.0999999999999996"/>
    <n v="11.938000000000001"/>
    <n v="0"/>
    <n v="0"/>
    <n v="4.2"/>
    <n v="13.7"/>
    <n v="-1.6"/>
    <n v="4.7"/>
    <n v="6.8"/>
    <n v="0.89700000000000002"/>
    <n v="0.126"/>
    <n v="0"/>
    <n v="-999"/>
    <x v="13"/>
  </r>
  <r>
    <d v="2018-10-02T00:00:00"/>
    <n v="275"/>
    <n v="11.33"/>
    <n v="0.75"/>
    <n v="0.2"/>
    <n v="6.7"/>
    <n v="-6.5"/>
    <n v="99.6"/>
    <n v="88.1"/>
    <n v="1.7"/>
    <n v="6.2"/>
    <n v="1.778"/>
    <n v="0"/>
    <n v="0"/>
    <n v="1.2"/>
    <n v="12.4"/>
    <n v="-6.1"/>
    <n v="3.9"/>
    <n v="6.6"/>
    <n v="0.86399999999999999"/>
    <n v="0.11700000000000001"/>
    <n v="0"/>
    <n v="-999"/>
    <x v="13"/>
  </r>
  <r>
    <d v="2018-10-03T00:00:00"/>
    <n v="276"/>
    <n v="14.35"/>
    <n v="4.26"/>
    <n v="-3.1"/>
    <n v="1.9"/>
    <n v="-11"/>
    <n v="98.3"/>
    <n v="64.7"/>
    <n v="0.9"/>
    <n v="4.2"/>
    <n v="2.54"/>
    <n v="0"/>
    <n v="0"/>
    <n v="-2.5"/>
    <n v="8.8000000000000007"/>
    <n v="-14.8"/>
    <n v="2.6"/>
    <n v="6.4"/>
    <n v="0.45300000000000001"/>
    <n v="0.247"/>
    <n v="0"/>
    <n v="-999"/>
    <x v="13"/>
  </r>
  <r>
    <d v="2018-10-04T00:00:00"/>
    <n v="277"/>
    <n v="6.95"/>
    <n v="2.68"/>
    <n v="-0.7"/>
    <n v="4.9000000000000004"/>
    <n v="-6"/>
    <n v="98.4"/>
    <n v="62"/>
    <n v="0.9"/>
    <n v="4.4000000000000004"/>
    <n v="0"/>
    <n v="0"/>
    <n v="0"/>
    <n v="1.1000000000000001"/>
    <n v="13.5"/>
    <n v="-6.8"/>
    <n v="3.7"/>
    <n v="6.1"/>
    <n v="0.53700000000000003"/>
    <n v="0.32900000000000001"/>
    <n v="0"/>
    <n v="-999"/>
    <x v="13"/>
  </r>
  <r>
    <d v="2018-10-05T00:00:00"/>
    <n v="278"/>
    <n v="12.09"/>
    <n v="1.34"/>
    <n v="-1"/>
    <n v="5.2"/>
    <n v="-7.5"/>
    <n v="99"/>
    <n v="55.2"/>
    <n v="0.6"/>
    <n v="3.8"/>
    <n v="0.50800000000000001"/>
    <n v="0"/>
    <n v="0"/>
    <n v="-0.9"/>
    <n v="9.4"/>
    <n v="-9.3000000000000007"/>
    <n v="1"/>
    <n v="6"/>
    <n v="0.48799999999999999"/>
    <n v="0.39600000000000002"/>
    <n v="0"/>
    <n v="-999"/>
    <x v="13"/>
  </r>
  <r>
    <d v="2018-10-06T00:00:00"/>
    <n v="279"/>
    <n v="4.32"/>
    <n v="2.82"/>
    <n v="0.1"/>
    <n v="5.5"/>
    <n v="-5"/>
    <n v="99"/>
    <n v="52.3"/>
    <n v="1.3"/>
    <n v="5.4"/>
    <n v="1.778"/>
    <n v="0"/>
    <n v="0"/>
    <n v="1"/>
    <n v="12.2"/>
    <n v="-5.7"/>
    <n v="3.5"/>
    <n v="5.7"/>
    <n v="0.47199999999999998"/>
    <n v="0.43099999999999999"/>
    <n v="0"/>
    <n v="-999"/>
    <x v="13"/>
  </r>
  <r>
    <d v="2018-10-07T00:00:00"/>
    <n v="280"/>
    <n v="2.75"/>
    <n v="0.73"/>
    <n v="-0.1"/>
    <n v="3.5"/>
    <n v="-4.7"/>
    <n v="98.7"/>
    <n v="66.3"/>
    <n v="0.5"/>
    <n v="2.4"/>
    <n v="0.254"/>
    <n v="0"/>
    <n v="0"/>
    <n v="0.3"/>
    <n v="5.8"/>
    <n v="-5.4"/>
    <n v="1.4"/>
    <n v="5.5"/>
    <n v="0.52"/>
    <n v="0.26400000000000001"/>
    <n v="0"/>
    <n v="-999"/>
    <x v="13"/>
  </r>
  <r>
    <d v="2018-10-08T00:00:00"/>
    <n v="281"/>
    <n v="9.5399999999999991"/>
    <n v="0.41"/>
    <n v="0.5"/>
    <n v="1.8"/>
    <n v="-0.2"/>
    <n v="99.8"/>
    <n v="94"/>
    <n v="1.4"/>
    <n v="3.5"/>
    <n v="7.3659999999999997"/>
    <n v="26"/>
    <n v="0"/>
    <n v="1.3"/>
    <n v="5.7"/>
    <n v="-0.5"/>
    <n v="2.2999999999999998"/>
    <n v="5.3"/>
    <n v="0.65400000000000003"/>
    <n v="4.2000000000000003E-2"/>
    <n v="0"/>
    <n v="-999"/>
    <x v="13"/>
  </r>
  <r>
    <d v="2018-10-09T00:00:00"/>
    <n v="282"/>
    <n v="7.07"/>
    <n v="4.66"/>
    <n v="1.2"/>
    <n v="6.8"/>
    <n v="-2.7"/>
    <n v="99"/>
    <n v="67.5"/>
    <n v="0.9"/>
    <n v="4.2"/>
    <n v="4.5720000000000001"/>
    <n v="0"/>
    <n v="0"/>
    <n v="0.4"/>
    <n v="8.9"/>
    <n v="-2.9"/>
    <n v="2.4"/>
    <n v="5.0999999999999996"/>
    <n v="0.66700000000000004"/>
    <n v="0.32100000000000001"/>
    <n v="0"/>
    <n v="-999"/>
    <x v="13"/>
  </r>
  <r>
    <d v="2018-10-10T00:00:00"/>
    <n v="283"/>
    <n v="8.7799999999999994"/>
    <n v="1.1499999999999999"/>
    <n v="0.2"/>
    <n v="3.5"/>
    <n v="-3.5"/>
    <n v="99.8"/>
    <n v="77.900000000000006"/>
    <n v="1.5"/>
    <n v="4.9000000000000004"/>
    <n v="0"/>
    <n v="0"/>
    <n v="0"/>
    <n v="0.6"/>
    <n v="11.4"/>
    <n v="-4"/>
    <n v="1.8"/>
    <n v="4.9000000000000004"/>
    <n v="0.61099999999999999"/>
    <n v="0.17299999999999999"/>
    <n v="0"/>
    <n v="-999"/>
    <x v="13"/>
  </r>
  <r>
    <d v="2018-10-11T00:00:00"/>
    <n v="284"/>
    <n v="10.28"/>
    <n v="1.55"/>
    <n v="0.6"/>
    <n v="5.3"/>
    <n v="-4.9000000000000004"/>
    <n v="97.9"/>
    <n v="49"/>
    <n v="0.9"/>
    <n v="3.7"/>
    <n v="0"/>
    <n v="0"/>
    <n v="0"/>
    <n v="1.1000000000000001"/>
    <n v="10.8"/>
    <n v="-5.5"/>
    <n v="2.4"/>
    <n v="4.9000000000000004"/>
    <n v="0.436"/>
    <n v="0.45400000000000001"/>
    <n v="0"/>
    <n v="-999"/>
    <x v="13"/>
  </r>
  <r>
    <d v="2018-10-12T00:00:00"/>
    <n v="285"/>
    <n v="12.36"/>
    <n v="2.02"/>
    <n v="3.8"/>
    <n v="10.199999999999999"/>
    <n v="-2.5"/>
    <n v="98.1"/>
    <n v="50.9"/>
    <n v="2.2999999999999998"/>
    <n v="7.5"/>
    <n v="0"/>
    <n v="0"/>
    <n v="0"/>
    <n v="2.1"/>
    <n v="16.100000000000001"/>
    <n v="-3.7"/>
    <n v="3.2"/>
    <n v="4.8"/>
    <n v="0.63300000000000001"/>
    <n v="0.61099999999999999"/>
    <n v="0"/>
    <n v="-999"/>
    <x v="13"/>
  </r>
  <r>
    <d v="2018-10-13T00:00:00"/>
    <n v="286"/>
    <n v="11.4"/>
    <n v="2.65"/>
    <n v="-0.4"/>
    <n v="3.9"/>
    <n v="-5.8"/>
    <n v="95.6"/>
    <n v="53.6"/>
    <n v="2.1"/>
    <n v="6.2"/>
    <n v="0"/>
    <n v="0"/>
    <n v="0"/>
    <n v="-1.3"/>
    <n v="10.199999999999999"/>
    <n v="-8.5"/>
    <n v="1.8"/>
    <n v="4.8"/>
    <n v="0.433"/>
    <n v="0.375"/>
    <n v="0"/>
    <n v="-999"/>
    <x v="13"/>
  </r>
  <r>
    <d v="2018-10-14T00:00:00"/>
    <n v="287"/>
    <n v="11.88"/>
    <n v="2.48"/>
    <n v="-0.8"/>
    <n v="8.5"/>
    <n v="-8.6999999999999993"/>
    <n v="97.3"/>
    <n v="28"/>
    <n v="0.8"/>
    <n v="4.8"/>
    <n v="0"/>
    <n v="0"/>
    <n v="0"/>
    <n v="-2.5"/>
    <n v="11"/>
    <n v="-12.3"/>
    <n v="0.3"/>
    <n v="4.7"/>
    <n v="0.311"/>
    <n v="0.79900000000000004"/>
    <n v="0"/>
    <n v="-999"/>
    <x v="13"/>
  </r>
  <r>
    <d v="2018-10-15T00:00:00"/>
    <n v="288"/>
    <n v="11.32"/>
    <n v="2.56"/>
    <n v="2.8"/>
    <n v="13.3"/>
    <n v="-3.9"/>
    <n v="96.2"/>
    <n v="22.8"/>
    <n v="1"/>
    <n v="5.2"/>
    <n v="0.254"/>
    <n v="0"/>
    <n v="0"/>
    <n v="0"/>
    <n v="15.6"/>
    <n v="-7.4"/>
    <n v="1.7"/>
    <n v="4.4000000000000004"/>
    <n v="0.34799999999999998"/>
    <n v="1.179"/>
    <n v="0"/>
    <n v="-999"/>
    <x v="13"/>
  </r>
  <r>
    <d v="2018-10-16T00:00:00"/>
    <n v="289"/>
    <n v="11.87"/>
    <n v="2.57"/>
    <n v="3.6"/>
    <n v="14.8"/>
    <n v="-4.2"/>
    <n v="93.6"/>
    <n v="12.4"/>
    <n v="1.1000000000000001"/>
    <n v="4.7"/>
    <n v="0"/>
    <n v="0"/>
    <n v="0"/>
    <n v="-0.3"/>
    <n v="16.600000000000001"/>
    <n v="-9"/>
    <n v="1.6"/>
    <n v="4.3"/>
    <n v="0.20899999999999999"/>
    <n v="1.474"/>
    <n v="0"/>
    <n v="-999"/>
    <x v="13"/>
  </r>
  <r>
    <d v="2018-10-17T00:00:00"/>
    <n v="290"/>
    <n v="11.71"/>
    <n v="2.56"/>
    <n v="3.2"/>
    <n v="14.4"/>
    <n v="-4.0999999999999996"/>
    <n v="92.6"/>
    <n v="31.7"/>
    <n v="0.8"/>
    <n v="3.8"/>
    <n v="0"/>
    <n v="0"/>
    <n v="0"/>
    <n v="-0.2"/>
    <n v="17"/>
    <n v="-9"/>
    <n v="1.9"/>
    <n v="4.2"/>
    <n v="0.52"/>
    <n v="1.1200000000000001"/>
    <n v="0"/>
    <n v="-999"/>
    <x v="13"/>
  </r>
  <r>
    <d v="2018-10-18T00:00:00"/>
    <n v="291"/>
    <n v="10.93"/>
    <n v="2.36"/>
    <n v="3.5"/>
    <n v="16.5"/>
    <n v="-4.2"/>
    <n v="95.3"/>
    <n v="19.8"/>
    <n v="0.7"/>
    <n v="4.5"/>
    <n v="0"/>
    <n v="0"/>
    <n v="0"/>
    <n v="0.4"/>
    <n v="21.3"/>
    <n v="-8.5"/>
    <n v="1.9"/>
    <n v="4.2"/>
    <n v="0.372"/>
    <n v="1.5049999999999999"/>
    <n v="0"/>
    <n v="-999"/>
    <x v="13"/>
  </r>
  <r>
    <d v="2018-10-19T00:00:00"/>
    <n v="292"/>
    <n v="10.130000000000001"/>
    <n v="2.17"/>
    <n v="4.4000000000000004"/>
    <n v="17"/>
    <n v="-3.5"/>
    <n v="92"/>
    <n v="16.3"/>
    <n v="0.7"/>
    <n v="3.8"/>
    <n v="0"/>
    <n v="0"/>
    <n v="0"/>
    <n v="1.4"/>
    <n v="19.399999999999999"/>
    <n v="-7.1"/>
    <n v="2.6"/>
    <n v="4.0999999999999996"/>
    <n v="0.316"/>
    <n v="1.621"/>
    <n v="0"/>
    <n v="-999"/>
    <x v="13"/>
  </r>
  <r>
    <d v="2018-10-20T00:00:00"/>
    <n v="293"/>
    <n v="11"/>
    <n v="2.42"/>
    <n v="3.6"/>
    <n v="16.399999999999999"/>
    <n v="-4.5"/>
    <n v="91.3"/>
    <n v="17.600000000000001"/>
    <n v="0.9"/>
    <n v="4.7"/>
    <n v="0"/>
    <n v="0"/>
    <n v="0"/>
    <n v="0.1"/>
    <n v="18.2"/>
    <n v="-8.9"/>
    <n v="2.2999999999999998"/>
    <n v="4.0999999999999996"/>
    <n v="0.32800000000000001"/>
    <n v="1.5369999999999999"/>
    <n v="0"/>
    <n v="-999"/>
    <x v="13"/>
  </r>
  <r>
    <d v="2018-10-21T00:00:00"/>
    <n v="294"/>
    <n v="10.199999999999999"/>
    <n v="2.23"/>
    <n v="3.1"/>
    <n v="14.2"/>
    <n v="-3.9"/>
    <n v="95.5"/>
    <n v="32.200000000000003"/>
    <n v="0.6"/>
    <n v="3.2"/>
    <n v="0"/>
    <n v="0"/>
    <n v="0"/>
    <n v="-0.4"/>
    <n v="18.899999999999999"/>
    <n v="-9"/>
    <n v="1.8"/>
    <n v="4.0999999999999996"/>
    <n v="0.52100000000000002"/>
    <n v="1.0980000000000001"/>
    <n v="0"/>
    <n v="-999"/>
    <x v="13"/>
  </r>
  <r>
    <d v="2018-10-22T00:00:00"/>
    <n v="295"/>
    <n v="10.52"/>
    <n v="2.35"/>
    <n v="3.6"/>
    <n v="14"/>
    <n v="-4.0999999999999996"/>
    <n v="97"/>
    <n v="34.1"/>
    <n v="1.1000000000000001"/>
    <n v="4.7"/>
    <n v="0"/>
    <n v="0"/>
    <n v="0"/>
    <n v="0"/>
    <n v="16.899999999999999"/>
    <n v="-8.5"/>
    <n v="1.7"/>
    <n v="4"/>
    <n v="0.54500000000000004"/>
    <n v="1.0529999999999999"/>
    <n v="0"/>
    <n v="-999"/>
    <x v="13"/>
  </r>
  <r>
    <d v="2018-10-23T00:00:00"/>
    <n v="296"/>
    <n v="8.6199999999999992"/>
    <n v="1.91"/>
    <n v="5.0999999999999996"/>
    <n v="14.5"/>
    <n v="-2.8"/>
    <n v="95.5"/>
    <n v="32.799999999999997"/>
    <n v="1"/>
    <n v="4.4000000000000004"/>
    <n v="0.254"/>
    <n v="0"/>
    <n v="0"/>
    <n v="1.9"/>
    <n v="17.5"/>
    <n v="-7.3"/>
    <n v="2.2999999999999998"/>
    <n v="3.9"/>
    <n v="0.54100000000000004"/>
    <n v="1.109"/>
    <n v="0"/>
    <n v="-999"/>
    <x v="13"/>
  </r>
  <r>
    <d v="2018-10-24T00:00:00"/>
    <n v="297"/>
    <n v="9.4600000000000009"/>
    <n v="2"/>
    <n v="3.3"/>
    <n v="10.7"/>
    <n v="-0.7"/>
    <n v="98"/>
    <n v="43.3"/>
    <n v="0.6"/>
    <n v="4.2"/>
    <n v="0.254"/>
    <n v="0"/>
    <n v="0"/>
    <n v="3.1"/>
    <n v="19.600000000000001"/>
    <n v="-2.5"/>
    <n v="3.8"/>
    <n v="3.9"/>
    <n v="0.55700000000000005"/>
    <n v="0.72899999999999998"/>
    <n v="0"/>
    <n v="-999"/>
    <x v="13"/>
  </r>
  <r>
    <d v="2018-10-25T00:00:00"/>
    <n v="298"/>
    <n v="2.67"/>
    <n v="0.46"/>
    <n v="1.9"/>
    <n v="3.5"/>
    <n v="-1"/>
    <n v="99.1"/>
    <n v="74.3"/>
    <n v="1.4"/>
    <n v="5"/>
    <n v="3.556"/>
    <n v="0"/>
    <n v="0"/>
    <n v="1.7"/>
    <n v="5.8"/>
    <n v="-3"/>
    <n v="2.4"/>
    <n v="4"/>
    <n v="0.58299999999999996"/>
    <n v="0.20200000000000001"/>
    <n v="0"/>
    <n v="-999"/>
    <x v="13"/>
  </r>
  <r>
    <d v="2018-10-26T00:00:00"/>
    <n v="299"/>
    <n v="1.29"/>
    <n v="0.17"/>
    <n v="2.7"/>
    <n v="5"/>
    <n v="-0.8"/>
    <n v="99.8"/>
    <n v="73"/>
    <n v="2.2000000000000002"/>
    <n v="6.7"/>
    <n v="4.3179999999999996"/>
    <n v="0"/>
    <n v="0"/>
    <n v="2.1"/>
    <n v="6.9"/>
    <n v="-3.3"/>
    <n v="2.8"/>
    <n v="4"/>
    <n v="0.63700000000000001"/>
    <n v="0.23499999999999999"/>
    <n v="0"/>
    <n v="-999"/>
    <x v="13"/>
  </r>
  <r>
    <d v="2018-10-27T00:00:00"/>
    <n v="300"/>
    <n v="8.08"/>
    <n v="1.51"/>
    <n v="0.3"/>
    <n v="6.5"/>
    <n v="-6.4"/>
    <n v="98.8"/>
    <n v="50.5"/>
    <n v="1.3"/>
    <n v="5.2"/>
    <n v="10.593999999999999"/>
    <n v="94.000000000000313"/>
    <n v="0"/>
    <n v="-1.3"/>
    <n v="7.4"/>
    <n v="-8"/>
    <n v="0.6"/>
    <n v="4"/>
    <n v="0.48899999999999999"/>
    <n v="0.47899999999999998"/>
    <n v="0"/>
    <n v="-999"/>
    <x v="13"/>
  </r>
  <r>
    <d v="2018-10-28T00:00:00"/>
    <n v="301"/>
    <n v="3.57"/>
    <n v="2.9"/>
    <n v="0.3"/>
    <n v="3.2"/>
    <n v="-1.8"/>
    <n v="99.6"/>
    <n v="87.9"/>
    <n v="0.9"/>
    <n v="4.2"/>
    <n v="2.97"/>
    <n v="47.000000000000156"/>
    <n v="0"/>
    <n v="-1.4"/>
    <n v="0.5"/>
    <n v="-7.2"/>
    <n v="0.6"/>
    <n v="3.7"/>
    <n v="0.67500000000000004"/>
    <n v="9.2999999999999999E-2"/>
    <n v="0"/>
    <n v="-999"/>
    <x v="13"/>
  </r>
  <r>
    <d v="2018-10-29T00:00:00"/>
    <n v="302"/>
    <n v="4.4800000000000004"/>
    <n v="3.98"/>
    <n v="0"/>
    <n v="4.4000000000000004"/>
    <n v="-1.7"/>
    <n v="99.4"/>
    <n v="72.8"/>
    <n v="1.2"/>
    <n v="5.3"/>
    <n v="3.08"/>
    <n v="57.000000000000384"/>
    <n v="0"/>
    <n v="-2.2000000000000002"/>
    <n v="0.9"/>
    <n v="-8.1"/>
    <n v="0.6"/>
    <n v="3.5"/>
    <n v="0.60899999999999999"/>
    <n v="0.22700000000000001"/>
    <n v="0"/>
    <n v="-999"/>
    <x v="13"/>
  </r>
  <r>
    <d v="2018-10-30T00:00:00"/>
    <n v="303"/>
    <n v="5.19"/>
    <n v="3.89"/>
    <n v="-0.4"/>
    <n v="5.8"/>
    <n v="-4"/>
    <n v="98.9"/>
    <n v="59.7"/>
    <n v="1.2"/>
    <n v="4.5999999999999996"/>
    <n v="1.43"/>
    <n v="68.000000000000057"/>
    <n v="0"/>
    <n v="-4.3"/>
    <n v="0.9"/>
    <n v="-10.6"/>
    <n v="0.5"/>
    <n v="3.4"/>
    <n v="0.55000000000000004"/>
    <n v="0.372"/>
    <n v="0"/>
    <n v="-999"/>
    <x v="13"/>
  </r>
  <r>
    <d v="2018-10-31T00:00:00"/>
    <n v="304"/>
    <n v="1.69"/>
    <n v="1.52"/>
    <n v="1"/>
    <n v="3.9"/>
    <n v="-2"/>
    <n v="99"/>
    <n v="87.7"/>
    <n v="1.8"/>
    <n v="6.1"/>
    <n v="13.42"/>
    <n v="156.00000000000014"/>
    <n v="0"/>
    <n v="-0.5"/>
    <n v="0.3"/>
    <n v="-2.1"/>
    <n v="0.5"/>
    <n v="3.2"/>
    <n v="0.70799999999999996"/>
    <n v="9.9000000000000005E-2"/>
    <n v="156.00000000000014"/>
    <n v="0"/>
    <x v="13"/>
  </r>
  <r>
    <d v="2018-11-01T00:00:00"/>
    <n v="305"/>
    <n v="0.92"/>
    <n v="0.68"/>
    <n v="2.7"/>
    <n v="3.8"/>
    <n v="1.3"/>
    <n v="99.5"/>
    <n v="89.3"/>
    <n v="1"/>
    <n v="5.0999999999999996"/>
    <n v="16.763999999999999"/>
    <n v="76.999999999999957"/>
    <n v="0"/>
    <n v="0.4"/>
    <n v="0.9"/>
    <n v="0"/>
    <n v="0.5"/>
    <n v="3.1"/>
    <n v="0.71599999999999997"/>
    <n v="8.5999999999999993E-2"/>
    <n v="0"/>
    <n v="-999"/>
    <x v="14"/>
  </r>
  <r>
    <d v="2018-11-02T00:00:00"/>
    <n v="306"/>
    <n v="3.74"/>
    <n v="2.16"/>
    <n v="3.3"/>
    <n v="5.9"/>
    <n v="1.3"/>
    <n v="99.6"/>
    <n v="81.8"/>
    <n v="2.6"/>
    <n v="8"/>
    <n v="16.257999999999999"/>
    <n v="29.000000000000359"/>
    <n v="0"/>
    <n v="0.2"/>
    <n v="1.6"/>
    <n v="-1.1000000000000001"/>
    <n v="0.4"/>
    <n v="2.8"/>
    <n v="0.75900000000000001"/>
    <n v="0.16900000000000001"/>
    <n v="0"/>
    <n v="-999"/>
    <x v="14"/>
  </r>
  <r>
    <d v="2018-11-03T00:00:00"/>
    <n v="307"/>
    <n v="1.98"/>
    <n v="1.27"/>
    <n v="0.8"/>
    <n v="2.1"/>
    <n v="-0.2"/>
    <n v="99.6"/>
    <n v="81"/>
    <n v="1.5"/>
    <n v="6.2"/>
    <n v="8.8360000000000003"/>
    <n v="86.000000000000298"/>
    <n v="0"/>
    <n v="-0.1"/>
    <n v="0.3"/>
    <n v="-1"/>
    <n v="0.4"/>
    <n v="2.6"/>
    <n v="0.57499999999999996"/>
    <n v="0.13500000000000001"/>
    <n v="0"/>
    <n v="-999"/>
    <x v="14"/>
  </r>
  <r>
    <d v="2018-11-04T00:00:00"/>
    <n v="308"/>
    <n v="4.3899999999999997"/>
    <n v="3"/>
    <n v="1.4"/>
    <n v="4.3"/>
    <n v="-0.6"/>
    <n v="99"/>
    <n v="73.900000000000006"/>
    <n v="2.2000000000000002"/>
    <n v="6.8"/>
    <n v="0"/>
    <n v="42.000000000000256"/>
    <n v="0"/>
    <n v="-0.6"/>
    <n v="0.7"/>
    <n v="-4.5"/>
    <n v="0.4"/>
    <n v="2.6"/>
    <n v="0.61399999999999999"/>
    <n v="0.217"/>
    <n v="0"/>
    <n v="-999"/>
    <x v="14"/>
  </r>
  <r>
    <d v="2018-11-05T00:00:00"/>
    <n v="309"/>
    <n v="3.49"/>
    <n v="2.9"/>
    <n v="-0.5"/>
    <n v="2.8"/>
    <n v="-4.5"/>
    <n v="98.8"/>
    <n v="78.8"/>
    <n v="1.4"/>
    <n v="5.7"/>
    <n v="4.4000000000000004"/>
    <n v="74"/>
    <n v="0"/>
    <n v="-2.9"/>
    <n v="0.4"/>
    <n v="-12.3"/>
    <n v="0.3"/>
    <n v="2.5"/>
    <n v="0.58799999999999997"/>
    <n v="0.158"/>
    <n v="0"/>
    <n v="-999"/>
    <x v="14"/>
  </r>
  <r>
    <d v="2018-11-06T00:00:00"/>
    <n v="310"/>
    <n v="2.84"/>
    <n v="2.4500000000000002"/>
    <n v="-1.2"/>
    <n v="2.1"/>
    <n v="-3.9"/>
    <n v="98.8"/>
    <n v="75.3"/>
    <n v="1.2"/>
    <n v="4.2"/>
    <n v="8.36"/>
    <n v="140.00000000000011"/>
    <n v="0"/>
    <n v="-2.5"/>
    <n v="-0.2"/>
    <n v="-7.7"/>
    <n v="0.3"/>
    <n v="2.5"/>
    <n v="0.53500000000000003"/>
    <n v="0.17499999999999999"/>
    <n v="0"/>
    <n v="-999"/>
    <x v="14"/>
  </r>
  <r>
    <d v="2018-11-07T00:00:00"/>
    <n v="311"/>
    <n v="3.8"/>
    <n v="3.54"/>
    <n v="-7.7"/>
    <n v="-3.8"/>
    <n v="-15"/>
    <n v="98.2"/>
    <n v="71.599999999999994"/>
    <n v="1.3"/>
    <n v="5.0999999999999996"/>
    <n v="0"/>
    <n v="117"/>
    <n v="0"/>
    <n v="-12.2"/>
    <n v="-3.9"/>
    <n v="-26.6"/>
    <n v="0.3"/>
    <n v="2.4"/>
    <n v="0.33"/>
    <n v="0.13100000000000001"/>
    <n v="0"/>
    <n v="-999"/>
    <x v="14"/>
  </r>
  <r>
    <d v="2018-11-08T00:00:00"/>
    <n v="312"/>
    <n v="6.99"/>
    <n v="6.2"/>
    <n v="-5.6"/>
    <n v="7"/>
    <n v="-15.6"/>
    <n v="96.6"/>
    <n v="29"/>
    <n v="0.4"/>
    <n v="3.3"/>
    <n v="0"/>
    <n v="111.00000000000021"/>
    <n v="0"/>
    <n v="-16"/>
    <n v="-3.5"/>
    <n v="-26.9"/>
    <n v="0.3"/>
    <n v="2.5"/>
    <n v="0.28999999999999998"/>
    <n v="0.71099999999999997"/>
    <n v="0"/>
    <n v="-999"/>
    <x v="14"/>
  </r>
  <r>
    <d v="2018-11-09T00:00:00"/>
    <n v="313"/>
    <n v="1.94"/>
    <n v="1.8"/>
    <n v="-3.5"/>
    <n v="0.3"/>
    <n v="-7.8"/>
    <n v="97.9"/>
    <n v="82.4"/>
    <n v="1.3"/>
    <n v="6.4"/>
    <n v="9.4600000000000009"/>
    <n v="188.00000000000017"/>
    <n v="0.1"/>
    <n v="-4.9000000000000004"/>
    <n v="-0.4"/>
    <n v="-12.2"/>
    <n v="0.1"/>
    <n v="2.4"/>
    <n v="0.51400000000000001"/>
    <n v="0.11"/>
    <n v="0"/>
    <n v="-999"/>
    <x v="14"/>
  </r>
  <r>
    <d v="2018-11-10T00:00:00"/>
    <n v="314"/>
    <n v="2.33"/>
    <n v="2.16"/>
    <n v="-3.9"/>
    <n v="0"/>
    <n v="-10.7"/>
    <n v="96.9"/>
    <n v="69.2"/>
    <n v="1.7"/>
    <n v="6.3"/>
    <n v="0"/>
    <n v="165.00000000000003"/>
    <n v="0"/>
    <n v="-7.2"/>
    <n v="-0.8"/>
    <n v="-21.8"/>
    <n v="0"/>
    <n v="2.4"/>
    <n v="0.42199999999999999"/>
    <n v="0.188"/>
    <n v="0"/>
    <n v="-999"/>
    <x v="14"/>
  </r>
  <r>
    <d v="2018-11-11T00:00:00"/>
    <n v="315"/>
    <n v="3.59"/>
    <n v="2.73"/>
    <n v="-9.6"/>
    <n v="-2.2999999999999998"/>
    <n v="-14.7"/>
    <n v="96.8"/>
    <n v="72"/>
    <n v="0.6"/>
    <n v="4"/>
    <n v="0"/>
    <n v="161.00000000000003"/>
    <n v="0"/>
    <n v="-17.8"/>
    <n v="-4.4000000000000004"/>
    <n v="-24.9"/>
    <n v="0"/>
    <n v="2.2999999999999998"/>
    <n v="0.371"/>
    <n v="0.14399999999999999"/>
    <n v="0"/>
    <n v="-999"/>
    <x v="14"/>
  </r>
  <r>
    <d v="2018-11-12T00:00:00"/>
    <n v="316"/>
    <n v="6.53"/>
    <n v="5.07"/>
    <n v="-6.5"/>
    <n v="-0.7"/>
    <n v="-13.2"/>
    <n v="97"/>
    <n v="74.7"/>
    <n v="1.4"/>
    <n v="5.3"/>
    <n v="0"/>
    <n v="162.00000000000037"/>
    <n v="0"/>
    <n v="-12.4"/>
    <n v="-4.9000000000000004"/>
    <n v="-21.2"/>
    <n v="0"/>
    <n v="2.2999999999999998"/>
    <n v="0.433"/>
    <n v="0.14699999999999999"/>
    <n v="0"/>
    <n v="-999"/>
    <x v="14"/>
  </r>
  <r>
    <d v="2018-11-13T00:00:00"/>
    <n v="317"/>
    <n v="4.7300000000000004"/>
    <n v="3.86"/>
    <n v="-3.7"/>
    <n v="-1.6"/>
    <n v="-5.6"/>
    <n v="92.2"/>
    <n v="70.8"/>
    <n v="2.4"/>
    <n v="5.4"/>
    <n v="0"/>
    <n v="155.00000000000026"/>
    <n v="-0.1"/>
    <n v="-6.3"/>
    <n v="-3.2"/>
    <n v="-10.199999999999999"/>
    <n v="-0.1"/>
    <n v="2.2999999999999998"/>
    <n v="0.38400000000000001"/>
    <n v="0.159"/>
    <n v="0"/>
    <n v="-999"/>
    <x v="14"/>
  </r>
  <r>
    <d v="2018-11-14T00:00:00"/>
    <n v="318"/>
    <n v="2.2799999999999998"/>
    <n v="1.9"/>
    <n v="-1.3"/>
    <n v="2.9"/>
    <n v="-4.4000000000000004"/>
    <n v="95"/>
    <n v="77.8"/>
    <n v="2.4"/>
    <n v="6"/>
    <n v="0"/>
    <n v="161.00000000000003"/>
    <n v="-0.1"/>
    <n v="-3.6"/>
    <n v="0.6"/>
    <n v="-8.3000000000000007"/>
    <n v="-0.1"/>
    <n v="2.2000000000000002"/>
    <n v="0.58499999999999996"/>
    <n v="0.16700000000000001"/>
    <n v="0"/>
    <n v="-999"/>
    <x v="14"/>
  </r>
  <r>
    <d v="2018-11-15T00:00:00"/>
    <n v="319"/>
    <n v="1.66"/>
    <n v="1.31"/>
    <n v="0.2"/>
    <n v="2.2000000000000002"/>
    <n v="-2.6"/>
    <n v="96.7"/>
    <n v="63.3"/>
    <n v="1.8"/>
    <n v="6.9"/>
    <n v="3.08"/>
    <n v="187.00000000000028"/>
    <n v="-0.1"/>
    <n v="-3.3"/>
    <n v="0.1"/>
    <n v="-11.4"/>
    <n v="-0.1"/>
    <n v="2.2000000000000002"/>
    <n v="0.45300000000000001"/>
    <n v="0.26300000000000001"/>
    <n v="0"/>
    <n v="-999"/>
    <x v="14"/>
  </r>
  <r>
    <d v="2018-11-16T00:00:00"/>
    <n v="320"/>
    <n v="1.84"/>
    <n v="1.52"/>
    <n v="-3.4"/>
    <n v="-0.7"/>
    <n v="-6.1"/>
    <n v="95.7"/>
    <n v="77.2"/>
    <n v="2.1"/>
    <n v="5.9"/>
    <n v="0"/>
    <n v="186.0000000000004"/>
    <n v="-0.1"/>
    <n v="-6.9"/>
    <n v="-1.5"/>
    <n v="-14.3"/>
    <n v="-0.1"/>
    <n v="2.1"/>
    <n v="0.44800000000000001"/>
    <n v="0.13200000000000001"/>
    <n v="0"/>
    <n v="-999"/>
    <x v="14"/>
  </r>
  <r>
    <d v="2018-11-17T00:00:00"/>
    <n v="321"/>
    <n v="6.17"/>
    <n v="5.26"/>
    <n v="-9.1"/>
    <n v="2.7"/>
    <n v="-17.7"/>
    <n v="96.5"/>
    <n v="47.5"/>
    <n v="0.4"/>
    <n v="3.9"/>
    <n v="0"/>
    <n v="181.00000000000006"/>
    <n v="-0.1"/>
    <n v="-19.899999999999999"/>
    <n v="-8.6999999999999993"/>
    <n v="-28.9"/>
    <n v="-0.1"/>
    <n v="2.2000000000000002"/>
    <n v="0.35199999999999998"/>
    <n v="0.38900000000000001"/>
    <n v="0"/>
    <n v="-999"/>
    <x v="14"/>
  </r>
  <r>
    <d v="2018-11-18T00:00:00"/>
    <n v="322"/>
    <n v="5.76"/>
    <n v="4.87"/>
    <n v="-5.4"/>
    <n v="8.5"/>
    <n v="-13.1"/>
    <n v="98.1"/>
    <n v="29.2"/>
    <n v="0.3"/>
    <n v="2.4"/>
    <n v="0"/>
    <n v="178.00000000000037"/>
    <n v="-0.2"/>
    <n v="-14.3"/>
    <n v="-3.3"/>
    <n v="-20.399999999999999"/>
    <n v="-0.2"/>
    <n v="2.2000000000000002"/>
    <n v="0.32400000000000001"/>
    <n v="0.78500000000000003"/>
    <n v="0"/>
    <n v="-999"/>
    <x v="14"/>
  </r>
  <r>
    <d v="2018-11-19T00:00:00"/>
    <n v="323"/>
    <n v="5.51"/>
    <n v="4.6100000000000003"/>
    <n v="-3.3"/>
    <n v="4.2"/>
    <n v="-8.3000000000000007"/>
    <n v="98.4"/>
    <n v="53"/>
    <n v="1.2"/>
    <n v="4.5999999999999996"/>
    <n v="0"/>
    <n v="177"/>
    <n v="-0.4"/>
    <n v="-11.6"/>
    <n v="-3"/>
    <n v="-17.100000000000001"/>
    <n v="-0.4"/>
    <n v="2.1"/>
    <n v="0.437"/>
    <n v="0.38700000000000001"/>
    <n v="0"/>
    <n v="-999"/>
    <x v="14"/>
  </r>
  <r>
    <d v="2018-11-20T00:00:00"/>
    <n v="324"/>
    <n v="5.7"/>
    <n v="4.6399999999999997"/>
    <n v="-3.3"/>
    <n v="2.2000000000000002"/>
    <n v="-9.3000000000000007"/>
    <n v="96.4"/>
    <n v="58.2"/>
    <n v="1.5"/>
    <n v="5.5"/>
    <n v="0"/>
    <n v="175.00000000000026"/>
    <n v="-0.5"/>
    <n v="-11.7"/>
    <n v="-3.7"/>
    <n v="-19.2"/>
    <n v="-0.5"/>
    <n v="2"/>
    <n v="0.41599999999999998"/>
    <n v="0.29899999999999999"/>
    <n v="0"/>
    <n v="-999"/>
    <x v="14"/>
  </r>
  <r>
    <d v="2018-11-21T00:00:00"/>
    <n v="325"/>
    <n v="1.93"/>
    <n v="1.53"/>
    <n v="-2.4"/>
    <n v="-0.1"/>
    <n v="-3.5"/>
    <n v="98.8"/>
    <n v="62.5"/>
    <n v="2.6"/>
    <n v="5.5"/>
    <n v="0"/>
    <n v="186.0000000000004"/>
    <n v="-0.5"/>
    <n v="-4.7"/>
    <n v="-2.4"/>
    <n v="-10.9"/>
    <n v="-0.5"/>
    <n v="2"/>
    <n v="0.379"/>
    <n v="0.22700000000000001"/>
    <n v="0"/>
    <n v="-999"/>
    <x v="14"/>
  </r>
  <r>
    <d v="2018-11-22T00:00:00"/>
    <n v="326"/>
    <n v="2.6"/>
    <n v="2.08"/>
    <n v="-1.5"/>
    <n v="0.5"/>
    <n v="-2.6"/>
    <n v="99"/>
    <n v="88.7"/>
    <n v="1.5"/>
    <n v="4.9000000000000004"/>
    <n v="1.43"/>
    <n v="199.00000000000028"/>
    <n v="-0.4"/>
    <n v="-2.1"/>
    <n v="0"/>
    <n v="-5.7"/>
    <n v="-0.4"/>
    <n v="1.9"/>
    <n v="0.56200000000000006"/>
    <n v="7.1999999999999995E-2"/>
    <n v="0"/>
    <n v="-999"/>
    <x v="14"/>
  </r>
  <r>
    <d v="2018-11-23T00:00:00"/>
    <n v="327"/>
    <n v="1.97"/>
    <n v="1.83"/>
    <n v="-3.8"/>
    <n v="-2.5"/>
    <n v="-6.4"/>
    <n v="98.6"/>
    <n v="93.2"/>
    <n v="0.9"/>
    <n v="3.5"/>
    <n v="7.04"/>
    <n v="263.00000000000034"/>
    <n v="-0.4"/>
    <n v="-5.2"/>
    <n v="-3"/>
    <n v="-15.2"/>
    <n v="-0.3"/>
    <n v="1.9"/>
    <n v="0.47299999999999998"/>
    <n v="3.5000000000000003E-2"/>
    <n v="0"/>
    <n v="-999"/>
    <x v="14"/>
  </r>
  <r>
    <d v="2018-11-24T00:00:00"/>
    <n v="328"/>
    <n v="4.3600000000000003"/>
    <n v="4.05"/>
    <n v="-4.9000000000000004"/>
    <n v="1.7"/>
    <n v="-12.3"/>
    <n v="97.9"/>
    <n v="64.2"/>
    <n v="0.8"/>
    <n v="4.8"/>
    <n v="0"/>
    <n v="236.0000000000002"/>
    <n v="-0.3"/>
    <n v="-12"/>
    <n v="-3.1"/>
    <n v="-23.1"/>
    <n v="-0.3"/>
    <n v="1.9"/>
    <n v="0.443"/>
    <n v="0.247"/>
    <n v="0"/>
    <n v="-999"/>
    <x v="14"/>
  </r>
  <r>
    <d v="2018-11-25T00:00:00"/>
    <n v="329"/>
    <n v="2.38"/>
    <n v="2.19"/>
    <n v="-5.4"/>
    <n v="-3.6"/>
    <n v="-12.1"/>
    <n v="98"/>
    <n v="92.6"/>
    <n v="1.5"/>
    <n v="4.3"/>
    <n v="1.54"/>
    <n v="247.00000000000034"/>
    <n v="-0.4"/>
    <n v="-6.5"/>
    <n v="-2.4"/>
    <n v="-20.3"/>
    <n v="-0.4"/>
    <n v="1.8"/>
    <n v="0.433"/>
    <n v="3.5000000000000003E-2"/>
    <n v="0"/>
    <n v="-999"/>
    <x v="14"/>
  </r>
  <r>
    <d v="2018-11-26T00:00:00"/>
    <n v="330"/>
    <n v="0.87"/>
    <n v="0.81"/>
    <n v="-3.8"/>
    <n v="-2.6"/>
    <n v="-4.4000000000000004"/>
    <n v="98.6"/>
    <n v="97"/>
    <n v="2.7"/>
    <n v="6.6"/>
    <n v="0"/>
    <n v="237.00000000000011"/>
    <n v="-0.4"/>
    <n v="-3.7"/>
    <n v="-2.6"/>
    <n v="-4.7"/>
    <n v="-0.3"/>
    <n v="1.8"/>
    <n v="0.48899999999999999"/>
    <n v="1.4999999999999999E-2"/>
    <n v="0"/>
    <n v="-999"/>
    <x v="14"/>
  </r>
  <r>
    <d v="2018-11-27T00:00:00"/>
    <n v="331"/>
    <n v="1.7"/>
    <n v="1.58"/>
    <n v="-1.1000000000000001"/>
    <n v="1.6"/>
    <n v="-2.9"/>
    <n v="100"/>
    <n v="98.2"/>
    <n v="1.5"/>
    <n v="5.3"/>
    <n v="0"/>
    <n v="229.99999999999997"/>
    <n v="-0.3"/>
    <n v="-1.9"/>
    <n v="0.4"/>
    <n v="-9.1999999999999993"/>
    <n v="-0.3"/>
    <n v="1.8"/>
    <n v="0.67300000000000004"/>
    <n v="1.2E-2"/>
    <n v="0"/>
    <n v="-999"/>
    <x v="14"/>
  </r>
  <r>
    <d v="2018-11-28T00:00:00"/>
    <n v="332"/>
    <n v="2.91"/>
    <n v="2.71"/>
    <n v="-2.8"/>
    <n v="-0.7"/>
    <n v="-7.1"/>
    <n v="99.6"/>
    <n v="94.7"/>
    <n v="1.1000000000000001"/>
    <n v="3.6"/>
    <n v="1.87"/>
    <n v="249.00000000000011"/>
    <n v="-0.3"/>
    <n v="-5.4"/>
    <n v="-0.7"/>
    <n v="-14.9"/>
    <n v="-0.3"/>
    <n v="1.8"/>
    <n v="0.54900000000000004"/>
    <n v="3.1E-2"/>
    <n v="0"/>
    <n v="-999"/>
    <x v="14"/>
  </r>
  <r>
    <d v="2018-11-29T00:00:00"/>
    <n v="333"/>
    <n v="2.0699999999999998"/>
    <n v="1.93"/>
    <n v="-2.9"/>
    <n v="-0.1"/>
    <n v="-5.6"/>
    <n v="99"/>
    <n v="95.5"/>
    <n v="0.3"/>
    <n v="2.4"/>
    <n v="0.99"/>
    <n v="251.00000000000034"/>
    <n v="-0.3"/>
    <n v="-4.2"/>
    <n v="-1"/>
    <n v="-12"/>
    <n v="-0.3"/>
    <n v="1.7"/>
    <n v="0.57899999999999996"/>
    <n v="2.7E-2"/>
    <n v="0"/>
    <n v="-999"/>
    <x v="14"/>
  </r>
  <r>
    <d v="2018-11-30T00:00:00"/>
    <n v="334"/>
    <n v="2.63"/>
    <n v="2.42"/>
    <n v="-4"/>
    <n v="-0.2"/>
    <n v="-8"/>
    <n v="98.9"/>
    <n v="84.5"/>
    <n v="0.3"/>
    <n v="2.6"/>
    <n v="0"/>
    <n v="220"/>
    <n v="-0.3"/>
    <n v="-6.5"/>
    <n v="-1.8"/>
    <n v="-16"/>
    <n v="-0.3"/>
    <n v="1.7"/>
    <n v="0.50800000000000001"/>
    <n v="9.2999999999999999E-2"/>
    <n v="220"/>
    <n v="-0.3"/>
    <x v="14"/>
  </r>
  <r>
    <d v="2018-12-01T00:00:00"/>
    <n v="335"/>
    <n v="2.21"/>
    <n v="2.06"/>
    <n v="-4.7"/>
    <n v="-1.5"/>
    <n v="-5.9"/>
    <n v="97.7"/>
    <n v="85.5"/>
    <n v="0.9"/>
    <n v="4.4000000000000004"/>
    <n v="0"/>
    <n v="238"/>
    <n v="-0.3"/>
    <n v="-6.4"/>
    <n v="-4.3"/>
    <n v="-10"/>
    <n v="-0.3"/>
    <n v="1.7"/>
    <n v="0.46800000000000003"/>
    <n v="7.9000000000000001E-2"/>
    <n v="0"/>
    <n v="-999"/>
    <x v="15"/>
  </r>
  <r>
    <d v="2018-12-02T00:00:00"/>
    <n v="336"/>
    <n v="0.5"/>
    <n v="0.46"/>
    <n v="-6.8"/>
    <n v="-5.9"/>
    <n v="-8.3000000000000007"/>
    <n v="96.8"/>
    <n v="87.7"/>
    <n v="1.1000000000000001"/>
    <n v="3.9"/>
    <n v="0"/>
    <n v="241.00000000000011"/>
    <n v="-0.4"/>
    <n v="-7.3"/>
    <n v="-6.2"/>
    <n v="-10.5"/>
    <n v="-0.3"/>
    <n v="1.7"/>
    <n v="0.34499999999999997"/>
    <n v="4.8000000000000001E-2"/>
    <n v="0"/>
    <n v="-999"/>
    <x v="15"/>
  </r>
  <r>
    <d v="2018-12-03T00:00:00"/>
    <n v="337"/>
    <n v="3.33"/>
    <n v="3.09"/>
    <n v="-9.1999999999999993"/>
    <n v="-4.2"/>
    <n v="-14.1"/>
    <n v="97.5"/>
    <n v="69.3"/>
    <n v="0.9"/>
    <n v="4"/>
    <n v="0"/>
    <n v="227.00000000000031"/>
    <n v="-0.3"/>
    <n v="-12.8"/>
    <n v="-7.1"/>
    <n v="-25.6"/>
    <n v="-0.3"/>
    <n v="1.7"/>
    <n v="0.31"/>
    <n v="0.13700000000000001"/>
    <n v="0"/>
    <n v="-999"/>
    <x v="15"/>
  </r>
  <r>
    <d v="2018-12-04T00:00:00"/>
    <n v="338"/>
    <n v="4.6100000000000003"/>
    <n v="3.66"/>
    <n v="-15"/>
    <n v="-3.1"/>
    <n v="-21"/>
    <n v="95.8"/>
    <n v="59.2"/>
    <n v="0.2"/>
    <n v="2.4"/>
    <n v="0"/>
    <n v="233.00000000000009"/>
    <n v="-0.6"/>
    <n v="-25.5"/>
    <n v="-13.6"/>
    <n v="-31.8"/>
    <n v="-0.5"/>
    <n v="1.6"/>
    <n v="0.28799999999999998"/>
    <n v="0.19800000000000001"/>
    <n v="0"/>
    <n v="-999"/>
    <x v="15"/>
  </r>
  <r>
    <d v="2018-12-05T00:00:00"/>
    <n v="339"/>
    <n v="5.24"/>
    <n v="3.49"/>
    <n v="-13.7"/>
    <n v="-5.9"/>
    <n v="-20.3"/>
    <n v="98.6"/>
    <n v="66.8"/>
    <n v="0.7"/>
    <n v="4.5"/>
    <n v="0"/>
    <n v="240.00000000000023"/>
    <n v="-0.8"/>
    <n v="-21.6"/>
    <n v="-12.9"/>
    <n v="-31.2"/>
    <n v="-0.8"/>
    <n v="1.6"/>
    <n v="0.26300000000000001"/>
    <n v="0.13"/>
    <n v="0"/>
    <n v="-999"/>
    <x v="15"/>
  </r>
  <r>
    <d v="2018-12-06T00:00:00"/>
    <n v="340"/>
    <n v="6.56"/>
    <n v="3.88"/>
    <n v="-13.2"/>
    <n v="-7.5"/>
    <n v="-19.899999999999999"/>
    <n v="95.9"/>
    <n v="79.5"/>
    <n v="1"/>
    <n v="4.3"/>
    <n v="0"/>
    <n v="245"/>
    <n v="-1"/>
    <n v="-21.2"/>
    <n v="-12"/>
    <n v="-31.4"/>
    <n v="-1"/>
    <n v="1.5"/>
    <n v="0.27600000000000002"/>
    <n v="7.0999999999999994E-2"/>
    <n v="0"/>
    <n v="-999"/>
    <x v="15"/>
  </r>
  <r>
    <d v="2018-12-07T00:00:00"/>
    <n v="341"/>
    <n v="3.65"/>
    <n v="2.93"/>
    <n v="-11.6"/>
    <n v="-10.4"/>
    <n v="-15.2"/>
    <n v="95.3"/>
    <n v="85.9"/>
    <n v="2"/>
    <n v="4.5999999999999996"/>
    <n v="0"/>
    <n v="250"/>
    <n v="-1"/>
    <n v="-14.3"/>
    <n v="-10.6"/>
    <n v="-23.5"/>
    <n v="-1"/>
    <n v="1.6"/>
    <n v="0.23799999999999999"/>
    <n v="3.9E-2"/>
    <n v="0"/>
    <n v="-999"/>
    <x v="15"/>
  </r>
  <r>
    <d v="2018-12-08T00:00:00"/>
    <n v="342"/>
    <n v="1.85"/>
    <n v="1.71"/>
    <n v="-9.3000000000000007"/>
    <n v="-7.7"/>
    <n v="-13.6"/>
    <n v="95.6"/>
    <n v="89.3"/>
    <n v="1.7"/>
    <n v="3.9"/>
    <n v="0"/>
    <n v="253.00000000000011"/>
    <n v="-0.8"/>
    <n v="-10.3"/>
    <n v="-7.6"/>
    <n v="-19.899999999999999"/>
    <n v="-0.9"/>
    <n v="1.5"/>
    <n v="0.30499999999999999"/>
    <n v="3.6999999999999998E-2"/>
    <n v="0"/>
    <n v="-999"/>
    <x v="15"/>
  </r>
  <r>
    <d v="2018-12-09T00:00:00"/>
    <n v="343"/>
    <n v="0.9"/>
    <n v="0.84"/>
    <n v="-5.5"/>
    <n v="-4.0999999999999996"/>
    <n v="-7.7"/>
    <n v="97.6"/>
    <n v="95.3"/>
    <n v="2.1"/>
    <n v="4.4000000000000004"/>
    <n v="6.05"/>
    <n v="305"/>
    <n v="-0.7"/>
    <n v="-5.5"/>
    <n v="-4.0999999999999996"/>
    <n v="-7.6"/>
    <n v="-0.7"/>
    <n v="1.4"/>
    <n v="0.42899999999999999"/>
    <n v="2.1000000000000001E-2"/>
    <n v="0"/>
    <n v="-999"/>
    <x v="15"/>
  </r>
  <r>
    <d v="2018-12-10T00:00:00"/>
    <n v="344"/>
    <n v="3.09"/>
    <n v="2.84"/>
    <n v="-5.9"/>
    <n v="-0.8"/>
    <n v="-12.2"/>
    <n v="98.4"/>
    <n v="92.7"/>
    <n v="0.7"/>
    <n v="3.5"/>
    <n v="1.43"/>
    <n v="307.0000000000004"/>
    <n v="-0.5"/>
    <n v="-9.6"/>
    <n v="-4"/>
    <n v="-21.7"/>
    <n v="-0.6"/>
    <n v="1.4"/>
    <n v="0.53400000000000003"/>
    <n v="4.2000000000000003E-2"/>
    <n v="0"/>
    <n v="-999"/>
    <x v="15"/>
  </r>
  <r>
    <d v="2018-12-11T00:00:00"/>
    <n v="345"/>
    <n v="0.45"/>
    <n v="0.42"/>
    <n v="-5.5"/>
    <n v="-3.9"/>
    <n v="-7"/>
    <n v="97.7"/>
    <n v="95.8"/>
    <n v="1.6"/>
    <n v="4.4000000000000004"/>
    <n v="6.38"/>
    <n v="364.00000000000034"/>
    <n v="-0.6"/>
    <n v="-6.8"/>
    <n v="-4.4000000000000004"/>
    <n v="-17.100000000000001"/>
    <n v="-0.6"/>
    <n v="1.4"/>
    <n v="0.438"/>
    <n v="1.9E-2"/>
    <n v="0"/>
    <n v="-999"/>
    <x v="15"/>
  </r>
  <r>
    <d v="2018-12-12T00:00:00"/>
    <n v="346"/>
    <n v="1.64"/>
    <n v="1.53"/>
    <n v="-4.8"/>
    <n v="-3.7"/>
    <n v="-6.1"/>
    <n v="97.3"/>
    <n v="82.7"/>
    <n v="1.9"/>
    <n v="6.3"/>
    <n v="0"/>
    <n v="347"/>
    <n v="-0.5"/>
    <n v="-7.3"/>
    <n v="-4.5"/>
    <n v="-12.4"/>
    <n v="-0.5"/>
    <n v="1.4"/>
    <n v="0.38400000000000001"/>
    <n v="0.08"/>
    <n v="0"/>
    <n v="-999"/>
    <x v="15"/>
  </r>
  <r>
    <d v="2018-12-13T00:00:00"/>
    <n v="347"/>
    <n v="1.03"/>
    <n v="0.95"/>
    <n v="-2.8"/>
    <n v="-0.8"/>
    <n v="-3.8"/>
    <n v="98.8"/>
    <n v="92"/>
    <n v="2"/>
    <n v="6.3"/>
    <n v="0"/>
    <n v="340"/>
    <n v="-0.5"/>
    <n v="-3.2"/>
    <n v="-1.5"/>
    <n v="-4.7"/>
    <n v="-0.5"/>
    <n v="1.3"/>
    <n v="0.53"/>
    <n v="4.5999999999999999E-2"/>
    <n v="0"/>
    <n v="-999"/>
    <x v="15"/>
  </r>
  <r>
    <d v="2018-12-14T00:00:00"/>
    <n v="348"/>
    <n v="2.17"/>
    <n v="2.0099999999999998"/>
    <n v="-2.4"/>
    <n v="0.2"/>
    <n v="-4.5999999999999996"/>
    <n v="97.4"/>
    <n v="55.3"/>
    <n v="2.2999999999999998"/>
    <n v="6.1"/>
    <n v="0"/>
    <n v="334.99999999999994"/>
    <n v="-0.5"/>
    <n v="-6.5"/>
    <n v="-3"/>
    <n v="-12.8"/>
    <n v="-0.5"/>
    <n v="1.3"/>
    <n v="0.34300000000000003"/>
    <n v="0.27700000000000002"/>
    <n v="0"/>
    <n v="-999"/>
    <x v="15"/>
  </r>
  <r>
    <d v="2018-12-15T00:00:00"/>
    <n v="349"/>
    <n v="4.0199999999999996"/>
    <n v="3.36"/>
    <n v="-4.5"/>
    <n v="0.6"/>
    <n v="-9.6999999999999993"/>
    <n v="94.4"/>
    <n v="50.2"/>
    <n v="2"/>
    <n v="6.3"/>
    <n v="1.87"/>
    <n v="343"/>
    <n v="-0.5"/>
    <n v="-10.1"/>
    <n v="-4.8"/>
    <n v="-20.8"/>
    <n v="-0.4"/>
    <n v="1.3"/>
    <n v="0.32"/>
    <n v="0.318"/>
    <n v="0"/>
    <n v="-999"/>
    <x v="15"/>
  </r>
  <r>
    <d v="2018-12-16T00:00:00"/>
    <n v="350"/>
    <n v="1.1000000000000001"/>
    <n v="0.92"/>
    <n v="-1.3"/>
    <n v="1.2"/>
    <n v="-5.7"/>
    <n v="98.5"/>
    <n v="85.7"/>
    <n v="2.2000000000000002"/>
    <n v="7.3"/>
    <n v="3.2"/>
    <n v="365.00000000000023"/>
    <n v="-0.5"/>
    <n v="-2.4"/>
    <n v="0"/>
    <n v="-7.2"/>
    <n v="-0.5"/>
    <n v="1.3"/>
    <n v="0.57099999999999995"/>
    <n v="9.5000000000000001E-2"/>
    <n v="0"/>
    <n v="-999"/>
    <x v="15"/>
  </r>
  <r>
    <d v="2018-12-17T00:00:00"/>
    <n v="351"/>
    <n v="2.66"/>
    <n v="2.42"/>
    <n v="-1.8"/>
    <n v="1.8"/>
    <n v="-7.9"/>
    <n v="99.6"/>
    <n v="72.7"/>
    <n v="1.6"/>
    <n v="7.8"/>
    <n v="1.76"/>
    <n v="365.00000000000023"/>
    <n v="-0.4"/>
    <n v="-5.8"/>
    <n v="-0.4"/>
    <n v="-19.100000000000001"/>
    <n v="-0.4"/>
    <n v="1.3"/>
    <n v="0.505"/>
    <n v="0.19"/>
    <n v="0"/>
    <n v="-999"/>
    <x v="15"/>
  </r>
  <r>
    <d v="2018-12-18T00:00:00"/>
    <n v="352"/>
    <n v="2.0099999999999998"/>
    <n v="1.83"/>
    <n v="-1.6"/>
    <n v="1.1000000000000001"/>
    <n v="-4.0999999999999996"/>
    <n v="97.8"/>
    <n v="79.8"/>
    <n v="1.5"/>
    <n v="6.2"/>
    <n v="1.43"/>
    <n v="374.00000000000011"/>
    <n v="-0.4"/>
    <n v="-4.5"/>
    <n v="-0.1"/>
    <n v="-14.4"/>
    <n v="-0.4"/>
    <n v="1.3"/>
    <n v="0.52800000000000002"/>
    <n v="0.13400000000000001"/>
    <n v="0"/>
    <n v="-999"/>
    <x v="15"/>
  </r>
  <r>
    <d v="2018-12-19T00:00:00"/>
    <n v="353"/>
    <n v="3.05"/>
    <n v="2.64"/>
    <n v="-3.1"/>
    <n v="1.4"/>
    <n v="-7.9"/>
    <n v="97.7"/>
    <n v="62.7"/>
    <n v="1.5"/>
    <n v="5.6"/>
    <n v="0"/>
    <n v="373.00000000000023"/>
    <n v="-0.4"/>
    <n v="-8.8000000000000007"/>
    <n v="-4.2"/>
    <n v="-19.5"/>
    <n v="-0.4"/>
    <n v="1.3"/>
    <n v="0.42399999999999999"/>
    <n v="0.252"/>
    <n v="0"/>
    <n v="-999"/>
    <x v="15"/>
  </r>
  <r>
    <d v="2018-12-20T00:00:00"/>
    <n v="354"/>
    <n v="0.83"/>
    <n v="0.7"/>
    <n v="-1.8"/>
    <n v="2"/>
    <n v="-4.3"/>
    <n v="97.8"/>
    <n v="66.599999999999994"/>
    <n v="2.5"/>
    <n v="8.1"/>
    <n v="0"/>
    <n v="377.00000000000023"/>
    <n v="-0.5"/>
    <n v="-3.7"/>
    <n v="0.2"/>
    <n v="-9.5"/>
    <n v="-0.4"/>
    <n v="1.3"/>
    <n v="0.47"/>
    <n v="0.23599999999999999"/>
    <n v="0"/>
    <n v="-999"/>
    <x v="15"/>
  </r>
  <r>
    <d v="2018-12-21T00:00:00"/>
    <n v="355"/>
    <n v="1.24"/>
    <n v="1.03"/>
    <n v="-7.4"/>
    <n v="-3.8"/>
    <n v="-12.2"/>
    <n v="93.7"/>
    <n v="65.2"/>
    <n v="1.9"/>
    <n v="7.6"/>
    <n v="0"/>
    <n v="365.00000000000023"/>
    <n v="-0.5"/>
    <n v="-9.6"/>
    <n v="-5.9"/>
    <n v="-20.6"/>
    <n v="-0.5"/>
    <n v="1.3"/>
    <n v="0.30099999999999999"/>
    <n v="0.16"/>
    <n v="0"/>
    <n v="-999"/>
    <x v="15"/>
  </r>
  <r>
    <d v="2018-12-22T00:00:00"/>
    <n v="356"/>
    <n v="2.15"/>
    <n v="1.84"/>
    <n v="-11.6"/>
    <n v="-7"/>
    <n v="-19.600000000000001"/>
    <n v="96.8"/>
    <n v="80.2"/>
    <n v="1.7"/>
    <n v="6.8"/>
    <n v="3.63"/>
    <n v="413.00000000000023"/>
    <n v="-0.5"/>
    <n v="-15.4"/>
    <n v="-7.6"/>
    <n v="-29.3"/>
    <n v="-0.5"/>
    <n v="1.2"/>
    <n v="0.28999999999999998"/>
    <n v="7.1999999999999995E-2"/>
    <n v="0"/>
    <n v="-999"/>
    <x v="15"/>
  </r>
  <r>
    <d v="2018-12-23T00:00:00"/>
    <n v="357"/>
    <n v="2.39"/>
    <n v="2.0299999999999998"/>
    <n v="-7.2"/>
    <n v="-5.4"/>
    <n v="-8.9"/>
    <n v="96.5"/>
    <n v="93.6"/>
    <n v="1.4"/>
    <n v="4.5"/>
    <n v="0"/>
    <n v="400.00000000000034"/>
    <n v="-0.6"/>
    <n v="-8.1"/>
    <n v="-4.8"/>
    <n v="-13.3"/>
    <n v="-0.5"/>
    <n v="1.2"/>
    <n v="0.38200000000000001"/>
    <n v="2.5999999999999999E-2"/>
    <n v="0"/>
    <n v="-999"/>
    <x v="15"/>
  </r>
  <r>
    <d v="2018-12-24T00:00:00"/>
    <n v="358"/>
    <n v="1.91"/>
    <n v="1.63"/>
    <n v="-8.1999999999999993"/>
    <n v="-2.6"/>
    <n v="-14.1"/>
    <n v="97.4"/>
    <n v="89.5"/>
    <n v="0.1"/>
    <n v="1.8"/>
    <n v="0"/>
    <n v="385.00000000000023"/>
    <n v="-0.5"/>
    <n v="-12.6"/>
    <n v="-5.2"/>
    <n v="-24.9"/>
    <n v="-0.5"/>
    <n v="1.2"/>
    <n v="0.45100000000000001"/>
    <n v="5.2999999999999999E-2"/>
    <n v="0"/>
    <n v="-999"/>
    <x v="15"/>
  </r>
  <r>
    <d v="2018-12-25T00:00:00"/>
    <n v="359"/>
    <n v="3.18"/>
    <n v="2.76"/>
    <n v="-10.4"/>
    <n v="-2.8"/>
    <n v="-17.2"/>
    <n v="96.9"/>
    <n v="82.8"/>
    <n v="0.4"/>
    <n v="3.9"/>
    <n v="0"/>
    <n v="384.00000000000034"/>
    <n v="-0.5"/>
    <n v="-16.600000000000001"/>
    <n v="-5.3"/>
    <n v="-27.8"/>
    <n v="-0.5"/>
    <n v="1.2"/>
    <n v="0.41099999999999998"/>
    <n v="8.5000000000000006E-2"/>
    <n v="0"/>
    <n v="-999"/>
    <x v="15"/>
  </r>
  <r>
    <d v="2018-12-26T00:00:00"/>
    <n v="360"/>
    <n v="1.4"/>
    <n v="1.1399999999999999"/>
    <n v="-9.4"/>
    <n v="-7.8"/>
    <n v="-15.2"/>
    <n v="95.8"/>
    <n v="88.3"/>
    <n v="1"/>
    <n v="4"/>
    <n v="8.69"/>
    <n v="470"/>
    <n v="-0.6"/>
    <n v="-10.6"/>
    <n v="-8.1"/>
    <n v="-23.6"/>
    <n v="-0.6"/>
    <n v="1.2"/>
    <n v="0.3"/>
    <n v="0.04"/>
    <n v="0"/>
    <n v="-999"/>
    <x v="15"/>
  </r>
  <r>
    <d v="2018-12-27T00:00:00"/>
    <n v="361"/>
    <n v="1.1399999999999999"/>
    <n v="1.06"/>
    <n v="-8.5"/>
    <n v="-6.8"/>
    <n v="-16.899999999999999"/>
    <n v="96.5"/>
    <n v="88"/>
    <n v="1.2"/>
    <n v="4.9000000000000004"/>
    <n v="1.21"/>
    <n v="472.00000000000017"/>
    <n v="-0.6"/>
    <n v="-11.3"/>
    <n v="-7.5"/>
    <n v="-28"/>
    <n v="-0.6"/>
    <n v="1.2"/>
    <n v="0.32300000000000001"/>
    <n v="4.3999999999999997E-2"/>
    <n v="0"/>
    <n v="-999"/>
    <x v="15"/>
  </r>
  <r>
    <d v="2018-12-28T00:00:00"/>
    <n v="362"/>
    <n v="1.52"/>
    <n v="1.41"/>
    <n v="-11.8"/>
    <n v="-7.7"/>
    <n v="-19"/>
    <n v="94.7"/>
    <n v="86.1"/>
    <n v="0.4"/>
    <n v="2.2999999999999998"/>
    <n v="17.489999999999998"/>
    <n v="627.00000000000023"/>
    <n v="-2.8"/>
    <n v="-14.6"/>
    <n v="-7.7"/>
    <n v="-29.8"/>
    <n v="-0.5"/>
    <n v="1.2"/>
    <n v="0.29499999999999998"/>
    <n v="4.8000000000000001E-2"/>
    <n v="0"/>
    <n v="-999"/>
    <x v="15"/>
  </r>
  <r>
    <d v="2018-12-29T00:00:00"/>
    <n v="363"/>
    <n v="1.6"/>
    <n v="1.49"/>
    <n v="-4.0999999999999996"/>
    <n v="0.5"/>
    <n v="-8.8000000000000007"/>
    <n v="97"/>
    <n v="77.900000000000006"/>
    <n v="1.7"/>
    <n v="7.7"/>
    <n v="10.23"/>
    <n v="697.00000000000011"/>
    <n v="-2"/>
    <n v="-4.5"/>
    <n v="-0.5"/>
    <n v="-8.3000000000000007"/>
    <n v="-0.5"/>
    <n v="1.2"/>
    <n v="0.49299999999999999"/>
    <n v="0.14000000000000001"/>
    <n v="0"/>
    <n v="-999"/>
    <x v="15"/>
  </r>
  <r>
    <d v="2018-12-30T00:00:00"/>
    <n v="364"/>
    <n v="2.35"/>
    <n v="1.99"/>
    <n v="-7.1"/>
    <n v="-3.9"/>
    <n v="-9.8000000000000007"/>
    <n v="97.2"/>
    <n v="75.7"/>
    <n v="2.5"/>
    <n v="8"/>
    <n v="3.08"/>
    <n v="687.00000000000023"/>
    <n v="-1.4"/>
    <n v="-8.8000000000000007"/>
    <n v="-4.2"/>
    <n v="-18.100000000000001"/>
    <n v="-0.5"/>
    <n v="1.2"/>
    <n v="0.34599999999999997"/>
    <n v="0.111"/>
    <n v="0"/>
    <n v="-999"/>
    <x v="15"/>
  </r>
  <r>
    <d v="2018-12-31T00:00:00"/>
    <n v="365"/>
    <n v="5.97"/>
    <n v="3.83"/>
    <n v="-9.8000000000000007"/>
    <n v="-6"/>
    <n v="-14.7"/>
    <n v="95.9"/>
    <n v="54.8"/>
    <n v="0.8"/>
    <n v="3.9"/>
    <n v="0"/>
    <n v="652.00000000000011"/>
    <n v="-1.3"/>
    <n v="-14.1"/>
    <n v="-9"/>
    <n v="-26"/>
    <n v="-0.3"/>
    <n v="1.2"/>
    <n v="0.214"/>
    <n v="0.17599999999999999"/>
    <n v="652.00000000000011"/>
    <n v="-1.3"/>
    <x v="15"/>
  </r>
  <r>
    <d v="2019-01-01T00:00:00"/>
    <n v="1"/>
    <n v="2.04"/>
    <n v="1.9"/>
    <n v="-5.8"/>
    <n v="-0.7"/>
    <n v="-10.199999999999999"/>
    <n v="96.5"/>
    <n v="78.2"/>
    <n v="0.4"/>
    <n v="2.9"/>
    <n v="0"/>
    <n v="638.00000000000011"/>
    <n v="-1.5"/>
    <n v="-6.8"/>
    <n v="-2"/>
    <n v="-17.3"/>
    <n v="-0.4"/>
    <n v="1.1000000000000001"/>
    <n v="0.45400000000000001"/>
    <n v="0.126"/>
    <n v="0"/>
    <n v="-999"/>
    <x v="16"/>
  </r>
  <r>
    <d v="2019-01-02T00:00:00"/>
    <n v="2"/>
    <n v="1.4"/>
    <n v="1.3"/>
    <n v="-8.5"/>
    <n v="-7.3"/>
    <n v="-10.1"/>
    <n v="96.1"/>
    <n v="92"/>
    <n v="2.6"/>
    <n v="6.8"/>
    <n v="0"/>
    <n v="620.00000000000011"/>
    <n v="-1.4"/>
    <n v="-8.4"/>
    <n v="-6.8"/>
    <n v="-16.600000000000001"/>
    <n v="-0.4"/>
    <n v="1.1000000000000001"/>
    <n v="0.32500000000000001"/>
    <n v="2.8000000000000001E-2"/>
    <n v="0"/>
    <n v="-999"/>
    <x v="16"/>
  </r>
  <r>
    <d v="2019-01-03T00:00:00"/>
    <n v="3"/>
    <n v="1.35"/>
    <n v="1.25"/>
    <n v="-3.9"/>
    <n v="0"/>
    <n v="-7.5"/>
    <n v="99"/>
    <n v="94.7"/>
    <n v="2.7"/>
    <n v="6.2"/>
    <n v="2"/>
    <n v="613.00000000000023"/>
    <n v="-1.3"/>
    <n v="-3.9"/>
    <n v="-0.4"/>
    <n v="-7"/>
    <n v="-0.4"/>
    <n v="1.1000000000000001"/>
    <n v="0.57799999999999996"/>
    <n v="3.2000000000000001E-2"/>
    <n v="0"/>
    <n v="-999"/>
    <x v="16"/>
  </r>
  <r>
    <d v="2019-01-04T00:00:00"/>
    <n v="4"/>
    <n v="3.22"/>
    <n v="2.98"/>
    <n v="-3.6"/>
    <n v="1.3"/>
    <n v="-11.5"/>
    <n v="99"/>
    <n v="85.7"/>
    <n v="1.1000000000000001"/>
    <n v="4.8"/>
    <n v="0"/>
    <n v="594.00000000000011"/>
    <n v="-1.1000000000000001"/>
    <n v="-10.7"/>
    <n v="-1.6"/>
    <n v="-21.8"/>
    <n v="-0.3"/>
    <n v="1.1000000000000001"/>
    <n v="0.57499999999999996"/>
    <n v="9.6000000000000002E-2"/>
    <n v="0"/>
    <n v="-999"/>
    <x v="16"/>
  </r>
  <r>
    <d v="2019-01-05T00:00:00"/>
    <n v="5"/>
    <n v="2.13"/>
    <n v="1.98"/>
    <n v="-2.4"/>
    <n v="0.1"/>
    <n v="-4.7"/>
    <n v="98"/>
    <n v="81.900000000000006"/>
    <n v="2.4"/>
    <n v="6.3"/>
    <n v="0"/>
    <n v="587.00000000000023"/>
    <n v="-1.4"/>
    <n v="-4.7"/>
    <n v="-1.7"/>
    <n v="-8.5"/>
    <n v="-0.4"/>
    <n v="1.1000000000000001"/>
    <n v="0.504"/>
    <n v="0.111"/>
    <n v="0"/>
    <n v="-999"/>
    <x v="16"/>
  </r>
  <r>
    <d v="2019-01-06T00:00:00"/>
    <n v="6"/>
    <n v="3.33"/>
    <n v="2.93"/>
    <n v="-5.8"/>
    <n v="-0.6"/>
    <n v="-16.100000000000001"/>
    <n v="98"/>
    <n v="59.3"/>
    <n v="1.6"/>
    <n v="5.5"/>
    <n v="0"/>
    <n v="574.00000000000011"/>
    <n v="-1.2"/>
    <n v="-10.9"/>
    <n v="-2.7"/>
    <n v="-26"/>
    <n v="-0.4"/>
    <n v="1.1000000000000001"/>
    <n v="0.34699999999999998"/>
    <n v="0.23799999999999999"/>
    <n v="0"/>
    <n v="-999"/>
    <x v="16"/>
  </r>
  <r>
    <d v="2019-01-07T00:00:00"/>
    <n v="7"/>
    <n v="3.9"/>
    <n v="3.59"/>
    <n v="-10.3"/>
    <n v="-4.3"/>
    <n v="-20.6"/>
    <n v="97.1"/>
    <n v="55.1"/>
    <n v="1.5"/>
    <n v="7.9"/>
    <n v="0.99"/>
    <n v="572.00000000000011"/>
    <n v="-1.7"/>
    <n v="-16.2"/>
    <n v="-8"/>
    <n v="-31.5"/>
    <n v="-0.4"/>
    <n v="1.1000000000000001"/>
    <n v="0.245"/>
    <n v="0.19900000000000001"/>
    <n v="0"/>
    <n v="-999"/>
    <x v="16"/>
  </r>
  <r>
    <d v="2019-01-08T00:00:00"/>
    <n v="8"/>
    <n v="2.0499999999999998"/>
    <n v="1.71"/>
    <n v="-11.1"/>
    <n v="-6.4"/>
    <n v="-20.9"/>
    <n v="94.8"/>
    <n v="37.4"/>
    <n v="2.2000000000000002"/>
    <n v="6.1"/>
    <n v="3.96"/>
    <n v="613.00000000000023"/>
    <n v="-2.2999999999999998"/>
    <n v="-14.8"/>
    <n v="-6.4"/>
    <n v="-32.4"/>
    <n v="-0.4"/>
    <n v="1.1000000000000001"/>
    <n v="0.14099999999999999"/>
    <n v="0.23699999999999999"/>
    <n v="0"/>
    <n v="-999"/>
    <x v="16"/>
  </r>
  <r>
    <d v="2019-01-09T00:00:00"/>
    <n v="9"/>
    <n v="1.43"/>
    <n v="1.21"/>
    <n v="-2.5"/>
    <n v="0.5"/>
    <n v="-6.4"/>
    <n v="98.6"/>
    <n v="87.5"/>
    <n v="2.2999999999999998"/>
    <n v="5.2"/>
    <n v="0"/>
    <n v="602.00000000000011"/>
    <n v="-2"/>
    <n v="-3.1"/>
    <n v="-0.7"/>
    <n v="-6.5"/>
    <n v="-0.4"/>
    <n v="1.1000000000000001"/>
    <n v="0.55400000000000005"/>
    <n v="7.9000000000000001E-2"/>
    <n v="0"/>
    <n v="-999"/>
    <x v="16"/>
  </r>
  <r>
    <d v="2019-01-10T00:00:00"/>
    <n v="10"/>
    <n v="3.59"/>
    <n v="3.16"/>
    <n v="-1.8"/>
    <n v="1.2"/>
    <n v="-3.9"/>
    <n v="98.7"/>
    <n v="94.2"/>
    <n v="1.9"/>
    <n v="4"/>
    <n v="0"/>
    <n v="589.00000000000023"/>
    <n v="-1.3"/>
    <n v="-4"/>
    <n v="-1"/>
    <n v="-12.3"/>
    <n v="-0.4"/>
    <n v="1.1000000000000001"/>
    <n v="0.627"/>
    <n v="3.9E-2"/>
    <n v="0"/>
    <n v="-999"/>
    <x v="16"/>
  </r>
  <r>
    <d v="2019-01-11T00:00:00"/>
    <n v="11"/>
    <n v="3.15"/>
    <n v="2.93"/>
    <n v="-2.2999999999999998"/>
    <n v="-0.2"/>
    <n v="-3.6"/>
    <n v="98.6"/>
    <n v="89.4"/>
    <n v="2.2000000000000002"/>
    <n v="4.9000000000000004"/>
    <n v="0"/>
    <n v="589.00000000000023"/>
    <n v="-1.2"/>
    <n v="-5.7"/>
    <n v="-1.5"/>
    <n v="-12.4"/>
    <n v="-0.4"/>
    <n v="1.1000000000000001"/>
    <n v="0.53800000000000003"/>
    <n v="6.4000000000000001E-2"/>
    <n v="0"/>
    <n v="-999"/>
    <x v="16"/>
  </r>
  <r>
    <d v="2019-01-12T00:00:00"/>
    <n v="12"/>
    <n v="4"/>
    <n v="3.51"/>
    <n v="-3.3"/>
    <n v="0.6"/>
    <n v="-9.8000000000000007"/>
    <n v="98.4"/>
    <n v="75.599999999999994"/>
    <n v="2"/>
    <n v="5.0999999999999996"/>
    <n v="0"/>
    <n v="586.00000000000011"/>
    <n v="-1.2"/>
    <n v="-9.9"/>
    <n v="-3.7"/>
    <n v="-18.7"/>
    <n v="-0.4"/>
    <n v="1.1000000000000001"/>
    <n v="0.48199999999999998"/>
    <n v="0.156"/>
    <n v="0"/>
    <n v="-999"/>
    <x v="16"/>
  </r>
  <r>
    <d v="2019-01-13T00:00:00"/>
    <n v="13"/>
    <n v="5.15"/>
    <n v="4.4800000000000004"/>
    <n v="-6.5"/>
    <n v="3.1"/>
    <n v="-12"/>
    <n v="97.2"/>
    <n v="59.1"/>
    <n v="0.8"/>
    <n v="3.7"/>
    <n v="0"/>
    <n v="574.00000000000011"/>
    <n v="-1.6"/>
    <n v="-16.2"/>
    <n v="-4.3"/>
    <n v="-23.9"/>
    <n v="-0.3"/>
    <n v="1.1000000000000001"/>
    <n v="0.45100000000000001"/>
    <n v="0.312"/>
    <n v="0"/>
    <n v="-999"/>
    <x v="16"/>
  </r>
  <r>
    <d v="2019-01-14T00:00:00"/>
    <n v="14"/>
    <n v="5.17"/>
    <n v="4.6399999999999997"/>
    <n v="-8"/>
    <n v="5.5"/>
    <n v="-14.8"/>
    <n v="96.1"/>
    <n v="37.799999999999997"/>
    <n v="0.6"/>
    <n v="2.6"/>
    <n v="0"/>
    <n v="570.00000000000023"/>
    <n v="-2.2999999999999998"/>
    <n v="-21"/>
    <n v="-6.3"/>
    <n v="-28.1"/>
    <n v="-0.3"/>
    <n v="1.1000000000000001"/>
    <n v="0.34100000000000003"/>
    <n v="0.56200000000000006"/>
    <n v="0"/>
    <n v="-999"/>
    <x v="16"/>
  </r>
  <r>
    <d v="2019-01-15T00:00:00"/>
    <n v="15"/>
    <n v="5.26"/>
    <n v="4.53"/>
    <n v="-7.4"/>
    <n v="0.1"/>
    <n v="-13.2"/>
    <n v="94.1"/>
    <n v="50.1"/>
    <n v="1.4"/>
    <n v="5.2"/>
    <n v="0"/>
    <n v="573.00000000000023"/>
    <n v="-2.7"/>
    <n v="-17.399999999999999"/>
    <n v="-6.1"/>
    <n v="-25.3"/>
    <n v="-0.4"/>
    <n v="1.1000000000000001"/>
    <n v="0.308"/>
    <n v="0.307"/>
    <n v="0"/>
    <n v="-999"/>
    <x v="16"/>
  </r>
  <r>
    <d v="2019-01-16T00:00:00"/>
    <n v="16"/>
    <n v="2.68"/>
    <n v="2.2000000000000002"/>
    <n v="-3.9"/>
    <n v="-0.4"/>
    <n v="-8.1"/>
    <n v="87.4"/>
    <n v="69.7"/>
    <n v="2.2999999999999998"/>
    <n v="5.4"/>
    <n v="0"/>
    <n v="571.00000000000023"/>
    <n v="-2.5"/>
    <n v="-6"/>
    <n v="-2.8"/>
    <n v="-17"/>
    <n v="-0.5"/>
    <n v="1"/>
    <n v="0.41299999999999998"/>
    <n v="0.18"/>
    <n v="0"/>
    <n v="-999"/>
    <x v="16"/>
  </r>
  <r>
    <d v="2019-01-17T00:00:00"/>
    <n v="17"/>
    <n v="1.69"/>
    <n v="1.56"/>
    <n v="-2.4"/>
    <n v="-0.3"/>
    <n v="-3.9"/>
    <n v="97.5"/>
    <n v="83"/>
    <n v="2.1"/>
    <n v="6.2"/>
    <n v="3.74"/>
    <n v="590.00000000000011"/>
    <n v="-1.7"/>
    <n v="-4.4000000000000004"/>
    <n v="-2.2999999999999998"/>
    <n v="-10.199999999999999"/>
    <n v="-0.5"/>
    <n v="1"/>
    <n v="0.496"/>
    <n v="0.10199999999999999"/>
    <n v="0"/>
    <n v="-999"/>
    <x v="16"/>
  </r>
  <r>
    <d v="2019-01-18T00:00:00"/>
    <n v="18"/>
    <n v="2.91"/>
    <n v="2.7"/>
    <n v="-3.9"/>
    <n v="-0.9"/>
    <n v="-6.8"/>
    <n v="97.9"/>
    <n v="86.9"/>
    <n v="1.3"/>
    <n v="5.9"/>
    <n v="2.2000000000000002"/>
    <n v="605.00000000000023"/>
    <n v="-1.4"/>
    <n v="-7.1"/>
    <n v="-4"/>
    <n v="-14.3"/>
    <n v="-0.4"/>
    <n v="1"/>
    <n v="0.497"/>
    <n v="7.4999999999999997E-2"/>
    <n v="0"/>
    <n v="-999"/>
    <x v="16"/>
  </r>
  <r>
    <d v="2019-01-19T00:00:00"/>
    <n v="19"/>
    <n v="5.82"/>
    <n v="5.16"/>
    <n v="-3.6"/>
    <n v="2.1"/>
    <n v="-10.8"/>
    <n v="98.5"/>
    <n v="62.4"/>
    <n v="1.5"/>
    <n v="5.2"/>
    <n v="2.42"/>
    <n v="614.00000000000011"/>
    <n v="-1.2"/>
    <n v="-8.9"/>
    <n v="-1.8"/>
    <n v="-21"/>
    <n v="-0.3"/>
    <n v="1.1000000000000001"/>
    <n v="0.443"/>
    <n v="0.26700000000000002"/>
    <n v="0"/>
    <n v="-999"/>
    <x v="16"/>
  </r>
  <r>
    <d v="2019-01-20T00:00:00"/>
    <n v="20"/>
    <n v="3.41"/>
    <n v="2.97"/>
    <n v="-8.9"/>
    <n v="-3"/>
    <n v="-14"/>
    <n v="96.6"/>
    <n v="75.3"/>
    <n v="1.2"/>
    <n v="5.6"/>
    <n v="0"/>
    <n v="603"/>
    <n v="-1.6"/>
    <n v="-15.6"/>
    <n v="-7.3"/>
    <n v="-24"/>
    <n v="-0.4"/>
    <n v="1"/>
    <n v="0.36799999999999999"/>
    <n v="0.121"/>
    <n v="0"/>
    <n v="-999"/>
    <x v="16"/>
  </r>
  <r>
    <d v="2019-01-21T00:00:00"/>
    <n v="21"/>
    <n v="1.44"/>
    <n v="1.29"/>
    <n v="-10.4"/>
    <n v="-5"/>
    <n v="-17.8"/>
    <n v="97.2"/>
    <n v="78.8"/>
    <n v="1.1000000000000001"/>
    <n v="5.0999999999999996"/>
    <n v="0"/>
    <n v="602.00000000000011"/>
    <n v="-2"/>
    <n v="-18.600000000000001"/>
    <n v="-7.2"/>
    <n v="-28.3"/>
    <n v="-0.5"/>
    <n v="1"/>
    <n v="0.33200000000000002"/>
    <n v="8.8999999999999996E-2"/>
    <n v="0"/>
    <n v="-999"/>
    <x v="16"/>
  </r>
  <r>
    <d v="2019-01-22T00:00:00"/>
    <n v="22"/>
    <n v="1.59"/>
    <n v="1.48"/>
    <n v="-8"/>
    <n v="-6.5"/>
    <n v="-13.5"/>
    <n v="95.7"/>
    <n v="89.9"/>
    <n v="1.3"/>
    <n v="4.2"/>
    <n v="9.9"/>
    <n v="694.00000000000023"/>
    <n v="-2.2000000000000002"/>
    <n v="-8.5"/>
    <n v="-6.6"/>
    <n v="-17.100000000000001"/>
    <n v="-0.4"/>
    <n v="1"/>
    <n v="0.33700000000000002"/>
    <n v="3.7999999999999999E-2"/>
    <n v="0"/>
    <n v="-999"/>
    <x v="16"/>
  </r>
  <r>
    <d v="2019-01-23T00:00:00"/>
    <n v="23"/>
    <n v="4.17"/>
    <n v="3.87"/>
    <n v="-6.2"/>
    <n v="-2.9"/>
    <n v="-12.4"/>
    <n v="97.4"/>
    <n v="91.9"/>
    <n v="1.5"/>
    <n v="5.9"/>
    <n v="8.69"/>
    <n v="752.00000000000023"/>
    <n v="-1.9"/>
    <n v="-10.7"/>
    <n v="-3.3"/>
    <n v="-23.3"/>
    <n v="-0.5"/>
    <n v="1"/>
    <n v="0.45300000000000001"/>
    <n v="0.04"/>
    <n v="0"/>
    <n v="-999"/>
    <x v="16"/>
  </r>
  <r>
    <d v="2019-01-24T00:00:00"/>
    <n v="24"/>
    <n v="5.91"/>
    <n v="5.19"/>
    <n v="-4.3"/>
    <n v="2"/>
    <n v="-11.9"/>
    <n v="98"/>
    <n v="45.9"/>
    <n v="0.8"/>
    <n v="4.3"/>
    <n v="0"/>
    <n v="731.00000000000011"/>
    <n v="-1.5"/>
    <n v="-11"/>
    <n v="-5"/>
    <n v="-22.7"/>
    <n v="-0.3"/>
    <n v="1"/>
    <n v="0.32400000000000001"/>
    <n v="0.38200000000000001"/>
    <n v="0"/>
    <n v="-999"/>
    <x v="16"/>
  </r>
  <r>
    <d v="2019-01-25T00:00:00"/>
    <n v="25"/>
    <n v="5.9"/>
    <n v="5.24"/>
    <n v="-2.2999999999999998"/>
    <n v="3.3"/>
    <n v="-10.7"/>
    <n v="98.1"/>
    <n v="55.9"/>
    <n v="1.3"/>
    <n v="6"/>
    <n v="0"/>
    <n v="713.00000000000011"/>
    <n v="-1.4"/>
    <n v="-7.9"/>
    <n v="-1"/>
    <n v="-20.9"/>
    <n v="-0.3"/>
    <n v="1.1000000000000001"/>
    <n v="0.433"/>
    <n v="0.34100000000000003"/>
    <n v="0"/>
    <n v="-999"/>
    <x v="16"/>
  </r>
  <r>
    <d v="2019-01-26T00:00:00"/>
    <n v="26"/>
    <n v="6.13"/>
    <n v="5.42"/>
    <n v="-0.5"/>
    <n v="12.9"/>
    <n v="-8.1"/>
    <n v="98.5"/>
    <n v="38.5"/>
    <n v="0.7"/>
    <n v="4.9000000000000004"/>
    <n v="0"/>
    <n v="699.00000000000011"/>
    <n v="-1.3"/>
    <n v="-9.8000000000000007"/>
    <n v="0.6"/>
    <n v="-16.7"/>
    <n v="-0.3"/>
    <n v="1.1000000000000001"/>
    <n v="0.57299999999999995"/>
    <n v="0.91500000000000004"/>
    <n v="0"/>
    <n v="-999"/>
    <x v="16"/>
  </r>
  <r>
    <d v="2019-01-27T00:00:00"/>
    <n v="27"/>
    <n v="6.75"/>
    <n v="5.98"/>
    <n v="-1.2"/>
    <n v="4.9000000000000004"/>
    <n v="-14.8"/>
    <n v="95.7"/>
    <n v="46.9"/>
    <n v="2.7"/>
    <n v="7.4"/>
    <n v="0"/>
    <n v="688.00000000000011"/>
    <n v="-1.2"/>
    <n v="-8.6"/>
    <n v="-0.4"/>
    <n v="-26.8"/>
    <n v="-0.3"/>
    <n v="1.1000000000000001"/>
    <n v="0.40600000000000003"/>
    <n v="0.46"/>
    <n v="0"/>
    <n v="-999"/>
    <x v="16"/>
  </r>
  <r>
    <d v="2019-01-28T00:00:00"/>
    <n v="28"/>
    <n v="5.16"/>
    <n v="4.66"/>
    <n v="-11.4"/>
    <n v="-0.2"/>
    <n v="-17.7"/>
    <n v="96.3"/>
    <n v="42.1"/>
    <n v="0.5"/>
    <n v="3.5"/>
    <n v="0"/>
    <n v="673.00000000000023"/>
    <n v="-1.4"/>
    <n v="-21.6"/>
    <n v="-7.7"/>
    <n v="-30"/>
    <n v="-0.4"/>
    <n v="1"/>
    <n v="0.253"/>
    <n v="0.34799999999999998"/>
    <n v="0"/>
    <n v="-999"/>
    <x v="16"/>
  </r>
  <r>
    <d v="2019-01-29T00:00:00"/>
    <n v="29"/>
    <n v="6.98"/>
    <n v="6.29"/>
    <n v="-10.8"/>
    <n v="5.7"/>
    <n v="-19.899999999999999"/>
    <n v="94.5"/>
    <n v="12.9"/>
    <n v="0.4"/>
    <n v="3.4"/>
    <n v="0"/>
    <n v="677.00000000000023"/>
    <n v="-1.8"/>
    <n v="-23.5"/>
    <n v="-7.8"/>
    <n v="-31.2"/>
    <n v="-0.3"/>
    <n v="1"/>
    <n v="0.11799999999999999"/>
    <n v="0.79700000000000004"/>
    <n v="0"/>
    <n v="-999"/>
    <x v="16"/>
  </r>
  <r>
    <d v="2019-01-30T00:00:00"/>
    <n v="30"/>
    <n v="4.1500000000000004"/>
    <n v="3.4"/>
    <n v="-4.9000000000000004"/>
    <n v="5.3"/>
    <n v="-15.8"/>
    <n v="91"/>
    <n v="31.7"/>
    <n v="0.4"/>
    <n v="2.4"/>
    <n v="0"/>
    <n v="675.00000000000023"/>
    <n v="-2.1"/>
    <n v="-8.6999999999999993"/>
    <n v="-1.4"/>
    <n v="-25.8"/>
    <n v="-0.4"/>
    <n v="1"/>
    <n v="0.28199999999999997"/>
    <n v="0.60799999999999998"/>
    <n v="0"/>
    <n v="-999"/>
    <x v="16"/>
  </r>
  <r>
    <d v="2019-01-31T00:00:00"/>
    <n v="31"/>
    <n v="2.76"/>
    <n v="2.25"/>
    <n v="-3.3"/>
    <n v="2.6"/>
    <n v="-6.1"/>
    <n v="92.8"/>
    <n v="56.3"/>
    <n v="0.9"/>
    <n v="5.2"/>
    <n v="0"/>
    <n v="670.00000000000011"/>
    <n v="-1.8"/>
    <n v="-5.7"/>
    <n v="-1.2"/>
    <n v="-11.6"/>
    <n v="-0.4"/>
    <n v="1"/>
    <n v="0.41399999999999998"/>
    <n v="0.32200000000000001"/>
    <n v="670.00000000000011"/>
    <n v="-1.8"/>
    <x v="16"/>
  </r>
  <r>
    <d v="2019-02-01T00:00:00"/>
    <n v="32"/>
    <n v="4.37"/>
    <n v="3.59"/>
    <n v="-2.8"/>
    <n v="-0.6"/>
    <n v="-4.5"/>
    <n v="98.4"/>
    <n v="79.2"/>
    <n v="2.1"/>
    <n v="6.4"/>
    <n v="0"/>
    <n v="663.00000000000023"/>
    <n v="-1.4"/>
    <n v="-4.3"/>
    <n v="-1.9"/>
    <n v="-6.5"/>
    <n v="-0.4"/>
    <n v="0.9"/>
    <n v="0.46300000000000002"/>
    <n v="0.122"/>
    <n v="0"/>
    <n v="-999"/>
    <x v="17"/>
  </r>
  <r>
    <d v="2019-02-02T00:00:00"/>
    <n v="33"/>
    <n v="6.06"/>
    <n v="5.45"/>
    <n v="-4.2"/>
    <n v="1.8"/>
    <n v="-13.7"/>
    <n v="98.5"/>
    <n v="51.8"/>
    <n v="1.7"/>
    <n v="5.7"/>
    <n v="3.08"/>
    <n v="684.00000000000011"/>
    <n v="-1.1000000000000001"/>
    <n v="-10.4"/>
    <n v="-2.5"/>
    <n v="-22.9"/>
    <n v="-0.3"/>
    <n v="1"/>
    <n v="0.36"/>
    <n v="0.33500000000000002"/>
    <n v="0"/>
    <n v="-999"/>
    <x v="17"/>
  </r>
  <r>
    <d v="2019-02-03T00:00:00"/>
    <n v="34"/>
    <n v="5.4"/>
    <n v="4.7"/>
    <n v="-15.2"/>
    <n v="-8.5"/>
    <n v="-24.2"/>
    <n v="95"/>
    <n v="50.9"/>
    <n v="1.5"/>
    <n v="4.8"/>
    <n v="0"/>
    <n v="675.00000000000023"/>
    <n v="-1.2"/>
    <n v="-14.5"/>
    <n v="-9.1999999999999993"/>
    <n v="-22.4"/>
    <n v="-0.4"/>
    <n v="1"/>
    <n v="0.16400000000000001"/>
    <n v="0.158"/>
    <n v="0"/>
    <n v="-999"/>
    <x v="17"/>
  </r>
  <r>
    <d v="2019-02-04T00:00:00"/>
    <n v="35"/>
    <n v="6.62"/>
    <n v="6.05"/>
    <n v="-23.3"/>
    <n v="-18.899999999999999"/>
    <n v="-27.2"/>
    <n v="87.3"/>
    <n v="68.400000000000006"/>
    <n v="3.3"/>
    <n v="7.4"/>
    <n v="0"/>
    <n v="667.00000000000023"/>
    <n v="-1.6"/>
    <n v="-25"/>
    <n v="-19.7"/>
    <n v="-35.1"/>
    <n v="-0.5"/>
    <n v="0.8"/>
    <n v="9.4E-2"/>
    <n v="4.2999999999999997E-2"/>
    <n v="0"/>
    <n v="-999"/>
    <x v="17"/>
  </r>
  <r>
    <d v="2019-02-05T00:00:00"/>
    <n v="36"/>
    <n v="7.25"/>
    <n v="6.37"/>
    <n v="-21.8"/>
    <n v="-13.8"/>
    <n v="-30.3"/>
    <n v="86.9"/>
    <n v="40.1"/>
    <n v="1.6"/>
    <n v="7"/>
    <n v="0"/>
    <n v="669.00000000000023"/>
    <n v="-2.1"/>
    <n v="-28.4"/>
    <n v="-17.100000000000001"/>
    <n v="-43.1"/>
    <n v="-0.5"/>
    <n v="0.9"/>
    <n v="8.4000000000000005E-2"/>
    <n v="0.126"/>
    <n v="0"/>
    <n v="-999"/>
    <x v="17"/>
  </r>
  <r>
    <d v="2019-02-06T00:00:00"/>
    <n v="37"/>
    <n v="8.52"/>
    <n v="7.64"/>
    <n v="-20.6"/>
    <n v="-13.4"/>
    <n v="-26"/>
    <n v="90.3"/>
    <n v="54.6"/>
    <n v="1.5"/>
    <n v="5.6"/>
    <n v="0"/>
    <n v="663.00000000000023"/>
    <n v="-2.7"/>
    <n v="-28.9"/>
    <n v="-17.5"/>
    <n v="-36"/>
    <n v="-0.5"/>
    <n v="0.8"/>
    <n v="0.11899999999999999"/>
    <n v="9.9000000000000005E-2"/>
    <n v="0"/>
    <n v="-999"/>
    <x v="17"/>
  </r>
  <r>
    <d v="2019-02-07T00:00:00"/>
    <n v="38"/>
    <n v="4.21"/>
    <n v="3.46"/>
    <n v="-14.8"/>
    <n v="-7.3"/>
    <n v="-25"/>
    <n v="93.2"/>
    <n v="40.700000000000003"/>
    <n v="0.4"/>
    <n v="3.1"/>
    <n v="2.09"/>
    <n v="687.00000000000023"/>
    <n v="-3"/>
    <n v="-17.5"/>
    <n v="-9.6999999999999993"/>
    <n v="-35.299999999999997"/>
    <n v="-0.6"/>
    <n v="0.9"/>
    <n v="0.14399999999999999"/>
    <n v="0.20899999999999999"/>
    <n v="0"/>
    <n v="-999"/>
    <x v="17"/>
  </r>
  <r>
    <d v="2019-02-08T00:00:00"/>
    <n v="39"/>
    <n v="5.0599999999999996"/>
    <n v="4.7"/>
    <n v="-14"/>
    <n v="-11.6"/>
    <n v="-16.8"/>
    <n v="92.6"/>
    <n v="81.900000000000006"/>
    <n v="2.1"/>
    <n v="6.7"/>
    <n v="5.94"/>
    <n v="739"/>
    <n v="-2.7"/>
    <n v="-15.1"/>
    <n v="-12"/>
    <n v="-19"/>
    <n v="-0.5"/>
    <n v="0.9"/>
    <n v="0.20599999999999999"/>
    <n v="4.4999999999999998E-2"/>
    <n v="0"/>
    <n v="-999"/>
    <x v="17"/>
  </r>
  <r>
    <d v="2019-02-09T00:00:00"/>
    <n v="40"/>
    <n v="6.94"/>
    <n v="6.1"/>
    <n v="-18"/>
    <n v="-16.2"/>
    <n v="-19.899999999999999"/>
    <n v="85.8"/>
    <n v="76.599999999999994"/>
    <n v="3.9"/>
    <n v="9.1"/>
    <n v="0"/>
    <n v="694.00000000000023"/>
    <n v="-2.4"/>
    <n v="-20.100000000000001"/>
    <n v="-15.6"/>
    <n v="-27.6"/>
    <n v="-0.6"/>
    <n v="0.9"/>
    <n v="0.13200000000000001"/>
    <n v="0.04"/>
    <n v="0"/>
    <n v="-999"/>
    <x v="17"/>
  </r>
  <r>
    <d v="2019-02-10T00:00:00"/>
    <n v="41"/>
    <n v="7.61"/>
    <n v="6.92"/>
    <n v="-19.2"/>
    <n v="-9"/>
    <n v="-28.9"/>
    <n v="94.7"/>
    <n v="45.6"/>
    <n v="0.9"/>
    <n v="5.5"/>
    <n v="0.55000000000000004"/>
    <n v="701.00000000000011"/>
    <n v="-2.2999999999999998"/>
    <n v="-24.4"/>
    <n v="-14.1"/>
    <n v="-37.299999999999997"/>
    <n v="-0.5"/>
    <n v="0.9"/>
    <n v="0.14099999999999999"/>
    <n v="0.16800000000000001"/>
    <n v="0"/>
    <n v="-999"/>
    <x v="17"/>
  </r>
  <r>
    <d v="2019-02-11T00:00:00"/>
    <n v="42"/>
    <n v="6.84"/>
    <n v="6.36"/>
    <n v="-17.399999999999999"/>
    <n v="-11.1"/>
    <n v="-29.9"/>
    <n v="87.5"/>
    <n v="64.5"/>
    <n v="1.5"/>
    <n v="7.7"/>
    <n v="0"/>
    <n v="713.00000000000011"/>
    <n v="-2.6"/>
    <n v="-21.9"/>
    <n v="-12.5"/>
    <n v="-39.6"/>
    <n v="-0.6"/>
    <n v="0.8"/>
    <n v="0.16900000000000001"/>
    <n v="9.2999999999999999E-2"/>
    <n v="0"/>
    <n v="-999"/>
    <x v="17"/>
  </r>
  <r>
    <d v="2019-02-12T00:00:00"/>
    <n v="43"/>
    <n v="3.31"/>
    <n v="3.08"/>
    <n v="-12.6"/>
    <n v="-9.1999999999999993"/>
    <n v="-20"/>
    <n v="92.8"/>
    <n v="85.5"/>
    <n v="1.4"/>
    <n v="4.9000000000000004"/>
    <n v="7.37"/>
    <n v="777"/>
    <n v="-2.6"/>
    <n v="-15.1"/>
    <n v="-9.5"/>
    <n v="-31"/>
    <n v="-0.6"/>
    <n v="0.9"/>
    <n v="0.26"/>
    <n v="4.3999999999999997E-2"/>
    <n v="0"/>
    <n v="-999"/>
    <x v="17"/>
  </r>
  <r>
    <d v="2019-02-13T00:00:00"/>
    <n v="44"/>
    <n v="9.02"/>
    <n v="8.39"/>
    <n v="-13.4"/>
    <n v="-3.4"/>
    <n v="-21.3"/>
    <n v="98"/>
    <n v="62.9"/>
    <n v="0.6"/>
    <n v="4"/>
    <n v="2.2000000000000002"/>
    <n v="776"/>
    <n v="-2.2999999999999998"/>
    <n v="-20.8"/>
    <n v="-8.1999999999999993"/>
    <n v="-33.9"/>
    <n v="-0.5"/>
    <n v="0.9"/>
    <n v="0.29899999999999999"/>
    <n v="0.17599999999999999"/>
    <n v="0"/>
    <n v="-999"/>
    <x v="17"/>
  </r>
  <r>
    <d v="2019-02-14T00:00:00"/>
    <n v="45"/>
    <n v="5.53"/>
    <n v="5.09"/>
    <n v="-7.7"/>
    <n v="-4.3"/>
    <n v="-12.6"/>
    <n v="93.1"/>
    <n v="53.7"/>
    <n v="1.9"/>
    <n v="5.7"/>
    <n v="2.2000000000000002"/>
    <n v="795.00000000000011"/>
    <n v="-2.1"/>
    <n v="-12.3"/>
    <n v="-5.2"/>
    <n v="-25.6"/>
    <n v="-0.4"/>
    <n v="0.9"/>
    <n v="0.23799999999999999"/>
    <n v="0.20599999999999999"/>
    <n v="0"/>
    <n v="-999"/>
    <x v="17"/>
  </r>
  <r>
    <d v="2019-02-15T00:00:00"/>
    <n v="46"/>
    <n v="5.74"/>
    <n v="5.33"/>
    <n v="-6"/>
    <n v="-1.8"/>
    <n v="-10.5"/>
    <n v="96"/>
    <n v="82.1"/>
    <n v="0.9"/>
    <n v="3.7"/>
    <n v="2.86"/>
    <n v="817.00000000000023"/>
    <n v="-2"/>
    <n v="-8.4"/>
    <n v="-3.1"/>
    <n v="-19.3"/>
    <n v="-0.5"/>
    <n v="0.9"/>
    <n v="0.439"/>
    <n v="9.6000000000000002E-2"/>
    <n v="0"/>
    <n v="-999"/>
    <x v="17"/>
  </r>
  <r>
    <d v="2019-02-16T00:00:00"/>
    <n v="47"/>
    <n v="4.8"/>
    <n v="4.4400000000000004"/>
    <n v="-6.9"/>
    <n v="-2.4"/>
    <n v="-12.6"/>
    <n v="97.8"/>
    <n v="66.099999999999994"/>
    <n v="0.8"/>
    <n v="3.9"/>
    <n v="0"/>
    <n v="804.00000000000023"/>
    <n v="-1.7"/>
    <n v="-9.3000000000000007"/>
    <n v="-4.3"/>
    <n v="-22.3"/>
    <n v="-0.5"/>
    <n v="0.9"/>
    <n v="0.33800000000000002"/>
    <n v="0.17299999999999999"/>
    <n v="0"/>
    <n v="-999"/>
    <x v="17"/>
  </r>
  <r>
    <d v="2019-02-17T00:00:00"/>
    <n v="48"/>
    <n v="5.31"/>
    <n v="4.93"/>
    <n v="-10.6"/>
    <n v="-7.2"/>
    <n v="-19.3"/>
    <n v="95.9"/>
    <n v="84.9"/>
    <n v="1.6"/>
    <n v="5.4"/>
    <n v="6.05"/>
    <n v="842.00000000000011"/>
    <n v="-1.5"/>
    <n v="-11.8"/>
    <n v="-7.3"/>
    <n v="-32"/>
    <n v="-0.5"/>
    <n v="0.8"/>
    <n v="0.30199999999999999"/>
    <n v="5.3999999999999999E-2"/>
    <n v="0"/>
    <n v="-999"/>
    <x v="17"/>
  </r>
  <r>
    <d v="2019-02-18T00:00:00"/>
    <n v="49"/>
    <n v="10.25"/>
    <n v="9.4700000000000006"/>
    <n v="-14.1"/>
    <n v="-7.4"/>
    <n v="-23.4"/>
    <n v="97.3"/>
    <n v="65.099999999999994"/>
    <n v="1"/>
    <n v="4.4000000000000004"/>
    <n v="0"/>
    <n v="810"/>
    <n v="-1.3"/>
    <n v="-21.3"/>
    <n v="-9.8000000000000007"/>
    <n v="-35"/>
    <n v="-0.4"/>
    <n v="0.8"/>
    <n v="0.22800000000000001"/>
    <n v="0.122"/>
    <n v="0"/>
    <n v="-999"/>
    <x v="17"/>
  </r>
  <r>
    <d v="2019-02-19T00:00:00"/>
    <n v="50"/>
    <n v="5.34"/>
    <n v="4.4800000000000004"/>
    <n v="-8.1"/>
    <n v="-4.5"/>
    <n v="-14.3"/>
    <n v="95"/>
    <n v="78.400000000000006"/>
    <n v="1.3"/>
    <n v="5.9"/>
    <n v="9.9"/>
    <n v="893.00000000000023"/>
    <n v="-1.3"/>
    <n v="-9.3000000000000007"/>
    <n v="-5.9"/>
    <n v="-22.3"/>
    <n v="-0.4"/>
    <n v="0.8"/>
    <n v="0.34300000000000003"/>
    <n v="9.4E-2"/>
    <n v="0"/>
    <n v="-999"/>
    <x v="17"/>
  </r>
  <r>
    <d v="2019-02-20T00:00:00"/>
    <n v="51"/>
    <n v="6.03"/>
    <n v="5.38"/>
    <n v="-8.8000000000000007"/>
    <n v="-7.2"/>
    <n v="-9.8000000000000007"/>
    <n v="95"/>
    <n v="78.2"/>
    <n v="2"/>
    <n v="7"/>
    <n v="2.09"/>
    <n v="884.00000000000011"/>
    <n v="-1.3"/>
    <n v="-11"/>
    <n v="-7.1"/>
    <n v="-17"/>
    <n v="-0.4"/>
    <n v="0.8"/>
    <n v="0.27800000000000002"/>
    <n v="7.8E-2"/>
    <n v="0"/>
    <n v="-999"/>
    <x v="17"/>
  </r>
  <r>
    <d v="2019-02-21T00:00:00"/>
    <n v="52"/>
    <n v="7.36"/>
    <n v="6.44"/>
    <n v="-11.5"/>
    <n v="-5"/>
    <n v="-19.899999999999999"/>
    <n v="94"/>
    <n v="58.3"/>
    <n v="1.3"/>
    <n v="4.7"/>
    <n v="1.98"/>
    <n v="885"/>
    <n v="-1.2"/>
    <n v="-15.4"/>
    <n v="-5.6"/>
    <n v="-32.299999999999997"/>
    <n v="-0.4"/>
    <n v="0.8"/>
    <n v="0.245"/>
    <n v="0.17599999999999999"/>
    <n v="0"/>
    <n v="-999"/>
    <x v="17"/>
  </r>
  <r>
    <d v="2019-02-22T00:00:00"/>
    <n v="53"/>
    <n v="4.29"/>
    <n v="3.99"/>
    <n v="-10.3"/>
    <n v="-8"/>
    <n v="-15.4"/>
    <n v="94.5"/>
    <n v="82.1"/>
    <n v="1"/>
    <n v="4.9000000000000004"/>
    <n v="10.89"/>
    <n v="973"/>
    <n v="-1.1000000000000001"/>
    <n v="-11.3"/>
    <n v="-8.4"/>
    <n v="-17.399999999999999"/>
    <n v="-0.4"/>
    <n v="0.8"/>
    <n v="0.27400000000000002"/>
    <n v="0.06"/>
    <n v="0"/>
    <n v="-999"/>
    <x v="17"/>
  </r>
  <r>
    <d v="2019-02-23T00:00:00"/>
    <n v="54"/>
    <n v="4.6900000000000004"/>
    <n v="4.3600000000000003"/>
    <n v="-9.4"/>
    <n v="-5.8"/>
    <n v="-14.3"/>
    <n v="94.6"/>
    <n v="78.599999999999994"/>
    <n v="0.7"/>
    <n v="4.2"/>
    <n v="0"/>
    <n v="944.00000000000023"/>
    <n v="-1.1000000000000001"/>
    <n v="-12.2"/>
    <n v="-6.5"/>
    <n v="-26.4"/>
    <n v="-0.4"/>
    <n v="0.8"/>
    <n v="0.311"/>
    <n v="8.5000000000000006E-2"/>
    <n v="0"/>
    <n v="-999"/>
    <x v="17"/>
  </r>
  <r>
    <d v="2019-02-24T00:00:00"/>
    <n v="55"/>
    <n v="10.79"/>
    <n v="9.8699999999999992"/>
    <n v="-10.8"/>
    <n v="-6"/>
    <n v="-14.5"/>
    <n v="96.1"/>
    <n v="71.599999999999994"/>
    <n v="1.5"/>
    <n v="7.2"/>
    <n v="0"/>
    <n v="914"/>
    <n v="-1"/>
    <n v="-13.7"/>
    <n v="-6.1"/>
    <n v="-25.3"/>
    <n v="-0.3"/>
    <n v="0.8"/>
    <n v="0.27900000000000003"/>
    <n v="0.111"/>
    <n v="0"/>
    <n v="-999"/>
    <x v="17"/>
  </r>
  <r>
    <d v="2019-02-25T00:00:00"/>
    <n v="56"/>
    <n v="11.3"/>
    <n v="10.37"/>
    <n v="-13.6"/>
    <n v="-11.4"/>
    <n v="-17.100000000000001"/>
    <n v="91.4"/>
    <n v="77.3"/>
    <n v="3.4"/>
    <n v="7.4"/>
    <n v="0"/>
    <n v="884.00000000000011"/>
    <n v="-0.9"/>
    <n v="-16.600000000000001"/>
    <n v="-12.2"/>
    <n v="-30.1"/>
    <n v="-0.3"/>
    <n v="0.8"/>
    <n v="0.19700000000000001"/>
    <n v="5.8000000000000003E-2"/>
    <n v="0"/>
    <n v="-999"/>
    <x v="17"/>
  </r>
  <r>
    <d v="2019-02-26T00:00:00"/>
    <n v="58"/>
    <n v="12.55"/>
    <n v="10.52"/>
    <n v="-17.399999999999999"/>
    <n v="-7.6"/>
    <n v="-25.1"/>
    <n v="95.6"/>
    <n v="46.3"/>
    <n v="1.3"/>
    <n v="5.0999999999999996"/>
    <n v="0"/>
    <n v="862.00000000000011"/>
    <n v="-1.1000000000000001"/>
    <n v="-26.2"/>
    <n v="-5.9"/>
    <n v="-37.4"/>
    <n v="-0.4"/>
    <n v="0.7"/>
    <n v="0.16"/>
    <n v="0.185"/>
    <n v="0"/>
    <n v="-999"/>
    <x v="17"/>
  </r>
  <r>
    <d v="2019-02-27T00:00:00"/>
    <n v="59"/>
    <n v="5.23"/>
    <n v="4.32"/>
    <n v="-10.6"/>
    <n v="-4.9000000000000004"/>
    <n v="-22.8"/>
    <n v="91.4"/>
    <n v="28.5"/>
    <n v="1.3"/>
    <n v="4.2"/>
    <n v="0"/>
    <n v="855.00000000000023"/>
    <n v="-1.2"/>
    <n v="-14"/>
    <n v="-6.8"/>
    <n v="-34.299999999999997"/>
    <n v="-0.4"/>
    <n v="0.8"/>
    <n v="0.121"/>
    <n v="0.30299999999999999"/>
    <n v="0"/>
    <n v="-999"/>
    <x v="17"/>
  </r>
  <r>
    <d v="2019-02-28T00:00:00"/>
    <n v="59"/>
    <n v="6"/>
    <n v="5.58"/>
    <n v="-8.1"/>
    <n v="-4.7"/>
    <n v="-10.1"/>
    <n v="94.6"/>
    <n v="66.400000000000006"/>
    <n v="1.2"/>
    <n v="4.3"/>
    <n v="8.4700000000000006"/>
    <n v="932.00000000000011"/>
    <n v="-1.3"/>
    <n v="-9.6999999999999993"/>
    <n v="-5.7"/>
    <n v="-19.5"/>
    <n v="-0.4"/>
    <n v="0.8"/>
    <n v="0.28599999999999998"/>
    <n v="0.14499999999999999"/>
    <n v="932.00000000000011"/>
    <n v="-1.3"/>
    <x v="17"/>
  </r>
  <r>
    <d v="2019-03-01T00:00:00"/>
    <n v="60"/>
    <n v="8.64"/>
    <n v="8.0299999999999994"/>
    <n v="-8.9"/>
    <n v="-4"/>
    <n v="-14.7"/>
    <n v="95.7"/>
    <n v="53.4"/>
    <n v="1.3"/>
    <n v="4.2"/>
    <n v="0"/>
    <n v="915.00000000000023"/>
    <n v="-1.2"/>
    <n v="-12.8"/>
    <n v="-6"/>
    <n v="-26.1"/>
    <n v="-0.3"/>
    <n v="0.9"/>
    <n v="0.24199999999999999"/>
    <n v="0.21199999999999999"/>
    <n v="0"/>
    <n v="-999"/>
    <x v="18"/>
  </r>
  <r>
    <d v="2019-03-02T00:00:00"/>
    <n v="61"/>
    <n v="9.59"/>
    <n v="8.5500000000000007"/>
    <n v="-15.4"/>
    <n v="-8.4"/>
    <n v="-23.4"/>
    <n v="95.4"/>
    <n v="59.2"/>
    <n v="1.5"/>
    <n v="5.4"/>
    <n v="0"/>
    <n v="892.00000000000011"/>
    <n v="-1.2"/>
    <n v="-23.4"/>
    <n v="-7"/>
    <n v="-35.9"/>
    <n v="-0.4"/>
    <n v="0.8"/>
    <n v="0.192"/>
    <n v="0.13200000000000001"/>
    <n v="0"/>
    <n v="-999"/>
    <x v="18"/>
  </r>
  <r>
    <d v="2019-03-03T00:00:00"/>
    <n v="62"/>
    <n v="13.05"/>
    <n v="11.79"/>
    <n v="-18.5"/>
    <n v="-7.3"/>
    <n v="-26.7"/>
    <n v="91"/>
    <n v="36.9"/>
    <n v="0.8"/>
    <n v="4.7"/>
    <n v="0"/>
    <n v="878.00000000000011"/>
    <n v="-1.3"/>
    <n v="-29.6"/>
    <n v="-11.5"/>
    <n v="-40.700000000000003"/>
    <n v="-0.5"/>
    <n v="0.6"/>
    <n v="0.13"/>
    <n v="0.223"/>
    <n v="0"/>
    <n v="-999"/>
    <x v="18"/>
  </r>
  <r>
    <d v="2019-03-04T00:00:00"/>
    <n v="63"/>
    <n v="14"/>
    <n v="12.66"/>
    <n v="-17.3"/>
    <n v="-5"/>
    <n v="-28.1"/>
    <n v="93.3"/>
    <n v="27.2"/>
    <n v="0.9"/>
    <n v="4.8"/>
    <n v="0"/>
    <n v="873.00000000000023"/>
    <n v="-1.4"/>
    <n v="-29.1"/>
    <n v="-10.5"/>
    <n v="-42.9"/>
    <n v="-0.5"/>
    <n v="0.6"/>
    <n v="0.114"/>
    <n v="0.30599999999999999"/>
    <n v="0"/>
    <n v="-999"/>
    <x v="18"/>
  </r>
  <r>
    <d v="2019-03-05T00:00:00"/>
    <n v="64"/>
    <n v="11.4"/>
    <n v="9.09"/>
    <n v="-8.4"/>
    <n v="-2.4"/>
    <n v="-21.8"/>
    <n v="88.5"/>
    <n v="41.3"/>
    <n v="2.4"/>
    <n v="6.3"/>
    <n v="1.87"/>
    <n v="880.00000000000011"/>
    <n v="-1.4"/>
    <n v="-12.8"/>
    <n v="-2.5"/>
    <n v="-35.200000000000003"/>
    <n v="-0.3"/>
    <n v="0.8"/>
    <n v="0.21099999999999999"/>
    <n v="0.3"/>
    <n v="0"/>
    <n v="-999"/>
    <x v="18"/>
  </r>
  <r>
    <d v="2019-03-06T00:00:00"/>
    <n v="65"/>
    <n v="7.54"/>
    <n v="6.41"/>
    <n v="-4.4000000000000004"/>
    <n v="-1.3"/>
    <n v="-6.7"/>
    <n v="96"/>
    <n v="73.7"/>
    <n v="2.2999999999999998"/>
    <n v="5.8"/>
    <n v="4.4000000000000004"/>
    <n v="927.00000000000023"/>
    <n v="-1.5"/>
    <n v="-5.3"/>
    <n v="-0.9"/>
    <n v="-8.1999999999999993"/>
    <n v="-0.4"/>
    <n v="0.8"/>
    <n v="0.40899999999999997"/>
    <n v="0.14599999999999999"/>
    <n v="0"/>
    <n v="-999"/>
    <x v="18"/>
  </r>
  <r>
    <d v="2019-03-07T00:00:00"/>
    <n v="66"/>
    <n v="9.0399999999999991"/>
    <n v="8.41"/>
    <n v="-6.8"/>
    <n v="-0.1"/>
    <n v="-17.600000000000001"/>
    <n v="96.2"/>
    <n v="45.4"/>
    <n v="1.5"/>
    <n v="5.2"/>
    <n v="7.48"/>
    <n v="974.00000000000023"/>
    <n v="-1.3"/>
    <n v="-9.8000000000000007"/>
    <n v="-2.5"/>
    <n v="-30.1"/>
    <n v="-0.4"/>
    <n v="0.8"/>
    <n v="0.27500000000000002"/>
    <n v="0.33100000000000002"/>
    <n v="0"/>
    <n v="-999"/>
    <x v="18"/>
  </r>
  <r>
    <d v="2019-03-08T00:00:00"/>
    <n v="67"/>
    <n v="11.18"/>
    <n v="9.9499999999999993"/>
    <n v="-12.9"/>
    <n v="1.4"/>
    <n v="-22.2"/>
    <n v="93.5"/>
    <n v="34.200000000000003"/>
    <n v="0.5"/>
    <n v="3.5"/>
    <n v="0"/>
    <n v="961.00000000000011"/>
    <n v="-1.1000000000000001"/>
    <n v="-22.5"/>
    <n v="-1.5"/>
    <n v="-34.6"/>
    <n v="-0.4"/>
    <n v="0.8"/>
    <n v="0.23100000000000001"/>
    <n v="0.44500000000000001"/>
    <n v="0"/>
    <n v="-999"/>
    <x v="18"/>
  </r>
  <r>
    <d v="2019-03-09T00:00:00"/>
    <n v="68"/>
    <n v="7.57"/>
    <n v="6.7"/>
    <n v="-11.3"/>
    <n v="-0.9"/>
    <n v="-19.7"/>
    <n v="94.2"/>
    <n v="44.6"/>
    <n v="0.8"/>
    <n v="3.9"/>
    <n v="0"/>
    <n v="940.00000000000011"/>
    <n v="-1.1000000000000001"/>
    <n v="-16.100000000000001"/>
    <n v="-1.6"/>
    <n v="-30.8"/>
    <n v="-0.4"/>
    <n v="0.8"/>
    <n v="0.255"/>
    <n v="0.317"/>
    <n v="0"/>
    <n v="-999"/>
    <x v="18"/>
  </r>
  <r>
    <d v="2019-03-10T00:00:00"/>
    <n v="69"/>
    <n v="14.81"/>
    <n v="13.4"/>
    <n v="-9.6999999999999993"/>
    <n v="2.2000000000000002"/>
    <n v="-21.1"/>
    <n v="96.1"/>
    <n v="37.6"/>
    <n v="0.8"/>
    <n v="3.5"/>
    <n v="0"/>
    <n v="934.00000000000011"/>
    <n v="-1"/>
    <n v="-20"/>
    <n v="-4"/>
    <n v="-32.1"/>
    <n v="-0.2"/>
    <n v="0.8"/>
    <n v="0.26900000000000002"/>
    <n v="0.44600000000000001"/>
    <n v="0"/>
    <n v="-999"/>
    <x v="18"/>
  </r>
  <r>
    <d v="2019-03-11T00:00:00"/>
    <n v="70"/>
    <n v="7.92"/>
    <n v="6.58"/>
    <n v="-6.4"/>
    <n v="-2"/>
    <n v="-11.1"/>
    <n v="86.9"/>
    <n v="51.4"/>
    <n v="2.7"/>
    <n v="5.8"/>
    <n v="0"/>
    <n v="915.00000000000023"/>
    <n v="-1.2"/>
    <n v="-8.1"/>
    <n v="-4.5"/>
    <n v="-16.5"/>
    <n v="-0.4"/>
    <n v="0.8"/>
    <n v="0.27100000000000002"/>
    <n v="0.25600000000000001"/>
    <n v="0"/>
    <n v="-999"/>
    <x v="18"/>
  </r>
  <r>
    <d v="2019-03-12T00:00:00"/>
    <n v="71"/>
    <n v="7.8"/>
    <n v="6.81"/>
    <n v="-6.9"/>
    <n v="-3.7"/>
    <n v="-14.8"/>
    <n v="96.9"/>
    <n v="78"/>
    <n v="1.5"/>
    <n v="6.8"/>
    <n v="4.07"/>
    <n v="928.00000000000011"/>
    <n v="-1.2"/>
    <n v="-10.199999999999999"/>
    <n v="-4.5999999999999996"/>
    <n v="-26.5"/>
    <n v="-0.4"/>
    <n v="0.8"/>
    <n v="0.36199999999999999"/>
    <n v="0.10199999999999999"/>
    <n v="0"/>
    <n v="-999"/>
    <x v="18"/>
  </r>
  <r>
    <d v="2019-03-13T00:00:00"/>
    <n v="72"/>
    <n v="14.01"/>
    <n v="12.25"/>
    <n v="-8.5"/>
    <n v="-0.3"/>
    <n v="-16.399999999999999"/>
    <n v="95.8"/>
    <n v="40.1"/>
    <n v="1.4"/>
    <n v="5.6"/>
    <n v="0"/>
    <n v="917.00000000000023"/>
    <n v="-1"/>
    <n v="-17.7"/>
    <n v="-1.1000000000000001"/>
    <n v="-27.9"/>
    <n v="-0.3"/>
    <n v="0.8"/>
    <n v="0.24"/>
    <n v="0.35799999999999998"/>
    <n v="0"/>
    <n v="-999"/>
    <x v="18"/>
  </r>
  <r>
    <d v="2019-03-14T00:00:00"/>
    <n v="73"/>
    <n v="12.11"/>
    <n v="10.62"/>
    <n v="-5.2"/>
    <n v="3.9"/>
    <n v="-16.899999999999999"/>
    <n v="95"/>
    <n v="34.5"/>
    <n v="0.9"/>
    <n v="5"/>
    <n v="0"/>
    <n v="913.00000000000023"/>
    <n v="-1"/>
    <n v="-10.1"/>
    <n v="0"/>
    <n v="-28.1"/>
    <n v="-0.2"/>
    <n v="0.9"/>
    <n v="0.27800000000000002"/>
    <n v="0.52900000000000003"/>
    <n v="0"/>
    <n v="-999"/>
    <x v="18"/>
  </r>
  <r>
    <d v="2019-03-15T00:00:00"/>
    <n v="74"/>
    <n v="12.02"/>
    <n v="9.98"/>
    <n v="-2.6"/>
    <n v="7.1"/>
    <n v="-9.3000000000000007"/>
    <n v="97.3"/>
    <n v="39.4"/>
    <n v="1.2"/>
    <n v="4.0999999999999996"/>
    <n v="0"/>
    <n v="884.00000000000011"/>
    <n v="-1.1000000000000001"/>
    <n v="-9.1"/>
    <n v="1.2"/>
    <n v="-18.600000000000001"/>
    <n v="-0.3"/>
    <n v="0.8"/>
    <n v="0.39700000000000002"/>
    <n v="0.61099999999999999"/>
    <n v="0"/>
    <n v="-999"/>
    <x v="18"/>
  </r>
  <r>
    <d v="2019-03-16T00:00:00"/>
    <n v="75"/>
    <n v="15.26"/>
    <n v="12.72"/>
    <n v="-1.4"/>
    <n v="9.1"/>
    <n v="-9.3000000000000007"/>
    <n v="96.9"/>
    <n v="35.299999999999997"/>
    <n v="1.1000000000000001"/>
    <n v="5.0999999999999996"/>
    <n v="0"/>
    <n v="869.00000000000023"/>
    <n v="-0.9"/>
    <n v="-8"/>
    <n v="0.6"/>
    <n v="-17.5"/>
    <n v="-0.2"/>
    <n v="0.9"/>
    <n v="0.40799999999999997"/>
    <n v="0.748"/>
    <n v="0"/>
    <n v="-999"/>
    <x v="18"/>
  </r>
  <r>
    <d v="2019-03-17T00:00:00"/>
    <n v="76"/>
    <n v="16.82"/>
    <n v="13.57"/>
    <n v="0.1"/>
    <n v="8.4"/>
    <n v="-9.8000000000000007"/>
    <n v="97.7"/>
    <n v="33.799999999999997"/>
    <n v="1.3"/>
    <n v="4.9000000000000004"/>
    <n v="0"/>
    <n v="847.00000000000023"/>
    <n v="-0.8"/>
    <n v="-8.6999999999999993"/>
    <n v="0.5"/>
    <n v="-20.100000000000001"/>
    <n v="-0.2"/>
    <n v="0.9"/>
    <n v="0.372"/>
    <n v="0.72899999999999998"/>
    <n v="0"/>
    <n v="-999"/>
    <x v="18"/>
  </r>
  <r>
    <d v="2019-03-18T00:00:00"/>
    <n v="77"/>
    <n v="17.41"/>
    <n v="13.64"/>
    <n v="1.8"/>
    <n v="13.9"/>
    <n v="-8.3000000000000007"/>
    <n v="92.2"/>
    <n v="17.100000000000001"/>
    <n v="1"/>
    <n v="4"/>
    <n v="0"/>
    <n v="822.00000000000011"/>
    <n v="-0.8"/>
    <n v="-8.3000000000000007"/>
    <n v="0.7"/>
    <n v="-19"/>
    <n v="-0.2"/>
    <n v="0.8"/>
    <n v="0.27200000000000002"/>
    <n v="1.3160000000000001"/>
    <n v="0"/>
    <n v="-999"/>
    <x v="18"/>
  </r>
  <r>
    <d v="2019-03-19T00:00:00"/>
    <n v="78"/>
    <n v="17.64"/>
    <n v="13.55"/>
    <n v="3.3"/>
    <n v="15.6"/>
    <n v="-7.4"/>
    <n v="93.6"/>
    <n v="18.8"/>
    <n v="1.3"/>
    <n v="4.9000000000000004"/>
    <n v="0"/>
    <n v="792.00000000000023"/>
    <n v="-0.8"/>
    <n v="-7.2"/>
    <n v="0.9"/>
    <n v="-17.2"/>
    <n v="-0.2"/>
    <n v="0.8"/>
    <n v="0.33300000000000002"/>
    <n v="1.4390000000000001"/>
    <n v="0"/>
    <n v="-999"/>
    <x v="18"/>
  </r>
  <r>
    <d v="2019-03-20T00:00:00"/>
    <n v="79"/>
    <n v="17.899999999999999"/>
    <n v="13.57"/>
    <n v="5.8"/>
    <n v="16.5"/>
    <n v="-3.4"/>
    <n v="78.2"/>
    <n v="17.7"/>
    <n v="1.3"/>
    <n v="4.7"/>
    <n v="0"/>
    <n v="751.00000000000011"/>
    <n v="-0.5"/>
    <n v="-6.2"/>
    <n v="0.9"/>
    <n v="-14.6"/>
    <n v="-0.2"/>
    <n v="0.8"/>
    <n v="0.33200000000000002"/>
    <n v="1.544"/>
    <n v="0"/>
    <n v="-999"/>
    <x v="18"/>
  </r>
  <r>
    <d v="2019-03-21T00:00:00"/>
    <n v="80"/>
    <n v="17.77"/>
    <n v="13.54"/>
    <n v="4.3"/>
    <n v="17.3"/>
    <n v="-5.3"/>
    <n v="88.3"/>
    <n v="18.3"/>
    <n v="1.1000000000000001"/>
    <n v="4.4000000000000004"/>
    <n v="0"/>
    <n v="717.00000000000011"/>
    <n v="-0.2"/>
    <n v="-6.3"/>
    <n v="1"/>
    <n v="-14.2"/>
    <n v="-0.2"/>
    <n v="0.8"/>
    <n v="0.36099999999999999"/>
    <n v="1.613"/>
    <n v="0"/>
    <n v="-999"/>
    <x v="18"/>
  </r>
  <r>
    <d v="2019-03-22T00:00:00"/>
    <n v="81"/>
    <n v="17.43"/>
    <n v="13.23"/>
    <n v="4.5999999999999996"/>
    <n v="15.1"/>
    <n v="-5"/>
    <n v="95.4"/>
    <n v="21.1"/>
    <n v="1.1000000000000001"/>
    <n v="4.0999999999999996"/>
    <n v="0"/>
    <n v="698.00000000000023"/>
    <n v="-0.1"/>
    <n v="-3.7"/>
    <n v="0.9"/>
    <n v="-12.4"/>
    <n v="-0.1"/>
    <n v="0.9"/>
    <n v="0.36199999999999999"/>
    <n v="1.3540000000000001"/>
    <n v="0"/>
    <n v="-999"/>
    <x v="18"/>
  </r>
  <r>
    <d v="2019-03-23T00:00:00"/>
    <n v="82"/>
    <n v="9.3000000000000007"/>
    <n v="6.61"/>
    <n v="1.8"/>
    <n v="9.1999999999999993"/>
    <n v="-2.7"/>
    <n v="98.7"/>
    <n v="47.6"/>
    <n v="0.9"/>
    <n v="4.0999999999999996"/>
    <n v="0"/>
    <n v="675.00000000000023"/>
    <n v="-0.2"/>
    <n v="-1.1000000000000001"/>
    <n v="1.1000000000000001"/>
    <n v="-5.6"/>
    <n v="-0.2"/>
    <n v="0.8"/>
    <n v="0.55400000000000005"/>
    <n v="0.61"/>
    <n v="0"/>
    <n v="-999"/>
    <x v="18"/>
  </r>
  <r>
    <d v="2019-03-24T00:00:00"/>
    <n v="83"/>
    <n v="8.75"/>
    <n v="6.18"/>
    <n v="3"/>
    <n v="9.5"/>
    <n v="-2.7"/>
    <n v="98.9"/>
    <n v="48.9"/>
    <n v="1"/>
    <n v="4.4000000000000004"/>
    <n v="4"/>
    <n v="649.00000000000023"/>
    <n v="-0.1"/>
    <n v="-0.7"/>
    <n v="0.9"/>
    <n v="-5.5"/>
    <n v="-0.2"/>
    <n v="0.8"/>
    <n v="0.57999999999999996"/>
    <n v="0.60699999999999998"/>
    <n v="0"/>
    <n v="-999"/>
    <x v="18"/>
  </r>
  <r>
    <d v="2019-03-25T00:00:00"/>
    <n v="84"/>
    <n v="12.94"/>
    <n v="9.4"/>
    <n v="1.8"/>
    <n v="6.9"/>
    <n v="-0.4"/>
    <n v="99"/>
    <n v="57.6"/>
    <n v="1.5"/>
    <n v="5.6"/>
    <n v="2"/>
    <n v="600"/>
    <n v="-0.1"/>
    <n v="-0.2"/>
    <n v="1"/>
    <n v="-1.6"/>
    <n v="-0.2"/>
    <n v="0.8"/>
    <n v="0.57299999999999995"/>
    <n v="0.42199999999999999"/>
    <n v="0"/>
    <n v="-999"/>
    <x v="18"/>
  </r>
  <r>
    <d v="2019-03-26T00:00:00"/>
    <n v="85"/>
    <n v="11.27"/>
    <n v="9.5"/>
    <n v="-1.4"/>
    <n v="4.7"/>
    <n v="-10.199999999999999"/>
    <n v="98.7"/>
    <n v="48.9"/>
    <n v="1.5"/>
    <n v="4.9000000000000004"/>
    <n v="9.92"/>
    <n v="639.00000000000023"/>
    <n v="-0.3"/>
    <n v="-5.0999999999999996"/>
    <n v="1.3"/>
    <n v="-19"/>
    <n v="-0.3"/>
    <n v="0.8"/>
    <n v="0.41799999999999998"/>
    <n v="0.436"/>
    <n v="0"/>
    <n v="-999"/>
    <x v="18"/>
  </r>
  <r>
    <d v="2019-03-27T00:00:00"/>
    <n v="86"/>
    <n v="18.5"/>
    <n v="15.11"/>
    <n v="-2.4"/>
    <n v="6.3"/>
    <n v="-11.9"/>
    <n v="97.4"/>
    <n v="40.200000000000003"/>
    <n v="1.1000000000000001"/>
    <n v="4.8"/>
    <n v="0"/>
    <n v="599.00000000000023"/>
    <n v="-0.1"/>
    <n v="-9.1999999999999993"/>
    <n v="1"/>
    <n v="-21"/>
    <n v="-0.1"/>
    <n v="0.9"/>
    <n v="0.38400000000000001"/>
    <n v="0.57099999999999995"/>
    <n v="0"/>
    <n v="-999"/>
    <x v="18"/>
  </r>
  <r>
    <d v="2019-03-28T00:00:00"/>
    <n v="87"/>
    <n v="12.34"/>
    <n v="9.3000000000000007"/>
    <n v="-0.2"/>
    <n v="6.5"/>
    <n v="-7.9"/>
    <n v="95.5"/>
    <n v="38.1"/>
    <n v="1.1000000000000001"/>
    <n v="5"/>
    <n v="0"/>
    <n v="592"/>
    <n v="-0.1"/>
    <n v="-6.1"/>
    <n v="1.1000000000000001"/>
    <n v="-14.9"/>
    <n v="-0.1"/>
    <n v="0.8"/>
    <n v="0.36899999999999999"/>
    <n v="0.59899999999999998"/>
    <n v="0"/>
    <n v="-999"/>
    <x v="18"/>
  </r>
  <r>
    <d v="2019-03-29T00:00:00"/>
    <n v="88"/>
    <n v="16.52"/>
    <n v="12.35"/>
    <n v="-1"/>
    <n v="8.1"/>
    <n v="-8.6"/>
    <n v="97.3"/>
    <n v="30.6"/>
    <n v="1"/>
    <n v="5.4"/>
    <n v="0"/>
    <n v="586.00000000000011"/>
    <n v="-0.1"/>
    <n v="-7.3"/>
    <n v="0.8"/>
    <n v="-15.3"/>
    <n v="-0.1"/>
    <n v="0.8"/>
    <n v="0.33"/>
    <n v="0.749"/>
    <n v="0"/>
    <n v="-999"/>
    <x v="18"/>
  </r>
  <r>
    <d v="2019-03-30T00:00:00"/>
    <n v="89"/>
    <n v="19.16"/>
    <n v="13.92"/>
    <n v="0.9"/>
    <n v="10.7"/>
    <n v="-9"/>
    <n v="96.8"/>
    <n v="27.5"/>
    <n v="0.8"/>
    <n v="6.2"/>
    <n v="0"/>
    <n v="570.00000000000023"/>
    <n v="-0.1"/>
    <n v="-5.4"/>
    <n v="1.2"/>
    <n v="-15.3"/>
    <n v="-0.1"/>
    <n v="0.8"/>
    <n v="0.35399999999999998"/>
    <n v="0.93300000000000005"/>
    <n v="0"/>
    <n v="-999"/>
    <x v="18"/>
  </r>
  <r>
    <d v="2019-03-31T00:00:00"/>
    <n v="90"/>
    <n v="15.21"/>
    <n v="11.39"/>
    <n v="1.7"/>
    <n v="10.3"/>
    <n v="-6"/>
    <n v="97.9"/>
    <n v="27.5"/>
    <n v="0.9"/>
    <n v="5"/>
    <n v="2.86"/>
    <n v="558.00000000000023"/>
    <n v="0"/>
    <n v="-2.9"/>
    <n v="1.1000000000000001"/>
    <n v="-10.4"/>
    <n v="-0.1"/>
    <n v="0.8"/>
    <n v="0.34399999999999997"/>
    <n v="0.90800000000000003"/>
    <n v="558.00000000000023"/>
    <n v="0"/>
    <x v="18"/>
  </r>
  <r>
    <d v="2019-04-01T00:00:00"/>
    <n v="91"/>
    <n v="20.86"/>
    <n v="14.85"/>
    <n v="-0.4"/>
    <n v="8.1"/>
    <n v="-8.4"/>
    <n v="98"/>
    <n v="27.3"/>
    <n v="1.2"/>
    <n v="5.2"/>
    <n v="0"/>
    <n v="545.00000000000011"/>
    <n v="0.2"/>
    <n v="-6.4"/>
    <n v="0.6"/>
    <n v="-14.1"/>
    <n v="-0.1"/>
    <n v="0.9"/>
    <n v="0.29499999999999998"/>
    <n v="0.78500000000000003"/>
    <n v="0"/>
    <n v="-999"/>
    <x v="19"/>
  </r>
  <r>
    <d v="2019-04-02T00:00:00"/>
    <n v="92"/>
    <n v="20.58"/>
    <n v="14.45"/>
    <n v="0.7"/>
    <n v="9.1999999999999993"/>
    <n v="-8.6"/>
    <n v="95.4"/>
    <n v="21.4"/>
    <n v="1.1000000000000001"/>
    <n v="5.2"/>
    <n v="0"/>
    <n v="540.00000000000023"/>
    <n v="0.2"/>
    <n v="-5.9"/>
    <n v="0.8"/>
    <n v="-14.9"/>
    <n v="-0.1"/>
    <n v="0.9"/>
    <n v="0.249"/>
    <n v="0.91400000000000003"/>
    <n v="0"/>
    <n v="-999"/>
    <x v="19"/>
  </r>
  <r>
    <d v="2019-04-03T00:00:00"/>
    <n v="93"/>
    <n v="7.67"/>
    <n v="5.36"/>
    <n v="0.9"/>
    <n v="6"/>
    <n v="-3.5"/>
    <n v="98.3"/>
    <n v="59.7"/>
    <n v="1.1000000000000001"/>
    <n v="5.3"/>
    <n v="3"/>
    <n v="525.00000000000011"/>
    <n v="0"/>
    <n v="-1.5"/>
    <n v="1.1000000000000001"/>
    <n v="-5.9"/>
    <n v="-0.2"/>
    <n v="0.8"/>
    <n v="0.55800000000000005"/>
    <n v="0.377"/>
    <n v="0"/>
    <n v="-999"/>
    <x v="19"/>
  </r>
  <r>
    <d v="2019-04-04T00:00:00"/>
    <n v="94"/>
    <n v="13.01"/>
    <n v="8.83"/>
    <n v="1.8"/>
    <n v="8.3000000000000007"/>
    <n v="-6.3"/>
    <n v="98.6"/>
    <n v="45.4"/>
    <n v="1"/>
    <n v="4.5999999999999996"/>
    <n v="0"/>
    <n v="513.00000000000011"/>
    <n v="0.2"/>
    <n v="-2.9"/>
    <n v="1.5"/>
    <n v="-10.1"/>
    <n v="-0.1"/>
    <n v="0.8"/>
    <n v="0.497"/>
    <n v="0.59799999999999998"/>
    <n v="0"/>
    <n v="-999"/>
    <x v="19"/>
  </r>
  <r>
    <d v="2019-04-05T00:00:00"/>
    <n v="95"/>
    <n v="7.49"/>
    <n v="5.01"/>
    <n v="1.4"/>
    <n v="5.6"/>
    <n v="-2.9"/>
    <n v="98.5"/>
    <n v="69.5"/>
    <n v="1.5"/>
    <n v="4.9000000000000004"/>
    <n v="8.48"/>
    <n v="579.00000000000023"/>
    <n v="0.1"/>
    <n v="-0.8"/>
    <n v="0.7"/>
    <n v="-10.7"/>
    <n v="-0.2"/>
    <n v="0.8"/>
    <n v="0.63200000000000001"/>
    <n v="0.27700000000000002"/>
    <n v="0"/>
    <n v="-999"/>
    <x v="19"/>
  </r>
  <r>
    <d v="2019-04-06T00:00:00"/>
    <n v="96"/>
    <n v="10.18"/>
    <n v="8.67"/>
    <n v="-2.1"/>
    <n v="3.4"/>
    <n v="-9"/>
    <n v="98"/>
    <n v="72.3"/>
    <n v="1.1000000000000001"/>
    <n v="5.9"/>
    <n v="0"/>
    <n v="543.00000000000011"/>
    <n v="-0.1"/>
    <n v="-6.7"/>
    <n v="0.9"/>
    <n v="-19.399999999999999"/>
    <n v="-0.2"/>
    <n v="0.7"/>
    <n v="0.56299999999999994"/>
    <n v="0.216"/>
    <n v="0"/>
    <n v="-999"/>
    <x v="19"/>
  </r>
  <r>
    <d v="2019-04-07T00:00:00"/>
    <n v="97"/>
    <n v="17.920000000000002"/>
    <n v="13.67"/>
    <n v="0.4"/>
    <n v="6.7"/>
    <n v="-6.8"/>
    <n v="96"/>
    <n v="36.5"/>
    <n v="1.8"/>
    <n v="7.4"/>
    <n v="1.76"/>
    <n v="525.00000000000011"/>
    <n v="0.1"/>
    <n v="-2.8"/>
    <n v="1.3"/>
    <n v="-11.2"/>
    <n v="-0.2"/>
    <n v="0.8"/>
    <n v="0.35799999999999998"/>
    <n v="0.623"/>
    <n v="0"/>
    <n v="-999"/>
    <x v="19"/>
  </r>
  <r>
    <d v="2019-04-08T00:00:00"/>
    <n v="98"/>
    <n v="10.81"/>
    <n v="7.58"/>
    <n v="-0.5"/>
    <n v="4.7"/>
    <n v="-8.5"/>
    <n v="98.8"/>
    <n v="54"/>
    <n v="1.1000000000000001"/>
    <n v="5.0999999999999996"/>
    <n v="2"/>
    <n v="517.00000000000011"/>
    <n v="0"/>
    <n v="-3.6"/>
    <n v="1.2"/>
    <n v="-12.8"/>
    <n v="-0.2"/>
    <n v="0.8"/>
    <n v="0.46100000000000002"/>
    <n v="0.39300000000000002"/>
    <n v="0"/>
    <n v="-999"/>
    <x v="19"/>
  </r>
  <r>
    <d v="2019-04-09T00:00:00"/>
    <n v="99"/>
    <n v="14.87"/>
    <n v="10.78"/>
    <n v="0.9"/>
    <n v="5"/>
    <n v="-1.6"/>
    <n v="98.9"/>
    <n v="58.1"/>
    <n v="1.9"/>
    <n v="6.8"/>
    <n v="1"/>
    <n v="512.00000000000023"/>
    <n v="0.2"/>
    <n v="-1"/>
    <n v="1.1000000000000001"/>
    <n v="-5"/>
    <n v="-0.2"/>
    <n v="0.8"/>
    <n v="0.50700000000000001"/>
    <n v="0.36499999999999999"/>
    <n v="0"/>
    <n v="-999"/>
    <x v="19"/>
  </r>
  <r>
    <d v="2019-04-10T00:00:00"/>
    <n v="100"/>
    <n v="7.88"/>
    <n v="6.4"/>
    <n v="-1"/>
    <n v="2.4"/>
    <n v="-3.9"/>
    <n v="96.9"/>
    <n v="60.7"/>
    <n v="2"/>
    <n v="6.5"/>
    <n v="6.49"/>
    <n v="562.00000000000023"/>
    <n v="0"/>
    <n v="-3"/>
    <n v="0"/>
    <n v="-14.3"/>
    <n v="-0.2"/>
    <n v="0.8"/>
    <n v="0.441"/>
    <n v="0.28499999999999998"/>
    <n v="0"/>
    <n v="-999"/>
    <x v="19"/>
  </r>
  <r>
    <d v="2019-04-11T00:00:00"/>
    <n v="101"/>
    <n v="13.54"/>
    <n v="11.05"/>
    <n v="-1.7"/>
    <n v="5.4"/>
    <n v="-6.2"/>
    <n v="97.3"/>
    <n v="40.700000000000003"/>
    <n v="0.9"/>
    <n v="3.9"/>
    <n v="0"/>
    <n v="527.00000000000011"/>
    <n v="0.1"/>
    <n v="-4.9000000000000004"/>
    <n v="0.8"/>
    <n v="-16.399999999999999"/>
    <n v="-0.1"/>
    <n v="0.8"/>
    <n v="0.36499999999999999"/>
    <n v="0.53200000000000003"/>
    <n v="0"/>
    <n v="-999"/>
    <x v="19"/>
  </r>
  <r>
    <d v="2019-04-12T00:00:00"/>
    <n v="102"/>
    <n v="12.69"/>
    <n v="9.74"/>
    <n v="-1.3"/>
    <n v="4.8"/>
    <n v="-8.3000000000000007"/>
    <n v="97.5"/>
    <n v="46.2"/>
    <n v="1.1000000000000001"/>
    <n v="4.3"/>
    <n v="0"/>
    <n v="525.00000000000011"/>
    <n v="0"/>
    <n v="-5"/>
    <n v="1.4"/>
    <n v="-13.5"/>
    <n v="-0.1"/>
    <n v="0.8"/>
    <n v="0.39700000000000002"/>
    <n v="0.46300000000000002"/>
    <n v="0"/>
    <n v="-999"/>
    <x v="19"/>
  </r>
  <r>
    <d v="2019-04-13T00:00:00"/>
    <n v="103"/>
    <n v="5.09"/>
    <n v="4.6399999999999997"/>
    <n v="-1.6"/>
    <n v="2.8"/>
    <n v="-6.4"/>
    <n v="97.9"/>
    <n v="76.3"/>
    <n v="1.2"/>
    <n v="8.1"/>
    <n v="7.62"/>
    <n v="591.00000000000023"/>
    <n v="-0.6"/>
    <n v="-3.6"/>
    <n v="0.3"/>
    <n v="-11.7"/>
    <n v="-0.2"/>
    <n v="0.7"/>
    <n v="0.56999999999999995"/>
    <n v="0.17699999999999999"/>
    <n v="0"/>
    <n v="-999"/>
    <x v="19"/>
  </r>
  <r>
    <d v="2019-04-14T00:00:00"/>
    <n v="104"/>
    <n v="17.36"/>
    <n v="14.68"/>
    <n v="-1.3"/>
    <n v="5.2"/>
    <n v="-4.7"/>
    <n v="84.6"/>
    <n v="34.799999999999997"/>
    <n v="2.6"/>
    <n v="7.3"/>
    <n v="0"/>
    <n v="565.00000000000011"/>
    <n v="0"/>
    <n v="-4.8"/>
    <n v="1.1000000000000001"/>
    <n v="-10.1"/>
    <n v="-0.1"/>
    <n v="0.8"/>
    <n v="0.308"/>
    <n v="0.57599999999999996"/>
    <n v="0"/>
    <n v="-999"/>
    <x v="19"/>
  </r>
  <r>
    <d v="2019-04-15T00:00:00"/>
    <n v="105"/>
    <n v="14.95"/>
    <n v="12.05"/>
    <n v="-2.6"/>
    <n v="6.6"/>
    <n v="-10.3"/>
    <n v="96.9"/>
    <n v="34.299999999999997"/>
    <n v="0.8"/>
    <n v="3.5"/>
    <n v="0"/>
    <n v="548.00000000000023"/>
    <n v="-0.2"/>
    <n v="-7.9"/>
    <n v="1.3"/>
    <n v="-18.7"/>
    <n v="-0.1"/>
    <n v="0.8"/>
    <n v="0.33400000000000002"/>
    <n v="0.64"/>
    <n v="0"/>
    <n v="-999"/>
    <x v="19"/>
  </r>
  <r>
    <d v="2019-04-16T00:00:00"/>
    <n v="106"/>
    <n v="18.170000000000002"/>
    <n v="14.12"/>
    <n v="0.8"/>
    <n v="8.6999999999999993"/>
    <n v="-10.1"/>
    <n v="97.2"/>
    <n v="24.9"/>
    <n v="1.4"/>
    <n v="4.4000000000000004"/>
    <n v="0"/>
    <n v="537.00000000000011"/>
    <n v="-0.2"/>
    <n v="-5.3"/>
    <n v="1"/>
    <n v="-17.8"/>
    <n v="0"/>
    <n v="0.9"/>
    <n v="0.28000000000000003"/>
    <n v="0.84499999999999997"/>
    <n v="0"/>
    <n v="-999"/>
    <x v="19"/>
  </r>
  <r>
    <d v="2019-04-17T00:00:00"/>
    <n v="107"/>
    <n v="23.14"/>
    <n v="16.03"/>
    <n v="3.9"/>
    <n v="8.8000000000000007"/>
    <n v="0.2"/>
    <n v="90.7"/>
    <n v="37.9"/>
    <n v="3.1"/>
    <n v="8.1"/>
    <n v="0"/>
    <n v="502.00000000000023"/>
    <n v="0"/>
    <n v="-0.4"/>
    <n v="0.9"/>
    <n v="-3.2"/>
    <n v="0"/>
    <n v="0.9"/>
    <n v="0.42899999999999999"/>
    <n v="0.70299999999999996"/>
    <n v="0"/>
    <n v="-999"/>
    <x v="19"/>
  </r>
  <r>
    <d v="2019-04-18T00:00:00"/>
    <n v="108"/>
    <n v="9.43"/>
    <n v="6.18"/>
    <n v="3.4"/>
    <n v="6.6"/>
    <n v="0.1"/>
    <n v="99.3"/>
    <n v="89.5"/>
    <n v="0.8"/>
    <n v="4.2"/>
    <n v="16"/>
    <n v="467.00000000000006"/>
    <n v="-0.1"/>
    <n v="0.4"/>
    <n v="1.4"/>
    <n v="-0.1"/>
    <n v="-0.1"/>
    <n v="0.8"/>
    <n v="0.872"/>
    <n v="0.10199999999999999"/>
    <n v="0"/>
    <n v="-999"/>
    <x v="19"/>
  </r>
  <r>
    <d v="2019-04-19T00:00:00"/>
    <n v="109"/>
    <n v="10.68"/>
    <n v="6.66"/>
    <n v="4.7"/>
    <n v="9.5"/>
    <n v="0.8"/>
    <n v="99.5"/>
    <n v="62"/>
    <n v="1.7"/>
    <n v="5.3"/>
    <n v="8"/>
    <n v="430.00000000000017"/>
    <n v="-0.1"/>
    <n v="0.6"/>
    <n v="2.1"/>
    <n v="-0.3"/>
    <n v="-0.1"/>
    <n v="0.8"/>
    <n v="0.73599999999999999"/>
    <n v="0.45100000000000001"/>
    <n v="0"/>
    <n v="-999"/>
    <x v="19"/>
  </r>
  <r>
    <d v="2019-04-20T00:00:00"/>
    <n v="110"/>
    <n v="21.65"/>
    <n v="13.81"/>
    <n v="0.6"/>
    <n v="5.3"/>
    <n v="-6.3"/>
    <n v="96.3"/>
    <n v="37.799999999999997"/>
    <n v="2.4"/>
    <n v="6.9"/>
    <n v="0"/>
    <n v="421.00000000000028"/>
    <n v="-0.2"/>
    <n v="-2.8"/>
    <n v="0.5"/>
    <n v="-10.9"/>
    <n v="-0.1"/>
    <n v="0.7"/>
    <n v="0.33700000000000002"/>
    <n v="0.55400000000000005"/>
    <n v="0"/>
    <n v="-999"/>
    <x v="19"/>
  </r>
  <r>
    <d v="2019-04-21T00:00:00"/>
    <n v="111"/>
    <n v="24.22"/>
    <n v="15.74"/>
    <n v="2.8"/>
    <n v="13.1"/>
    <n v="-8.6"/>
    <n v="96"/>
    <n v="14.9"/>
    <n v="1.3"/>
    <n v="5"/>
    <n v="0"/>
    <n v="389.00000000000023"/>
    <n v="0"/>
    <n v="-4.4000000000000004"/>
    <n v="1.2"/>
    <n v="-13.9"/>
    <n v="0"/>
    <n v="0.7"/>
    <n v="0.22500000000000001"/>
    <n v="1.2829999999999999"/>
    <n v="0"/>
    <n v="-999"/>
    <x v="19"/>
  </r>
  <r>
    <d v="2019-04-22T00:00:00"/>
    <n v="112"/>
    <n v="7.72"/>
    <n v="4.8600000000000003"/>
    <n v="3.3"/>
    <n v="10.4"/>
    <n v="-4.8"/>
    <n v="96"/>
    <n v="41.1"/>
    <n v="0.9"/>
    <n v="3.9"/>
    <n v="0"/>
    <n v="373.00000000000023"/>
    <n v="-0.1"/>
    <n v="-1.6"/>
    <n v="1.2"/>
    <n v="-8.1"/>
    <n v="-0.1"/>
    <n v="0.7"/>
    <n v="0.51800000000000002"/>
    <n v="0.74299999999999999"/>
    <n v="0"/>
    <n v="-999"/>
    <x v="19"/>
  </r>
  <r>
    <d v="2019-04-23T00:00:00"/>
    <n v="113"/>
    <n v="17.14"/>
    <n v="10.59"/>
    <n v="4"/>
    <n v="9.1999999999999993"/>
    <n v="-3.2"/>
    <n v="92.6"/>
    <n v="38"/>
    <n v="2.2999999999999998"/>
    <n v="7"/>
    <n v="0"/>
    <n v="333.00000000000017"/>
    <n v="-0.1"/>
    <n v="-0.9"/>
    <n v="1.3"/>
    <n v="-7.2"/>
    <n v="-0.1"/>
    <n v="0.7"/>
    <n v="0.442"/>
    <n v="0.72099999999999997"/>
    <n v="0"/>
    <n v="-999"/>
    <x v="19"/>
  </r>
  <r>
    <d v="2019-04-24T00:00:00"/>
    <n v="114"/>
    <n v="20.420000000000002"/>
    <n v="12.92"/>
    <n v="0.3"/>
    <n v="6.9"/>
    <n v="-6"/>
    <n v="96.3"/>
    <n v="33.9"/>
    <n v="1.6"/>
    <n v="6"/>
    <n v="0"/>
    <n v="322.00000000000006"/>
    <n v="-0.1"/>
    <n v="-3.6"/>
    <n v="1.1000000000000001"/>
    <n v="-10.4"/>
    <n v="-0.1"/>
    <n v="0.7"/>
    <n v="0.33700000000000002"/>
    <n v="0.65700000000000003"/>
    <n v="0"/>
    <n v="-999"/>
    <x v="19"/>
  </r>
  <r>
    <d v="2019-04-25T00:00:00"/>
    <n v="115"/>
    <n v="21.07"/>
    <n v="13.67"/>
    <n v="2.2000000000000002"/>
    <n v="11.1"/>
    <n v="-8.1999999999999993"/>
    <n v="95.9"/>
    <n v="18.5"/>
    <n v="1"/>
    <n v="4.3"/>
    <n v="0"/>
    <n v="295.0000000000004"/>
    <n v="0"/>
    <n v="-3.5"/>
    <n v="1.4"/>
    <n v="-13.5"/>
    <n v="0"/>
    <n v="0.8"/>
    <n v="0.24399999999999999"/>
    <n v="1.077"/>
    <n v="0"/>
    <n v="-999"/>
    <x v="19"/>
  </r>
  <r>
    <d v="2019-04-26T00:00:00"/>
    <n v="116"/>
    <n v="20.77"/>
    <n v="13.14"/>
    <n v="3.3"/>
    <n v="9.4"/>
    <n v="-3"/>
    <n v="95.4"/>
    <n v="21.2"/>
    <n v="2.5"/>
    <n v="7.8"/>
    <n v="0"/>
    <n v="272.00000000000023"/>
    <n v="0"/>
    <n v="-1.4"/>
    <n v="1.6"/>
    <n v="-6.6"/>
    <n v="0"/>
    <n v="0.7"/>
    <n v="0.25"/>
    <n v="0.92900000000000005"/>
    <n v="0"/>
    <n v="-999"/>
    <x v="19"/>
  </r>
  <r>
    <d v="2019-04-27T00:00:00"/>
    <n v="117"/>
    <n v="15.04"/>
    <n v="10.98"/>
    <n v="-2.8"/>
    <n v="0"/>
    <n v="-4.8"/>
    <n v="93.9"/>
    <n v="55"/>
    <n v="2.8"/>
    <n v="7.9"/>
    <n v="4.51"/>
    <n v="295"/>
    <n v="-0.2"/>
    <n v="-3.6"/>
    <n v="-0.2"/>
    <n v="-9.6999999999999993"/>
    <n v="-0.1"/>
    <n v="0.6"/>
    <n v="0.33600000000000002"/>
    <n v="0.27500000000000002"/>
    <n v="0"/>
    <n v="-999"/>
    <x v="19"/>
  </r>
  <r>
    <d v="2019-04-28T00:00:00"/>
    <n v="118"/>
    <n v="21.74"/>
    <n v="16.989999999999998"/>
    <n v="-1.6"/>
    <n v="4.4000000000000004"/>
    <n v="-7.1"/>
    <n v="95.9"/>
    <n v="34"/>
    <n v="2.2999999999999998"/>
    <n v="7.4"/>
    <n v="0"/>
    <n v="261.00000000000011"/>
    <n v="0"/>
    <n v="-5.0999999999999996"/>
    <n v="0.8"/>
    <n v="-12.4"/>
    <n v="0"/>
    <n v="0.7"/>
    <n v="0.28399999999999997"/>
    <n v="0.55200000000000005"/>
    <n v="0"/>
    <n v="-999"/>
    <x v="19"/>
  </r>
  <r>
    <d v="2019-04-29T00:00:00"/>
    <n v="119"/>
    <n v="16.3"/>
    <n v="12"/>
    <n v="-2.5"/>
    <n v="5.3"/>
    <n v="-9.5"/>
    <n v="97"/>
    <n v="35.200000000000003"/>
    <n v="1"/>
    <n v="5.5"/>
    <n v="0"/>
    <n v="258"/>
    <n v="-0.1"/>
    <n v="-7.5"/>
    <n v="1.3"/>
    <n v="-15.6"/>
    <n v="-0.1"/>
    <n v="0.7"/>
    <n v="0.313"/>
    <n v="0.57699999999999996"/>
    <n v="0"/>
    <n v="-999"/>
    <x v="19"/>
  </r>
  <r>
    <d v="2019-04-30T00:00:00"/>
    <n v="120"/>
    <n v="21.81"/>
    <n v="15.41"/>
    <n v="-0.9"/>
    <n v="5.4"/>
    <n v="-10"/>
    <n v="96.8"/>
    <n v="29.9"/>
    <n v="1.3"/>
    <n v="5.8"/>
    <n v="0"/>
    <n v="258"/>
    <n v="0"/>
    <n v="-6"/>
    <n v="1"/>
    <n v="-17.3"/>
    <n v="0"/>
    <n v="0.8"/>
    <n v="0.26800000000000002"/>
    <n v="0.629"/>
    <n v="258"/>
    <n v="0"/>
    <x v="19"/>
  </r>
  <r>
    <d v="2019-05-01T00:00:00"/>
    <n v="121"/>
    <n v="18.39"/>
    <n v="11.74"/>
    <n v="2.2000000000000002"/>
    <n v="7.6"/>
    <n v="-2.9"/>
    <n v="87.6"/>
    <n v="35.4"/>
    <n v="2.1"/>
    <n v="6.2"/>
    <n v="0"/>
    <n v="213.99999999999997"/>
    <n v="-0.1"/>
    <n v="-1.6"/>
    <n v="1.4"/>
    <n v="-6.5"/>
    <n v="0"/>
    <n v="0.7"/>
    <n v="0.36899999999999999"/>
    <n v="0.67400000000000004"/>
    <n v="0"/>
    <n v="-999"/>
    <x v="20"/>
  </r>
  <r>
    <d v="2019-05-02T00:00:00"/>
    <n v="122"/>
    <n v="16.55"/>
    <n v="10.61"/>
    <n v="2.4"/>
    <n v="9.6999999999999993"/>
    <n v="-3.5"/>
    <n v="96.3"/>
    <n v="42.3"/>
    <n v="2"/>
    <n v="5.4"/>
    <n v="0"/>
    <n v="204.00000000000017"/>
    <n v="-0.1"/>
    <n v="-1.4"/>
    <n v="1.8"/>
    <n v="-6.8"/>
    <n v="-0.1"/>
    <n v="0.7"/>
    <n v="0.50900000000000001"/>
    <n v="0.69399999999999995"/>
    <n v="0"/>
    <n v="-999"/>
    <x v="20"/>
  </r>
  <r>
    <d v="2019-05-03T00:00:00"/>
    <n v="123"/>
    <n v="25.53"/>
    <n v="14.65"/>
    <n v="4.0999999999999996"/>
    <n v="13.1"/>
    <n v="-3.7"/>
    <n v="97.2"/>
    <n v="33.200000000000003"/>
    <n v="1.3"/>
    <n v="4.9000000000000004"/>
    <n v="0"/>
    <n v="163.00000000000026"/>
    <n v="0.1"/>
    <n v="-1.8"/>
    <n v="3.4"/>
    <n v="-8.5"/>
    <n v="0.1"/>
    <n v="0.7"/>
    <n v="0.5"/>
    <n v="1.0069999999999999"/>
    <n v="0"/>
    <n v="-999"/>
    <x v="20"/>
  </r>
  <r>
    <d v="2019-05-04T00:00:00"/>
    <n v="124"/>
    <n v="17.82"/>
    <n v="8.82"/>
    <n v="5.5"/>
    <n v="13.3"/>
    <n v="-2.9"/>
    <n v="97.9"/>
    <n v="39.1"/>
    <n v="1.4"/>
    <n v="5.6"/>
    <n v="0"/>
    <n v="112"/>
    <n v="0.2"/>
    <n v="0.3"/>
    <n v="4.8"/>
    <n v="-6"/>
    <n v="0.2"/>
    <n v="0.7"/>
    <n v="0.59699999999999998"/>
    <n v="0.93"/>
    <n v="0"/>
    <n v="-999"/>
    <x v="20"/>
  </r>
  <r>
    <d v="2019-05-05T00:00:00"/>
    <n v="125"/>
    <n v="23.1"/>
    <n v="9.2200000000000006"/>
    <n v="4"/>
    <n v="11.4"/>
    <n v="-4"/>
    <n v="97.6"/>
    <n v="33.299999999999997"/>
    <n v="1.4"/>
    <n v="5.4"/>
    <n v="0"/>
    <n v="56.00000000000005"/>
    <n v="-999"/>
    <n v="0.6"/>
    <n v="10.4"/>
    <n v="-7"/>
    <n v="1"/>
    <n v="0.7"/>
    <n v="0.44900000000000001"/>
    <n v="0.89900000000000002"/>
    <n v="0"/>
    <n v="-999"/>
    <x v="20"/>
  </r>
  <r>
    <d v="2019-05-06T00:00:00"/>
    <n v="126"/>
    <n v="24.78"/>
    <n v="6.49"/>
    <n v="6.3"/>
    <n v="14.1"/>
    <n v="-3.2"/>
    <n v="97.3"/>
    <n v="32"/>
    <n v="1.5"/>
    <n v="6.7"/>
    <n v="0"/>
    <n v="0"/>
    <n v="-999"/>
    <n v="5.8"/>
    <n v="21.9"/>
    <n v="-5.4"/>
    <n v="5.2"/>
    <n v="0.8"/>
    <n v="0.51500000000000001"/>
    <n v="1.0940000000000001"/>
    <n v="0"/>
    <n v="-999"/>
    <x v="20"/>
  </r>
  <r>
    <d v="2019-05-07T00:00:00"/>
    <n v="127"/>
    <n v="27.02"/>
    <n v="4.63"/>
    <n v="5.5"/>
    <n v="12.6"/>
    <n v="-2.6"/>
    <n v="97.7"/>
    <n v="36.299999999999997"/>
    <n v="1.6"/>
    <n v="6.1"/>
    <n v="0"/>
    <n v="0"/>
    <n v="-999"/>
    <n v="8.3000000000000007"/>
    <n v="27.5"/>
    <n v="-3"/>
    <n v="7"/>
    <n v="1.4"/>
    <n v="0.52900000000000003"/>
    <n v="0.92900000000000005"/>
    <n v="0"/>
    <n v="-999"/>
    <x v="20"/>
  </r>
  <r>
    <d v="2019-05-08T00:00:00"/>
    <n v="128"/>
    <n v="22.03"/>
    <n v="3.67"/>
    <n v="6.4"/>
    <n v="13.3"/>
    <n v="-1.8"/>
    <n v="94.7"/>
    <n v="37.4"/>
    <n v="1.6"/>
    <n v="6.2"/>
    <n v="0"/>
    <n v="0"/>
    <n v="-999"/>
    <n v="9"/>
    <n v="32.299999999999997"/>
    <n v="-3.5"/>
    <n v="7.7"/>
    <n v="2.2000000000000002"/>
    <n v="0.57099999999999995"/>
    <n v="0.95599999999999996"/>
    <n v="0"/>
    <n v="-999"/>
    <x v="20"/>
  </r>
  <r>
    <d v="2019-05-09T00:00:00"/>
    <n v="129"/>
    <n v="28.26"/>
    <n v="4.7300000000000004"/>
    <n v="7.1"/>
    <n v="16.5"/>
    <n v="-3.6"/>
    <n v="96.8"/>
    <n v="24.9"/>
    <n v="1.3"/>
    <n v="5.5"/>
    <n v="0"/>
    <n v="0"/>
    <n v="-999"/>
    <n v="10.199999999999999"/>
    <n v="31.5"/>
    <n v="-5.2"/>
    <n v="8.4"/>
    <n v="2.9"/>
    <n v="0.46700000000000003"/>
    <n v="1.409"/>
    <n v="0"/>
    <n v="-999"/>
    <x v="20"/>
  </r>
  <r>
    <d v="2019-05-10T00:00:00"/>
    <n v="130"/>
    <n v="24.74"/>
    <n v="4.18"/>
    <n v="9.3000000000000007"/>
    <n v="18.5"/>
    <n v="-1.6"/>
    <n v="97.4"/>
    <n v="33.4"/>
    <n v="1.2"/>
    <n v="4.9000000000000004"/>
    <n v="0"/>
    <n v="0"/>
    <n v="-999"/>
    <n v="11.9"/>
    <n v="36"/>
    <n v="-3.6"/>
    <n v="9.6"/>
    <n v="3.5"/>
    <n v="0.71099999999999997"/>
    <n v="1.4179999999999999"/>
    <n v="0"/>
    <n v="-999"/>
    <x v="20"/>
  </r>
  <r>
    <d v="2019-05-11T00:00:00"/>
    <n v="131"/>
    <n v="23.29"/>
    <n v="3.96"/>
    <n v="12.5"/>
    <n v="21.1"/>
    <n v="0.1"/>
    <n v="98.9"/>
    <n v="27.9"/>
    <n v="1.6"/>
    <n v="6.7"/>
    <n v="0"/>
    <n v="0"/>
    <n v="-999"/>
    <n v="14"/>
    <n v="38"/>
    <n v="-2.7"/>
    <n v="10.6"/>
    <n v="4.0999999999999996"/>
    <n v="0.69799999999999995"/>
    <n v="1.804"/>
    <n v="0"/>
    <n v="-999"/>
    <x v="20"/>
  </r>
  <r>
    <d v="2019-05-12T00:00:00"/>
    <n v="132"/>
    <n v="28.58"/>
    <n v="4.92"/>
    <n v="11.9"/>
    <n v="19.399999999999999"/>
    <n v="0.8"/>
    <n v="88.2"/>
    <n v="20"/>
    <n v="1.8"/>
    <n v="6"/>
    <n v="0"/>
    <n v="0"/>
    <n v="-999"/>
    <n v="15.5"/>
    <n v="40.200000000000003"/>
    <n v="-3"/>
    <n v="11.7"/>
    <n v="4.7"/>
    <n v="0.45"/>
    <n v="1.802"/>
    <n v="0"/>
    <n v="-999"/>
    <x v="20"/>
  </r>
  <r>
    <d v="2019-05-13T00:00:00"/>
    <n v="133"/>
    <n v="23.04"/>
    <n v="4.03"/>
    <n v="9.4"/>
    <n v="16.899999999999999"/>
    <n v="-2.4"/>
    <n v="92.1"/>
    <n v="27.2"/>
    <n v="1.4"/>
    <n v="5.6"/>
    <n v="0"/>
    <n v="0"/>
    <n v="-999"/>
    <n v="13.3"/>
    <n v="39.9"/>
    <n v="-5.0999999999999996"/>
    <n v="11.2"/>
    <n v="5.3"/>
    <n v="0.52400000000000002"/>
    <n v="1.401"/>
    <n v="0"/>
    <n v="-999"/>
    <x v="20"/>
  </r>
  <r>
    <d v="2019-05-14T00:00:00"/>
    <n v="134"/>
    <n v="8.82"/>
    <n v="1.5"/>
    <n v="4.9000000000000004"/>
    <n v="12.4"/>
    <n v="-2.2000000000000002"/>
    <n v="98.6"/>
    <n v="39.6"/>
    <n v="1.4"/>
    <n v="6.2"/>
    <n v="9.6519999999999992"/>
    <n v="0"/>
    <n v="-999"/>
    <n v="5.8"/>
    <n v="21.4"/>
    <n v="-4.9000000000000004"/>
    <n v="7.2"/>
    <n v="5.6"/>
    <n v="0.56999999999999995"/>
    <n v="0.86899999999999999"/>
    <n v="0"/>
    <n v="-999"/>
    <x v="20"/>
  </r>
  <r>
    <d v="2019-05-15T00:00:00"/>
    <n v="135"/>
    <n v="26.69"/>
    <n v="4.4400000000000004"/>
    <n v="6.4"/>
    <n v="13.8"/>
    <n v="-2.7"/>
    <n v="99"/>
    <n v="39.799999999999997"/>
    <n v="1.4"/>
    <n v="5.4"/>
    <n v="0"/>
    <n v="0"/>
    <n v="-999"/>
    <n v="10.3"/>
    <n v="30"/>
    <n v="-3.3"/>
    <n v="9.4"/>
    <n v="5.4"/>
    <n v="0.628"/>
    <n v="0.95"/>
    <n v="0"/>
    <n v="-999"/>
    <x v="20"/>
  </r>
  <r>
    <d v="2019-05-16T00:00:00"/>
    <n v="136"/>
    <n v="11.23"/>
    <n v="1.63"/>
    <n v="7.4"/>
    <n v="11.4"/>
    <n v="5.2"/>
    <n v="97.8"/>
    <n v="73.599999999999994"/>
    <n v="1.6"/>
    <n v="4.9000000000000004"/>
    <n v="5.08"/>
    <n v="0"/>
    <n v="-999"/>
    <n v="9.9"/>
    <n v="22.3"/>
    <n v="5.0999999999999996"/>
    <n v="9.9"/>
    <n v="5.7"/>
    <n v="0.99199999999999999"/>
    <n v="0.35599999999999998"/>
    <n v="0"/>
    <n v="-999"/>
    <x v="20"/>
  </r>
  <r>
    <d v="2019-05-17T00:00:00"/>
    <n v="137"/>
    <n v="11.08"/>
    <n v="1.54"/>
    <n v="5"/>
    <n v="7.8"/>
    <n v="0"/>
    <n v="98.3"/>
    <n v="70.2"/>
    <n v="1.8"/>
    <n v="7.4"/>
    <n v="4.8259999999999996"/>
    <n v="0"/>
    <n v="-999"/>
    <n v="7.6"/>
    <n v="15.3"/>
    <n v="-0.5"/>
    <n v="8.5"/>
    <n v="5.9"/>
    <n v="0.74299999999999999"/>
    <n v="0.315"/>
    <n v="0"/>
    <n v="-999"/>
    <x v="20"/>
  </r>
  <r>
    <d v="2019-05-18T00:00:00"/>
    <n v="138"/>
    <n v="12.25"/>
    <n v="1.99"/>
    <n v="4.4000000000000004"/>
    <n v="10.199999999999999"/>
    <n v="0.6"/>
    <n v="95"/>
    <n v="62.2"/>
    <n v="1.4"/>
    <n v="4.2"/>
    <n v="0.50800000000000001"/>
    <n v="0"/>
    <n v="-999"/>
    <n v="7.4"/>
    <n v="24.3"/>
    <n v="0.2"/>
    <n v="7.7"/>
    <n v="5.9"/>
    <n v="0.77400000000000002"/>
    <n v="0.47"/>
    <n v="0"/>
    <n v="-999"/>
    <x v="20"/>
  </r>
  <r>
    <d v="2019-05-19T00:00:00"/>
    <n v="139"/>
    <n v="15.4"/>
    <n v="2.72"/>
    <n v="6.5"/>
    <n v="10.3"/>
    <n v="2.8"/>
    <n v="91.2"/>
    <n v="50.3"/>
    <n v="1.5"/>
    <n v="4.7"/>
    <n v="0"/>
    <n v="0"/>
    <n v="-999"/>
    <n v="9.3000000000000007"/>
    <n v="29.2"/>
    <n v="1.8"/>
    <n v="8.9"/>
    <n v="5.8"/>
    <n v="0.63"/>
    <n v="0.622"/>
    <n v="0"/>
    <n v="-999"/>
    <x v="20"/>
  </r>
  <r>
    <d v="2019-05-20T00:00:00"/>
    <n v="140"/>
    <n v="17.170000000000002"/>
    <n v="3.11"/>
    <n v="6.2"/>
    <n v="11.1"/>
    <n v="2.4"/>
    <n v="92.2"/>
    <n v="39.799999999999997"/>
    <n v="1.6"/>
    <n v="4.7"/>
    <n v="0"/>
    <n v="0"/>
    <n v="-999"/>
    <n v="9.6999999999999993"/>
    <n v="29.4"/>
    <n v="1.8"/>
    <n v="9.1"/>
    <n v="6"/>
    <n v="0.52600000000000002"/>
    <n v="0.79500000000000004"/>
    <n v="0"/>
    <n v="-999"/>
    <x v="20"/>
  </r>
  <r>
    <d v="2019-05-21T00:00:00"/>
    <n v="141"/>
    <n v="10.65"/>
    <n v="1.93"/>
    <n v="5.6"/>
    <n v="8.9"/>
    <n v="2.2000000000000002"/>
    <n v="79.7"/>
    <n v="49.3"/>
    <n v="1.5"/>
    <n v="5.5"/>
    <n v="0"/>
    <n v="0"/>
    <n v="-999"/>
    <n v="7.6"/>
    <n v="19.8"/>
    <n v="1.1000000000000001"/>
    <n v="7.5"/>
    <n v="6.1"/>
    <n v="0.56200000000000006"/>
    <n v="0.57799999999999996"/>
    <n v="0"/>
    <n v="-999"/>
    <x v="20"/>
  </r>
  <r>
    <d v="2019-05-22T00:00:00"/>
    <n v="142"/>
    <n v="17.170000000000002"/>
    <n v="3.12"/>
    <n v="6.6"/>
    <n v="13.8"/>
    <n v="-2.2000000000000002"/>
    <n v="97.9"/>
    <n v="36.4"/>
    <n v="0.8"/>
    <n v="4.4000000000000004"/>
    <n v="0"/>
    <n v="0"/>
    <n v="-999"/>
    <n v="9.6"/>
    <n v="37.9"/>
    <n v="-3.9"/>
    <n v="8.9"/>
    <n v="6"/>
    <n v="0.57399999999999995"/>
    <n v="1.0029999999999999"/>
    <n v="0"/>
    <n v="-999"/>
    <x v="20"/>
  </r>
  <r>
    <d v="2019-05-23T00:00:00"/>
    <n v="143"/>
    <n v="19.66"/>
    <n v="3.56"/>
    <n v="7.1"/>
    <n v="13.7"/>
    <n v="-0.8"/>
    <n v="98.3"/>
    <n v="41.1"/>
    <n v="1.3"/>
    <n v="6.1"/>
    <n v="0"/>
    <n v="0"/>
    <n v="-999"/>
    <n v="10.9"/>
    <n v="33.5"/>
    <n v="-2.5"/>
    <n v="9.9"/>
    <n v="6.1"/>
    <n v="0.64400000000000002"/>
    <n v="0.92300000000000004"/>
    <n v="0"/>
    <n v="-999"/>
    <x v="20"/>
  </r>
  <r>
    <d v="2019-05-24T00:00:00"/>
    <n v="144"/>
    <n v="21.32"/>
    <n v="3.82"/>
    <n v="6.3"/>
    <n v="13.4"/>
    <n v="-0.6"/>
    <n v="98.9"/>
    <n v="42.6"/>
    <n v="1.4"/>
    <n v="6.4"/>
    <n v="3.556"/>
    <n v="0"/>
    <n v="-999"/>
    <n v="10.9"/>
    <n v="33.9"/>
    <n v="-2.5"/>
    <n v="9.9"/>
    <n v="6.4"/>
    <n v="0.65500000000000003"/>
    <n v="0.88200000000000001"/>
    <n v="0"/>
    <n v="-999"/>
    <x v="20"/>
  </r>
  <r>
    <d v="2019-05-25T00:00:00"/>
    <n v="145"/>
    <n v="10.94"/>
    <n v="1.59"/>
    <n v="5.9"/>
    <n v="8.6999999999999993"/>
    <n v="3.2"/>
    <n v="98.9"/>
    <n v="82.1"/>
    <n v="0.9"/>
    <n v="3.5"/>
    <n v="3.81"/>
    <n v="0"/>
    <n v="-999"/>
    <n v="8.6"/>
    <n v="21.6"/>
    <n v="1.9"/>
    <n v="9.6"/>
    <n v="6.7"/>
    <n v="0.92300000000000004"/>
    <n v="0.20100000000000001"/>
    <n v="0"/>
    <n v="-999"/>
    <x v="20"/>
  </r>
  <r>
    <d v="2019-05-26T00:00:00"/>
    <n v="146"/>
    <n v="16.579999999999998"/>
    <n v="2.87"/>
    <n v="7.5"/>
    <n v="12.8"/>
    <n v="0.4"/>
    <n v="97.8"/>
    <n v="48.8"/>
    <n v="1.3"/>
    <n v="5.3"/>
    <n v="0.254"/>
    <n v="0"/>
    <n v="-999"/>
    <n v="9.1999999999999993"/>
    <n v="30.4"/>
    <n v="-1.3"/>
    <n v="9.5"/>
    <n v="6.7"/>
    <n v="0.72099999999999997"/>
    <n v="0.75700000000000001"/>
    <n v="0"/>
    <n v="-999"/>
    <x v="20"/>
  </r>
  <r>
    <d v="2019-05-27T00:00:00"/>
    <n v="147"/>
    <n v="30.17"/>
    <n v="5.61"/>
    <n v="9.1"/>
    <n v="17.7"/>
    <n v="-1.6"/>
    <n v="98.7"/>
    <n v="25.5"/>
    <n v="1.9"/>
    <n v="6.4"/>
    <n v="0"/>
    <n v="0"/>
    <n v="-999"/>
    <n v="12"/>
    <n v="34"/>
    <n v="-3"/>
    <n v="10.7"/>
    <n v="6.8"/>
    <n v="0.51600000000000001"/>
    <n v="1.508"/>
    <n v="0"/>
    <n v="-999"/>
    <x v="20"/>
  </r>
  <r>
    <d v="2019-05-28T00:00:00"/>
    <n v="148"/>
    <n v="27"/>
    <n v="5.15"/>
    <n v="12.2"/>
    <n v="21.1"/>
    <n v="-0.8"/>
    <n v="98"/>
    <n v="16.899999999999999"/>
    <n v="1.5"/>
    <n v="5.8"/>
    <n v="0"/>
    <n v="0"/>
    <n v="-999"/>
    <n v="15.1"/>
    <n v="42.9"/>
    <n v="-3.5"/>
    <n v="12.2"/>
    <n v="7"/>
    <n v="0.42299999999999999"/>
    <n v="2.0790000000000002"/>
    <n v="0"/>
    <n v="-999"/>
    <x v="20"/>
  </r>
  <r>
    <d v="2019-05-29T00:00:00"/>
    <n v="149"/>
    <n v="26.46"/>
    <n v="5.14"/>
    <n v="12.6"/>
    <n v="21.4"/>
    <n v="0.9"/>
    <n v="97.3"/>
    <n v="22.3"/>
    <n v="1.5"/>
    <n v="6"/>
    <n v="0"/>
    <n v="0"/>
    <n v="-999"/>
    <n v="16.3"/>
    <n v="42.9"/>
    <n v="-2.2999999999999998"/>
    <n v="13.7"/>
    <n v="7.5"/>
    <n v="0.56799999999999995"/>
    <n v="1.98"/>
    <n v="0"/>
    <n v="-999"/>
    <x v="20"/>
  </r>
  <r>
    <d v="2019-05-30T00:00:00"/>
    <n v="150"/>
    <n v="16.14"/>
    <n v="2.99"/>
    <n v="11.1"/>
    <n v="20.2"/>
    <n v="2.4"/>
    <n v="98.5"/>
    <n v="35.5"/>
    <n v="0.9"/>
    <n v="4.7"/>
    <n v="5.08"/>
    <n v="0"/>
    <n v="-999"/>
    <n v="12.3"/>
    <n v="36.1"/>
    <n v="-0.3"/>
    <n v="12.6"/>
    <n v="8"/>
    <n v="0.84"/>
    <n v="1.5269999999999999"/>
    <n v="0"/>
    <n v="-999"/>
    <x v="20"/>
  </r>
  <r>
    <d v="2019-05-31T00:00:00"/>
    <n v="151"/>
    <n v="19.84"/>
    <n v="3.57"/>
    <n v="11.9"/>
    <n v="20.5"/>
    <n v="2.2000000000000002"/>
    <n v="99.4"/>
    <n v="39"/>
    <n v="0.8"/>
    <n v="4.5999999999999996"/>
    <n v="4.3179999999999996"/>
    <n v="0"/>
    <n v="-999"/>
    <n v="12.6"/>
    <n v="33.5"/>
    <n v="0.1"/>
    <n v="12.9"/>
    <n v="8.1999999999999993"/>
    <n v="0.94"/>
    <n v="1.4710000000000001"/>
    <n v="0"/>
    <n v="-999"/>
    <x v="20"/>
  </r>
  <r>
    <d v="2019-06-01T00:00:00"/>
    <n v="152"/>
    <n v="29.89"/>
    <n v="5.75"/>
    <n v="13.8"/>
    <n v="22.8"/>
    <n v="2.2000000000000002"/>
    <n v="94"/>
    <n v="19.899999999999999"/>
    <n v="1.5"/>
    <n v="5"/>
    <n v="0"/>
    <n v="0"/>
    <n v="-999"/>
    <n v="15.5"/>
    <n v="35.5"/>
    <n v="-0.3"/>
    <n v="13.8"/>
    <n v="8.4"/>
    <n v="0.55200000000000005"/>
    <n v="2.2229999999999999"/>
    <n v="0"/>
    <n v="-999"/>
    <x v="21"/>
  </r>
  <r>
    <d v="2019-06-02T00:00:00"/>
    <n v="153"/>
    <n v="28.08"/>
    <n v="5.55"/>
    <n v="14.1"/>
    <n v="22.9"/>
    <n v="1.1000000000000001"/>
    <n v="96.1"/>
    <n v="12.5"/>
    <n v="1.5"/>
    <n v="5.2"/>
    <n v="0"/>
    <n v="0"/>
    <n v="-999"/>
    <n v="17.5"/>
    <n v="40.9"/>
    <n v="-1.9"/>
    <n v="15"/>
    <n v="8.8000000000000007"/>
    <n v="0.34899999999999998"/>
    <n v="2.4430000000000001"/>
    <n v="0"/>
    <n v="-999"/>
    <x v="21"/>
  </r>
  <r>
    <d v="2019-06-03T00:00:00"/>
    <n v="154"/>
    <n v="28.93"/>
    <n v="5.81"/>
    <n v="10.4"/>
    <n v="15.6"/>
    <n v="-0.4"/>
    <n v="79.2"/>
    <n v="17.7"/>
    <n v="2.4"/>
    <n v="7.5"/>
    <n v="0"/>
    <n v="0"/>
    <n v="-999"/>
    <n v="15.1"/>
    <n v="36.9"/>
    <n v="-4.5"/>
    <n v="14.7"/>
    <n v="9.1999999999999993"/>
    <n v="0.314"/>
    <n v="1.458"/>
    <n v="0"/>
    <n v="-999"/>
    <x v="21"/>
  </r>
  <r>
    <d v="2019-06-04T00:00:00"/>
    <n v="155"/>
    <n v="28.42"/>
    <n v="5.73"/>
    <n v="7.7"/>
    <n v="16.600000000000001"/>
    <n v="-2.1"/>
    <n v="89.7"/>
    <n v="22.7"/>
    <n v="1.6"/>
    <n v="6.2"/>
    <n v="0"/>
    <n v="0"/>
    <n v="-999"/>
    <n v="13.2"/>
    <n v="36.700000000000003"/>
    <n v="-6"/>
    <n v="12.9"/>
    <n v="9.5"/>
    <n v="0.42899999999999999"/>
    <n v="1.46"/>
    <n v="0"/>
    <n v="-999"/>
    <x v="21"/>
  </r>
  <r>
    <d v="2019-06-05T00:00:00"/>
    <n v="156"/>
    <n v="12.96"/>
    <n v="2.57"/>
    <n v="6.2"/>
    <n v="14.1"/>
    <n v="1"/>
    <n v="98.9"/>
    <n v="35.299999999999997"/>
    <n v="0.8"/>
    <n v="4.5999999999999996"/>
    <n v="7.62"/>
    <n v="0"/>
    <n v="-999"/>
    <n v="13"/>
    <n v="36.700000000000003"/>
    <n v="1.9"/>
    <n v="11"/>
    <n v="9.5"/>
    <n v="0.56799999999999995"/>
    <n v="1.0409999999999999"/>
    <n v="0"/>
    <n v="-999"/>
    <x v="21"/>
  </r>
  <r>
    <d v="2019-06-06T00:00:00"/>
    <n v="157"/>
    <n v="16.190000000000001"/>
    <n v="3.06"/>
    <n v="4.0999999999999996"/>
    <n v="9.6"/>
    <n v="-1.4"/>
    <n v="98.4"/>
    <n v="41.8"/>
    <n v="1.5"/>
    <n v="5"/>
    <n v="0.254"/>
    <n v="0"/>
    <n v="-999"/>
    <n v="7.4"/>
    <n v="23.4"/>
    <n v="-2.9"/>
    <n v="9"/>
    <n v="9.1999999999999993"/>
    <n v="0.5"/>
    <n v="0.69499999999999995"/>
    <n v="0"/>
    <n v="-999"/>
    <x v="21"/>
  </r>
  <r>
    <d v="2019-06-07T00:00:00"/>
    <n v="158"/>
    <n v="16.170000000000002"/>
    <n v="3.68"/>
    <n v="1.8"/>
    <n v="7.5"/>
    <n v="-3.3"/>
    <n v="98.7"/>
    <n v="47.8"/>
    <n v="1.8"/>
    <n v="5.8"/>
    <n v="2.54"/>
    <n v="0"/>
    <n v="-999"/>
    <n v="4.4000000000000004"/>
    <n v="21.4"/>
    <n v="-4"/>
    <n v="6.5"/>
    <n v="8.6999999999999993"/>
    <n v="0.495"/>
    <n v="0.54100000000000004"/>
    <n v="0"/>
    <n v="-999"/>
    <x v="21"/>
  </r>
  <r>
    <d v="2019-06-08T00:00:00"/>
    <n v="159"/>
    <n v="16.73"/>
    <n v="2.9"/>
    <n v="3.6"/>
    <n v="10.5"/>
    <n v="-1.9"/>
    <n v="98.5"/>
    <n v="48.8"/>
    <n v="1.8"/>
    <n v="6.6"/>
    <n v="6.8579999999999997"/>
    <n v="0"/>
    <n v="-999"/>
    <n v="6.4"/>
    <n v="24"/>
    <n v="-2.6"/>
    <n v="7.4"/>
    <n v="8.1999999999999993"/>
    <n v="0.61899999999999999"/>
    <n v="0.65"/>
    <n v="0"/>
    <n v="-999"/>
    <x v="21"/>
  </r>
  <r>
    <d v="2019-06-09T00:00:00"/>
    <n v="160"/>
    <n v="23.12"/>
    <n v="4.59"/>
    <n v="6.7"/>
    <n v="15.6"/>
    <n v="-2.7"/>
    <n v="98.3"/>
    <n v="20.9"/>
    <n v="1.1000000000000001"/>
    <n v="4.4000000000000004"/>
    <n v="0"/>
    <n v="0"/>
    <n v="-999"/>
    <n v="9.9"/>
    <n v="30.8"/>
    <n v="-3.3"/>
    <n v="9"/>
    <n v="7.9"/>
    <n v="0.37"/>
    <n v="1.401"/>
    <n v="0"/>
    <n v="-999"/>
    <x v="21"/>
  </r>
  <r>
    <d v="2019-06-10T00:00:00"/>
    <n v="161"/>
    <n v="15.07"/>
    <n v="3.12"/>
    <n v="7.1"/>
    <n v="13.8"/>
    <n v="-0.9"/>
    <n v="98.3"/>
    <n v="56.2"/>
    <n v="1.1000000000000001"/>
    <n v="4.9000000000000004"/>
    <n v="0"/>
    <n v="0"/>
    <n v="-999"/>
    <n v="9.4"/>
    <n v="26.1"/>
    <n v="-2.1"/>
    <n v="9.3000000000000007"/>
    <n v="8"/>
    <n v="0.88700000000000001"/>
    <n v="0.69099999999999995"/>
    <n v="0"/>
    <n v="-999"/>
    <x v="21"/>
  </r>
  <r>
    <d v="2019-06-11T00:00:00"/>
    <n v="162"/>
    <n v="28.22"/>
    <n v="5.81"/>
    <n v="11.7"/>
    <n v="19"/>
    <n v="3.2"/>
    <n v="98.4"/>
    <n v="41.3"/>
    <n v="1.5"/>
    <n v="5.7"/>
    <n v="0"/>
    <n v="0"/>
    <n v="-999"/>
    <n v="16.7"/>
    <n v="38.799999999999997"/>
    <n v="0.5"/>
    <n v="13.1"/>
    <n v="8.1"/>
    <n v="0.90700000000000003"/>
    <n v="1.29"/>
    <n v="0"/>
    <n v="-999"/>
    <x v="21"/>
  </r>
  <r>
    <d v="2019-06-12T00:00:00"/>
    <n v="163"/>
    <n v="26.92"/>
    <n v="5.62"/>
    <n v="14.2"/>
    <n v="23.7"/>
    <n v="2"/>
    <n v="99.2"/>
    <n v="29.4"/>
    <n v="1"/>
    <n v="4.4000000000000004"/>
    <n v="0"/>
    <n v="0"/>
    <n v="-999"/>
    <n v="18.3"/>
    <n v="42.3"/>
    <n v="-1.3"/>
    <n v="14.8"/>
    <n v="8.6"/>
    <n v="0.86099999999999999"/>
    <n v="2.069"/>
    <n v="0"/>
    <n v="-999"/>
    <x v="21"/>
  </r>
  <r>
    <d v="2019-06-13T00:00:00"/>
    <n v="164"/>
    <n v="24.88"/>
    <n v="5.22"/>
    <n v="15.3"/>
    <n v="22.9"/>
    <n v="5.7"/>
    <n v="94.6"/>
    <n v="31.1"/>
    <n v="2.2999999999999998"/>
    <n v="7.5"/>
    <n v="0"/>
    <n v="0"/>
    <n v="-999"/>
    <n v="18"/>
    <n v="43.5"/>
    <n v="1.1000000000000001"/>
    <n v="15.4"/>
    <n v="9.3000000000000007"/>
    <n v="0.86799999999999999"/>
    <n v="1.9239999999999999"/>
    <n v="0"/>
    <n v="-999"/>
    <x v="21"/>
  </r>
  <r>
    <d v="2019-06-14T00:00:00"/>
    <n v="165"/>
    <n v="28.7"/>
    <n v="6"/>
    <n v="11.8"/>
    <n v="20.399999999999999"/>
    <n v="1.7"/>
    <n v="96.8"/>
    <n v="29.3"/>
    <n v="1.7"/>
    <n v="6.7"/>
    <n v="0"/>
    <n v="0"/>
    <n v="-999"/>
    <n v="16.600000000000001"/>
    <n v="42"/>
    <n v="-1.3"/>
    <n v="15"/>
    <n v="9.8000000000000007"/>
    <n v="0.70199999999999996"/>
    <n v="1.694"/>
    <n v="0"/>
    <n v="-999"/>
    <x v="21"/>
  </r>
  <r>
    <d v="2019-06-15T00:00:00"/>
    <n v="166"/>
    <n v="25.14"/>
    <n v="5.29"/>
    <n v="12.7"/>
    <n v="21"/>
    <n v="3.9"/>
    <n v="97.1"/>
    <n v="24.4"/>
    <n v="1.5"/>
    <n v="6.1"/>
    <n v="0"/>
    <n v="0"/>
    <n v="-999"/>
    <n v="17.2"/>
    <n v="42.8"/>
    <n v="0.7"/>
    <n v="15.4"/>
    <n v="10.199999999999999"/>
    <n v="0.60699999999999998"/>
    <n v="1.88"/>
    <n v="0"/>
    <n v="-999"/>
    <x v="21"/>
  </r>
  <r>
    <d v="2019-06-16T00:00:00"/>
    <n v="167"/>
    <n v="14.52"/>
    <n v="3.12"/>
    <n v="13"/>
    <n v="21.3"/>
    <n v="2.5"/>
    <n v="98.2"/>
    <n v="30.5"/>
    <n v="1.1000000000000001"/>
    <n v="5.6"/>
    <n v="0"/>
    <n v="0"/>
    <n v="-999"/>
    <n v="14.9"/>
    <n v="40.799999999999997"/>
    <n v="-0.9"/>
    <n v="14.2"/>
    <n v="10.5"/>
    <n v="0.77200000000000002"/>
    <n v="1.76"/>
    <n v="0"/>
    <n v="-999"/>
    <x v="21"/>
  </r>
  <r>
    <d v="2019-06-17T00:00:00"/>
    <n v="168"/>
    <n v="29.42"/>
    <n v="6.22"/>
    <n v="14.8"/>
    <n v="22.7"/>
    <n v="3.4"/>
    <n v="97.7"/>
    <n v="28.9"/>
    <n v="2.1"/>
    <n v="7.3"/>
    <n v="0"/>
    <n v="0"/>
    <n v="-999"/>
    <n v="20"/>
    <n v="44.4"/>
    <n v="0.2"/>
    <n v="16.100000000000001"/>
    <n v="10.5"/>
    <n v="0.79700000000000004"/>
    <n v="1.9610000000000001"/>
    <n v="0"/>
    <n v="-999"/>
    <x v="21"/>
  </r>
  <r>
    <d v="2019-06-18T00:00:00"/>
    <n v="169"/>
    <n v="28.58"/>
    <n v="6.11"/>
    <n v="11.9"/>
    <n v="18.2"/>
    <n v="3.5"/>
    <n v="96.9"/>
    <n v="26.2"/>
    <n v="2.6"/>
    <n v="8.6999999999999993"/>
    <n v="0"/>
    <n v="0"/>
    <n v="-999"/>
    <n v="17.3"/>
    <n v="44.1"/>
    <n v="0"/>
    <n v="15.7"/>
    <n v="10.8"/>
    <n v="0.54700000000000004"/>
    <n v="1.542"/>
    <n v="0"/>
    <n v="-999"/>
    <x v="21"/>
  </r>
  <r>
    <d v="2019-06-19T00:00:00"/>
    <n v="170"/>
    <n v="19.489999999999998"/>
    <n v="4.0599999999999996"/>
    <n v="4"/>
    <n v="8.6"/>
    <n v="0.3"/>
    <n v="96.7"/>
    <n v="52.5"/>
    <n v="2.2000000000000002"/>
    <n v="6.5"/>
    <n v="6.6040000000000001"/>
    <n v="0"/>
    <n v="-999"/>
    <n v="7.4"/>
    <n v="24.3"/>
    <n v="-2.8"/>
    <n v="10.9"/>
    <n v="11"/>
    <n v="0.58599999999999997"/>
    <n v="0.53100000000000003"/>
    <n v="0"/>
    <n v="-999"/>
    <x v="21"/>
  </r>
  <r>
    <d v="2019-06-20T00:00:00"/>
    <n v="171"/>
    <n v="6.09"/>
    <n v="1.1000000000000001"/>
    <n v="2.1"/>
    <n v="3.9"/>
    <n v="0.6"/>
    <n v="98.6"/>
    <n v="78.5"/>
    <n v="1.8"/>
    <n v="6.5"/>
    <n v="18.795999999999999"/>
    <n v="0"/>
    <n v="-999"/>
    <n v="3.1"/>
    <n v="10.7"/>
    <n v="0.2"/>
    <n v="6.1"/>
    <n v="10.5"/>
    <n v="0.63400000000000001"/>
    <n v="0.17399999999999999"/>
    <n v="0"/>
    <n v="-999"/>
    <x v="21"/>
  </r>
  <r>
    <d v="2019-06-21T00:00:00"/>
    <n v="172"/>
    <n v="26.39"/>
    <n v="5.36"/>
    <n v="7.8"/>
    <n v="15.8"/>
    <n v="3.1"/>
    <n v="98.3"/>
    <n v="48.2"/>
    <n v="3.3"/>
    <n v="9.6"/>
    <n v="0"/>
    <n v="0"/>
    <n v="-999"/>
    <n v="10.6"/>
    <n v="26.7"/>
    <n v="1.6"/>
    <n v="9.3000000000000007"/>
    <n v="9.4"/>
    <n v="0.86499999999999999"/>
    <n v="0.93"/>
    <n v="0"/>
    <n v="-999"/>
    <x v="21"/>
  </r>
  <r>
    <d v="2019-06-22T00:00:00"/>
    <n v="173"/>
    <n v="21.28"/>
    <n v="4.6500000000000004"/>
    <n v="9.1"/>
    <n v="15"/>
    <n v="2"/>
    <n v="99.2"/>
    <n v="44.4"/>
    <n v="1.6"/>
    <n v="5.9"/>
    <n v="0"/>
    <n v="0"/>
    <n v="-999"/>
    <n v="12"/>
    <n v="32"/>
    <n v="-0.5"/>
    <n v="10.8"/>
    <n v="9.3000000000000007"/>
    <n v="0.75700000000000001"/>
    <n v="0.94799999999999995"/>
    <n v="0"/>
    <n v="-999"/>
    <x v="21"/>
  </r>
  <r>
    <d v="2019-06-23T00:00:00"/>
    <n v="174"/>
    <n v="17.600000000000001"/>
    <n v="3.63"/>
    <n v="7.8"/>
    <n v="13.6"/>
    <n v="4.2"/>
    <n v="96.5"/>
    <n v="31.7"/>
    <n v="2"/>
    <n v="6.2"/>
    <n v="2.286"/>
    <n v="0"/>
    <n v="-999"/>
    <n v="10.4"/>
    <n v="25.7"/>
    <n v="3.5"/>
    <n v="10.3"/>
    <n v="9.4"/>
    <n v="0.49399999999999999"/>
    <n v="1.0629999999999999"/>
    <n v="0"/>
    <n v="-999"/>
    <x v="21"/>
  </r>
  <r>
    <d v="2019-06-24T00:00:00"/>
    <n v="175"/>
    <n v="14.19"/>
    <n v="2.76"/>
    <n v="6.1"/>
    <n v="11.4"/>
    <n v="0.1"/>
    <n v="98.6"/>
    <n v="49.6"/>
    <n v="1.1000000000000001"/>
    <n v="4.3"/>
    <n v="5.8419999999999996"/>
    <n v="0"/>
    <n v="-999"/>
    <n v="8.6999999999999993"/>
    <n v="27"/>
    <n v="-0.9"/>
    <n v="9.8000000000000007"/>
    <n v="9.4"/>
    <n v="0.66800000000000004"/>
    <n v="0.67900000000000005"/>
    <n v="0"/>
    <n v="-999"/>
    <x v="21"/>
  </r>
  <r>
    <d v="2019-06-25T00:00:00"/>
    <n v="176"/>
    <n v="17.329999999999998"/>
    <n v="3.66"/>
    <n v="7"/>
    <n v="13.9"/>
    <n v="-0.4"/>
    <n v="99.3"/>
    <n v="39.9"/>
    <n v="1.1000000000000001"/>
    <n v="5.0999999999999996"/>
    <n v="0.50800000000000001"/>
    <n v="0"/>
    <n v="-999"/>
    <n v="9"/>
    <n v="27.6"/>
    <n v="-1.6"/>
    <n v="9.6999999999999993"/>
    <n v="9.3000000000000007"/>
    <n v="0.63400000000000001"/>
    <n v="0.95399999999999996"/>
    <n v="0"/>
    <n v="-999"/>
    <x v="21"/>
  </r>
  <r>
    <d v="2019-06-26T00:00:00"/>
    <n v="177"/>
    <n v="24.29"/>
    <n v="5.22"/>
    <n v="9.6999999999999993"/>
    <n v="16.899999999999999"/>
    <n v="-1.1000000000000001"/>
    <n v="99"/>
    <n v="32.700000000000003"/>
    <n v="1.4"/>
    <n v="5.0999999999999996"/>
    <n v="5.5880000000000001"/>
    <n v="0"/>
    <n v="-999"/>
    <n v="13.4"/>
    <n v="35.1"/>
    <n v="-2.7"/>
    <n v="11.5"/>
    <n v="9.1999999999999993"/>
    <n v="0.629"/>
    <n v="1.2949999999999999"/>
    <n v="0"/>
    <n v="-999"/>
    <x v="21"/>
  </r>
  <r>
    <d v="2019-06-27T00:00:00"/>
    <n v="178"/>
    <n v="16.54"/>
    <n v="3.39"/>
    <n v="8.4"/>
    <n v="15"/>
    <n v="4"/>
    <n v="98.5"/>
    <n v="41.3"/>
    <n v="1.5"/>
    <n v="4.2"/>
    <n v="11.938000000000001"/>
    <n v="0"/>
    <n v="-999"/>
    <n v="11.2"/>
    <n v="27.5"/>
    <n v="4.9000000000000004"/>
    <n v="11.4"/>
    <n v="9.5"/>
    <n v="0.70399999999999996"/>
    <n v="1.0009999999999999"/>
    <n v="0"/>
    <n v="-999"/>
    <x v="21"/>
  </r>
  <r>
    <d v="2019-06-28T00:00:00"/>
    <n v="179"/>
    <n v="25.04"/>
    <n v="5.07"/>
    <n v="6.7"/>
    <n v="13.3"/>
    <n v="-0.8"/>
    <n v="98.6"/>
    <n v="42.8"/>
    <n v="1.4"/>
    <n v="5.0999999999999996"/>
    <n v="1.27"/>
    <n v="0"/>
    <n v="-999"/>
    <n v="11.2"/>
    <n v="28.4"/>
    <n v="-1"/>
    <n v="11.2"/>
    <n v="9.6"/>
    <n v="0.65400000000000003"/>
    <n v="0.873"/>
    <n v="0"/>
    <n v="-999"/>
    <x v="21"/>
  </r>
  <r>
    <d v="2019-06-29T00:00:00"/>
    <n v="180"/>
    <n v="16.82"/>
    <n v="3.62"/>
    <n v="6.9"/>
    <n v="13.6"/>
    <n v="-2.2999999999999998"/>
    <n v="99.1"/>
    <n v="46.2"/>
    <n v="1"/>
    <n v="4.2"/>
    <n v="0"/>
    <n v="0"/>
    <n v="-999"/>
    <n v="9.4"/>
    <n v="29.1"/>
    <n v="-3.2"/>
    <n v="9.9"/>
    <n v="9.6999999999999993"/>
    <n v="0.71899999999999997"/>
    <n v="0.83799999999999997"/>
    <n v="0"/>
    <n v="-999"/>
    <x v="21"/>
  </r>
  <r>
    <d v="2019-06-30T00:00:00"/>
    <n v="181"/>
    <n v="20.52"/>
    <n v="4.51"/>
    <n v="9.4"/>
    <n v="18.8"/>
    <n v="-0.3"/>
    <n v="99.1"/>
    <n v="34.200000000000003"/>
    <n v="1"/>
    <n v="4.7"/>
    <n v="0"/>
    <n v="0"/>
    <n v="-999"/>
    <n v="11.4"/>
    <n v="35.700000000000003"/>
    <n v="-2.4"/>
    <n v="11.2"/>
    <n v="9.5"/>
    <n v="0.74199999999999999"/>
    <n v="1.4279999999999999"/>
    <n v="0"/>
    <n v="-999"/>
    <x v="21"/>
  </r>
  <r>
    <d v="2019-07-01T00:00:00"/>
    <n v="182"/>
    <n v="27.58"/>
    <n v="5.91"/>
    <n v="12.4"/>
    <n v="21"/>
    <n v="0.5"/>
    <n v="99.2"/>
    <n v="26.1"/>
    <n v="1.3"/>
    <n v="5.0999999999999996"/>
    <n v="0"/>
    <n v="0"/>
    <n v="-999"/>
    <n v="15.7"/>
    <n v="41"/>
    <n v="-2.1"/>
    <n v="12.9"/>
    <n v="9.5"/>
    <n v="0.64900000000000002"/>
    <n v="1.837"/>
    <n v="0"/>
    <n v="-999"/>
    <x v="22"/>
  </r>
  <r>
    <d v="2019-07-02T00:00:00"/>
    <n v="183"/>
    <n v="15.68"/>
    <n v="3.48"/>
    <n v="10.4"/>
    <n v="15.8"/>
    <n v="4.7"/>
    <n v="97"/>
    <n v="45"/>
    <n v="1.5"/>
    <n v="5"/>
    <n v="0"/>
    <n v="0"/>
    <n v="-999"/>
    <n v="13.1"/>
    <n v="31.3"/>
    <n v="2.8"/>
    <n v="12.5"/>
    <n v="10"/>
    <n v="0.80800000000000005"/>
    <n v="0.98699999999999999"/>
    <n v="0"/>
    <n v="-999"/>
    <x v="22"/>
  </r>
  <r>
    <d v="2019-07-03T00:00:00"/>
    <n v="184"/>
    <n v="23.73"/>
    <n v="5.19"/>
    <n v="11.9"/>
    <n v="19"/>
    <n v="0.2"/>
    <n v="99.2"/>
    <n v="30.8"/>
    <n v="1.2"/>
    <n v="7.1"/>
    <n v="0"/>
    <n v="0"/>
    <n v="-999"/>
    <n v="15.8"/>
    <n v="41.2"/>
    <n v="-2.6"/>
    <n v="13.5"/>
    <n v="10.1"/>
    <n v="0.67700000000000005"/>
    <n v="1.52"/>
    <n v="0"/>
    <n v="-999"/>
    <x v="22"/>
  </r>
  <r>
    <d v="2019-07-04T00:00:00"/>
    <n v="185"/>
    <n v="12.25"/>
    <n v="2.7"/>
    <n v="11.2"/>
    <n v="16.2"/>
    <n v="8.1"/>
    <n v="91.6"/>
    <n v="54.4"/>
    <n v="1.4"/>
    <n v="4.4000000000000004"/>
    <n v="0"/>
    <n v="0"/>
    <n v="-999"/>
    <n v="13.7"/>
    <n v="30.8"/>
    <n v="6.1"/>
    <n v="13.3"/>
    <n v="10.4"/>
    <n v="1.002"/>
    <n v="0.84"/>
    <n v="0"/>
    <n v="-999"/>
    <x v="22"/>
  </r>
  <r>
    <d v="2019-07-05T00:00:00"/>
    <n v="186"/>
    <n v="11.68"/>
    <n v="2.35"/>
    <n v="9.3000000000000007"/>
    <n v="15.1"/>
    <n v="5.8"/>
    <n v="98.6"/>
    <n v="51.9"/>
    <n v="1.3"/>
    <n v="6"/>
    <n v="28.956"/>
    <n v="0"/>
    <n v="-999"/>
    <n v="11.3"/>
    <n v="31.2"/>
    <n v="4.5999999999999996"/>
    <n v="12"/>
    <n v="10.5"/>
    <n v="0.89100000000000001"/>
    <n v="0.82499999999999996"/>
    <n v="0"/>
    <n v="-999"/>
    <x v="22"/>
  </r>
  <r>
    <d v="2019-07-06T00:00:00"/>
    <n v="187"/>
    <n v="16.88"/>
    <n v="3.23"/>
    <n v="9.6999999999999993"/>
    <n v="15.6"/>
    <n v="2.6"/>
    <n v="98.9"/>
    <n v="56.5"/>
    <n v="1"/>
    <n v="4.3"/>
    <n v="2.286"/>
    <n v="0"/>
    <n v="-999"/>
    <n v="12"/>
    <n v="29.3"/>
    <n v="1.3"/>
    <n v="12.5"/>
    <n v="10.5"/>
    <n v="1.0009999999999999"/>
    <n v="0.77100000000000002"/>
    <n v="0"/>
    <n v="-999"/>
    <x v="22"/>
  </r>
  <r>
    <d v="2019-07-07T00:00:00"/>
    <n v="188"/>
    <n v="18.84"/>
    <n v="4.04"/>
    <n v="8.6"/>
    <n v="15.6"/>
    <n v="2.2999999999999998"/>
    <n v="98.9"/>
    <n v="48.2"/>
    <n v="1.1000000000000001"/>
    <n v="5.5"/>
    <n v="0"/>
    <n v="0"/>
    <n v="-999"/>
    <n v="11.4"/>
    <n v="30.7"/>
    <n v="0.1"/>
    <n v="11.7"/>
    <n v="10.4"/>
    <n v="0.85399999999999998"/>
    <n v="0.91800000000000004"/>
    <n v="0"/>
    <n v="-999"/>
    <x v="22"/>
  </r>
  <r>
    <d v="2019-07-08T00:00:00"/>
    <n v="189"/>
    <n v="18.09"/>
    <n v="3.81"/>
    <n v="8.9"/>
    <n v="16.8"/>
    <n v="0"/>
    <n v="99.3"/>
    <n v="50.8"/>
    <n v="0.8"/>
    <n v="4.8"/>
    <n v="2.286"/>
    <n v="0"/>
    <n v="-999"/>
    <n v="10.4"/>
    <n v="32.299999999999997"/>
    <n v="-1.5"/>
    <n v="11.6"/>
    <n v="10.4"/>
    <n v="0.97199999999999998"/>
    <n v="0.94099999999999995"/>
    <n v="0"/>
    <n v="-999"/>
    <x v="22"/>
  </r>
  <r>
    <d v="2019-07-09T00:00:00"/>
    <n v="190"/>
    <n v="19.7"/>
    <n v="4.26"/>
    <n v="13.1"/>
    <n v="20.6"/>
    <n v="1.6"/>
    <n v="99.5"/>
    <n v="38.799999999999997"/>
    <n v="1.2"/>
    <n v="4.5999999999999996"/>
    <n v="0"/>
    <n v="0"/>
    <n v="-999"/>
    <n v="13.9"/>
    <n v="33.9"/>
    <n v="-0.5"/>
    <n v="12.5"/>
    <n v="10.3"/>
    <n v="0.94099999999999995"/>
    <n v="1.4850000000000001"/>
    <n v="0"/>
    <n v="-999"/>
    <x v="22"/>
  </r>
  <r>
    <d v="2019-07-10T00:00:00"/>
    <n v="191"/>
    <n v="12.97"/>
    <n v="2.67"/>
    <n v="12.4"/>
    <n v="18.8"/>
    <n v="6.7"/>
    <n v="98.9"/>
    <n v="48.9"/>
    <n v="1.1000000000000001"/>
    <n v="4.2"/>
    <n v="10.16"/>
    <n v="0"/>
    <n v="-999"/>
    <n v="13.9"/>
    <n v="32.5"/>
    <n v="5.8"/>
    <n v="13.6"/>
    <n v="10.5"/>
    <n v="1.0609999999999999"/>
    <n v="1.109"/>
    <n v="0"/>
    <n v="-999"/>
    <x v="22"/>
  </r>
  <r>
    <d v="2019-07-11T00:00:00"/>
    <n v="192"/>
    <n v="18.62"/>
    <n v="3.84"/>
    <n v="12.3"/>
    <n v="17.8"/>
    <n v="5.9"/>
    <n v="99.3"/>
    <n v="49.2"/>
    <n v="0.9"/>
    <n v="4.5"/>
    <n v="0"/>
    <n v="0"/>
    <n v="-999"/>
    <n v="14.8"/>
    <n v="32.1"/>
    <n v="5.3"/>
    <n v="14.3"/>
    <n v="10.7"/>
    <n v="1.0029999999999999"/>
    <n v="1.0349999999999999"/>
    <n v="0"/>
    <n v="-999"/>
    <x v="22"/>
  </r>
  <r>
    <d v="2019-07-12T00:00:00"/>
    <n v="193"/>
    <n v="21.59"/>
    <n v="4.67"/>
    <n v="12.7"/>
    <n v="19.7"/>
    <n v="3.1"/>
    <n v="98.7"/>
    <n v="48.1"/>
    <n v="0.8"/>
    <n v="4"/>
    <n v="0"/>
    <n v="0"/>
    <n v="-999"/>
    <n v="15.3"/>
    <n v="34.1"/>
    <n v="1.6"/>
    <n v="14.9"/>
    <n v="11"/>
    <n v="1.1040000000000001"/>
    <n v="1.1910000000000001"/>
    <n v="0"/>
    <n v="-999"/>
    <x v="22"/>
  </r>
  <r>
    <d v="2019-07-13T00:00:00"/>
    <n v="194"/>
    <n v="21.09"/>
    <n v="4.66"/>
    <n v="12.5"/>
    <n v="20.2"/>
    <n v="3.6"/>
    <n v="98.6"/>
    <n v="39.700000000000003"/>
    <n v="1.1000000000000001"/>
    <n v="4.5999999999999996"/>
    <n v="0"/>
    <n v="0"/>
    <n v="-999"/>
    <n v="15.3"/>
    <n v="36.700000000000003"/>
    <n v="1.5"/>
    <n v="14.2"/>
    <n v="11.2"/>
    <n v="0.94"/>
    <n v="1.427"/>
    <n v="0"/>
    <n v="-999"/>
    <x v="22"/>
  </r>
  <r>
    <d v="2019-07-14T00:00:00"/>
    <n v="195"/>
    <n v="19.760000000000002"/>
    <n v="4.3499999999999996"/>
    <n v="11.1"/>
    <n v="17.899999999999999"/>
    <n v="3.1"/>
    <n v="95.8"/>
    <n v="40.9"/>
    <n v="1.4"/>
    <n v="5.0999999999999996"/>
    <n v="0"/>
    <n v="0"/>
    <n v="-999"/>
    <n v="14.1"/>
    <n v="33.5"/>
    <n v="1.1000000000000001"/>
    <n v="14"/>
    <n v="11.3"/>
    <n v="0.83899999999999997"/>
    <n v="1.212"/>
    <n v="0"/>
    <n v="-999"/>
    <x v="22"/>
  </r>
  <r>
    <d v="2019-07-15T00:00:00"/>
    <n v="196"/>
    <n v="18.850000000000001"/>
    <n v="4.1100000000000003"/>
    <n v="10.7"/>
    <n v="18.2"/>
    <n v="2.8"/>
    <n v="97.8"/>
    <n v="36.700000000000003"/>
    <n v="1"/>
    <n v="4.5999999999999996"/>
    <n v="0.254"/>
    <n v="0"/>
    <n v="-999"/>
    <n v="14.5"/>
    <n v="40.200000000000003"/>
    <n v="1"/>
    <n v="13.5"/>
    <n v="11.4"/>
    <n v="0.76700000000000002"/>
    <n v="1.323"/>
    <n v="0"/>
    <n v="-999"/>
    <x v="22"/>
  </r>
  <r>
    <d v="2019-07-16T00:00:00"/>
    <n v="197"/>
    <n v="18.940000000000001"/>
    <n v="4.21"/>
    <n v="10.3"/>
    <n v="19.8"/>
    <n v="1.6"/>
    <n v="99.3"/>
    <n v="38.5"/>
    <n v="0.9"/>
    <n v="4.7"/>
    <n v="0.254"/>
    <n v="0"/>
    <n v="-999"/>
    <n v="12.5"/>
    <n v="33"/>
    <n v="-0.3"/>
    <n v="13.4"/>
    <n v="11.4"/>
    <n v="0.88900000000000001"/>
    <n v="1.42"/>
    <n v="0"/>
    <n v="-999"/>
    <x v="22"/>
  </r>
  <r>
    <d v="2019-07-17T00:00:00"/>
    <n v="198"/>
    <n v="10.56"/>
    <n v="2.09"/>
    <n v="10.1"/>
    <n v="15.1"/>
    <n v="5.9"/>
    <n v="97"/>
    <n v="64.400000000000006"/>
    <n v="1.2"/>
    <n v="5.0999999999999996"/>
    <n v="5.3339999999999996"/>
    <n v="0"/>
    <n v="-999"/>
    <n v="11.3"/>
    <n v="23.9"/>
    <n v="4.0999999999999996"/>
    <n v="12.7"/>
    <n v="11.4"/>
    <n v="1.105"/>
    <n v="0.61099999999999999"/>
    <n v="0"/>
    <n v="-999"/>
    <x v="22"/>
  </r>
  <r>
    <d v="2019-07-18T00:00:00"/>
    <n v="199"/>
    <n v="21.52"/>
    <n v="4.6100000000000003"/>
    <n v="7.3"/>
    <n v="11.7"/>
    <n v="1.2"/>
    <n v="95.7"/>
    <n v="44.2"/>
    <n v="2.8"/>
    <n v="7.3"/>
    <n v="0.76200000000000001"/>
    <n v="0"/>
    <n v="-999"/>
    <n v="9.1999999999999993"/>
    <n v="25"/>
    <n v="-1.2"/>
    <n v="10.9"/>
    <n v="11.3"/>
    <n v="0.60799999999999998"/>
    <n v="0.76700000000000002"/>
    <n v="0"/>
    <n v="-999"/>
    <x v="22"/>
  </r>
  <r>
    <d v="2019-07-19T00:00:00"/>
    <n v="200"/>
    <n v="18.03"/>
    <n v="3.98"/>
    <n v="6.6"/>
    <n v="12.6"/>
    <n v="0.4"/>
    <n v="98.1"/>
    <n v="52.6"/>
    <n v="1.5"/>
    <n v="4.8"/>
    <n v="0.76200000000000001"/>
    <n v="0"/>
    <n v="-999"/>
    <n v="9.1999999999999993"/>
    <n v="27.5"/>
    <n v="-1.5"/>
    <n v="10.5"/>
    <n v="11"/>
    <n v="0.76700000000000002"/>
    <n v="0.69099999999999995"/>
    <n v="0"/>
    <n v="-999"/>
    <x v="22"/>
  </r>
  <r>
    <d v="2019-07-20T00:00:00"/>
    <n v="201"/>
    <n v="17.059999999999999"/>
    <n v="3.75"/>
    <n v="7.9"/>
    <n v="14.5"/>
    <n v="1.8"/>
    <n v="98.9"/>
    <n v="51.4"/>
    <n v="1.1000000000000001"/>
    <n v="4.0999999999999996"/>
    <n v="1.016"/>
    <n v="0"/>
    <n v="-999"/>
    <n v="10.4"/>
    <n v="28"/>
    <n v="-0.3"/>
    <n v="11.3"/>
    <n v="10.7"/>
    <n v="0.84799999999999998"/>
    <n v="0.80200000000000005"/>
    <n v="0"/>
    <n v="-999"/>
    <x v="22"/>
  </r>
  <r>
    <d v="2019-07-21T00:00:00"/>
    <n v="202"/>
    <n v="29.53"/>
    <n v="6.53"/>
    <n v="12.5"/>
    <n v="22.8"/>
    <n v="1.1000000000000001"/>
    <n v="99.4"/>
    <n v="26"/>
    <n v="1.2"/>
    <n v="4.5999999999999996"/>
    <n v="0"/>
    <n v="0"/>
    <n v="-999"/>
    <n v="15.9"/>
    <n v="38.1"/>
    <n v="-1.5"/>
    <n v="13.9"/>
    <n v="10.6"/>
    <n v="0.72099999999999997"/>
    <n v="2.0529999999999999"/>
    <n v="0"/>
    <n v="-999"/>
    <x v="22"/>
  </r>
  <r>
    <d v="2019-07-22T00:00:00"/>
    <n v="203"/>
    <n v="22.71"/>
    <n v="5.05"/>
    <n v="15.1"/>
    <n v="26.2"/>
    <n v="3.3"/>
    <n v="97.6"/>
    <n v="27.2"/>
    <n v="1.1000000000000001"/>
    <n v="4.8"/>
    <n v="0.50800000000000001"/>
    <n v="0"/>
    <n v="-999"/>
    <n v="17.3"/>
    <n v="41.5"/>
    <n v="-0.1"/>
    <n v="15.5"/>
    <n v="11"/>
    <n v="0.92500000000000004"/>
    <n v="2.476"/>
    <n v="0"/>
    <n v="-999"/>
    <x v="22"/>
  </r>
  <r>
    <d v="2019-07-23T00:00:00"/>
    <n v="204"/>
    <n v="14.54"/>
    <n v="3.16"/>
    <n v="14.9"/>
    <n v="24.3"/>
    <n v="6.4"/>
    <n v="98.6"/>
    <n v="36.5"/>
    <n v="1.1000000000000001"/>
    <n v="5.0999999999999996"/>
    <n v="2.54"/>
    <n v="0"/>
    <n v="-999"/>
    <n v="15"/>
    <n v="33.700000000000003"/>
    <n v="3.8"/>
    <n v="14.8"/>
    <n v="11.4"/>
    <n v="1.109"/>
    <n v="1.929"/>
    <n v="0"/>
    <n v="-999"/>
    <x v="22"/>
  </r>
  <r>
    <d v="2019-07-24T00:00:00"/>
    <n v="205"/>
    <n v="14.91"/>
    <n v="3.22"/>
    <n v="8.3000000000000007"/>
    <n v="14.1"/>
    <n v="-0.6"/>
    <n v="98.8"/>
    <n v="47"/>
    <n v="2.1"/>
    <n v="7.3"/>
    <n v="2.286"/>
    <n v="0"/>
    <n v="-999"/>
    <n v="9.5"/>
    <n v="23.2"/>
    <n v="-2.1"/>
    <n v="12.2"/>
    <n v="11.6"/>
    <n v="0.75600000000000001"/>
    <n v="0.85199999999999998"/>
    <n v="0"/>
    <n v="-999"/>
    <x v="22"/>
  </r>
  <r>
    <d v="2019-07-25T00:00:00"/>
    <n v="206"/>
    <n v="26.34"/>
    <n v="5.84"/>
    <n v="11"/>
    <n v="20.7"/>
    <n v="-0.7"/>
    <n v="99"/>
    <n v="35.700000000000003"/>
    <n v="1.3"/>
    <n v="6.2"/>
    <n v="0"/>
    <n v="0"/>
    <n v="-999"/>
    <n v="13.5"/>
    <n v="35.5"/>
    <n v="-2.7"/>
    <n v="12.9"/>
    <n v="11.3"/>
    <n v="0.871"/>
    <n v="1.57"/>
    <n v="0"/>
    <n v="-999"/>
    <x v="22"/>
  </r>
  <r>
    <d v="2019-07-26T00:00:00"/>
    <n v="207"/>
    <n v="27.37"/>
    <n v="6.12"/>
    <n v="15"/>
    <n v="25.2"/>
    <n v="2.4"/>
    <n v="99.2"/>
    <n v="20.7"/>
    <n v="1.1000000000000001"/>
    <n v="5.3"/>
    <n v="0"/>
    <n v="0"/>
    <n v="-999"/>
    <n v="17.5"/>
    <n v="39.799999999999997"/>
    <n v="-0.7"/>
    <n v="15.5"/>
    <n v="11.3"/>
    <n v="0.66300000000000003"/>
    <n v="2.5419999999999998"/>
    <n v="0"/>
    <n v="-999"/>
    <x v="22"/>
  </r>
  <r>
    <d v="2019-07-27T00:00:00"/>
    <n v="208"/>
    <n v="24.35"/>
    <n v="5.42"/>
    <n v="12"/>
    <n v="17.600000000000001"/>
    <n v="2"/>
    <n v="98.4"/>
    <n v="35.299999999999997"/>
    <n v="1.8"/>
    <n v="7.5"/>
    <n v="0"/>
    <n v="0"/>
    <n v="-999"/>
    <n v="15.7"/>
    <n v="36"/>
    <n v="-0.4"/>
    <n v="15.6"/>
    <n v="11.7"/>
    <n v="0.71"/>
    <n v="1.302"/>
    <n v="0"/>
    <n v="-999"/>
    <x v="22"/>
  </r>
  <r>
    <d v="2019-07-28T00:00:00"/>
    <n v="209"/>
    <n v="24.38"/>
    <n v="5.53"/>
    <n v="10.1"/>
    <n v="19.7"/>
    <n v="0.5"/>
    <n v="99.4"/>
    <n v="36.9"/>
    <n v="1.3"/>
    <n v="4.7"/>
    <n v="0"/>
    <n v="0"/>
    <n v="-999"/>
    <n v="13.7"/>
    <n v="37.9"/>
    <n v="-2.1"/>
    <n v="14.5"/>
    <n v="12"/>
    <n v="0.84699999999999998"/>
    <n v="1.448"/>
    <n v="0"/>
    <n v="-999"/>
    <x v="22"/>
  </r>
  <r>
    <d v="2019-07-29T00:00:00"/>
    <n v="210"/>
    <n v="25.37"/>
    <n v="5.73"/>
    <n v="14.2"/>
    <n v="23.6"/>
    <n v="1.9"/>
    <n v="98.9"/>
    <n v="22.8"/>
    <n v="1"/>
    <n v="4.5"/>
    <n v="0"/>
    <n v="0"/>
    <n v="-999"/>
    <n v="17.2"/>
    <n v="39.799999999999997"/>
    <n v="-0.9"/>
    <n v="16"/>
    <n v="12"/>
    <n v="0.66400000000000003"/>
    <n v="2.2480000000000002"/>
    <n v="0"/>
    <n v="-999"/>
    <x v="22"/>
  </r>
  <r>
    <d v="2019-07-30T00:00:00"/>
    <n v="211"/>
    <n v="24.67"/>
    <n v="5.57"/>
    <n v="12.9"/>
    <n v="21.2"/>
    <n v="3.4"/>
    <n v="96"/>
    <n v="26.2"/>
    <n v="1.5"/>
    <n v="5"/>
    <n v="0"/>
    <n v="0"/>
    <n v="-999"/>
    <n v="16.399999999999999"/>
    <n v="37.6"/>
    <n v="0"/>
    <n v="16.2"/>
    <n v="12.3"/>
    <n v="0.65900000000000003"/>
    <n v="1.8580000000000001"/>
    <n v="0"/>
    <n v="-999"/>
    <x v="22"/>
  </r>
  <r>
    <d v="2019-07-31T00:00:00"/>
    <n v="212"/>
    <n v="23.25"/>
    <n v="5.28"/>
    <n v="12.3"/>
    <n v="22.7"/>
    <n v="1.2"/>
    <n v="99"/>
    <n v="34.1"/>
    <n v="1"/>
    <n v="4.5999999999999996"/>
    <n v="0"/>
    <n v="0"/>
    <n v="-999"/>
    <n v="15.7"/>
    <n v="42.5"/>
    <n v="-1.6"/>
    <n v="16"/>
    <n v="12.5"/>
    <n v="0.94099999999999995"/>
    <n v="1.8180000000000001"/>
    <n v="0"/>
    <n v="-999"/>
    <x v="22"/>
  </r>
  <r>
    <d v="2019-08-01T00:00:00"/>
    <n v="213"/>
    <n v="25.2"/>
    <n v="5.86"/>
    <n v="14.4"/>
    <n v="23.8"/>
    <n v="2.9"/>
    <n v="99.1"/>
    <n v="27.2"/>
    <n v="1.1000000000000001"/>
    <n v="4.4000000000000004"/>
    <n v="0"/>
    <n v="0"/>
    <n v="-999"/>
    <n v="16.899999999999999"/>
    <n v="41.1"/>
    <n v="-0.1"/>
    <n v="16.5"/>
    <n v="12.6"/>
    <n v="0.80200000000000005"/>
    <n v="2.1459999999999999"/>
    <n v="0"/>
    <n v="-999"/>
    <x v="23"/>
  </r>
  <r>
    <d v="2019-08-02T00:00:00"/>
    <n v="214"/>
    <n v="20.41"/>
    <n v="4.79"/>
    <n v="14.4"/>
    <n v="21"/>
    <n v="7.2"/>
    <n v="85.3"/>
    <n v="36.1"/>
    <n v="1.8"/>
    <n v="6.4"/>
    <n v="0"/>
    <n v="0"/>
    <n v="-999"/>
    <n v="16"/>
    <n v="38.1"/>
    <n v="0.4"/>
    <n v="16.2"/>
    <n v="12.7"/>
    <n v="0.89800000000000002"/>
    <n v="1.589"/>
    <n v="0"/>
    <n v="-999"/>
    <x v="23"/>
  </r>
  <r>
    <d v="2019-08-03T00:00:00"/>
    <n v="215"/>
    <n v="22.92"/>
    <n v="5.34"/>
    <n v="9.3000000000000007"/>
    <n v="17.399999999999999"/>
    <n v="-0.3"/>
    <n v="98.1"/>
    <n v="36.799999999999997"/>
    <n v="1.5"/>
    <n v="5.3"/>
    <n v="0"/>
    <n v="0"/>
    <n v="-999"/>
    <n v="12.3"/>
    <n v="36.200000000000003"/>
    <n v="-3.7"/>
    <n v="14.5"/>
    <n v="12.7"/>
    <n v="0.73099999999999998"/>
    <n v="1.256"/>
    <n v="0"/>
    <n v="-999"/>
    <x v="23"/>
  </r>
  <r>
    <d v="2019-08-04T00:00:00"/>
    <n v="216"/>
    <n v="26.76"/>
    <n v="6.22"/>
    <n v="10.8"/>
    <n v="20"/>
    <n v="0"/>
    <n v="99.5"/>
    <n v="23.3"/>
    <n v="1.4"/>
    <n v="5"/>
    <n v="0"/>
    <n v="0"/>
    <n v="-999"/>
    <n v="14.2"/>
    <n v="37.6"/>
    <n v="-3.7"/>
    <n v="14.7"/>
    <n v="12.5"/>
    <n v="0.54500000000000004"/>
    <n v="1.7929999999999999"/>
    <n v="0"/>
    <n v="-999"/>
    <x v="23"/>
  </r>
  <r>
    <d v="2019-08-05T00:00:00"/>
    <n v="217"/>
    <n v="26.16"/>
    <n v="6.09"/>
    <n v="14.3"/>
    <n v="24.8"/>
    <n v="2"/>
    <n v="98.7"/>
    <n v="28.6"/>
    <n v="1"/>
    <n v="5.4"/>
    <n v="0"/>
    <n v="0"/>
    <n v="-999"/>
    <n v="17.3"/>
    <n v="41.7"/>
    <n v="-2.1"/>
    <n v="16.2"/>
    <n v="12.5"/>
    <n v="0.89500000000000002"/>
    <n v="2.2349999999999999"/>
    <n v="0"/>
    <n v="-999"/>
    <x v="23"/>
  </r>
  <r>
    <d v="2019-08-06T00:00:00"/>
    <n v="218"/>
    <n v="26.9"/>
    <n v="6.36"/>
    <n v="16.2"/>
    <n v="27"/>
    <n v="3.4"/>
    <n v="98.3"/>
    <n v="9"/>
    <n v="1.2"/>
    <n v="5.2"/>
    <n v="0"/>
    <n v="0"/>
    <n v="-999"/>
    <n v="18.100000000000001"/>
    <n v="43.4"/>
    <n v="-1.3"/>
    <n v="17.100000000000001"/>
    <n v="12.7"/>
    <n v="0.32100000000000001"/>
    <n v="3.2440000000000002"/>
    <n v="0"/>
    <n v="-999"/>
    <x v="23"/>
  </r>
  <r>
    <d v="2019-08-07T00:00:00"/>
    <n v="219"/>
    <n v="26.77"/>
    <n v="6.35"/>
    <n v="16.899999999999999"/>
    <n v="27.5"/>
    <n v="2.1"/>
    <n v="88.3"/>
    <n v="12.7"/>
    <n v="1.5"/>
    <n v="5.6"/>
    <n v="0"/>
    <n v="0"/>
    <n v="-999"/>
    <n v="18.399999999999999"/>
    <n v="43.7"/>
    <n v="-2.2999999999999998"/>
    <n v="17.100000000000001"/>
    <n v="12.9"/>
    <n v="0.46600000000000003"/>
    <n v="3.2040000000000002"/>
    <n v="0"/>
    <n v="-999"/>
    <x v="23"/>
  </r>
  <r>
    <d v="2019-08-08T00:00:00"/>
    <n v="220"/>
    <n v="26.36"/>
    <n v="6.26"/>
    <n v="17.8"/>
    <n v="26.6"/>
    <n v="5.3"/>
    <n v="78.7"/>
    <n v="15.5"/>
    <n v="1.5"/>
    <n v="5.7"/>
    <n v="0"/>
    <n v="0"/>
    <n v="-999"/>
    <n v="19.100000000000001"/>
    <n v="42.9"/>
    <n v="-1.3"/>
    <n v="17.8"/>
    <n v="13.1"/>
    <n v="0.54"/>
    <n v="2.9420000000000002"/>
    <n v="0"/>
    <n v="-999"/>
    <x v="23"/>
  </r>
  <r>
    <d v="2019-08-09T00:00:00"/>
    <n v="221"/>
    <n v="20.91"/>
    <n v="4.97"/>
    <n v="16.7"/>
    <n v="23.8"/>
    <n v="6.7"/>
    <n v="85.7"/>
    <n v="31.1"/>
    <n v="1.2"/>
    <n v="5"/>
    <n v="0"/>
    <n v="0"/>
    <n v="-999"/>
    <n v="19.100000000000001"/>
    <n v="40.6"/>
    <n v="1.8"/>
    <n v="17.899999999999999"/>
    <n v="13.3"/>
    <n v="0.91700000000000004"/>
    <n v="2.0310000000000001"/>
    <n v="0"/>
    <n v="-999"/>
    <x v="23"/>
  </r>
  <r>
    <d v="2019-08-10T00:00:00"/>
    <n v="222"/>
    <n v="10.96"/>
    <n v="2.39"/>
    <n v="13.3"/>
    <n v="18.899999999999999"/>
    <n v="8.1999999999999993"/>
    <n v="98.2"/>
    <n v="50.8"/>
    <n v="0.9"/>
    <n v="4.3"/>
    <n v="23.114000000000001"/>
    <n v="0"/>
    <n v="-999"/>
    <n v="14.6"/>
    <n v="27.5"/>
    <n v="5.9"/>
    <n v="15.9"/>
    <n v="13.4"/>
    <n v="1.109"/>
    <n v="1.0740000000000001"/>
    <n v="0"/>
    <n v="-999"/>
    <x v="23"/>
  </r>
  <r>
    <d v="2019-08-11T00:00:00"/>
    <n v="223"/>
    <n v="7.07"/>
    <n v="1.33"/>
    <n v="9.6"/>
    <n v="12.6"/>
    <n v="7.9"/>
    <n v="99.3"/>
    <n v="74.5"/>
    <n v="1.5"/>
    <n v="5.8"/>
    <n v="8.6359999999999992"/>
    <n v="0"/>
    <n v="-999"/>
    <n v="10.9"/>
    <n v="17.3"/>
    <n v="7.6"/>
    <n v="12.9"/>
    <n v="13.2"/>
    <n v="1.087"/>
    <n v="0.372"/>
    <n v="0"/>
    <n v="-999"/>
    <x v="23"/>
  </r>
  <r>
    <d v="2019-08-12T00:00:00"/>
    <n v="224"/>
    <n v="21.73"/>
    <n v="4.7300000000000004"/>
    <n v="11.3"/>
    <n v="19"/>
    <n v="5.0999999999999996"/>
    <n v="98.7"/>
    <n v="35.1"/>
    <n v="1.1000000000000001"/>
    <n v="4.8"/>
    <n v="0.254"/>
    <n v="0"/>
    <n v="-999"/>
    <n v="13.6"/>
    <n v="28.6"/>
    <n v="3.2"/>
    <n v="14.3"/>
    <n v="12.7"/>
    <n v="0.77100000000000002"/>
    <n v="1.4259999999999999"/>
    <n v="0"/>
    <n v="-999"/>
    <x v="23"/>
  </r>
  <r>
    <d v="2019-08-13T00:00:00"/>
    <n v="225"/>
    <n v="14.1"/>
    <n v="3.21"/>
    <n v="10.199999999999999"/>
    <n v="19"/>
    <n v="2.2999999999999998"/>
    <n v="99.6"/>
    <n v="42.6"/>
    <n v="0.7"/>
    <n v="4.7"/>
    <n v="5.5880000000000001"/>
    <n v="0"/>
    <n v="-999"/>
    <n v="11"/>
    <n v="29.5"/>
    <n v="-0.3"/>
    <n v="12.8"/>
    <n v="12.6"/>
    <n v="0.93600000000000005"/>
    <n v="1.2609999999999999"/>
    <n v="0"/>
    <n v="-999"/>
    <x v="23"/>
  </r>
  <r>
    <d v="2019-08-14T00:00:00"/>
    <n v="226"/>
    <n v="22.94"/>
    <n v="5.12"/>
    <n v="11.3"/>
    <n v="19.899999999999999"/>
    <n v="3.6"/>
    <n v="99.7"/>
    <n v="34.200000000000003"/>
    <n v="1"/>
    <n v="5.6"/>
    <n v="0"/>
    <n v="0"/>
    <n v="-999"/>
    <n v="12.6"/>
    <n v="30.6"/>
    <n v="1.5"/>
    <n v="13.5"/>
    <n v="12.3"/>
    <n v="0.79500000000000004"/>
    <n v="1.5289999999999999"/>
    <n v="0"/>
    <n v="-999"/>
    <x v="23"/>
  </r>
  <r>
    <d v="2019-08-15T00:00:00"/>
    <n v="227"/>
    <n v="21.29"/>
    <n v="4.9400000000000004"/>
    <n v="11.5"/>
    <n v="20.9"/>
    <n v="2.5"/>
    <n v="99.8"/>
    <n v="35.700000000000003"/>
    <n v="1.1000000000000001"/>
    <n v="5.0999999999999996"/>
    <n v="0"/>
    <n v="0"/>
    <n v="-999"/>
    <n v="12.7"/>
    <n v="35.299999999999997"/>
    <n v="-0.5"/>
    <n v="13.6"/>
    <n v="12.3"/>
    <n v="0.88200000000000001"/>
    <n v="1.589"/>
    <n v="0"/>
    <n v="-999"/>
    <x v="23"/>
  </r>
  <r>
    <d v="2019-08-16T00:00:00"/>
    <n v="228"/>
    <n v="8.81"/>
    <n v="1.98"/>
    <n v="10.5"/>
    <n v="15.5"/>
    <n v="3"/>
    <n v="98.6"/>
    <n v="55.4"/>
    <n v="1.5"/>
    <n v="4.2"/>
    <n v="0.254"/>
    <n v="0"/>
    <n v="-999"/>
    <n v="11.1"/>
    <n v="28.4"/>
    <n v="0.4"/>
    <n v="11.8"/>
    <n v="12.3"/>
    <n v="0.97499999999999998"/>
    <n v="0.78500000000000003"/>
    <n v="0"/>
    <n v="-999"/>
    <x v="23"/>
  </r>
  <r>
    <d v="2019-08-17T00:00:00"/>
    <n v="229"/>
    <n v="18.32"/>
    <n v="4.21"/>
    <n v="10.4"/>
    <n v="17.8"/>
    <n v="1.4"/>
    <n v="98.7"/>
    <n v="41.1"/>
    <n v="1.8"/>
    <n v="6.1"/>
    <n v="0"/>
    <n v="0"/>
    <n v="-999"/>
    <n v="12"/>
    <n v="33.4"/>
    <n v="-1.1000000000000001"/>
    <n v="12.7"/>
    <n v="12.1"/>
    <n v="0.83699999999999997"/>
    <n v="1.2"/>
    <n v="0"/>
    <n v="-999"/>
    <x v="23"/>
  </r>
  <r>
    <d v="2019-08-18T00:00:00"/>
    <n v="230"/>
    <n v="24.38"/>
    <n v="5.67"/>
    <n v="12.7"/>
    <n v="22.2"/>
    <n v="0.1"/>
    <n v="99.2"/>
    <n v="31.9"/>
    <n v="1.3"/>
    <n v="4.9000000000000004"/>
    <n v="0"/>
    <n v="0"/>
    <n v="-999"/>
    <n v="14.1"/>
    <n v="35"/>
    <n v="-2.8"/>
    <n v="14.1"/>
    <n v="11.9"/>
    <n v="0.85399999999999998"/>
    <n v="1.8220000000000001"/>
    <n v="0"/>
    <n v="-999"/>
    <x v="23"/>
  </r>
  <r>
    <d v="2019-08-19T00:00:00"/>
    <n v="231"/>
    <n v="23.49"/>
    <n v="5.55"/>
    <n v="12.2"/>
    <n v="20.9"/>
    <n v="3.1"/>
    <n v="93.1"/>
    <n v="28.7"/>
    <n v="1.4"/>
    <n v="4.5"/>
    <n v="0"/>
    <n v="0"/>
    <n v="-999"/>
    <n v="13.9"/>
    <n v="35.6"/>
    <n v="-0.9"/>
    <n v="14.7"/>
    <n v="12"/>
    <n v="0.70899999999999996"/>
    <n v="1.762"/>
    <n v="0"/>
    <n v="-999"/>
    <x v="23"/>
  </r>
  <r>
    <d v="2019-08-20T00:00:00"/>
    <n v="232"/>
    <n v="22.44"/>
    <n v="5.28"/>
    <n v="14.4"/>
    <n v="24.7"/>
    <n v="2.1"/>
    <n v="97"/>
    <n v="27.4"/>
    <n v="1.1000000000000001"/>
    <n v="4.5999999999999996"/>
    <n v="0"/>
    <n v="0"/>
    <n v="-999"/>
    <n v="15.8"/>
    <n v="39.4"/>
    <n v="-1.3"/>
    <n v="15.3"/>
    <n v="12.2"/>
    <n v="0.85199999999999998"/>
    <n v="2.2589999999999999"/>
    <n v="0"/>
    <n v="-999"/>
    <x v="23"/>
  </r>
  <r>
    <d v="2019-08-21T00:00:00"/>
    <n v="233"/>
    <n v="10.83"/>
    <n v="2.52"/>
    <n v="12.6"/>
    <n v="21.3"/>
    <n v="4.7"/>
    <n v="97.7"/>
    <n v="32.799999999999997"/>
    <n v="0.8"/>
    <n v="4.0999999999999996"/>
    <n v="0.50800000000000001"/>
    <n v="0"/>
    <n v="-999"/>
    <n v="12.2"/>
    <n v="31.7"/>
    <n v="0.1"/>
    <n v="13.8"/>
    <n v="12.4"/>
    <n v="0.83099999999999996"/>
    <n v="1.702"/>
    <n v="0"/>
    <n v="-999"/>
    <x v="23"/>
  </r>
  <r>
    <d v="2019-08-22T00:00:00"/>
    <n v="234"/>
    <n v="22.87"/>
    <n v="5.33"/>
    <n v="8.9"/>
    <n v="17.2"/>
    <n v="0.2"/>
    <n v="99.2"/>
    <n v="37.6"/>
    <n v="1.5"/>
    <n v="6.6"/>
    <n v="0"/>
    <n v="0"/>
    <n v="-999"/>
    <n v="11.3"/>
    <n v="31.8"/>
    <n v="-2.7"/>
    <n v="13.3"/>
    <n v="12.2"/>
    <n v="0.73799999999999999"/>
    <n v="1.224"/>
    <n v="0"/>
    <n v="-999"/>
    <x v="23"/>
  </r>
  <r>
    <d v="2019-08-23T00:00:00"/>
    <n v="235"/>
    <n v="8.24"/>
    <n v="1.85"/>
    <n v="8.4"/>
    <n v="16.100000000000001"/>
    <n v="1.3"/>
    <n v="99.2"/>
    <n v="50"/>
    <n v="0.6"/>
    <n v="3.9"/>
    <n v="1.016"/>
    <n v="0"/>
    <n v="-999"/>
    <n v="8.5"/>
    <n v="22.7"/>
    <n v="-1.4"/>
    <n v="11.1"/>
    <n v="12.1"/>
    <n v="0.91500000000000004"/>
    <n v="0.91500000000000004"/>
    <n v="0"/>
    <n v="-999"/>
    <x v="23"/>
  </r>
  <r>
    <d v="2019-08-24T00:00:00"/>
    <n v="236"/>
    <n v="21.56"/>
    <n v="5.05"/>
    <n v="9.5"/>
    <n v="16.100000000000001"/>
    <n v="0.6"/>
    <n v="98.7"/>
    <n v="42.9"/>
    <n v="2.1"/>
    <n v="7"/>
    <n v="0"/>
    <n v="0"/>
    <n v="-999"/>
    <n v="11.4"/>
    <n v="32.1"/>
    <n v="-1.5"/>
    <n v="12.1"/>
    <n v="11.8"/>
    <n v="0.78500000000000003"/>
    <n v="1.0449999999999999"/>
    <n v="0"/>
    <n v="-999"/>
    <x v="23"/>
  </r>
  <r>
    <d v="2019-08-25T00:00:00"/>
    <n v="237"/>
    <n v="14.64"/>
    <n v="3.17"/>
    <n v="7.3"/>
    <n v="13.3"/>
    <n v="0.1"/>
    <n v="99.2"/>
    <n v="54.4"/>
    <n v="1.3"/>
    <n v="5"/>
    <n v="7.8739999999999997"/>
    <n v="0"/>
    <n v="-999"/>
    <n v="9.1"/>
    <n v="25.7"/>
    <n v="-1.3"/>
    <n v="11.4"/>
    <n v="11.7"/>
    <n v="0.83099999999999996"/>
    <n v="0.69599999999999995"/>
    <n v="0"/>
    <n v="-999"/>
    <x v="23"/>
  </r>
  <r>
    <d v="2019-08-26T00:00:00"/>
    <n v="238"/>
    <n v="19.82"/>
    <n v="4.38"/>
    <n v="7"/>
    <n v="15.3"/>
    <n v="-0.9"/>
    <n v="99.8"/>
    <n v="43.3"/>
    <n v="1"/>
    <n v="5.0999999999999996"/>
    <n v="0.254"/>
    <n v="0"/>
    <n v="-999"/>
    <n v="8.4"/>
    <n v="26.8"/>
    <n v="-2.2999999999999998"/>
    <n v="10.8"/>
    <n v="11.5"/>
    <n v="0.753"/>
    <n v="0.98499999999999999"/>
    <n v="0"/>
    <n v="-999"/>
    <x v="23"/>
  </r>
  <r>
    <d v="2019-08-27T00:00:00"/>
    <n v="239"/>
    <n v="22.31"/>
    <n v="5.21"/>
    <n v="11.7"/>
    <n v="23.2"/>
    <n v="-0.5"/>
    <n v="99.7"/>
    <n v="29"/>
    <n v="0.7"/>
    <n v="3.5"/>
    <n v="0"/>
    <n v="0"/>
    <n v="-999"/>
    <n v="12.3"/>
    <n v="33.5"/>
    <n v="-3"/>
    <n v="12.5"/>
    <n v="11.3"/>
    <n v="0.82399999999999995"/>
    <n v="2.0190000000000001"/>
    <n v="0"/>
    <n v="-999"/>
    <x v="23"/>
  </r>
  <r>
    <d v="2019-08-28T00:00:00"/>
    <n v="240"/>
    <n v="22.22"/>
    <n v="5.23"/>
    <n v="12.6"/>
    <n v="23.3"/>
    <n v="2.2999999999999998"/>
    <n v="98.8"/>
    <n v="30.8"/>
    <n v="1"/>
    <n v="4.3"/>
    <n v="0"/>
    <n v="0"/>
    <n v="-999"/>
    <n v="13.6"/>
    <n v="35.5"/>
    <n v="-1.5"/>
    <n v="14.1"/>
    <n v="11.4"/>
    <n v="0.88100000000000001"/>
    <n v="1.9790000000000001"/>
    <n v="0"/>
    <n v="-999"/>
    <x v="23"/>
  </r>
  <r>
    <d v="2019-08-29T00:00:00"/>
    <n v="241"/>
    <n v="22.21"/>
    <n v="5.26"/>
    <n v="13.7"/>
    <n v="25.1"/>
    <n v="1.2"/>
    <n v="99.3"/>
    <n v="15.1"/>
    <n v="1"/>
    <n v="4.7"/>
    <n v="0"/>
    <n v="0"/>
    <n v="-999"/>
    <n v="14.5"/>
    <n v="40.200000000000003"/>
    <n v="-2.6"/>
    <n v="14.3"/>
    <n v="11.6"/>
    <n v="0.48099999999999998"/>
    <n v="2.7050000000000001"/>
    <n v="0"/>
    <n v="-999"/>
    <x v="23"/>
  </r>
  <r>
    <d v="2019-08-30T00:00:00"/>
    <n v="242"/>
    <n v="16.399999999999999"/>
    <n v="3.83"/>
    <n v="13.4"/>
    <n v="21.9"/>
    <n v="6.2"/>
    <n v="98.4"/>
    <n v="39.1"/>
    <n v="0.8"/>
    <n v="4.5999999999999996"/>
    <n v="0"/>
    <n v="0"/>
    <n v="-999"/>
    <n v="15.6"/>
    <n v="36"/>
    <n v="2.8"/>
    <n v="15"/>
    <n v="11.8"/>
    <n v="1.0269999999999999"/>
    <n v="1.6"/>
    <n v="0"/>
    <n v="-999"/>
    <x v="23"/>
  </r>
  <r>
    <d v="2019-08-31T00:00:00"/>
    <n v="243"/>
    <n v="12.67"/>
    <n v="2.93"/>
    <n v="13.5"/>
    <n v="22.7"/>
    <n v="6.4"/>
    <n v="99.3"/>
    <n v="40.9"/>
    <n v="0.8"/>
    <n v="4.3"/>
    <n v="1.016"/>
    <n v="0"/>
    <n v="-999"/>
    <n v="14.8"/>
    <n v="37.1"/>
    <n v="3.7"/>
    <n v="15.1"/>
    <n v="12.1"/>
    <n v="1.1279999999999999"/>
    <n v="1.63"/>
    <n v="0"/>
    <n v="-999"/>
    <x v="23"/>
  </r>
  <r>
    <d v="2019-09-01T00:00:00"/>
    <n v="244"/>
    <n v="17.329999999999998"/>
    <n v="3.99"/>
    <n v="12.3"/>
    <n v="21.1"/>
    <n v="4"/>
    <n v="99.5"/>
    <n v="39.700000000000003"/>
    <n v="1.1000000000000001"/>
    <n v="5.4"/>
    <n v="0.254"/>
    <n v="0"/>
    <n v="-999"/>
    <n v="13.5"/>
    <n v="32.299999999999997"/>
    <n v="0.5"/>
    <n v="14.2"/>
    <n v="12.1"/>
    <n v="0.99299999999999999"/>
    <n v="1.5089999999999999"/>
    <n v="0"/>
    <n v="-999"/>
    <x v="24"/>
  </r>
  <r>
    <d v="2019-09-02T00:00:00"/>
    <n v="245"/>
    <n v="20.329999999999998"/>
    <n v="4.79"/>
    <n v="10.4"/>
    <n v="18.899999999999999"/>
    <n v="2.5"/>
    <n v="99.3"/>
    <n v="35.5"/>
    <n v="1.4"/>
    <n v="5"/>
    <n v="0"/>
    <n v="0"/>
    <n v="-999"/>
    <n v="11.8"/>
    <n v="32.299999999999997"/>
    <n v="-1.1000000000000001"/>
    <n v="13.7"/>
    <n v="12.1"/>
    <n v="0.77500000000000002"/>
    <n v="1.4079999999999999"/>
    <n v="0"/>
    <n v="-999"/>
    <x v="24"/>
  </r>
  <r>
    <d v="2019-09-03T00:00:00"/>
    <n v="246"/>
    <n v="20.66"/>
    <n v="4.8499999999999996"/>
    <n v="13.2"/>
    <n v="24.2"/>
    <n v="1.6"/>
    <n v="99.2"/>
    <n v="27.5"/>
    <n v="1.3"/>
    <n v="6.3"/>
    <n v="5.08"/>
    <n v="0"/>
    <n v="-999"/>
    <n v="15"/>
    <n v="38.4"/>
    <n v="-2.4"/>
    <n v="14.4"/>
    <n v="12.1"/>
    <n v="0.83"/>
    <n v="2.1890000000000001"/>
    <n v="0"/>
    <n v="-999"/>
    <x v="24"/>
  </r>
  <r>
    <d v="2019-09-04T00:00:00"/>
    <n v="247"/>
    <n v="18.850000000000001"/>
    <n v="4.26"/>
    <n v="10.6"/>
    <n v="20.7"/>
    <n v="2.4"/>
    <n v="99.9"/>
    <n v="35.4"/>
    <n v="0.6"/>
    <n v="3.4"/>
    <n v="0.254"/>
    <n v="0"/>
    <n v="-999"/>
    <n v="11.1"/>
    <n v="30.8"/>
    <n v="0.2"/>
    <n v="13.7"/>
    <n v="12.1"/>
    <n v="0.86399999999999999"/>
    <n v="1.577"/>
    <n v="0"/>
    <n v="-999"/>
    <x v="24"/>
  </r>
  <r>
    <d v="2019-09-05T00:00:00"/>
    <n v="248"/>
    <n v="19.989999999999998"/>
    <n v="4.72"/>
    <n v="12.3"/>
    <n v="23.7"/>
    <n v="1.1000000000000001"/>
    <n v="99.7"/>
    <n v="30.3"/>
    <n v="0.8"/>
    <n v="3.8"/>
    <n v="0"/>
    <n v="0"/>
    <n v="-999"/>
    <n v="13"/>
    <n v="34"/>
    <n v="-1.7"/>
    <n v="13.6"/>
    <n v="12"/>
    <n v="0.88800000000000001"/>
    <n v="2.0419999999999998"/>
    <n v="0"/>
    <n v="-999"/>
    <x v="24"/>
  </r>
  <r>
    <d v="2019-09-06T00:00:00"/>
    <n v="249"/>
    <n v="14.64"/>
    <n v="3.42"/>
    <n v="12.9"/>
    <n v="23.2"/>
    <n v="5.0999999999999996"/>
    <n v="99.1"/>
    <n v="31.2"/>
    <n v="0.6"/>
    <n v="3.6"/>
    <n v="0"/>
    <n v="0"/>
    <n v="-999"/>
    <n v="13.4"/>
    <n v="33.299999999999997"/>
    <n v="0.8"/>
    <n v="13.9"/>
    <n v="12"/>
    <n v="0.88700000000000001"/>
    <n v="1.956"/>
    <n v="0"/>
    <n v="-999"/>
    <x v="24"/>
  </r>
  <r>
    <d v="2019-09-07T00:00:00"/>
    <n v="250"/>
    <n v="14.76"/>
    <n v="3.46"/>
    <n v="12.2"/>
    <n v="22"/>
    <n v="3.1"/>
    <n v="99.9"/>
    <n v="39.799999999999997"/>
    <n v="0.9"/>
    <n v="5"/>
    <n v="0"/>
    <n v="0"/>
    <n v="-999"/>
    <n v="12.8"/>
    <n v="32.9"/>
    <n v="-1.2"/>
    <n v="13.3"/>
    <n v="12"/>
    <n v="1.052"/>
    <n v="1.591"/>
    <n v="0"/>
    <n v="-999"/>
    <x v="24"/>
  </r>
  <r>
    <d v="2019-09-08T00:00:00"/>
    <n v="251"/>
    <n v="4.43"/>
    <n v="0.81"/>
    <n v="9"/>
    <n v="12.1"/>
    <n v="6.7"/>
    <n v="98.6"/>
    <n v="78.3"/>
    <n v="0.6"/>
    <n v="3.8"/>
    <n v="8.89"/>
    <n v="0"/>
    <n v="-999"/>
    <n v="9.6999999999999993"/>
    <n v="16.5"/>
    <n v="3.9"/>
    <n v="11.7"/>
    <n v="12"/>
    <n v="1.105"/>
    <n v="0.30599999999999999"/>
    <n v="0"/>
    <n v="-999"/>
    <x v="24"/>
  </r>
  <r>
    <d v="2019-09-09T00:00:00"/>
    <n v="252"/>
    <n v="8.33"/>
    <n v="1.55"/>
    <n v="7.4"/>
    <n v="14.5"/>
    <n v="3.5"/>
    <n v="99.4"/>
    <n v="55.5"/>
    <n v="0.4"/>
    <n v="3.3"/>
    <n v="5.3339999999999996"/>
    <n v="0"/>
    <n v="-999"/>
    <n v="9.1"/>
    <n v="24.4"/>
    <n v="2.7"/>
    <n v="10.9"/>
    <n v="11.7"/>
    <n v="0.91600000000000004"/>
    <n v="0.73499999999999999"/>
    <n v="0"/>
    <n v="-999"/>
    <x v="24"/>
  </r>
  <r>
    <d v="2019-09-10T00:00:00"/>
    <n v="253"/>
    <n v="8"/>
    <n v="1.43"/>
    <n v="7.1"/>
    <n v="14.3"/>
    <n v="2.7"/>
    <n v="99.5"/>
    <n v="62.2"/>
    <n v="0.4"/>
    <n v="2.6"/>
    <n v="7.8739999999999997"/>
    <n v="0"/>
    <n v="-999"/>
    <n v="8.4"/>
    <n v="21.6"/>
    <n v="1.7"/>
    <n v="10.199999999999999"/>
    <n v="11.4"/>
    <n v="1.014"/>
    <n v="0.61599999999999999"/>
    <n v="0"/>
    <n v="-999"/>
    <x v="24"/>
  </r>
  <r>
    <d v="2019-09-11T00:00:00"/>
    <n v="254"/>
    <n v="12.52"/>
    <n v="2.4500000000000002"/>
    <n v="8.9"/>
    <n v="14.4"/>
    <n v="4.9000000000000004"/>
    <n v="99.6"/>
    <n v="55.2"/>
    <n v="0.6"/>
    <n v="3.6"/>
    <n v="3.556"/>
    <n v="0"/>
    <n v="-999"/>
    <n v="10.7"/>
    <n v="24.3"/>
    <n v="4.3"/>
    <n v="11.3"/>
    <n v="11.2"/>
    <n v="0.90500000000000003"/>
    <n v="0.73499999999999999"/>
    <n v="0"/>
    <n v="-999"/>
    <x v="24"/>
  </r>
  <r>
    <d v="2019-09-12T00:00:00"/>
    <n v="255"/>
    <n v="13.58"/>
    <n v="2.85"/>
    <n v="9.6"/>
    <n v="16.100000000000001"/>
    <n v="2.5"/>
    <n v="99.8"/>
    <n v="46.7"/>
    <n v="1.1000000000000001"/>
    <n v="5.6"/>
    <n v="0.50800000000000001"/>
    <n v="0"/>
    <n v="-999"/>
    <n v="10.3"/>
    <n v="24.7"/>
    <n v="0.3"/>
    <n v="11.2"/>
    <n v="11.1"/>
    <n v="0.85399999999999998"/>
    <n v="0.97499999999999998"/>
    <n v="0"/>
    <n v="-999"/>
    <x v="24"/>
  </r>
  <r>
    <d v="2019-09-13T00:00:00"/>
    <n v="256"/>
    <n v="11.02"/>
    <n v="2.4"/>
    <n v="8.1999999999999993"/>
    <n v="13.1"/>
    <n v="4.0999999999999996"/>
    <n v="98.9"/>
    <n v="60.5"/>
    <n v="1.4"/>
    <n v="5.0999999999999996"/>
    <n v="1.524"/>
    <n v="0"/>
    <n v="-999"/>
    <n v="8.9"/>
    <n v="23.6"/>
    <n v="2.1"/>
    <n v="10.5"/>
    <n v="11.1"/>
    <n v="0.91200000000000003"/>
    <n v="0.59499999999999997"/>
    <n v="0"/>
    <n v="-999"/>
    <x v="24"/>
  </r>
  <r>
    <d v="2019-09-14T00:00:00"/>
    <n v="257"/>
    <n v="6.79"/>
    <n v="1.25"/>
    <n v="8"/>
    <n v="12"/>
    <n v="5.8"/>
    <n v="99.2"/>
    <n v="71.5"/>
    <n v="1"/>
    <n v="3.7"/>
    <n v="1.27"/>
    <n v="0"/>
    <n v="-999"/>
    <n v="9.1"/>
    <n v="16.600000000000001"/>
    <n v="5.7"/>
    <n v="10.1"/>
    <n v="10.9"/>
    <n v="1.002"/>
    <n v="0.4"/>
    <n v="0"/>
    <n v="-999"/>
    <x v="24"/>
  </r>
  <r>
    <d v="2019-09-15T00:00:00"/>
    <n v="258"/>
    <n v="3.21"/>
    <n v="0.5"/>
    <n v="6.6"/>
    <n v="8.6"/>
    <n v="4.7"/>
    <n v="98.9"/>
    <n v="87.6"/>
    <n v="0.7"/>
    <n v="3"/>
    <n v="22.86"/>
    <n v="0"/>
    <n v="-999"/>
    <n v="7.7"/>
    <n v="11.7"/>
    <n v="5"/>
    <n v="9"/>
    <n v="10.7"/>
    <n v="0.97799999999999998"/>
    <n v="0.13900000000000001"/>
    <n v="0"/>
    <n v="-999"/>
    <x v="24"/>
  </r>
  <r>
    <d v="2019-09-16T00:00:00"/>
    <n v="259"/>
    <n v="9.01"/>
    <n v="1.67"/>
    <n v="5.6"/>
    <n v="10.3"/>
    <n v="0.9"/>
    <n v="99.4"/>
    <n v="60.7"/>
    <n v="0.5"/>
    <n v="3"/>
    <n v="2.032"/>
    <n v="0"/>
    <n v="-999"/>
    <n v="7.5"/>
    <n v="17.8"/>
    <n v="0.1"/>
    <n v="9.1999999999999993"/>
    <n v="10.4"/>
    <n v="0.76"/>
    <n v="0.49199999999999999"/>
    <n v="0"/>
    <n v="-999"/>
    <x v="24"/>
  </r>
  <r>
    <d v="2019-09-17T00:00:00"/>
    <n v="260"/>
    <n v="6.39"/>
    <n v="1.1399999999999999"/>
    <n v="4.5999999999999996"/>
    <n v="8.6999999999999993"/>
    <n v="3.1"/>
    <n v="99.4"/>
    <n v="70"/>
    <n v="1"/>
    <n v="4.8"/>
    <n v="6.6040000000000001"/>
    <n v="0"/>
    <n v="-999"/>
    <n v="6"/>
    <n v="15.4"/>
    <n v="1.9"/>
    <n v="7.6"/>
    <n v="10.199999999999999"/>
    <n v="0.78700000000000003"/>
    <n v="0.33700000000000002"/>
    <n v="0"/>
    <n v="-999"/>
    <x v="24"/>
  </r>
  <r>
    <d v="2019-09-18T00:00:00"/>
    <n v="261"/>
    <n v="5.89"/>
    <n v="0.98"/>
    <n v="5.0999999999999996"/>
    <n v="8.1999999999999993"/>
    <n v="2.4"/>
    <n v="99.5"/>
    <n v="80.8"/>
    <n v="0.7"/>
    <n v="3.5"/>
    <n v="3.81"/>
    <n v="0"/>
    <n v="-999"/>
    <n v="6.8"/>
    <n v="14.4"/>
    <n v="2.2999999999999998"/>
    <n v="8"/>
    <n v="9.9"/>
    <n v="0.878"/>
    <n v="0.20899999999999999"/>
    <n v="0"/>
    <n v="-999"/>
    <x v="24"/>
  </r>
  <r>
    <d v="2019-09-19T00:00:00"/>
    <n v="262"/>
    <n v="13.15"/>
    <n v="2.64"/>
    <n v="6.7"/>
    <n v="11.2"/>
    <n v="-0.5"/>
    <n v="99.5"/>
    <n v="57.4"/>
    <n v="1.1000000000000001"/>
    <n v="4.0999999999999996"/>
    <n v="1.016"/>
    <n v="0"/>
    <n v="-999"/>
    <n v="8"/>
    <n v="20.8"/>
    <n v="-1.2"/>
    <n v="9.1999999999999993"/>
    <n v="9.8000000000000007"/>
    <n v="0.76300000000000001"/>
    <n v="0.56599999999999995"/>
    <n v="0"/>
    <n v="-999"/>
    <x v="24"/>
  </r>
  <r>
    <d v="2019-09-20T00:00:00"/>
    <n v="263"/>
    <n v="9.6"/>
    <n v="1.85"/>
    <n v="5.4"/>
    <n v="10.7"/>
    <n v="-1.5"/>
    <n v="99.5"/>
    <n v="58.4"/>
    <n v="1"/>
    <n v="5.2"/>
    <n v="3.302"/>
    <n v="0"/>
    <n v="-999"/>
    <n v="6.5"/>
    <n v="17.2"/>
    <n v="-2.2000000000000002"/>
    <n v="8.8000000000000007"/>
    <n v="9.6999999999999993"/>
    <n v="0.751"/>
    <n v="0.53500000000000003"/>
    <n v="0"/>
    <n v="-999"/>
    <x v="24"/>
  </r>
  <r>
    <d v="2019-09-21T00:00:00"/>
    <n v="264"/>
    <n v="16.25"/>
    <n v="3.54"/>
    <n v="6.5"/>
    <n v="16.100000000000001"/>
    <n v="-1.6"/>
    <n v="99.8"/>
    <n v="47.6"/>
    <n v="0.7"/>
    <n v="5.2"/>
    <n v="0"/>
    <n v="0"/>
    <n v="-999"/>
    <n v="6.3"/>
    <n v="21.9"/>
    <n v="-2.6"/>
    <n v="8.5"/>
    <n v="9.5"/>
    <n v="0.871"/>
    <n v="0.95899999999999996"/>
    <n v="0"/>
    <n v="-999"/>
    <x v="24"/>
  </r>
  <r>
    <d v="2019-09-22T00:00:00"/>
    <n v="265"/>
    <n v="6.45"/>
    <n v="1.22"/>
    <n v="6.5"/>
    <n v="11.5"/>
    <n v="-0.4"/>
    <n v="100"/>
    <n v="76.2"/>
    <n v="1"/>
    <n v="4.0999999999999996"/>
    <n v="9.6519999999999992"/>
    <n v="0"/>
    <n v="-999"/>
    <n v="6.6"/>
    <n v="17.2"/>
    <n v="-2.1"/>
    <n v="7.7"/>
    <n v="9.5"/>
    <n v="1.034"/>
    <n v="0.32300000000000001"/>
    <n v="0"/>
    <n v="-999"/>
    <x v="24"/>
  </r>
  <r>
    <d v="2019-09-23T00:00:00"/>
    <n v="266"/>
    <n v="3.52"/>
    <n v="0.55000000000000004"/>
    <n v="5.9"/>
    <n v="7.5"/>
    <n v="3.7"/>
    <n v="98.2"/>
    <n v="78.3"/>
    <n v="1.3"/>
    <n v="5.0999999999999996"/>
    <n v="5.08"/>
    <n v="0"/>
    <n v="-999"/>
    <n v="6.1"/>
    <n v="10.6"/>
    <n v="2"/>
    <n v="7.4"/>
    <n v="9.3000000000000007"/>
    <n v="0.81100000000000005"/>
    <n v="0.22500000000000001"/>
    <n v="0"/>
    <n v="-999"/>
    <x v="24"/>
  </r>
  <r>
    <d v="2019-09-24T00:00:00"/>
    <n v="267"/>
    <n v="11.74"/>
    <n v="2.38"/>
    <n v="5.8"/>
    <n v="10.7"/>
    <n v="-2.2999999999999998"/>
    <n v="98.7"/>
    <n v="56.2"/>
    <n v="2.2000000000000002"/>
    <n v="7.2"/>
    <n v="0.254"/>
    <n v="0"/>
    <n v="-999"/>
    <n v="5.6"/>
    <n v="17.899999999999999"/>
    <n v="-3.2"/>
    <n v="7.6"/>
    <n v="9.1"/>
    <n v="0.72299999999999998"/>
    <n v="0.56299999999999994"/>
    <n v="0"/>
    <n v="-999"/>
    <x v="24"/>
  </r>
  <r>
    <d v="2019-09-25T00:00:00"/>
    <n v="268"/>
    <n v="8.69"/>
    <n v="1.79"/>
    <n v="4.9000000000000004"/>
    <n v="9.3000000000000007"/>
    <n v="-2.2999999999999998"/>
    <n v="99.3"/>
    <n v="48.7"/>
    <n v="1.1000000000000001"/>
    <n v="5"/>
    <n v="0"/>
    <n v="0"/>
    <n v="-999"/>
    <n v="5.3"/>
    <n v="17.7"/>
    <n v="-3.5"/>
    <n v="6.3"/>
    <n v="8.9"/>
    <n v="0.56999999999999995"/>
    <n v="0.60099999999999998"/>
    <n v="0"/>
    <n v="-999"/>
    <x v="24"/>
  </r>
  <r>
    <d v="2019-09-26T00:00:00"/>
    <n v="269"/>
    <n v="8.25"/>
    <n v="1.38"/>
    <n v="3.8"/>
    <n v="8.9"/>
    <n v="-1.7"/>
    <n v="98.2"/>
    <n v="66"/>
    <n v="1.9"/>
    <n v="7"/>
    <n v="20.574000000000002"/>
    <n v="0"/>
    <n v="-999"/>
    <n v="5.0999999999999996"/>
    <n v="13"/>
    <n v="-1.3"/>
    <n v="6.9"/>
    <n v="8.6999999999999993"/>
    <n v="0.752"/>
    <n v="0.38800000000000001"/>
    <n v="0"/>
    <n v="-999"/>
    <x v="24"/>
  </r>
  <r>
    <d v="2019-09-27T00:00:00"/>
    <n v="270"/>
    <n v="5.0199999999999996"/>
    <n v="1.4"/>
    <n v="0.1"/>
    <n v="4.5"/>
    <n v="-1.1000000000000001"/>
    <n v="99"/>
    <n v="69.099999999999994"/>
    <n v="0.5"/>
    <n v="3.5"/>
    <n v="13.278"/>
    <n v="93"/>
    <n v="-999"/>
    <n v="0.8"/>
    <n v="6.1"/>
    <n v="-2.4"/>
    <n v="4.2"/>
    <n v="8.4"/>
    <n v="0.58199999999999996"/>
    <n v="0.26"/>
    <n v="0"/>
    <n v="-999"/>
    <x v="24"/>
  </r>
  <r>
    <d v="2019-09-28T00:00:00"/>
    <n v="271"/>
    <n v="5.88"/>
    <n v="5.0999999999999996"/>
    <n v="-1.5"/>
    <n v="0.9"/>
    <n v="-4"/>
    <n v="99.2"/>
    <n v="77"/>
    <n v="0.9"/>
    <n v="3.7"/>
    <n v="12.98"/>
    <n v="160"/>
    <n v="-999"/>
    <n v="-2.6"/>
    <n v="-0.6"/>
    <n v="-5.9"/>
    <n v="3.1"/>
    <n v="7.9"/>
    <n v="0.502"/>
    <n v="0.15"/>
    <n v="0"/>
    <n v="-999"/>
    <x v="24"/>
  </r>
  <r>
    <d v="2019-09-29T00:00:00"/>
    <n v="272"/>
    <n v="6.38"/>
    <n v="5.35"/>
    <n v="-3.4"/>
    <n v="-0.4"/>
    <n v="-7.7"/>
    <n v="97.4"/>
    <n v="73.3"/>
    <n v="0.7"/>
    <n v="5"/>
    <n v="0"/>
    <n v="153"/>
    <n v="-999"/>
    <n v="-5.3"/>
    <n v="-1.8"/>
    <n v="-16.399999999999999"/>
    <n v="2.6"/>
    <n v="7.4"/>
    <n v="0.435"/>
    <n v="0.158"/>
    <n v="0"/>
    <n v="-999"/>
    <x v="24"/>
  </r>
  <r>
    <d v="2019-09-30T00:00:00"/>
    <n v="273"/>
    <n v="9.6999999999999993"/>
    <n v="8.15"/>
    <n v="-2.2999999999999998"/>
    <n v="4"/>
    <n v="-6.6"/>
    <n v="98"/>
    <n v="43.9"/>
    <n v="0.7"/>
    <n v="3.7"/>
    <n v="0"/>
    <n v="87"/>
    <n v="-999"/>
    <n v="-4.7"/>
    <n v="0.4"/>
    <n v="-9.8000000000000007"/>
    <n v="2.5"/>
    <n v="7"/>
    <n v="0.35699999999999998"/>
    <n v="0.45600000000000002"/>
    <n v="87"/>
    <n v="-999"/>
    <x v="24"/>
  </r>
  <r>
    <d v="2019-10-01T00:00:00"/>
    <n v="274"/>
    <n v="13.81"/>
    <n v="10.6"/>
    <n v="0.1"/>
    <n v="9.4"/>
    <n v="-8.9"/>
    <n v="99.1"/>
    <n v="45.3"/>
    <n v="0.5"/>
    <n v="3.4"/>
    <n v="0"/>
    <n v="42"/>
    <n v="-999"/>
    <n v="-5.5"/>
    <n v="1.2"/>
    <n v="-17.899999999999999"/>
    <n v="2.4"/>
    <n v="6.7"/>
    <n v="0.53400000000000003"/>
    <n v="0.64500000000000002"/>
    <n v="0"/>
    <n v="-999"/>
    <x v="25"/>
  </r>
  <r>
    <d v="2019-10-02T00:00:00"/>
    <n v="275"/>
    <n v="6.8"/>
    <n v="4.6900000000000004"/>
    <n v="0"/>
    <n v="4.7"/>
    <n v="-4.8"/>
    <n v="98.8"/>
    <n v="66.400000000000006"/>
    <n v="1.1000000000000001"/>
    <n v="3.6"/>
    <n v="0"/>
    <n v="25"/>
    <n v="-999"/>
    <n v="-2.2000000000000002"/>
    <n v="0.7"/>
    <n v="-9.6"/>
    <n v="1.4"/>
    <n v="6.2"/>
    <n v="0.56699999999999995"/>
    <n v="0.28699999999999998"/>
    <n v="0"/>
    <n v="-999"/>
    <x v="25"/>
  </r>
  <r>
    <d v="2019-10-03T00:00:00"/>
    <n v="276"/>
    <n v="7.04"/>
    <n v="4.72"/>
    <n v="0.8"/>
    <n v="5.9"/>
    <n v="-2.2000000000000002"/>
    <n v="98.8"/>
    <n v="65.8"/>
    <n v="0.9"/>
    <n v="3.5"/>
    <n v="0"/>
    <n v="9"/>
    <n v="-999"/>
    <n v="-0.7"/>
    <n v="1.6"/>
    <n v="-4.0999999999999996"/>
    <n v="2"/>
    <n v="5.9"/>
    <n v="0.61099999999999999"/>
    <n v="0.317"/>
    <n v="0"/>
    <n v="-999"/>
    <x v="25"/>
  </r>
  <r>
    <d v="2019-10-04T00:00:00"/>
    <n v="277"/>
    <n v="7.25"/>
    <n v="3.19"/>
    <n v="1.1000000000000001"/>
    <n v="7.1"/>
    <n v="-2.9"/>
    <n v="99.3"/>
    <n v="55.2"/>
    <n v="0.6"/>
    <n v="3.6"/>
    <n v="1"/>
    <n v="0"/>
    <n v="-999"/>
    <n v="-0.1"/>
    <n v="3.4"/>
    <n v="-5.3"/>
    <n v="2.5"/>
    <n v="5.6"/>
    <n v="0.55700000000000005"/>
    <n v="0.45200000000000001"/>
    <n v="0"/>
    <n v="-999"/>
    <x v="25"/>
  </r>
  <r>
    <d v="2019-10-05T00:00:00"/>
    <n v="278"/>
    <n v="9.26"/>
    <n v="2.93"/>
    <n v="1.3"/>
    <n v="7.4"/>
    <n v="-4.5999999999999996"/>
    <n v="98.7"/>
    <n v="55.2"/>
    <n v="1.4"/>
    <n v="4.5999999999999996"/>
    <n v="3"/>
    <n v="0"/>
    <n v="-999"/>
    <n v="0.6"/>
    <n v="9.4"/>
    <n v="-5.5"/>
    <n v="3.2"/>
    <n v="5.4"/>
    <n v="0.56799999999999995"/>
    <n v="0.46100000000000002"/>
    <n v="0"/>
    <n v="-999"/>
    <x v="25"/>
  </r>
  <r>
    <d v="2019-10-06T00:00:00"/>
    <n v="279"/>
    <n v="11.5"/>
    <n v="2.5499999999999998"/>
    <n v="1.3"/>
    <n v="9.1999999999999993"/>
    <n v="-6.3"/>
    <n v="98.4"/>
    <n v="52.9"/>
    <n v="0.8"/>
    <n v="4.2"/>
    <n v="1"/>
    <n v="0"/>
    <n v="-999"/>
    <n v="0.4"/>
    <n v="11.3"/>
    <n v="-8"/>
    <n v="3.1"/>
    <n v="5.4"/>
    <n v="0.61499999999999999"/>
    <n v="0.54800000000000004"/>
    <n v="0"/>
    <n v="-999"/>
    <x v="25"/>
  </r>
  <r>
    <d v="2019-10-07T00:00:00"/>
    <n v="280"/>
    <m/>
    <m/>
    <m/>
    <m/>
    <m/>
    <m/>
    <m/>
    <m/>
    <m/>
    <m/>
    <m/>
    <m/>
    <m/>
    <m/>
    <m/>
    <m/>
    <m/>
    <m/>
    <m/>
    <n v="0"/>
    <n v="-999"/>
    <x v="25"/>
  </r>
  <r>
    <d v="2019-10-08T00:00:00"/>
    <n v="281"/>
    <m/>
    <m/>
    <m/>
    <m/>
    <m/>
    <m/>
    <m/>
    <m/>
    <m/>
    <m/>
    <m/>
    <m/>
    <m/>
    <m/>
    <m/>
    <m/>
    <m/>
    <m/>
    <m/>
    <n v="0"/>
    <n v="-999"/>
    <x v="25"/>
  </r>
  <r>
    <d v="2019-10-09T00:00:00"/>
    <n v="282"/>
    <m/>
    <m/>
    <m/>
    <m/>
    <m/>
    <m/>
    <m/>
    <m/>
    <m/>
    <m/>
    <m/>
    <m/>
    <m/>
    <m/>
    <m/>
    <m/>
    <m/>
    <m/>
    <m/>
    <n v="0"/>
    <n v="-999"/>
    <x v="25"/>
  </r>
  <r>
    <d v="2019-10-10T00:00:00"/>
    <n v="283"/>
    <m/>
    <m/>
    <m/>
    <m/>
    <m/>
    <m/>
    <m/>
    <m/>
    <m/>
    <m/>
    <m/>
    <m/>
    <m/>
    <m/>
    <m/>
    <m/>
    <m/>
    <m/>
    <m/>
    <n v="0"/>
    <n v="-999"/>
    <x v="25"/>
  </r>
  <r>
    <d v="2019-10-11T00:00:00"/>
    <n v="284"/>
    <m/>
    <m/>
    <m/>
    <m/>
    <m/>
    <m/>
    <m/>
    <m/>
    <m/>
    <m/>
    <m/>
    <m/>
    <m/>
    <m/>
    <m/>
    <m/>
    <m/>
    <m/>
    <m/>
    <n v="0"/>
    <n v="-999"/>
    <x v="25"/>
  </r>
  <r>
    <d v="2019-10-12T00:00:00"/>
    <n v="285"/>
    <m/>
    <m/>
    <m/>
    <m/>
    <m/>
    <m/>
    <m/>
    <m/>
    <m/>
    <m/>
    <m/>
    <m/>
    <m/>
    <m/>
    <m/>
    <m/>
    <m/>
    <m/>
    <m/>
    <n v="0"/>
    <n v="-999"/>
    <x v="25"/>
  </r>
  <r>
    <d v="2019-10-13T00:00:00"/>
    <n v="286"/>
    <m/>
    <m/>
    <m/>
    <m/>
    <m/>
    <m/>
    <m/>
    <m/>
    <m/>
    <m/>
    <m/>
    <m/>
    <m/>
    <m/>
    <m/>
    <m/>
    <m/>
    <m/>
    <m/>
    <n v="0"/>
    <n v="-999"/>
    <x v="25"/>
  </r>
  <r>
    <d v="2019-10-14T00:00:00"/>
    <n v="287"/>
    <m/>
    <m/>
    <m/>
    <m/>
    <m/>
    <m/>
    <m/>
    <m/>
    <m/>
    <m/>
    <m/>
    <m/>
    <m/>
    <m/>
    <m/>
    <m/>
    <m/>
    <m/>
    <m/>
    <n v="0"/>
    <n v="-999"/>
    <x v="25"/>
  </r>
  <r>
    <d v="2019-10-15T00:00:00"/>
    <n v="288"/>
    <m/>
    <m/>
    <m/>
    <m/>
    <m/>
    <m/>
    <m/>
    <m/>
    <m/>
    <m/>
    <m/>
    <m/>
    <m/>
    <m/>
    <m/>
    <m/>
    <m/>
    <m/>
    <m/>
    <n v="0"/>
    <n v="-999"/>
    <x v="25"/>
  </r>
  <r>
    <d v="2019-10-16T00:00:00"/>
    <n v="289"/>
    <m/>
    <m/>
    <m/>
    <m/>
    <m/>
    <m/>
    <m/>
    <m/>
    <m/>
    <m/>
    <m/>
    <m/>
    <m/>
    <m/>
    <m/>
    <m/>
    <m/>
    <m/>
    <m/>
    <n v="0"/>
    <n v="-999"/>
    <x v="25"/>
  </r>
  <r>
    <d v="2019-10-17T00:00:00"/>
    <n v="290"/>
    <m/>
    <m/>
    <m/>
    <m/>
    <m/>
    <m/>
    <m/>
    <m/>
    <m/>
    <m/>
    <m/>
    <m/>
    <m/>
    <m/>
    <m/>
    <m/>
    <m/>
    <m/>
    <m/>
    <n v="0"/>
    <n v="-999"/>
    <x v="25"/>
  </r>
  <r>
    <d v="2019-10-18T00:00:00"/>
    <n v="291"/>
    <m/>
    <m/>
    <m/>
    <m/>
    <m/>
    <m/>
    <m/>
    <m/>
    <m/>
    <m/>
    <m/>
    <m/>
    <m/>
    <m/>
    <m/>
    <m/>
    <m/>
    <m/>
    <m/>
    <n v="0"/>
    <n v="-999"/>
    <x v="25"/>
  </r>
  <r>
    <d v="2019-10-19T00:00:00"/>
    <n v="292"/>
    <m/>
    <m/>
    <m/>
    <m/>
    <m/>
    <m/>
    <m/>
    <m/>
    <m/>
    <m/>
    <m/>
    <m/>
    <m/>
    <m/>
    <m/>
    <m/>
    <m/>
    <m/>
    <m/>
    <n v="0"/>
    <n v="-999"/>
    <x v="25"/>
  </r>
  <r>
    <d v="2019-10-20T00:00:00"/>
    <n v="293"/>
    <m/>
    <m/>
    <m/>
    <m/>
    <m/>
    <m/>
    <m/>
    <m/>
    <m/>
    <m/>
    <m/>
    <m/>
    <m/>
    <m/>
    <m/>
    <m/>
    <m/>
    <m/>
    <m/>
    <n v="0"/>
    <n v="-999"/>
    <x v="25"/>
  </r>
  <r>
    <d v="2019-10-21T00:00:00"/>
    <n v="294"/>
    <m/>
    <m/>
    <m/>
    <m/>
    <m/>
    <m/>
    <m/>
    <m/>
    <m/>
    <m/>
    <m/>
    <m/>
    <m/>
    <m/>
    <m/>
    <m/>
    <m/>
    <m/>
    <m/>
    <n v="0"/>
    <n v="-999"/>
    <x v="25"/>
  </r>
  <r>
    <d v="2019-10-22T00:00:00"/>
    <n v="295"/>
    <m/>
    <m/>
    <m/>
    <m/>
    <m/>
    <m/>
    <m/>
    <m/>
    <m/>
    <m/>
    <m/>
    <m/>
    <m/>
    <m/>
    <m/>
    <m/>
    <m/>
    <m/>
    <m/>
    <n v="0"/>
    <n v="-999"/>
    <x v="25"/>
  </r>
  <r>
    <d v="2019-10-23T00:00:00"/>
    <n v="296"/>
    <m/>
    <m/>
    <m/>
    <m/>
    <m/>
    <m/>
    <m/>
    <m/>
    <m/>
    <m/>
    <m/>
    <m/>
    <m/>
    <m/>
    <m/>
    <m/>
    <m/>
    <m/>
    <m/>
    <n v="0"/>
    <n v="-999"/>
    <x v="25"/>
  </r>
  <r>
    <d v="2019-10-24T00:00:00"/>
    <n v="297"/>
    <m/>
    <m/>
    <m/>
    <m/>
    <m/>
    <m/>
    <m/>
    <m/>
    <m/>
    <m/>
    <m/>
    <m/>
    <m/>
    <m/>
    <m/>
    <m/>
    <m/>
    <m/>
    <m/>
    <n v="0"/>
    <n v="-999"/>
    <x v="25"/>
  </r>
  <r>
    <d v="2019-10-25T00:00:00"/>
    <n v="298"/>
    <m/>
    <m/>
    <m/>
    <m/>
    <m/>
    <m/>
    <m/>
    <m/>
    <m/>
    <m/>
    <m/>
    <m/>
    <m/>
    <m/>
    <m/>
    <m/>
    <m/>
    <m/>
    <m/>
    <n v="0"/>
    <n v="-999"/>
    <x v="25"/>
  </r>
  <r>
    <d v="2019-10-26T00:00:00"/>
    <n v="299"/>
    <m/>
    <m/>
    <m/>
    <m/>
    <m/>
    <m/>
    <m/>
    <m/>
    <m/>
    <m/>
    <m/>
    <m/>
    <m/>
    <m/>
    <m/>
    <m/>
    <m/>
    <m/>
    <m/>
    <n v="0"/>
    <n v="-999"/>
    <x v="25"/>
  </r>
  <r>
    <d v="2019-10-27T00:00:00"/>
    <n v="300"/>
    <m/>
    <m/>
    <m/>
    <m/>
    <m/>
    <m/>
    <m/>
    <m/>
    <m/>
    <m/>
    <m/>
    <m/>
    <m/>
    <m/>
    <m/>
    <m/>
    <m/>
    <m/>
    <m/>
    <n v="0"/>
    <n v="-999"/>
    <x v="25"/>
  </r>
  <r>
    <d v="2019-10-28T00:00:00"/>
    <n v="301"/>
    <m/>
    <m/>
    <m/>
    <m/>
    <m/>
    <m/>
    <m/>
    <m/>
    <m/>
    <m/>
    <m/>
    <m/>
    <m/>
    <m/>
    <m/>
    <m/>
    <m/>
    <m/>
    <m/>
    <n v="0"/>
    <n v="-999"/>
    <x v="25"/>
  </r>
  <r>
    <d v="2019-10-29T00:00:00"/>
    <n v="302"/>
    <m/>
    <m/>
    <m/>
    <m/>
    <m/>
    <m/>
    <m/>
    <m/>
    <m/>
    <m/>
    <m/>
    <m/>
    <m/>
    <m/>
    <m/>
    <m/>
    <m/>
    <m/>
    <m/>
    <n v="0"/>
    <n v="-999"/>
    <x v="25"/>
  </r>
  <r>
    <d v="2019-10-30T00:00:00"/>
    <n v="303"/>
    <m/>
    <m/>
    <m/>
    <m/>
    <m/>
    <m/>
    <m/>
    <m/>
    <m/>
    <m/>
    <m/>
    <m/>
    <m/>
    <m/>
    <m/>
    <m/>
    <m/>
    <m/>
    <m/>
    <n v="0"/>
    <n v="-999"/>
    <x v="25"/>
  </r>
  <r>
    <d v="2019-10-31T00:00:00"/>
    <n v="304"/>
    <m/>
    <m/>
    <m/>
    <m/>
    <m/>
    <m/>
    <m/>
    <m/>
    <m/>
    <m/>
    <m/>
    <m/>
    <m/>
    <m/>
    <m/>
    <m/>
    <m/>
    <m/>
    <m/>
    <n v="0"/>
    <n v="-999"/>
    <x v="25"/>
  </r>
  <r>
    <d v="2019-11-01T00:00:00"/>
    <n v="305"/>
    <m/>
    <m/>
    <m/>
    <m/>
    <m/>
    <m/>
    <m/>
    <m/>
    <m/>
    <m/>
    <m/>
    <m/>
    <m/>
    <m/>
    <m/>
    <m/>
    <m/>
    <m/>
    <m/>
    <n v="0"/>
    <n v="-999"/>
    <x v="26"/>
  </r>
  <r>
    <d v="2019-11-02T00:00:00"/>
    <n v="306"/>
    <m/>
    <m/>
    <m/>
    <m/>
    <m/>
    <m/>
    <m/>
    <m/>
    <m/>
    <m/>
    <m/>
    <m/>
    <m/>
    <m/>
    <m/>
    <m/>
    <m/>
    <m/>
    <m/>
    <n v="0"/>
    <n v="-999"/>
    <x v="26"/>
  </r>
  <r>
    <d v="2019-11-03T00:00:00"/>
    <n v="307"/>
    <m/>
    <m/>
    <m/>
    <m/>
    <m/>
    <m/>
    <m/>
    <m/>
    <m/>
    <m/>
    <m/>
    <m/>
    <m/>
    <m/>
    <m/>
    <m/>
    <m/>
    <m/>
    <m/>
    <n v="0"/>
    <n v="-999"/>
    <x v="26"/>
  </r>
  <r>
    <d v="2019-11-04T00:00:00"/>
    <n v="308"/>
    <m/>
    <m/>
    <m/>
    <m/>
    <m/>
    <m/>
    <m/>
    <m/>
    <m/>
    <m/>
    <m/>
    <m/>
    <m/>
    <m/>
    <m/>
    <m/>
    <m/>
    <m/>
    <m/>
    <n v="0"/>
    <n v="-999"/>
    <x v="26"/>
  </r>
  <r>
    <d v="2019-11-05T00:00:00"/>
    <n v="309"/>
    <m/>
    <m/>
    <m/>
    <m/>
    <m/>
    <m/>
    <m/>
    <m/>
    <m/>
    <m/>
    <m/>
    <m/>
    <m/>
    <m/>
    <m/>
    <m/>
    <m/>
    <m/>
    <m/>
    <n v="0"/>
    <n v="-999"/>
    <x v="26"/>
  </r>
  <r>
    <d v="2019-11-06T00:00:00"/>
    <n v="310"/>
    <m/>
    <m/>
    <m/>
    <m/>
    <m/>
    <m/>
    <m/>
    <m/>
    <m/>
    <m/>
    <m/>
    <m/>
    <m/>
    <m/>
    <m/>
    <m/>
    <m/>
    <m/>
    <m/>
    <n v="0"/>
    <n v="-999"/>
    <x v="26"/>
  </r>
  <r>
    <d v="2019-11-07T00:00:00"/>
    <n v="311"/>
    <m/>
    <m/>
    <m/>
    <m/>
    <m/>
    <m/>
    <m/>
    <m/>
    <m/>
    <m/>
    <m/>
    <m/>
    <m/>
    <m/>
    <m/>
    <m/>
    <m/>
    <m/>
    <m/>
    <n v="0"/>
    <n v="-999"/>
    <x v="26"/>
  </r>
  <r>
    <d v="2019-11-08T00:00:00"/>
    <n v="312"/>
    <m/>
    <m/>
    <m/>
    <m/>
    <m/>
    <m/>
    <m/>
    <m/>
    <m/>
    <m/>
    <m/>
    <m/>
    <m/>
    <m/>
    <m/>
    <m/>
    <m/>
    <m/>
    <m/>
    <n v="0"/>
    <n v="-999"/>
    <x v="26"/>
  </r>
  <r>
    <d v="2019-11-09T00:00:00"/>
    <n v="313"/>
    <m/>
    <m/>
    <m/>
    <m/>
    <m/>
    <m/>
    <m/>
    <m/>
    <m/>
    <m/>
    <m/>
    <m/>
    <m/>
    <m/>
    <m/>
    <m/>
    <m/>
    <m/>
    <m/>
    <n v="0"/>
    <n v="-999"/>
    <x v="26"/>
  </r>
  <r>
    <d v="2019-11-10T00:00:00"/>
    <n v="314"/>
    <m/>
    <m/>
    <m/>
    <m/>
    <m/>
    <m/>
    <m/>
    <m/>
    <m/>
    <m/>
    <m/>
    <m/>
    <m/>
    <m/>
    <m/>
    <m/>
    <m/>
    <m/>
    <m/>
    <n v="0"/>
    <n v="-999"/>
    <x v="26"/>
  </r>
  <r>
    <d v="2019-11-11T00:00:00"/>
    <n v="315"/>
    <m/>
    <m/>
    <m/>
    <m/>
    <m/>
    <m/>
    <m/>
    <m/>
    <m/>
    <m/>
    <m/>
    <m/>
    <m/>
    <m/>
    <m/>
    <m/>
    <m/>
    <m/>
    <m/>
    <n v="0"/>
    <n v="-999"/>
    <x v="26"/>
  </r>
  <r>
    <d v="2019-11-12T00:00:00"/>
    <n v="316"/>
    <m/>
    <m/>
    <m/>
    <m/>
    <m/>
    <m/>
    <m/>
    <m/>
    <m/>
    <m/>
    <m/>
    <m/>
    <m/>
    <m/>
    <m/>
    <m/>
    <m/>
    <m/>
    <m/>
    <n v="0"/>
    <n v="-999"/>
    <x v="26"/>
  </r>
  <r>
    <d v="2019-11-13T00:00:00"/>
    <n v="317"/>
    <m/>
    <m/>
    <m/>
    <m/>
    <m/>
    <m/>
    <m/>
    <m/>
    <m/>
    <m/>
    <m/>
    <m/>
    <m/>
    <m/>
    <m/>
    <m/>
    <m/>
    <m/>
    <m/>
    <n v="0"/>
    <n v="-999"/>
    <x v="26"/>
  </r>
  <r>
    <d v="2019-11-14T00:00:00"/>
    <n v="318"/>
    <m/>
    <m/>
    <m/>
    <m/>
    <m/>
    <m/>
    <m/>
    <m/>
    <m/>
    <m/>
    <m/>
    <m/>
    <m/>
    <m/>
    <m/>
    <m/>
    <m/>
    <m/>
    <m/>
    <n v="0"/>
    <n v="-999"/>
    <x v="26"/>
  </r>
  <r>
    <d v="2019-11-15T00:00:00"/>
    <n v="319"/>
    <m/>
    <m/>
    <m/>
    <m/>
    <m/>
    <m/>
    <m/>
    <m/>
    <m/>
    <m/>
    <m/>
    <m/>
    <m/>
    <m/>
    <m/>
    <m/>
    <m/>
    <m/>
    <m/>
    <n v="0"/>
    <n v="-999"/>
    <x v="26"/>
  </r>
  <r>
    <d v="2019-11-16T00:00:00"/>
    <n v="320"/>
    <m/>
    <m/>
    <m/>
    <m/>
    <m/>
    <m/>
    <m/>
    <m/>
    <m/>
    <m/>
    <m/>
    <m/>
    <m/>
    <m/>
    <m/>
    <m/>
    <m/>
    <m/>
    <m/>
    <n v="0"/>
    <n v="-999"/>
    <x v="26"/>
  </r>
  <r>
    <d v="2019-11-17T00:00:00"/>
    <n v="321"/>
    <m/>
    <m/>
    <m/>
    <m/>
    <m/>
    <m/>
    <m/>
    <m/>
    <m/>
    <m/>
    <m/>
    <m/>
    <m/>
    <m/>
    <m/>
    <m/>
    <m/>
    <m/>
    <m/>
    <n v="0"/>
    <n v="-999"/>
    <x v="26"/>
  </r>
  <r>
    <d v="2019-11-18T00:00:00"/>
    <n v="322"/>
    <m/>
    <m/>
    <m/>
    <m/>
    <m/>
    <m/>
    <m/>
    <m/>
    <m/>
    <m/>
    <m/>
    <m/>
    <m/>
    <m/>
    <m/>
    <m/>
    <m/>
    <m/>
    <m/>
    <n v="0"/>
    <n v="-999"/>
    <x v="26"/>
  </r>
  <r>
    <d v="2019-11-19T00:00:00"/>
    <n v="323"/>
    <m/>
    <m/>
    <m/>
    <m/>
    <m/>
    <m/>
    <m/>
    <m/>
    <m/>
    <m/>
    <m/>
    <m/>
    <m/>
    <m/>
    <m/>
    <m/>
    <m/>
    <m/>
    <m/>
    <n v="0"/>
    <n v="-999"/>
    <x v="26"/>
  </r>
  <r>
    <d v="2019-11-20T00:00:00"/>
    <n v="324"/>
    <m/>
    <m/>
    <m/>
    <m/>
    <m/>
    <m/>
    <m/>
    <m/>
    <m/>
    <m/>
    <m/>
    <m/>
    <m/>
    <m/>
    <m/>
    <m/>
    <m/>
    <m/>
    <m/>
    <n v="0"/>
    <n v="-999"/>
    <x v="26"/>
  </r>
  <r>
    <d v="2019-11-21T00:00:00"/>
    <n v="325"/>
    <m/>
    <m/>
    <m/>
    <m/>
    <m/>
    <m/>
    <m/>
    <m/>
    <m/>
    <m/>
    <m/>
    <m/>
    <m/>
    <m/>
    <m/>
    <m/>
    <m/>
    <m/>
    <m/>
    <n v="0"/>
    <n v="-999"/>
    <x v="26"/>
  </r>
  <r>
    <d v="2019-11-22T00:00:00"/>
    <n v="326"/>
    <m/>
    <m/>
    <m/>
    <m/>
    <m/>
    <m/>
    <m/>
    <m/>
    <m/>
    <m/>
    <m/>
    <m/>
    <m/>
    <m/>
    <m/>
    <m/>
    <m/>
    <m/>
    <m/>
    <n v="0"/>
    <n v="-999"/>
    <x v="26"/>
  </r>
  <r>
    <d v="2019-11-23T00:00:00"/>
    <n v="327"/>
    <m/>
    <m/>
    <m/>
    <m/>
    <m/>
    <m/>
    <m/>
    <m/>
    <m/>
    <m/>
    <m/>
    <m/>
    <m/>
    <m/>
    <m/>
    <m/>
    <m/>
    <m/>
    <m/>
    <n v="0"/>
    <n v="-999"/>
    <x v="26"/>
  </r>
  <r>
    <d v="2019-11-24T00:00:00"/>
    <n v="328"/>
    <m/>
    <m/>
    <m/>
    <m/>
    <m/>
    <m/>
    <m/>
    <m/>
    <m/>
    <m/>
    <m/>
    <m/>
    <m/>
    <m/>
    <m/>
    <m/>
    <m/>
    <m/>
    <m/>
    <n v="0"/>
    <n v="-999"/>
    <x v="26"/>
  </r>
  <r>
    <d v="2019-11-25T00:00:00"/>
    <n v="329"/>
    <m/>
    <m/>
    <m/>
    <m/>
    <m/>
    <m/>
    <m/>
    <m/>
    <m/>
    <m/>
    <m/>
    <m/>
    <m/>
    <m/>
    <m/>
    <m/>
    <m/>
    <m/>
    <m/>
    <n v="0"/>
    <n v="-999"/>
    <x v="26"/>
  </r>
  <r>
    <d v="2019-11-26T00:00:00"/>
    <n v="330"/>
    <m/>
    <m/>
    <m/>
    <m/>
    <m/>
    <m/>
    <m/>
    <m/>
    <m/>
    <m/>
    <m/>
    <m/>
    <m/>
    <m/>
    <m/>
    <m/>
    <m/>
    <m/>
    <m/>
    <n v="0"/>
    <n v="-999"/>
    <x v="26"/>
  </r>
  <r>
    <d v="2019-11-27T00:00:00"/>
    <n v="331"/>
    <m/>
    <m/>
    <m/>
    <m/>
    <m/>
    <m/>
    <m/>
    <m/>
    <m/>
    <m/>
    <m/>
    <m/>
    <m/>
    <m/>
    <m/>
    <m/>
    <m/>
    <m/>
    <m/>
    <n v="0"/>
    <n v="-999"/>
    <x v="26"/>
  </r>
  <r>
    <d v="2019-11-28T00:00:00"/>
    <n v="332"/>
    <m/>
    <m/>
    <m/>
    <m/>
    <m/>
    <m/>
    <m/>
    <m/>
    <m/>
    <m/>
    <m/>
    <m/>
    <m/>
    <m/>
    <m/>
    <m/>
    <m/>
    <m/>
    <m/>
    <n v="0"/>
    <n v="-999"/>
    <x v="26"/>
  </r>
  <r>
    <d v="2019-11-29T00:00:00"/>
    <n v="333"/>
    <m/>
    <m/>
    <m/>
    <m/>
    <m/>
    <m/>
    <m/>
    <m/>
    <m/>
    <m/>
    <m/>
    <m/>
    <m/>
    <m/>
    <m/>
    <m/>
    <m/>
    <m/>
    <m/>
    <n v="0"/>
    <n v="-999"/>
    <x v="26"/>
  </r>
  <r>
    <d v="2019-11-30T00:00:00"/>
    <n v="334"/>
    <m/>
    <m/>
    <m/>
    <m/>
    <m/>
    <m/>
    <m/>
    <m/>
    <m/>
    <m/>
    <m/>
    <m/>
    <m/>
    <m/>
    <m/>
    <m/>
    <m/>
    <m/>
    <m/>
    <n v="0"/>
    <n v="-999"/>
    <x v="26"/>
  </r>
  <r>
    <d v="2019-12-01T00:00:00"/>
    <n v="335"/>
    <m/>
    <m/>
    <m/>
    <m/>
    <m/>
    <m/>
    <m/>
    <m/>
    <m/>
    <m/>
    <m/>
    <m/>
    <m/>
    <m/>
    <m/>
    <m/>
    <m/>
    <m/>
    <m/>
    <n v="0"/>
    <n v="-999"/>
    <x v="27"/>
  </r>
  <r>
    <d v="2019-12-02T00:00:00"/>
    <n v="336"/>
    <m/>
    <m/>
    <m/>
    <m/>
    <m/>
    <m/>
    <m/>
    <m/>
    <m/>
    <m/>
    <m/>
    <m/>
    <m/>
    <m/>
    <m/>
    <m/>
    <m/>
    <m/>
    <m/>
    <n v="0"/>
    <n v="-999"/>
    <x v="27"/>
  </r>
  <r>
    <d v="2019-12-03T00:00:00"/>
    <n v="337"/>
    <m/>
    <m/>
    <m/>
    <m/>
    <m/>
    <m/>
    <m/>
    <m/>
    <m/>
    <m/>
    <m/>
    <m/>
    <m/>
    <m/>
    <m/>
    <m/>
    <m/>
    <m/>
    <m/>
    <n v="0"/>
    <n v="-999"/>
    <x v="27"/>
  </r>
  <r>
    <d v="2019-12-04T00:00:00"/>
    <n v="338"/>
    <m/>
    <m/>
    <m/>
    <m/>
    <m/>
    <m/>
    <m/>
    <m/>
    <m/>
    <m/>
    <m/>
    <m/>
    <m/>
    <m/>
    <m/>
    <m/>
    <m/>
    <m/>
    <m/>
    <n v="0"/>
    <n v="-999"/>
    <x v="27"/>
  </r>
  <r>
    <d v="2019-12-05T00:00:00"/>
    <n v="339"/>
    <m/>
    <m/>
    <m/>
    <m/>
    <m/>
    <m/>
    <m/>
    <m/>
    <m/>
    <m/>
    <m/>
    <m/>
    <m/>
    <m/>
    <m/>
    <m/>
    <m/>
    <m/>
    <m/>
    <n v="0"/>
    <n v="-999"/>
    <x v="27"/>
  </r>
  <r>
    <d v="2019-12-06T00:00:00"/>
    <n v="340"/>
    <m/>
    <m/>
    <m/>
    <m/>
    <m/>
    <m/>
    <m/>
    <m/>
    <m/>
    <m/>
    <m/>
    <m/>
    <m/>
    <m/>
    <m/>
    <m/>
    <m/>
    <m/>
    <m/>
    <n v="0"/>
    <n v="-999"/>
    <x v="27"/>
  </r>
  <r>
    <d v="2019-12-07T00:00:00"/>
    <n v="341"/>
    <m/>
    <m/>
    <m/>
    <m/>
    <m/>
    <m/>
    <m/>
    <m/>
    <m/>
    <m/>
    <m/>
    <m/>
    <m/>
    <m/>
    <m/>
    <m/>
    <m/>
    <m/>
    <m/>
    <n v="0"/>
    <n v="-999"/>
    <x v="27"/>
  </r>
  <r>
    <d v="2019-12-08T00:00:00"/>
    <n v="342"/>
    <m/>
    <m/>
    <m/>
    <m/>
    <m/>
    <m/>
    <m/>
    <m/>
    <m/>
    <m/>
    <m/>
    <m/>
    <m/>
    <m/>
    <m/>
    <m/>
    <m/>
    <m/>
    <m/>
    <n v="0"/>
    <n v="-999"/>
    <x v="27"/>
  </r>
  <r>
    <d v="2019-12-09T00:00:00"/>
    <n v="343"/>
    <m/>
    <m/>
    <m/>
    <m/>
    <m/>
    <m/>
    <m/>
    <m/>
    <m/>
    <m/>
    <m/>
    <m/>
    <m/>
    <m/>
    <m/>
    <m/>
    <m/>
    <m/>
    <m/>
    <n v="0"/>
    <n v="-999"/>
    <x v="27"/>
  </r>
  <r>
    <d v="2019-12-10T00:00:00"/>
    <n v="344"/>
    <m/>
    <m/>
    <m/>
    <m/>
    <m/>
    <m/>
    <m/>
    <m/>
    <m/>
    <m/>
    <m/>
    <m/>
    <m/>
    <m/>
    <m/>
    <m/>
    <m/>
    <m/>
    <m/>
    <n v="0"/>
    <n v="-999"/>
    <x v="27"/>
  </r>
  <r>
    <d v="2019-12-11T00:00:00"/>
    <n v="345"/>
    <m/>
    <m/>
    <m/>
    <m/>
    <m/>
    <m/>
    <m/>
    <m/>
    <m/>
    <m/>
    <m/>
    <m/>
    <m/>
    <m/>
    <m/>
    <m/>
    <m/>
    <m/>
    <m/>
    <n v="0"/>
    <n v="-999"/>
    <x v="27"/>
  </r>
  <r>
    <d v="2019-12-12T00:00:00"/>
    <n v="346"/>
    <m/>
    <m/>
    <m/>
    <m/>
    <m/>
    <m/>
    <m/>
    <m/>
    <m/>
    <m/>
    <m/>
    <m/>
    <m/>
    <m/>
    <m/>
    <m/>
    <m/>
    <m/>
    <m/>
    <n v="0"/>
    <n v="-999"/>
    <x v="27"/>
  </r>
  <r>
    <d v="2019-12-13T00:00:00"/>
    <n v="347"/>
    <m/>
    <m/>
    <m/>
    <m/>
    <m/>
    <m/>
    <m/>
    <m/>
    <m/>
    <m/>
    <m/>
    <m/>
    <m/>
    <m/>
    <m/>
    <m/>
    <m/>
    <m/>
    <m/>
    <n v="0"/>
    <n v="-999"/>
    <x v="27"/>
  </r>
  <r>
    <d v="2019-12-14T00:00:00"/>
    <n v="348"/>
    <m/>
    <m/>
    <m/>
    <m/>
    <m/>
    <m/>
    <m/>
    <m/>
    <m/>
    <m/>
    <m/>
    <m/>
    <m/>
    <m/>
    <m/>
    <m/>
    <m/>
    <m/>
    <m/>
    <n v="0"/>
    <n v="-999"/>
    <x v="27"/>
  </r>
  <r>
    <d v="2019-12-15T00:00:00"/>
    <n v="349"/>
    <m/>
    <m/>
    <m/>
    <m/>
    <m/>
    <m/>
    <m/>
    <m/>
    <m/>
    <m/>
    <m/>
    <m/>
    <m/>
    <m/>
    <m/>
    <m/>
    <m/>
    <m/>
    <m/>
    <n v="0"/>
    <n v="-999"/>
    <x v="27"/>
  </r>
  <r>
    <d v="2019-12-16T00:00:00"/>
    <n v="350"/>
    <m/>
    <m/>
    <m/>
    <m/>
    <m/>
    <m/>
    <m/>
    <m/>
    <m/>
    <m/>
    <m/>
    <m/>
    <m/>
    <m/>
    <m/>
    <m/>
    <m/>
    <m/>
    <m/>
    <n v="0"/>
    <n v="-999"/>
    <x v="27"/>
  </r>
  <r>
    <d v="2019-12-17T00:00:00"/>
    <n v="351"/>
    <m/>
    <m/>
    <m/>
    <m/>
    <m/>
    <m/>
    <m/>
    <m/>
    <m/>
    <m/>
    <m/>
    <m/>
    <m/>
    <m/>
    <m/>
    <m/>
    <m/>
    <m/>
    <m/>
    <n v="0"/>
    <n v="-999"/>
    <x v="27"/>
  </r>
  <r>
    <d v="2019-12-18T00:00:00"/>
    <n v="352"/>
    <m/>
    <m/>
    <m/>
    <m/>
    <m/>
    <m/>
    <m/>
    <m/>
    <m/>
    <m/>
    <m/>
    <m/>
    <m/>
    <m/>
    <m/>
    <m/>
    <m/>
    <m/>
    <m/>
    <n v="0"/>
    <n v="-999"/>
    <x v="27"/>
  </r>
  <r>
    <d v="2019-12-19T00:00:00"/>
    <n v="353"/>
    <m/>
    <m/>
    <m/>
    <m/>
    <m/>
    <m/>
    <m/>
    <m/>
    <m/>
    <m/>
    <m/>
    <m/>
    <m/>
    <m/>
    <m/>
    <m/>
    <m/>
    <m/>
    <m/>
    <n v="0"/>
    <n v="-999"/>
    <x v="27"/>
  </r>
  <r>
    <d v="2019-12-20T00:00:00"/>
    <n v="354"/>
    <m/>
    <m/>
    <m/>
    <m/>
    <m/>
    <m/>
    <m/>
    <m/>
    <m/>
    <m/>
    <m/>
    <m/>
    <m/>
    <m/>
    <m/>
    <m/>
    <m/>
    <m/>
    <m/>
    <n v="0"/>
    <n v="-999"/>
    <x v="27"/>
  </r>
  <r>
    <d v="2019-12-21T00:00:00"/>
    <n v="355"/>
    <m/>
    <m/>
    <m/>
    <m/>
    <m/>
    <m/>
    <m/>
    <m/>
    <m/>
    <m/>
    <m/>
    <m/>
    <m/>
    <m/>
    <m/>
    <m/>
    <m/>
    <m/>
    <m/>
    <n v="0"/>
    <n v="-999"/>
    <x v="27"/>
  </r>
  <r>
    <d v="2019-12-22T00:00:00"/>
    <n v="356"/>
    <m/>
    <m/>
    <m/>
    <m/>
    <m/>
    <m/>
    <m/>
    <m/>
    <m/>
    <m/>
    <m/>
    <m/>
    <m/>
    <m/>
    <m/>
    <m/>
    <m/>
    <m/>
    <m/>
    <n v="0"/>
    <n v="-999"/>
    <x v="27"/>
  </r>
  <r>
    <d v="2019-12-23T00:00:00"/>
    <n v="357"/>
    <m/>
    <m/>
    <m/>
    <m/>
    <m/>
    <m/>
    <m/>
    <m/>
    <m/>
    <m/>
    <m/>
    <m/>
    <m/>
    <m/>
    <m/>
    <m/>
    <m/>
    <m/>
    <m/>
    <n v="0"/>
    <n v="-999"/>
    <x v="27"/>
  </r>
  <r>
    <d v="2019-12-24T00:00:00"/>
    <n v="358"/>
    <m/>
    <m/>
    <m/>
    <m/>
    <m/>
    <m/>
    <m/>
    <m/>
    <m/>
    <m/>
    <m/>
    <m/>
    <m/>
    <m/>
    <m/>
    <m/>
    <m/>
    <m/>
    <m/>
    <n v="0"/>
    <n v="-999"/>
    <x v="27"/>
  </r>
  <r>
    <d v="2019-12-25T00:00:00"/>
    <n v="359"/>
    <m/>
    <m/>
    <m/>
    <m/>
    <m/>
    <m/>
    <m/>
    <m/>
    <m/>
    <m/>
    <m/>
    <m/>
    <m/>
    <m/>
    <m/>
    <m/>
    <m/>
    <m/>
    <m/>
    <n v="0"/>
    <n v="-999"/>
    <x v="27"/>
  </r>
  <r>
    <d v="2019-12-26T00:00:00"/>
    <n v="360"/>
    <m/>
    <m/>
    <m/>
    <m/>
    <m/>
    <m/>
    <m/>
    <m/>
    <m/>
    <m/>
    <m/>
    <m/>
    <m/>
    <m/>
    <m/>
    <m/>
    <m/>
    <m/>
    <m/>
    <n v="0"/>
    <n v="-999"/>
    <x v="27"/>
  </r>
  <r>
    <d v="2019-12-27T00:00:00"/>
    <n v="361"/>
    <m/>
    <m/>
    <m/>
    <m/>
    <m/>
    <m/>
    <m/>
    <m/>
    <m/>
    <m/>
    <m/>
    <m/>
    <m/>
    <m/>
    <m/>
    <m/>
    <m/>
    <m/>
    <m/>
    <n v="0"/>
    <n v="-999"/>
    <x v="27"/>
  </r>
  <r>
    <d v="2019-12-28T00:00:00"/>
    <n v="362"/>
    <m/>
    <m/>
    <m/>
    <m/>
    <m/>
    <m/>
    <m/>
    <m/>
    <m/>
    <m/>
    <m/>
    <m/>
    <m/>
    <m/>
    <m/>
    <m/>
    <m/>
    <m/>
    <m/>
    <n v="0"/>
    <n v="-999"/>
    <x v="27"/>
  </r>
  <r>
    <d v="2019-12-29T00:00:00"/>
    <n v="363"/>
    <m/>
    <m/>
    <m/>
    <m/>
    <m/>
    <m/>
    <m/>
    <m/>
    <m/>
    <m/>
    <m/>
    <m/>
    <m/>
    <m/>
    <m/>
    <m/>
    <m/>
    <m/>
    <m/>
    <n v="0"/>
    <n v="-999"/>
    <x v="27"/>
  </r>
  <r>
    <d v="2019-12-30T00:00:00"/>
    <n v="364"/>
    <m/>
    <m/>
    <m/>
    <m/>
    <m/>
    <m/>
    <m/>
    <m/>
    <m/>
    <m/>
    <m/>
    <m/>
    <m/>
    <m/>
    <m/>
    <m/>
    <m/>
    <m/>
    <m/>
    <n v="0"/>
    <n v="-999"/>
    <x v="27"/>
  </r>
  <r>
    <d v="2019-12-31T00:00:00"/>
    <n v="365"/>
    <m/>
    <m/>
    <m/>
    <m/>
    <m/>
    <m/>
    <m/>
    <m/>
    <m/>
    <m/>
    <m/>
    <m/>
    <m/>
    <m/>
    <m/>
    <m/>
    <m/>
    <m/>
    <m/>
    <n v="0"/>
    <n v="-999"/>
    <x v="27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832">
  <r>
    <n v="6.82"/>
    <n v="4.0999999999999996"/>
    <n v="1.9"/>
    <n v="5.5"/>
    <n v="-0.1"/>
    <n v="97.5"/>
    <n v="70.2"/>
    <n v="1.6"/>
    <n v="5.0999999999999996"/>
    <n v="9.14"/>
    <n v="0"/>
    <n v="-999"/>
    <n v="0.6"/>
    <n v="6.1"/>
    <n v="-1.4"/>
    <n v="3"/>
    <n v="8.5"/>
    <n v="0.63400000000000001"/>
    <n v="0.26900000000000002"/>
    <n v="0"/>
    <n v="-999"/>
    <n v="201709"/>
    <x v="0"/>
  </r>
  <r>
    <n v="12.31"/>
    <n v="2.5"/>
    <n v="3.9"/>
    <n v="9.1999999999999993"/>
    <n v="-0.9"/>
    <n v="96"/>
    <n v="44.2"/>
    <n v="1.3"/>
    <n v="5.6"/>
    <n v="0"/>
    <n v="0"/>
    <n v="-999"/>
    <n v="4.5999999999999996"/>
    <n v="20.9"/>
    <n v="-2.1"/>
    <n v="6"/>
    <n v="8.1999999999999993"/>
    <n v="0.51400000000000001"/>
    <n v="0.64900000000000002"/>
    <n v="0"/>
    <n v="-999"/>
    <n v="201709"/>
    <x v="0"/>
  </r>
  <r>
    <n v="5.55"/>
    <n v="1.18"/>
    <n v="2.6"/>
    <n v="8.1"/>
    <n v="-3.2"/>
    <n v="98.4"/>
    <n v="59"/>
    <n v="0.6"/>
    <n v="3.4"/>
    <n v="0"/>
    <n v="0"/>
    <n v="-999"/>
    <n v="3"/>
    <n v="16.5"/>
    <n v="-7.4"/>
    <n v="4.9000000000000004"/>
    <n v="8"/>
    <n v="0.63700000000000001"/>
    <n v="0.443"/>
    <n v="0"/>
    <n v="-999"/>
    <n v="201709"/>
    <x v="0"/>
  </r>
  <r>
    <n v="7.91"/>
    <n v="1.73"/>
    <n v="4.4000000000000004"/>
    <n v="12.1"/>
    <n v="-3.3"/>
    <n v="99.2"/>
    <n v="63.7"/>
    <n v="0.6"/>
    <n v="3.8"/>
    <n v="0.50800000000000001"/>
    <n v="0"/>
    <n v="-999"/>
    <n v="4.9000000000000004"/>
    <n v="24.8"/>
    <n v="-7.8"/>
    <n v="5"/>
    <n v="7.9"/>
    <n v="0.89900000000000002"/>
    <n v="0.51200000000000001"/>
    <n v="0"/>
    <n v="-999"/>
    <n v="201709"/>
    <x v="0"/>
  </r>
  <r>
    <n v="7.8"/>
    <n v="1.69"/>
    <n v="6.2"/>
    <n v="11.5"/>
    <n v="-1.3"/>
    <n v="99.7"/>
    <n v="63.4"/>
    <n v="0.9"/>
    <n v="5.0999999999999996"/>
    <n v="0.254"/>
    <n v="0"/>
    <n v="-999"/>
    <n v="6.3"/>
    <n v="19.8"/>
    <n v="-4.7"/>
    <n v="6.4"/>
    <n v="7.8"/>
    <n v="0.86"/>
    <n v="0.496"/>
    <n v="0"/>
    <n v="-999"/>
    <n v="201709"/>
    <x v="0"/>
  </r>
  <r>
    <n v="9.59"/>
    <n v="2.2000000000000002"/>
    <n v="7"/>
    <n v="15.4"/>
    <n v="-0.3"/>
    <n v="99.1"/>
    <n v="45.4"/>
    <n v="0.7"/>
    <n v="6.2"/>
    <n v="0"/>
    <n v="0"/>
    <n v="-999"/>
    <n v="6.7"/>
    <n v="29.8"/>
    <n v="-5.6"/>
    <n v="8.1"/>
    <n v="7.8"/>
    <n v="0.79400000000000004"/>
    <n v="0.95499999999999996"/>
    <n v="0"/>
    <n v="-999"/>
    <n v="201709"/>
    <x v="0"/>
  </r>
  <r>
    <n v="15.24"/>
    <n v="3.54"/>
    <n v="7.6"/>
    <n v="19.2"/>
    <n v="-1.2"/>
    <n v="99.5"/>
    <n v="37.4"/>
    <n v="0.9"/>
    <n v="5"/>
    <n v="0"/>
    <n v="0"/>
    <n v="-999"/>
    <n v="7.1"/>
    <n v="32.799999999999997"/>
    <n v="-6.8"/>
    <n v="8.6"/>
    <n v="7.9"/>
    <n v="0.83199999999999996"/>
    <n v="1.3919999999999999"/>
    <n v="0"/>
    <n v="-999"/>
    <n v="201709"/>
    <x v="0"/>
  </r>
  <r>
    <n v="15.05"/>
    <n v="3.54"/>
    <n v="9.8000000000000007"/>
    <n v="19.7"/>
    <n v="0.2"/>
    <n v="98.6"/>
    <n v="32.4"/>
    <n v="1.4"/>
    <n v="5.0999999999999996"/>
    <n v="0"/>
    <n v="0"/>
    <n v="-999"/>
    <n v="8.5"/>
    <n v="32"/>
    <n v="-5.5"/>
    <n v="9.8000000000000007"/>
    <n v="8"/>
    <n v="0.74299999999999999"/>
    <n v="1.5509999999999999"/>
    <n v="0"/>
    <n v="-999"/>
    <n v="201709"/>
    <x v="0"/>
  </r>
  <r>
    <n v="10.57"/>
    <n v="2.4700000000000002"/>
    <n v="8.9"/>
    <n v="19.8"/>
    <n v="0.4"/>
    <n v="98.2"/>
    <n v="31.4"/>
    <n v="1.4"/>
    <n v="5.4"/>
    <n v="3.302"/>
    <n v="0"/>
    <n v="-999"/>
    <n v="8.1999999999999993"/>
    <n v="31.7"/>
    <n v="-5.3"/>
    <n v="9"/>
    <n v="8.1999999999999993"/>
    <n v="0.72499999999999998"/>
    <n v="1.5840000000000001"/>
    <n v="0"/>
    <n v="-999"/>
    <n v="201709"/>
    <x v="0"/>
  </r>
  <r>
    <n v="11.44"/>
    <n v="2.5"/>
    <n v="3.6"/>
    <n v="8.6"/>
    <n v="-0.3"/>
    <n v="96.2"/>
    <n v="48.9"/>
    <n v="2.2000000000000002"/>
    <n v="6.2"/>
    <n v="0"/>
    <n v="0"/>
    <n v="-999"/>
    <n v="3.4"/>
    <n v="19.7"/>
    <n v="-3.8"/>
    <n v="6.1"/>
    <n v="8.1999999999999993"/>
    <n v="0.54600000000000004"/>
    <n v="0.57099999999999995"/>
    <n v="0"/>
    <n v="-999"/>
    <n v="201709"/>
    <x v="0"/>
  </r>
  <r>
    <n v="7.56"/>
    <n v="2.62"/>
    <n v="1"/>
    <n v="3.6"/>
    <n v="-0.2"/>
    <n v="96.2"/>
    <n v="73.8"/>
    <n v="1.7"/>
    <n v="6.5"/>
    <n v="3.81"/>
    <n v="0"/>
    <n v="-999"/>
    <n v="1.2"/>
    <n v="15.1"/>
    <n v="-1.6"/>
    <n v="3.3"/>
    <n v="7.9"/>
    <n v="0.58299999999999996"/>
    <n v="0.20699999999999999"/>
    <n v="0"/>
    <n v="-999"/>
    <n v="201710"/>
    <x v="0"/>
  </r>
  <r>
    <n v="8.8000000000000007"/>
    <n v="1.74"/>
    <n v="1"/>
    <n v="4.9000000000000004"/>
    <n v="-0.5"/>
    <n v="94.7"/>
    <n v="64.3"/>
    <n v="3.5"/>
    <n v="8.4"/>
    <n v="0"/>
    <n v="0"/>
    <n v="-999"/>
    <n v="0.7"/>
    <n v="13.2"/>
    <n v="-3.4"/>
    <n v="2.8"/>
    <n v="7.6"/>
    <n v="0.55700000000000005"/>
    <n v="0.309"/>
    <n v="0"/>
    <n v="-999"/>
    <n v="201710"/>
    <x v="0"/>
  </r>
  <r>
    <n v="14.03"/>
    <n v="3.2"/>
    <n v="1.5"/>
    <n v="9.3000000000000007"/>
    <n v="-5.8"/>
    <n v="92.2"/>
    <n v="39.6"/>
    <n v="1.4"/>
    <n v="5.8"/>
    <n v="0"/>
    <n v="0"/>
    <n v="-999"/>
    <n v="-0.3"/>
    <n v="16.899999999999999"/>
    <n v="-11.8"/>
    <n v="3.2"/>
    <n v="7.2"/>
    <n v="0.46400000000000002"/>
    <n v="0.70699999999999996"/>
    <n v="0"/>
    <n v="-999"/>
    <n v="201710"/>
    <x v="0"/>
  </r>
  <r>
    <n v="13.75"/>
    <n v="3.26"/>
    <n v="2.2999999999999998"/>
    <n v="15.5"/>
    <n v="-7.1"/>
    <n v="96.3"/>
    <n v="24.5"/>
    <n v="0.7"/>
    <n v="3.7"/>
    <n v="0"/>
    <n v="0"/>
    <n v="-999"/>
    <n v="0"/>
    <n v="23.8"/>
    <n v="-13.8"/>
    <n v="2.6"/>
    <n v="6.9"/>
    <n v="0.43099999999999999"/>
    <n v="1.329"/>
    <n v="0"/>
    <n v="-999"/>
    <n v="201710"/>
    <x v="0"/>
  </r>
  <r>
    <n v="13.44"/>
    <n v="3.18"/>
    <n v="5.0999999999999996"/>
    <n v="18.3"/>
    <n v="-3.8"/>
    <n v="85.6"/>
    <n v="8.6999999999999993"/>
    <n v="0.7"/>
    <n v="3.7"/>
    <n v="0"/>
    <n v="0"/>
    <n v="-999"/>
    <n v="2.8"/>
    <n v="26"/>
    <n v="-9.4"/>
    <n v="4.7"/>
    <n v="6.7"/>
    <n v="0.183"/>
    <n v="1.92"/>
    <n v="0"/>
    <n v="-999"/>
    <n v="201710"/>
    <x v="0"/>
  </r>
  <r>
    <n v="3.16"/>
    <n v="0.67"/>
    <n v="3.2"/>
    <n v="9.1"/>
    <n v="-3.9"/>
    <n v="86.9"/>
    <n v="33.700000000000003"/>
    <n v="1.6"/>
    <n v="6.7"/>
    <n v="0.76200000000000001"/>
    <n v="0"/>
    <n v="-999"/>
    <n v="0"/>
    <n v="12.2"/>
    <n v="-10.9"/>
    <n v="1.3"/>
    <n v="6.6"/>
    <n v="0.38900000000000001"/>
    <n v="0.76600000000000001"/>
    <n v="0"/>
    <n v="-999"/>
    <n v="201710"/>
    <x v="0"/>
  </r>
  <r>
    <n v="7.36"/>
    <n v="2.97"/>
    <n v="0.9"/>
    <n v="3.9"/>
    <n v="-1.4"/>
    <n v="97.4"/>
    <n v="61.1"/>
    <n v="2.5"/>
    <n v="6.7"/>
    <n v="2.794"/>
    <n v="0"/>
    <n v="-999"/>
    <n v="0.2"/>
    <n v="7.3"/>
    <n v="-5.4"/>
    <n v="2"/>
    <n v="6.4"/>
    <n v="0.49299999999999999"/>
    <n v="0.314"/>
    <n v="0"/>
    <n v="-999"/>
    <n v="201710"/>
    <x v="0"/>
  </r>
  <r>
    <n v="6.67"/>
    <n v="5.2"/>
    <n v="-1.2"/>
    <n v="3.6"/>
    <n v="-6"/>
    <n v="97.8"/>
    <n v="68"/>
    <n v="1.5"/>
    <n v="5.2"/>
    <n v="4.3179999999999996"/>
    <n v="0"/>
    <n v="-999"/>
    <n v="-3.4"/>
    <n v="1.3"/>
    <n v="-10.3"/>
    <n v="0.8"/>
    <n v="6.1"/>
    <n v="0.53700000000000003"/>
    <n v="0.253"/>
    <n v="0"/>
    <n v="-999"/>
    <n v="201710"/>
    <x v="0"/>
  </r>
  <r>
    <n v="9.1300000000000008"/>
    <n v="3.54"/>
    <n v="0.5"/>
    <n v="8.4"/>
    <n v="-7.3"/>
    <n v="97.8"/>
    <n v="39"/>
    <n v="0.8"/>
    <n v="4"/>
    <n v="0.254"/>
    <n v="0"/>
    <n v="-999"/>
    <n v="-2.6"/>
    <n v="6.7"/>
    <n v="-12.1"/>
    <n v="0.3"/>
    <n v="5.9"/>
    <n v="0.43"/>
    <n v="0.67200000000000004"/>
    <n v="0"/>
    <n v="-999"/>
    <n v="201710"/>
    <x v="0"/>
  </r>
  <r>
    <n v="4.08"/>
    <n v="0.8"/>
    <n v="1.6"/>
    <n v="5.0999999999999996"/>
    <n v="-3.8"/>
    <n v="88.3"/>
    <n v="47.6"/>
    <n v="1.8"/>
    <n v="4.5999999999999996"/>
    <n v="0"/>
    <n v="0"/>
    <n v="-999"/>
    <n v="-0.1"/>
    <n v="5.2"/>
    <n v="-7.3"/>
    <n v="1.1000000000000001"/>
    <n v="5.5"/>
    <n v="0.41799999999999998"/>
    <n v="0.46"/>
    <n v="0"/>
    <n v="-999"/>
    <n v="201710"/>
    <x v="0"/>
  </r>
  <r>
    <n v="6.59"/>
    <n v="1.34"/>
    <n v="-3.1"/>
    <n v="1.6"/>
    <n v="-8.9"/>
    <n v="96.3"/>
    <n v="56"/>
    <n v="1.2"/>
    <n v="4.3"/>
    <n v="0.7"/>
    <n v="0"/>
    <n v="-999"/>
    <n v="-3.2"/>
    <n v="7"/>
    <n v="-10.9"/>
    <n v="-0.6"/>
    <n v="5.4"/>
    <n v="0.38400000000000001"/>
    <n v="0.30199999999999999"/>
    <n v="0"/>
    <n v="-999"/>
    <n v="201710"/>
    <x v="0"/>
  </r>
  <r>
    <n v="6.85"/>
    <n v="1.72"/>
    <n v="-2"/>
    <n v="1.8"/>
    <n v="-5.6"/>
    <n v="95.9"/>
    <n v="56.8"/>
    <n v="0.8"/>
    <n v="3.8"/>
    <n v="1.2"/>
    <n v="0"/>
    <n v="-999"/>
    <n v="-1.3"/>
    <n v="6.6"/>
    <n v="-9"/>
    <n v="-0.2"/>
    <n v="5.0999999999999996"/>
    <n v="0.39500000000000002"/>
    <n v="0.3"/>
    <n v="0"/>
    <n v="-999"/>
    <n v="201710"/>
    <x v="0"/>
  </r>
  <r>
    <n v="5.89"/>
    <n v="3.88"/>
    <n v="-3.5"/>
    <n v="0.8"/>
    <n v="-10.9"/>
    <n v="97.2"/>
    <n v="53"/>
    <n v="1.3"/>
    <n v="5.2"/>
    <n v="2.16"/>
    <n v="8"/>
    <n v="0"/>
    <n v="-4.4000000000000004"/>
    <n v="2.9"/>
    <n v="-16.600000000000001"/>
    <n v="0"/>
    <n v="4.9000000000000004"/>
    <n v="0.34300000000000003"/>
    <n v="0.30399999999999999"/>
    <n v="0"/>
    <n v="-999"/>
    <n v="201710"/>
    <x v="0"/>
  </r>
  <r>
    <n v="2.96"/>
    <n v="2.66"/>
    <n v="-3.7"/>
    <n v="0.2"/>
    <n v="-12.2"/>
    <n v="97.5"/>
    <n v="82.7"/>
    <n v="0.8"/>
    <n v="3.7"/>
    <n v="1.64"/>
    <n v="25.000000000000355"/>
    <n v="-0.3"/>
    <n v="-4.4000000000000004"/>
    <n v="-0.3"/>
    <n v="-16.7"/>
    <n v="-0.3"/>
    <n v="4.8"/>
    <n v="0.51200000000000001"/>
    <n v="0.107"/>
    <n v="0"/>
    <n v="-999"/>
    <n v="201710"/>
    <x v="0"/>
  </r>
  <r>
    <n v="11.59"/>
    <n v="4.84"/>
    <n v="1.9"/>
    <n v="8.4"/>
    <n v="-3.6"/>
    <n v="98.1"/>
    <n v="59.4"/>
    <n v="1"/>
    <n v="4.5999999999999996"/>
    <n v="1.5"/>
    <n v="0"/>
    <n v="-999"/>
    <n v="0"/>
    <n v="8.3000000000000007"/>
    <n v="-9.1999999999999993"/>
    <n v="0.9"/>
    <n v="4.7"/>
    <n v="0.65500000000000003"/>
    <n v="0.44700000000000001"/>
    <n v="0"/>
    <n v="-999"/>
    <n v="201710"/>
    <x v="0"/>
  </r>
  <r>
    <n v="4.66"/>
    <n v="0.79"/>
    <n v="5"/>
    <n v="10.199999999999999"/>
    <n v="-0.9"/>
    <n v="95.7"/>
    <n v="50"/>
    <n v="1.1000000000000001"/>
    <n v="4.2"/>
    <n v="0.50800000000000001"/>
    <n v="0"/>
    <n v="-999"/>
    <n v="3.6"/>
    <n v="11.9"/>
    <n v="-1.8"/>
    <n v="3.4"/>
    <n v="4.5999999999999996"/>
    <n v="0.622"/>
    <n v="0.622"/>
    <n v="0"/>
    <n v="-999"/>
    <n v="201710"/>
    <x v="0"/>
  </r>
  <r>
    <n v="3.56"/>
    <n v="0.57999999999999996"/>
    <n v="2.4"/>
    <n v="8.1999999999999993"/>
    <n v="-4.5"/>
    <n v="95.5"/>
    <n v="55.3"/>
    <n v="2.6"/>
    <n v="9.8000000000000007"/>
    <n v="8.1280000000000001"/>
    <n v="0"/>
    <n v="-999"/>
    <n v="1.2"/>
    <n v="8.5"/>
    <n v="-5.4"/>
    <n v="2.7"/>
    <n v="4.7"/>
    <n v="0.60099999999999998"/>
    <n v="0.48599999999999999"/>
    <n v="0"/>
    <n v="-999"/>
    <n v="201710"/>
    <x v="0"/>
  </r>
  <r>
    <n v="2.7"/>
    <n v="0.51"/>
    <n v="0.9"/>
    <n v="4.5999999999999996"/>
    <n v="-4.7"/>
    <n v="98.9"/>
    <n v="41.2"/>
    <n v="1.9"/>
    <n v="7.8"/>
    <n v="17.271999999999998"/>
    <n v="0"/>
    <n v="-999"/>
    <n v="0"/>
    <n v="3"/>
    <n v="-5.0999999999999996"/>
    <n v="0.1"/>
    <n v="4.7"/>
    <n v="0.34899999999999998"/>
    <n v="0.499"/>
    <n v="0"/>
    <n v="-999"/>
    <n v="201710"/>
    <x v="0"/>
  </r>
  <r>
    <n v="2.67"/>
    <n v="0.4"/>
    <n v="2.6"/>
    <n v="4.5"/>
    <n v="0"/>
    <n v="99.4"/>
    <n v="84.1"/>
    <n v="1"/>
    <n v="4.3"/>
    <n v="2.778"/>
    <n v="0"/>
    <n v="-999"/>
    <n v="1.9"/>
    <n v="6.3"/>
    <n v="-1.1000000000000001"/>
    <n v="1.7"/>
    <n v="4.2"/>
    <n v="0.70799999999999996"/>
    <n v="0.13400000000000001"/>
    <n v="0"/>
    <n v="-999"/>
    <n v="201710"/>
    <x v="0"/>
  </r>
  <r>
    <n v="7.01"/>
    <n v="2.89"/>
    <n v="0.7"/>
    <n v="3.8"/>
    <n v="-1.9"/>
    <n v="98.8"/>
    <n v="58"/>
    <n v="2.1"/>
    <n v="6.7"/>
    <n v="3.8"/>
    <n v="0"/>
    <n v="-999"/>
    <n v="-0.3"/>
    <n v="4.4000000000000004"/>
    <n v="-4.2"/>
    <n v="1.4"/>
    <n v="4.0999999999999996"/>
    <n v="0.46500000000000002"/>
    <n v="0.33700000000000002"/>
    <n v="0"/>
    <n v="-999"/>
    <n v="201710"/>
    <x v="0"/>
  </r>
  <r>
    <n v="1.88"/>
    <n v="1.29"/>
    <n v="-3"/>
    <n v="-0.8"/>
    <n v="-7.4"/>
    <n v="98.8"/>
    <n v="67.099999999999994"/>
    <n v="1.2"/>
    <n v="4.5999999999999996"/>
    <n v="14.34"/>
    <n v="111.00000000000021"/>
    <n v="-0.2"/>
    <n v="-3.3"/>
    <n v="-0.7"/>
    <n v="-7.8"/>
    <n v="-0.2"/>
    <n v="4"/>
    <n v="0.38600000000000001"/>
    <n v="0.189"/>
    <n v="0"/>
    <n v="-999"/>
    <n v="201710"/>
    <x v="0"/>
  </r>
  <r>
    <n v="7.71"/>
    <n v="6.47"/>
    <n v="1.1000000000000001"/>
    <n v="4.8"/>
    <n v="-2.2000000000000002"/>
    <n v="99.5"/>
    <n v="59.8"/>
    <n v="2.5"/>
    <n v="7.2"/>
    <n v="0"/>
    <n v="75.000000000000171"/>
    <n v="0"/>
    <n v="-2.5"/>
    <n v="0.5"/>
    <n v="-8"/>
    <n v="0"/>
    <n v="3.9"/>
    <n v="0.51400000000000001"/>
    <n v="0.34599999999999997"/>
    <n v="0"/>
    <n v="-999"/>
    <n v="201710"/>
    <x v="0"/>
  </r>
  <r>
    <n v="6.6"/>
    <n v="5.17"/>
    <n v="0.1"/>
    <n v="7.2"/>
    <n v="-6.7"/>
    <n v="97.7"/>
    <n v="38.299999999999997"/>
    <n v="0.8"/>
    <n v="6.2"/>
    <n v="0.2"/>
    <n v="57"/>
    <n v="0"/>
    <n v="-6.3"/>
    <n v="0.5"/>
    <n v="-15.2"/>
    <n v="0"/>
    <n v="3.7"/>
    <n v="0.38900000000000001"/>
    <n v="0.626"/>
    <n v="0"/>
    <n v="-999"/>
    <n v="201710"/>
    <x v="0"/>
  </r>
  <r>
    <n v="9.9499999999999993"/>
    <n v="7.21"/>
    <n v="1.6"/>
    <n v="14.5"/>
    <n v="-4.5999999999999996"/>
    <n v="98.9"/>
    <n v="35.6"/>
    <n v="1.1000000000000001"/>
    <n v="5.3"/>
    <n v="0.254"/>
    <n v="29.000000000000359"/>
    <n v="-0.1"/>
    <n v="-4.7"/>
    <n v="0.6"/>
    <n v="-11.3"/>
    <n v="-0.1"/>
    <n v="3.6"/>
    <n v="0.58799999999999997"/>
    <n v="1.0629999999999999"/>
    <n v="0"/>
    <n v="-999"/>
    <n v="201710"/>
    <x v="0"/>
  </r>
  <r>
    <n v="3.92"/>
    <n v="2.12"/>
    <n v="1.5"/>
    <n v="10.1"/>
    <n v="-3.3"/>
    <n v="98"/>
    <n v="65.7"/>
    <n v="1.2"/>
    <n v="6.4"/>
    <n v="2.54"/>
    <n v="12.000000000000011"/>
    <n v="-0.1"/>
    <n v="-2.2000000000000002"/>
    <n v="1.7"/>
    <n v="-6.9"/>
    <n v="-0.1"/>
    <n v="3.4"/>
    <n v="0.81200000000000006"/>
    <n v="0.42399999999999999"/>
    <n v="0"/>
    <n v="-999"/>
    <n v="201710"/>
    <x v="0"/>
  </r>
  <r>
    <n v="9.32"/>
    <n v="4.08"/>
    <n v="0.6"/>
    <n v="9.1"/>
    <n v="-6"/>
    <n v="97.4"/>
    <n v="41.2"/>
    <n v="0.8"/>
    <n v="3.6"/>
    <n v="0.254"/>
    <n v="0"/>
    <n v="-999"/>
    <n v="-3.4"/>
    <n v="3"/>
    <n v="-9.1999999999999993"/>
    <n v="-0.7"/>
    <n v="3.3"/>
    <n v="0.47599999999999998"/>
    <n v="0.67900000000000005"/>
    <n v="0"/>
    <n v="-999"/>
    <n v="201710"/>
    <x v="0"/>
  </r>
  <r>
    <n v="8.93"/>
    <n v="2.7"/>
    <n v="3.3"/>
    <n v="13.5"/>
    <n v="-3.8"/>
    <n v="98.9"/>
    <n v="10.3"/>
    <n v="1.1000000000000001"/>
    <n v="5.5"/>
    <n v="0"/>
    <n v="0"/>
    <n v="-999"/>
    <n v="-1.4"/>
    <n v="6.3"/>
    <n v="-5.6"/>
    <n v="-0.1"/>
    <n v="3.2"/>
    <n v="0.159"/>
    <n v="1.3879999999999999"/>
    <n v="0"/>
    <n v="-999"/>
    <n v="201710"/>
    <x v="0"/>
  </r>
  <r>
    <n v="8.93"/>
    <n v="1.96"/>
    <n v="4.7"/>
    <n v="15.9"/>
    <n v="-1.8"/>
    <n v="99.4"/>
    <n v="35"/>
    <n v="0.7"/>
    <n v="3.4"/>
    <n v="0"/>
    <n v="0"/>
    <n v="-999"/>
    <n v="0.1"/>
    <n v="8.6999999999999993"/>
    <n v="-4.7"/>
    <n v="2.1"/>
    <n v="3.1"/>
    <n v="0.63200000000000001"/>
    <n v="1.1739999999999999"/>
    <n v="0"/>
    <n v="-999"/>
    <n v="201710"/>
    <x v="0"/>
  </r>
  <r>
    <n v="4.82"/>
    <n v="0.92"/>
    <n v="1.1000000000000001"/>
    <n v="4.9000000000000004"/>
    <n v="-5.3"/>
    <n v="98.4"/>
    <n v="47.1"/>
    <n v="1.7"/>
    <n v="7.8"/>
    <n v="0"/>
    <n v="0"/>
    <n v="-999"/>
    <n v="-2.1"/>
    <n v="2.9"/>
    <n v="-8.3000000000000007"/>
    <n v="0.2"/>
    <n v="3.1"/>
    <n v="0.40799999999999997"/>
    <n v="0.45800000000000002"/>
    <n v="0"/>
    <n v="-999"/>
    <n v="201710"/>
    <x v="0"/>
  </r>
  <r>
    <n v="8.44"/>
    <n v="1.97"/>
    <n v="-2.4"/>
    <n v="8.1"/>
    <n v="-8.9"/>
    <n v="96.2"/>
    <n v="27.3"/>
    <n v="0.6"/>
    <n v="4.0999999999999996"/>
    <n v="0"/>
    <n v="0"/>
    <n v="-999"/>
    <n v="-5.0999999999999996"/>
    <n v="4.5"/>
    <n v="-11.6"/>
    <n v="-0.9"/>
    <n v="3.1"/>
    <n v="0.29499999999999998"/>
    <n v="0.78500000000000003"/>
    <n v="0"/>
    <n v="-999"/>
    <n v="201710"/>
    <x v="0"/>
  </r>
  <r>
    <n v="2.64"/>
    <n v="0.54"/>
    <n v="4.8"/>
    <n v="10.199999999999999"/>
    <n v="-2.8"/>
    <n v="95.5"/>
    <n v="20.8"/>
    <n v="2.2999999999999998"/>
    <n v="6.4"/>
    <n v="1.6539999999999999"/>
    <n v="0"/>
    <n v="-999"/>
    <n v="0.3"/>
    <n v="7.7"/>
    <n v="-6"/>
    <n v="-0.4"/>
    <n v="3"/>
    <n v="0.25900000000000001"/>
    <n v="0.98499999999999999"/>
    <n v="0"/>
    <n v="-999"/>
    <n v="201710"/>
    <x v="0"/>
  </r>
  <r>
    <n v="2.98"/>
    <n v="2.71"/>
    <n v="-2.9"/>
    <n v="0.8"/>
    <n v="-8.1"/>
    <n v="97.9"/>
    <n v="72.900000000000006"/>
    <n v="1.5"/>
    <n v="6.1"/>
    <n v="9.9600000000000009"/>
    <n v="69.000000000000398"/>
    <n v="-0.3"/>
    <n v="-5.9"/>
    <n v="0"/>
    <n v="-19.100000000000001"/>
    <n v="-0.3"/>
    <n v="2.7"/>
    <n v="0.47199999999999998"/>
    <n v="0.17499999999999999"/>
    <n v="0"/>
    <n v="-999"/>
    <n v="201711"/>
    <x v="0"/>
  </r>
  <r>
    <n v="2.31"/>
    <n v="2.15"/>
    <n v="-4.5"/>
    <n v="-0.2"/>
    <n v="-9.8000000000000007"/>
    <n v="97.7"/>
    <n v="87.2"/>
    <n v="1.7"/>
    <n v="8.1999999999999993"/>
    <n v="30.24"/>
    <n v="319.0000000000004"/>
    <n v="-1.9"/>
    <n v="-4.8"/>
    <n v="-0.5"/>
    <n v="-12.9"/>
    <n v="-0.2"/>
    <n v="2.6"/>
    <n v="0.52500000000000002"/>
    <n v="7.6999999999999999E-2"/>
    <n v="0"/>
    <n v="-999"/>
    <n v="201711"/>
    <x v="0"/>
  </r>
  <r>
    <n v="4.09"/>
    <n v="3.8"/>
    <n v="-12.6"/>
    <n v="-9.8000000000000007"/>
    <n v="-14.8"/>
    <n v="93.6"/>
    <n v="87.9"/>
    <n v="2.1"/>
    <n v="5.9"/>
    <n v="0"/>
    <n v="255.00000000000034"/>
    <n v="-2.2000000000000002"/>
    <n v="-12.9"/>
    <n v="-10.199999999999999"/>
    <n v="-18.3"/>
    <n v="-0.2"/>
    <n v="2.6"/>
    <n v="0.255"/>
    <n v="3.5000000000000003E-2"/>
    <n v="0"/>
    <n v="-999"/>
    <n v="201711"/>
    <x v="0"/>
  </r>
  <r>
    <n v="3.03"/>
    <n v="2.81"/>
    <n v="-10.8"/>
    <n v="-7.3"/>
    <n v="-14.2"/>
    <n v="93.4"/>
    <n v="84.2"/>
    <n v="0.5"/>
    <n v="2.9"/>
    <n v="0"/>
    <n v="237.00000000000011"/>
    <n v="-2.5"/>
    <n v="-12.1"/>
    <n v="-8"/>
    <n v="-22.8"/>
    <n v="-0.2"/>
    <n v="2.5"/>
    <n v="0.29699999999999999"/>
    <n v="5.6000000000000001E-2"/>
    <n v="0"/>
    <n v="-999"/>
    <n v="201711"/>
    <x v="0"/>
  </r>
  <r>
    <n v="4.92"/>
    <n v="4.57"/>
    <n v="-12.5"/>
    <n v="-10.1"/>
    <n v="-14.8"/>
    <n v="91.9"/>
    <n v="78.8"/>
    <n v="1.6"/>
    <n v="5"/>
    <n v="0"/>
    <n v="217.99999999999997"/>
    <n v="-2.6"/>
    <n v="-14.5"/>
    <n v="-10.199999999999999"/>
    <n v="-24.7"/>
    <n v="-0.1"/>
    <n v="2.5"/>
    <n v="0.223"/>
    <n v="0.06"/>
    <n v="0"/>
    <n v="-999"/>
    <n v="201711"/>
    <x v="0"/>
  </r>
  <r>
    <n v="7.74"/>
    <n v="7.11"/>
    <n v="-12.2"/>
    <n v="-2.8"/>
    <n v="-21.3"/>
    <n v="97.6"/>
    <n v="43.2"/>
    <n v="0.9"/>
    <n v="3.7"/>
    <n v="0"/>
    <n v="209.00000000000009"/>
    <n v="0"/>
    <n v="-23.1"/>
    <n v="-11.3"/>
    <n v="-34.1"/>
    <n v="0"/>
    <n v="2.5"/>
    <n v="0.215"/>
    <n v="0.28199999999999997"/>
    <n v="0"/>
    <n v="-999"/>
    <n v="201711"/>
    <x v="0"/>
  </r>
  <r>
    <n v="2.66"/>
    <n v="2.4500000000000002"/>
    <n v="-9.1"/>
    <n v="-8"/>
    <n v="-11"/>
    <n v="95.5"/>
    <n v="91.1"/>
    <n v="2"/>
    <n v="4.0999999999999996"/>
    <n v="0"/>
    <n v="195.00000000000028"/>
    <n v="-0.1"/>
    <n v="-10"/>
    <n v="-7.9"/>
    <n v="-18.899999999999999"/>
    <n v="-0.1"/>
    <n v="2.5"/>
    <n v="0.30399999999999999"/>
    <n v="0.03"/>
    <n v="0"/>
    <n v="-999"/>
    <n v="201711"/>
    <x v="0"/>
  </r>
  <r>
    <n v="3.47"/>
    <n v="3.07"/>
    <n v="-5"/>
    <n v="-1.7"/>
    <n v="-8.1"/>
    <n v="94.8"/>
    <n v="74.400000000000006"/>
    <n v="2.2000000000000002"/>
    <n v="6.1"/>
    <n v="0.84"/>
    <n v="197.99999999999994"/>
    <n v="-0.1"/>
    <n v="-5.8"/>
    <n v="-3.2"/>
    <n v="-10.1"/>
    <n v="-0.1"/>
    <n v="2.4"/>
    <n v="0.40100000000000002"/>
    <n v="0.13800000000000001"/>
    <n v="0"/>
    <n v="-999"/>
    <n v="201711"/>
    <x v="0"/>
  </r>
  <r>
    <n v="1.04"/>
    <n v="0.97"/>
    <n v="-2.5"/>
    <n v="-1.2"/>
    <n v="-3.1"/>
    <n v="97.9"/>
    <n v="67.3"/>
    <n v="1.5"/>
    <n v="5.6"/>
    <n v="22.68"/>
    <n v="387"/>
    <n v="-0.8"/>
    <n v="-3"/>
    <n v="-2"/>
    <n v="-4.3"/>
    <n v="-0.1"/>
    <n v="2.4"/>
    <n v="0.376"/>
    <n v="0.183"/>
    <n v="0"/>
    <n v="-999"/>
    <n v="201711"/>
    <x v="0"/>
  </r>
  <r>
    <n v="6.16"/>
    <n v="5.4"/>
    <n v="-2.9"/>
    <n v="8.6999999999999993"/>
    <n v="-10.1"/>
    <n v="98.4"/>
    <n v="57.5"/>
    <n v="0.5"/>
    <n v="2.9"/>
    <n v="0"/>
    <n v="352.00000000000034"/>
    <n v="-0.6"/>
    <n v="-9.1"/>
    <n v="0"/>
    <n v="-22.3"/>
    <n v="-0.1"/>
    <n v="2.4"/>
    <n v="0.64700000000000002"/>
    <n v="0.47799999999999998"/>
    <n v="0"/>
    <n v="-999"/>
    <n v="201711"/>
    <x v="0"/>
  </r>
  <r>
    <n v="2.08"/>
    <n v="1.92"/>
    <n v="-5.0999999999999996"/>
    <n v="-1"/>
    <n v="-11.8"/>
    <n v="98.9"/>
    <n v="90.8"/>
    <n v="1"/>
    <n v="3.1"/>
    <n v="0"/>
    <n v="330.00000000000006"/>
    <n v="-1.2"/>
    <n v="-7.7"/>
    <n v="-1.5"/>
    <n v="-23.8"/>
    <n v="-0.1"/>
    <n v="2.2999999999999998"/>
    <n v="0.51500000000000001"/>
    <n v="5.1999999999999998E-2"/>
    <n v="0"/>
    <n v="-999"/>
    <n v="201711"/>
    <x v="0"/>
  </r>
  <r>
    <n v="3.06"/>
    <n v="2.74"/>
    <n v="0.1"/>
    <n v="4.2"/>
    <n v="-1.8"/>
    <n v="99.1"/>
    <n v="77.900000000000006"/>
    <n v="1.7"/>
    <n v="4.5"/>
    <n v="0"/>
    <n v="301.00000000000017"/>
    <n v="-0.4"/>
    <n v="-0.7"/>
    <n v="0.4"/>
    <n v="-2.2000000000000002"/>
    <n v="-0.1"/>
    <n v="2.2999999999999998"/>
    <n v="0.64200000000000002"/>
    <n v="0.182"/>
    <n v="0"/>
    <n v="-999"/>
    <n v="201711"/>
    <x v="0"/>
  </r>
  <r>
    <n v="3.92"/>
    <n v="3.44"/>
    <n v="-0.6"/>
    <n v="2.5"/>
    <n v="-2.4"/>
    <n v="98.7"/>
    <n v="78.8"/>
    <n v="2.2999999999999998"/>
    <n v="6"/>
    <n v="1.56"/>
    <n v="313.00000000000017"/>
    <n v="-0.3"/>
    <n v="-2.4"/>
    <n v="0.6"/>
    <n v="-9.3000000000000007"/>
    <n v="-0.1"/>
    <n v="2.2999999999999998"/>
    <n v="0.57599999999999996"/>
    <n v="0.155"/>
    <n v="0"/>
    <n v="-999"/>
    <n v="201711"/>
    <x v="0"/>
  </r>
  <r>
    <n v="4.58"/>
    <n v="3.95"/>
    <n v="-2.2999999999999998"/>
    <n v="3"/>
    <n v="-7.7"/>
    <n v="98.3"/>
    <n v="60.2"/>
    <n v="1.7"/>
    <n v="6"/>
    <n v="0"/>
    <n v="308.00000000000028"/>
    <n v="-0.8"/>
    <n v="-6.5"/>
    <n v="-1.7"/>
    <n v="-16.7"/>
    <n v="0"/>
    <n v="2.2999999999999998"/>
    <n v="0.45600000000000002"/>
    <n v="0.30099999999999999"/>
    <n v="0"/>
    <n v="-999"/>
    <n v="201711"/>
    <x v="0"/>
  </r>
  <r>
    <n v="1.02"/>
    <n v="0.87"/>
    <n v="-2.6"/>
    <n v="-1.3"/>
    <n v="-3.5"/>
    <n v="98.5"/>
    <n v="82.1"/>
    <n v="1.8"/>
    <n v="6.7"/>
    <n v="0.6"/>
    <n v="304.00000000000028"/>
    <n v="-0.8"/>
    <n v="-3.8"/>
    <n v="-2.5"/>
    <n v="-7.2"/>
    <n v="-0.1"/>
    <n v="2.2000000000000002"/>
    <n v="0.45600000000000002"/>
    <n v="9.9000000000000005E-2"/>
    <n v="0"/>
    <n v="-999"/>
    <n v="201711"/>
    <x v="0"/>
  </r>
  <r>
    <n v="4.87"/>
    <n v="4.3600000000000003"/>
    <n v="-3.6"/>
    <n v="1.7"/>
    <n v="-7.4"/>
    <n v="98"/>
    <n v="63.2"/>
    <n v="0.7"/>
    <n v="3.6"/>
    <n v="0"/>
    <n v="302.00000000000006"/>
    <n v="-0.8"/>
    <n v="-6.7"/>
    <n v="-2"/>
    <n v="-17.3"/>
    <n v="0"/>
    <n v="2.2000000000000002"/>
    <n v="0.436"/>
    <n v="0.254"/>
    <n v="0"/>
    <n v="-999"/>
    <n v="201711"/>
    <x v="0"/>
  </r>
  <r>
    <n v="2.29"/>
    <n v="2.02"/>
    <n v="-4.5999999999999996"/>
    <n v="-3.1"/>
    <n v="-6.7"/>
    <n v="97.5"/>
    <n v="70.8"/>
    <n v="2"/>
    <n v="7.4"/>
    <n v="2.2799999999999998"/>
    <n v="317.00000000000017"/>
    <n v="-0.9"/>
    <n v="-7.1"/>
    <n v="-5"/>
    <n v="-16.100000000000001"/>
    <n v="-0.1"/>
    <n v="2.2000000000000002"/>
    <n v="0.34399999999999997"/>
    <n v="0.14199999999999999"/>
    <n v="0"/>
    <n v="-999"/>
    <n v="201711"/>
    <x v="0"/>
  </r>
  <r>
    <n v="3.86"/>
    <n v="3.44"/>
    <n v="-4.8"/>
    <n v="-0.4"/>
    <n v="-7.5"/>
    <n v="97.2"/>
    <n v="64.8"/>
    <n v="1.4"/>
    <n v="5.3"/>
    <n v="0"/>
    <n v="308.00000000000028"/>
    <n v="-1.1000000000000001"/>
    <n v="-8.1999999999999993"/>
    <n v="-3.9"/>
    <n v="-13.8"/>
    <n v="-0.1"/>
    <n v="2.1"/>
    <n v="0.38400000000000001"/>
    <n v="0.20899999999999999"/>
    <n v="0"/>
    <n v="-999"/>
    <n v="201711"/>
    <x v="0"/>
  </r>
  <r>
    <n v="3.49"/>
    <n v="2.96"/>
    <n v="-4.4000000000000004"/>
    <n v="-1.6"/>
    <n v="-6.8"/>
    <n v="97.8"/>
    <n v="72.2"/>
    <n v="2"/>
    <n v="6.1"/>
    <n v="0"/>
    <n v="308"/>
    <n v="-1"/>
    <n v="-6.3"/>
    <n v="-3"/>
    <n v="-14.2"/>
    <n v="-0.1"/>
    <n v="2.1"/>
    <n v="0.39200000000000002"/>
    <n v="0.151"/>
    <n v="0"/>
    <n v="-999"/>
    <n v="201711"/>
    <x v="0"/>
  </r>
  <r>
    <n v="1.69"/>
    <n v="1.57"/>
    <n v="-2.8"/>
    <n v="0"/>
    <n v="-6.2"/>
    <n v="98.2"/>
    <n v="87.8"/>
    <n v="1.3"/>
    <n v="3.9"/>
    <n v="2.64"/>
    <n v="329"/>
    <n v="-0.7"/>
    <n v="-4.2"/>
    <n v="-0.2"/>
    <n v="-14.6"/>
    <n v="-0.1"/>
    <n v="2.1"/>
    <n v="0.53600000000000003"/>
    <n v="7.3999999999999996E-2"/>
    <n v="0"/>
    <n v="-999"/>
    <n v="201711"/>
    <x v="0"/>
  </r>
  <r>
    <n v="1.1499999999999999"/>
    <n v="1.07"/>
    <n v="-3.5"/>
    <n v="-0.8"/>
    <n v="-9"/>
    <n v="99.3"/>
    <n v="88.9"/>
    <n v="2"/>
    <n v="5.4"/>
    <n v="1.32"/>
    <n v="336.00000000000028"/>
    <n v="-0.9"/>
    <n v="-6"/>
    <n v="-0.6"/>
    <n v="-19.399999999999999"/>
    <n v="-0.1"/>
    <n v="2.1"/>
    <n v="0.51200000000000001"/>
    <n v="6.4000000000000001E-2"/>
    <n v="0"/>
    <n v="-999"/>
    <n v="201711"/>
    <x v="0"/>
  </r>
  <r>
    <n v="2.31"/>
    <n v="1.88"/>
    <n v="2.4"/>
    <n v="6.3"/>
    <n v="-0.9"/>
    <n v="100"/>
    <n v="96"/>
    <n v="2"/>
    <n v="5.8"/>
    <n v="2.2999999999999998"/>
    <n v="269.00000000000011"/>
    <n v="-0.3"/>
    <n v="0"/>
    <n v="0.9"/>
    <n v="-2.9"/>
    <n v="0"/>
    <n v="2.1"/>
    <n v="0.91600000000000004"/>
    <n v="3.7999999999999999E-2"/>
    <n v="0"/>
    <n v="-999"/>
    <n v="201711"/>
    <x v="0"/>
  </r>
  <r>
    <n v="0.82"/>
    <n v="0.73"/>
    <n v="0.7"/>
    <n v="6.1"/>
    <n v="-5.5"/>
    <n v="99.3"/>
    <n v="74.8"/>
    <n v="1.8"/>
    <n v="8.1999999999999993"/>
    <n v="24.1"/>
    <n v="244.00000000000023"/>
    <n v="-0.3"/>
    <n v="-2.5"/>
    <n v="0.4"/>
    <n v="-13.2"/>
    <n v="-0.1"/>
    <n v="1.9"/>
    <n v="0.70399999999999996"/>
    <n v="0.23699999999999999"/>
    <n v="0"/>
    <n v="-999"/>
    <n v="201711"/>
    <x v="0"/>
  </r>
  <r>
    <n v="4.29"/>
    <n v="3.97"/>
    <n v="-2.4"/>
    <n v="3.8"/>
    <n v="-7.4"/>
    <n v="98.8"/>
    <n v="65.3"/>
    <n v="0.9"/>
    <n v="4"/>
    <n v="0.4"/>
    <n v="246"/>
    <n v="-1.4"/>
    <n v="-6.3"/>
    <n v="-0.3"/>
    <n v="-14.2"/>
    <n v="-0.1"/>
    <n v="1.8"/>
    <n v="0.52300000000000002"/>
    <n v="0.27800000000000002"/>
    <n v="0"/>
    <n v="-999"/>
    <n v="201711"/>
    <x v="0"/>
  </r>
  <r>
    <n v="2.06"/>
    <n v="1.84"/>
    <n v="-2.4"/>
    <n v="-0.4"/>
    <n v="-3.3"/>
    <n v="98.6"/>
    <n v="73.900000000000006"/>
    <n v="1.2"/>
    <n v="5.3"/>
    <n v="4.5599999999999996"/>
    <n v="289.00000000000017"/>
    <n v="-0.9"/>
    <n v="-3.1"/>
    <n v="-0.7"/>
    <n v="-5.5"/>
    <n v="-0.1"/>
    <n v="1.8"/>
    <n v="0.438"/>
    <n v="0.155"/>
    <n v="0"/>
    <n v="-999"/>
    <n v="201711"/>
    <x v="0"/>
  </r>
  <r>
    <n v="2.34"/>
    <n v="1.89"/>
    <n v="1.4"/>
    <n v="7"/>
    <n v="-3.8"/>
    <n v="98"/>
    <n v="54.7"/>
    <n v="2.5"/>
    <n v="7.6"/>
    <n v="2.2999999999999998"/>
    <n v="256.00000000000023"/>
    <n v="-0.4"/>
    <n v="-2.7"/>
    <n v="0.4"/>
    <n v="-12.6"/>
    <n v="-0.1"/>
    <n v="1.9"/>
    <n v="0.54800000000000004"/>
    <n v="0.45400000000000001"/>
    <n v="0"/>
    <n v="-999"/>
    <n v="201711"/>
    <x v="0"/>
  </r>
  <r>
    <n v="3.63"/>
    <n v="3.01"/>
    <n v="-4.3"/>
    <n v="-0.1"/>
    <n v="-10.1"/>
    <n v="96.5"/>
    <n v="55.5"/>
    <n v="2.4"/>
    <n v="6.5"/>
    <n v="0"/>
    <n v="254"/>
    <n v="-1.3"/>
    <n v="-9.1999999999999993"/>
    <n v="-3.6"/>
    <n v="-16.8"/>
    <n v="-0.1"/>
    <n v="1.8"/>
    <n v="0.33600000000000002"/>
    <n v="0.27"/>
    <n v="0"/>
    <n v="-999"/>
    <n v="201711"/>
    <x v="0"/>
  </r>
  <r>
    <n v="0.64"/>
    <n v="0.55000000000000004"/>
    <n v="-4.5999999999999996"/>
    <n v="-3.8"/>
    <n v="-5.9"/>
    <n v="96.8"/>
    <n v="70.3"/>
    <n v="2.1"/>
    <n v="6.8"/>
    <n v="5.88"/>
    <n v="301.00000000000017"/>
    <n v="-1.7"/>
    <n v="-5.9"/>
    <n v="-4.5"/>
    <n v="-10.8"/>
    <n v="-0.1"/>
    <n v="1.8"/>
    <n v="0.32400000000000001"/>
    <n v="0.13700000000000001"/>
    <n v="0"/>
    <n v="-999"/>
    <n v="201711"/>
    <x v="0"/>
  </r>
  <r>
    <n v="2.62"/>
    <n v="2.2799999999999998"/>
    <n v="-3.8"/>
    <n v="-0.2"/>
    <n v="-5.6"/>
    <n v="96.9"/>
    <n v="65.099999999999994"/>
    <n v="2.1"/>
    <n v="6.6"/>
    <n v="0"/>
    <n v="292.00000000000028"/>
    <n v="-1.2"/>
    <n v="-7.3"/>
    <n v="-3.2"/>
    <n v="-16.2"/>
    <n v="-0.1"/>
    <n v="1.8"/>
    <n v="0.39200000000000002"/>
    <n v="0.21"/>
    <n v="0"/>
    <n v="-999"/>
    <n v="201711"/>
    <x v="0"/>
  </r>
  <r>
    <n v="1.62"/>
    <n v="1.47"/>
    <n v="-4.5999999999999996"/>
    <n v="-3.2"/>
    <n v="-5.7"/>
    <n v="97.5"/>
    <n v="96.3"/>
    <n v="1.1000000000000001"/>
    <n v="4.4000000000000004"/>
    <n v="6"/>
    <n v="336.00000000000028"/>
    <n v="-1"/>
    <n v="-5.2"/>
    <n v="-2.9"/>
    <n v="-14.3"/>
    <n v="-0.1"/>
    <n v="1.8"/>
    <n v="0.46400000000000002"/>
    <n v="1.7999999999999999E-2"/>
    <n v="336.00000000000028"/>
    <n v="-1"/>
    <n v="201711"/>
    <x v="0"/>
  </r>
  <r>
    <n v="2.14"/>
    <n v="1.99"/>
    <n v="-5.7"/>
    <n v="-4.3"/>
    <n v="-7.9"/>
    <n v="97.2"/>
    <n v="94.2"/>
    <n v="1.1000000000000001"/>
    <n v="3.6"/>
    <n v="0.84"/>
    <n v="335"/>
    <n v="-0.9"/>
    <n v="-8"/>
    <n v="-4.2"/>
    <n v="-16"/>
    <n v="-0.1"/>
    <n v="1.9"/>
    <n v="0.41799999999999998"/>
    <n v="2.5999999999999999E-2"/>
    <n v="0"/>
    <n v="-999"/>
    <n v="201712"/>
    <x v="0"/>
  </r>
  <r>
    <n v="1.88"/>
    <n v="1.75"/>
    <n v="-6.1"/>
    <n v="-5.0999999999999996"/>
    <n v="-10.7"/>
    <n v="96.9"/>
    <n v="91.5"/>
    <n v="0.2"/>
    <n v="2"/>
    <n v="8.16"/>
    <n v="400.00000000000034"/>
    <n v="-1"/>
    <n v="-7.3"/>
    <n v="-5.3"/>
    <n v="-19.899999999999999"/>
    <n v="-0.1"/>
    <n v="1.8"/>
    <n v="0.38200000000000001"/>
    <n v="3.5999999999999997E-2"/>
    <n v="0"/>
    <n v="-999"/>
    <n v="201712"/>
    <x v="0"/>
  </r>
  <r>
    <n v="3.79"/>
    <n v="3.53"/>
    <n v="-7.6"/>
    <n v="-5.0999999999999996"/>
    <n v="-9.6999999999999993"/>
    <n v="96.7"/>
    <n v="81.400000000000006"/>
    <n v="1.8"/>
    <n v="4.7"/>
    <n v="0.72"/>
    <n v="394.00000000000011"/>
    <n v="-0.8"/>
    <n v="-10.6"/>
    <n v="-5.3"/>
    <n v="-19.5"/>
    <n v="-0.1"/>
    <n v="1.9"/>
    <n v="0.34"/>
    <n v="7.8E-2"/>
    <n v="0"/>
    <n v="-999"/>
    <n v="201712"/>
    <x v="0"/>
  </r>
  <r>
    <n v="4.2699999999999996"/>
    <n v="3.76"/>
    <n v="-7.1"/>
    <n v="-2.4"/>
    <n v="-14.1"/>
    <n v="94.6"/>
    <n v="63.1"/>
    <n v="1.2"/>
    <n v="5.4"/>
    <n v="0"/>
    <n v="379"/>
    <n v="-1"/>
    <n v="-12.1"/>
    <n v="-5.3"/>
    <n v="-24.5"/>
    <n v="0"/>
    <n v="1.9"/>
    <n v="0.32300000000000001"/>
    <n v="0.189"/>
    <n v="0"/>
    <n v="-999"/>
    <n v="201712"/>
    <x v="0"/>
  </r>
  <r>
    <n v="2.5099999999999998"/>
    <n v="2.15"/>
    <n v="-2.8"/>
    <n v="-0.1"/>
    <n v="-7.8"/>
    <n v="98.3"/>
    <n v="80.3"/>
    <n v="1.4"/>
    <n v="4.7"/>
    <n v="0"/>
    <n v="371"/>
    <n v="-0.9"/>
    <n v="-5.7"/>
    <n v="-0.5"/>
    <n v="-16.3"/>
    <n v="-0.1"/>
    <n v="1.8"/>
    <n v="0.48699999999999999"/>
    <n v="0.11899999999999999"/>
    <n v="0"/>
    <n v="-999"/>
    <n v="201712"/>
    <x v="0"/>
  </r>
  <r>
    <n v="4.47"/>
    <n v="3.91"/>
    <n v="-5.8"/>
    <n v="2.2999999999999998"/>
    <n v="-11.4"/>
    <n v="98"/>
    <n v="61.3"/>
    <n v="0.6"/>
    <n v="4"/>
    <n v="0"/>
    <n v="357.00000000000023"/>
    <n v="-0.8"/>
    <n v="-14.7"/>
    <n v="-5.4"/>
    <n v="-21.5"/>
    <n v="0"/>
    <n v="1.8"/>
    <n v="0.442"/>
    <n v="0.27900000000000003"/>
    <n v="0"/>
    <n v="-999"/>
    <n v="201712"/>
    <x v="0"/>
  </r>
  <r>
    <n v="4.45"/>
    <n v="3.95"/>
    <n v="-5.5"/>
    <n v="10.5"/>
    <n v="-11.3"/>
    <n v="98.6"/>
    <n v="40.4"/>
    <n v="0.3"/>
    <n v="2.2000000000000002"/>
    <n v="0"/>
    <n v="348"/>
    <n v="-1.6"/>
    <n v="-17.8"/>
    <n v="-6.8"/>
    <n v="-23"/>
    <n v="-0.1"/>
    <n v="1.8"/>
    <n v="0.51300000000000001"/>
    <n v="0.75600000000000001"/>
    <n v="0"/>
    <n v="-999"/>
    <n v="201712"/>
    <x v="0"/>
  </r>
  <r>
    <n v="4.3899999999999997"/>
    <n v="3.94"/>
    <n v="-6.6"/>
    <n v="4.4000000000000004"/>
    <n v="-11.6"/>
    <n v="96.9"/>
    <n v="38.1"/>
    <n v="0.7"/>
    <n v="2.8"/>
    <n v="0"/>
    <n v="351"/>
    <n v="-1.9"/>
    <n v="-19.8"/>
    <n v="-6.3"/>
    <n v="-24.9"/>
    <n v="-0.1"/>
    <n v="1.8"/>
    <n v="0.31900000000000001"/>
    <n v="0.51800000000000002"/>
    <n v="0"/>
    <n v="-999"/>
    <n v="201712"/>
    <x v="0"/>
  </r>
  <r>
    <n v="4.3600000000000003"/>
    <n v="3.8"/>
    <n v="-5.4"/>
    <n v="1.3"/>
    <n v="-10.1"/>
    <n v="93.2"/>
    <n v="51.5"/>
    <n v="1.2"/>
    <n v="3.9"/>
    <n v="0"/>
    <n v="359"/>
    <n v="-2"/>
    <n v="-14.6"/>
    <n v="-5.9"/>
    <n v="-21.3"/>
    <n v="-0.2"/>
    <n v="1.7"/>
    <n v="0.34499999999999997"/>
    <n v="0.32500000000000001"/>
    <n v="0"/>
    <n v="-999"/>
    <n v="201712"/>
    <x v="0"/>
  </r>
  <r>
    <n v="3.9"/>
    <n v="3.39"/>
    <n v="-1.5"/>
    <n v="10.7"/>
    <n v="-5.6"/>
    <n v="89.2"/>
    <n v="25.9"/>
    <n v="0.6"/>
    <n v="2.9"/>
    <n v="0"/>
    <n v="351"/>
    <n v="-1.4"/>
    <n v="-9"/>
    <n v="-3.5"/>
    <n v="-15.6"/>
    <n v="-0.2"/>
    <n v="1.8"/>
    <n v="0.33300000000000002"/>
    <n v="0.95299999999999996"/>
    <n v="0"/>
    <n v="-999"/>
    <n v="201712"/>
    <x v="0"/>
  </r>
  <r>
    <n v="4.2300000000000004"/>
    <n v="3.68"/>
    <n v="-2.4"/>
    <n v="3.2"/>
    <n v="-10.199999999999999"/>
    <n v="89.4"/>
    <n v="31.5"/>
    <n v="2"/>
    <n v="5.7"/>
    <n v="0"/>
    <n v="356.00000000000034"/>
    <n v="-1.4"/>
    <n v="-10.8"/>
    <n v="-4.4000000000000004"/>
    <n v="-20.5"/>
    <n v="-0.3"/>
    <n v="1.8"/>
    <n v="0.24199999999999999"/>
    <n v="0.52600000000000002"/>
    <n v="0"/>
    <n v="-999"/>
    <n v="201712"/>
    <x v="0"/>
  </r>
  <r>
    <n v="3.17"/>
    <n v="2.78"/>
    <n v="-3"/>
    <n v="6.1"/>
    <n v="-8.9"/>
    <n v="97.7"/>
    <n v="41"/>
    <n v="0.9"/>
    <n v="4.9000000000000004"/>
    <n v="0"/>
    <n v="351"/>
    <n v="-1.3"/>
    <n v="-9.1"/>
    <n v="-1.6"/>
    <n v="-18.3"/>
    <n v="-0.3"/>
    <n v="1.7"/>
    <n v="0.38600000000000001"/>
    <n v="0.55500000000000005"/>
    <n v="0"/>
    <n v="-999"/>
    <n v="201712"/>
    <x v="0"/>
  </r>
  <r>
    <n v="1.3"/>
    <n v="1.21"/>
    <n v="-2.8"/>
    <n v="-1"/>
    <n v="-5.5"/>
    <n v="97.7"/>
    <n v="81.599999999999994"/>
    <n v="1.4"/>
    <n v="4.7"/>
    <n v="2.64"/>
    <n v="365.00000000000023"/>
    <n v="-1.1000000000000001"/>
    <n v="-4.2"/>
    <n v="-2.2000000000000002"/>
    <n v="-15.3"/>
    <n v="-0.3"/>
    <n v="1.7"/>
    <n v="0.46300000000000002"/>
    <n v="0.104"/>
    <n v="0"/>
    <n v="-999"/>
    <n v="201712"/>
    <x v="0"/>
  </r>
  <r>
    <n v="2.73"/>
    <n v="2.5299999999999998"/>
    <n v="-6"/>
    <n v="-2.8"/>
    <n v="-9"/>
    <n v="97.6"/>
    <n v="91.8"/>
    <n v="1.1000000000000001"/>
    <n v="4"/>
    <n v="0"/>
    <n v="366.00000000000011"/>
    <n v="-0.9"/>
    <n v="-7.7"/>
    <n v="-4.7"/>
    <n v="-14.2"/>
    <n v="-0.3"/>
    <n v="1.7"/>
    <n v="0.45600000000000002"/>
    <n v="4.1000000000000002E-2"/>
    <n v="0"/>
    <n v="-999"/>
    <n v="201712"/>
    <x v="0"/>
  </r>
  <r>
    <n v="1.51"/>
    <n v="1.4"/>
    <n v="-4.4000000000000004"/>
    <n v="-1.3"/>
    <n v="-7.5"/>
    <n v="98.1"/>
    <n v="83.8"/>
    <n v="1.4"/>
    <n v="6.1"/>
    <n v="1.68"/>
    <n v="378.00000000000011"/>
    <n v="-1"/>
    <n v="-5.5"/>
    <n v="-1.8"/>
    <n v="-9.6999999999999993"/>
    <n v="-0.3"/>
    <n v="1.6"/>
    <n v="0.46500000000000002"/>
    <n v="0.09"/>
    <n v="0"/>
    <n v="-999"/>
    <n v="201712"/>
    <x v="0"/>
  </r>
  <r>
    <n v="1.88"/>
    <n v="1.75"/>
    <n v="-6.3"/>
    <n v="-3.4"/>
    <n v="-12.5"/>
    <n v="96.4"/>
    <n v="74.8"/>
    <n v="0.6"/>
    <n v="3.6"/>
    <n v="3.36"/>
    <n v="401.00000000000023"/>
    <n v="-1.1000000000000001"/>
    <n v="-9.9"/>
    <n v="-5.4"/>
    <n v="-24"/>
    <n v="-0.3"/>
    <n v="1.6"/>
    <n v="0.35499999999999998"/>
    <n v="0.12"/>
    <n v="0"/>
    <n v="-999"/>
    <n v="201712"/>
    <x v="0"/>
  </r>
  <r>
    <n v="0.75"/>
    <n v="0.69"/>
    <n v="-4"/>
    <n v="-2.1"/>
    <n v="-5.8"/>
    <n v="97.8"/>
    <n v="91.4"/>
    <n v="1"/>
    <n v="3.5"/>
    <n v="8.2799999999999994"/>
    <n v="461.00000000000006"/>
    <n v="-1"/>
    <n v="-4.5"/>
    <n v="-2.7"/>
    <n v="-7.7"/>
    <n v="-0.3"/>
    <n v="1.6"/>
    <n v="0.47799999999999998"/>
    <n v="4.4999999999999998E-2"/>
    <n v="0"/>
    <n v="-999"/>
    <n v="201712"/>
    <x v="0"/>
  </r>
  <r>
    <n v="2.29"/>
    <n v="2.13"/>
    <n v="-5.3"/>
    <n v="-2"/>
    <n v="-8.1999999999999993"/>
    <n v="97.6"/>
    <n v="81.2"/>
    <n v="0.9"/>
    <n v="4.2"/>
    <n v="14.16"/>
    <n v="573"/>
    <n v="-1.5"/>
    <n v="-7.1"/>
    <n v="-2.2000000000000002"/>
    <n v="-12.2"/>
    <n v="-0.3"/>
    <n v="1.6"/>
    <n v="0.42799999999999999"/>
    <n v="9.9000000000000005E-2"/>
    <n v="0"/>
    <n v="-999"/>
    <n v="201712"/>
    <x v="0"/>
  </r>
  <r>
    <n v="1.0900000000000001"/>
    <n v="1.01"/>
    <n v="-6.7"/>
    <n v="-4.8"/>
    <n v="-8.5"/>
    <n v="96.3"/>
    <n v="93.7"/>
    <n v="1.7"/>
    <n v="5.5"/>
    <n v="9.84"/>
    <n v="641"/>
    <n v="-1.8"/>
    <n v="-7"/>
    <n v="-4.7"/>
    <n v="-10.7"/>
    <n v="-0.3"/>
    <n v="1.6"/>
    <n v="0.4"/>
    <n v="2.7E-2"/>
    <n v="0"/>
    <n v="-999"/>
    <n v="201712"/>
    <x v="0"/>
  </r>
  <r>
    <n v="1.51"/>
    <n v="1.41"/>
    <n v="-13.5"/>
    <n v="-8.4"/>
    <n v="-20.9"/>
    <n v="95.1"/>
    <n v="85.5"/>
    <n v="1"/>
    <n v="5.4"/>
    <n v="10.199999999999999"/>
    <n v="674.00000000000011"/>
    <n v="-1.9"/>
    <n v="-18.8"/>
    <n v="-9.1"/>
    <n v="-32.1"/>
    <n v="-0.3"/>
    <n v="1.5"/>
    <n v="0.27700000000000002"/>
    <n v="4.7E-2"/>
    <n v="0"/>
    <n v="-999"/>
    <n v="201712"/>
    <x v="0"/>
  </r>
  <r>
    <n v="1.31"/>
    <n v="1.22"/>
    <n v="-10.3"/>
    <n v="-6.5"/>
    <n v="-20.7"/>
    <n v="96"/>
    <n v="85.5"/>
    <n v="0.8"/>
    <n v="4.3"/>
    <n v="4.92"/>
    <n v="697.00000000000011"/>
    <n v="-2.2999999999999998"/>
    <n v="-11.9"/>
    <n v="-7.6"/>
    <n v="-31.2"/>
    <n v="-0.2"/>
    <n v="1.5"/>
    <n v="0.32100000000000001"/>
    <n v="5.3999999999999999E-2"/>
    <n v="0"/>
    <n v="-999"/>
    <n v="201712"/>
    <x v="0"/>
  </r>
  <r>
    <n v="1.1000000000000001"/>
    <n v="1.03"/>
    <n v="-12.1"/>
    <n v="-8.5"/>
    <n v="-14.8"/>
    <n v="94.6"/>
    <n v="90"/>
    <n v="1"/>
    <n v="4"/>
    <n v="6.96"/>
    <n v="734.00000000000023"/>
    <n v="-2.1"/>
    <n v="-12.9"/>
    <n v="-9"/>
    <n v="-18"/>
    <n v="-0.3"/>
    <n v="1.5"/>
    <n v="0.28899999999999998"/>
    <n v="3.2000000000000001E-2"/>
    <n v="0"/>
    <n v="-999"/>
    <n v="201712"/>
    <x v="0"/>
  </r>
  <r>
    <n v="4.29"/>
    <n v="3.99"/>
    <n v="-18"/>
    <n v="-10"/>
    <n v="-24.7"/>
    <n v="92.6"/>
    <n v="81.8"/>
    <n v="0.5"/>
    <n v="3.5"/>
    <n v="0"/>
    <n v="679.00000000000023"/>
    <n v="-2.2000000000000002"/>
    <n v="-27.2"/>
    <n v="-15"/>
    <n v="-37.799999999999997"/>
    <n v="-0.3"/>
    <n v="1.4"/>
    <n v="0.23400000000000001"/>
    <n v="5.1999999999999998E-2"/>
    <n v="0"/>
    <n v="-999"/>
    <n v="201712"/>
    <x v="0"/>
  </r>
  <r>
    <n v="3.14"/>
    <n v="2.92"/>
    <n v="-17.399999999999999"/>
    <n v="-6.4"/>
    <n v="-25.3"/>
    <n v="95"/>
    <n v="81.599999999999994"/>
    <n v="0"/>
    <n v="1.1000000000000001"/>
    <n v="0"/>
    <n v="655.00000000000023"/>
    <n v="-2.9"/>
    <n v="-25.9"/>
    <n v="-15.3"/>
    <n v="-37.5"/>
    <n v="-0.3"/>
    <n v="1.4"/>
    <n v="0.309"/>
    <n v="7.0000000000000007E-2"/>
    <n v="0"/>
    <n v="-999"/>
    <n v="201712"/>
    <x v="0"/>
  </r>
  <r>
    <n v="3.51"/>
    <n v="3.26"/>
    <n v="-18"/>
    <n v="-9.5"/>
    <n v="-26.9"/>
    <n v="92.8"/>
    <n v="72.900000000000006"/>
    <n v="0.7"/>
    <n v="4.4000000000000004"/>
    <n v="0"/>
    <n v="630.00000000000011"/>
    <n v="-3.1"/>
    <n v="-25.8"/>
    <n v="-15.9"/>
    <n v="-40.299999999999997"/>
    <n v="-0.3"/>
    <n v="1.4"/>
    <n v="0.217"/>
    <n v="8.1000000000000003E-2"/>
    <n v="0"/>
    <n v="-999"/>
    <n v="201712"/>
    <x v="0"/>
  </r>
  <r>
    <n v="3.49"/>
    <n v="3.24"/>
    <n v="-19.2"/>
    <n v="-9.5"/>
    <n v="-27.9"/>
    <n v="91.1"/>
    <n v="61.8"/>
    <n v="0.8"/>
    <n v="4.5"/>
    <n v="0"/>
    <n v="622.00000000000011"/>
    <n v="-3.9"/>
    <n v="-25.7"/>
    <n v="-13.6"/>
    <n v="-40.799999999999997"/>
    <n v="-0.3"/>
    <n v="1.3"/>
    <n v="0.184"/>
    <n v="0.113"/>
    <n v="0"/>
    <n v="-999"/>
    <n v="201712"/>
    <x v="0"/>
  </r>
  <r>
    <n v="1.25"/>
    <n v="1.1599999999999999"/>
    <n v="-10.8"/>
    <n v="-7.9"/>
    <n v="-14.9"/>
    <n v="95"/>
    <n v="88.8"/>
    <n v="0.9"/>
    <n v="4.4000000000000004"/>
    <n v="6.48"/>
    <n v="669.00000000000023"/>
    <n v="-3.4"/>
    <n v="-11.1"/>
    <n v="-8.6999999999999993"/>
    <n v="-14.6"/>
    <n v="-0.3"/>
    <n v="1.5"/>
    <n v="0.29899999999999999"/>
    <n v="3.7999999999999999E-2"/>
    <n v="0"/>
    <n v="-999"/>
    <n v="201712"/>
    <x v="0"/>
  </r>
  <r>
    <n v="1.91"/>
    <n v="1.77"/>
    <n v="-9"/>
    <n v="-3.2"/>
    <n v="-11.1"/>
    <n v="97.8"/>
    <n v="87"/>
    <n v="0.6"/>
    <n v="4.8"/>
    <n v="8.2799999999999994"/>
    <n v="730.00000000000023"/>
    <n v="-2.8"/>
    <n v="-9.1999999999999993"/>
    <n v="-3.8"/>
    <n v="-14.2"/>
    <n v="-0.3"/>
    <n v="1.5"/>
    <n v="0.41899999999999998"/>
    <n v="6.3E-2"/>
    <n v="0"/>
    <n v="-999"/>
    <n v="201712"/>
    <x v="0"/>
  </r>
  <r>
    <n v="1.02"/>
    <n v="0.95"/>
    <n v="-6.5"/>
    <n v="-4.7"/>
    <n v="-8.1999999999999993"/>
    <n v="96.6"/>
    <n v="91.7"/>
    <n v="1.4"/>
    <n v="7.3"/>
    <n v="7.68"/>
    <n v="782.00000000000023"/>
    <n v="-2.2999999999999998"/>
    <n v="-6.8"/>
    <n v="-5.4"/>
    <n v="-8.9"/>
    <n v="-0.3"/>
    <n v="1.4"/>
    <n v="0.39500000000000002"/>
    <n v="3.5999999999999997E-2"/>
    <n v="0"/>
    <n v="-999"/>
    <n v="201712"/>
    <x v="0"/>
  </r>
  <r>
    <n v="2.19"/>
    <n v="2.04"/>
    <n v="-10.4"/>
    <n v="-5.2"/>
    <n v="-14.6"/>
    <n v="96.2"/>
    <n v="83.3"/>
    <n v="1.7"/>
    <n v="5.0999999999999996"/>
    <n v="8.8800000000000008"/>
    <n v="815.00000000000011"/>
    <n v="-1.8"/>
    <n v="-11.2"/>
    <n v="-5.8"/>
    <n v="-21.1"/>
    <n v="-0.3"/>
    <n v="1.5"/>
    <n v="0.34499999999999997"/>
    <n v="6.9000000000000006E-2"/>
    <n v="0"/>
    <n v="-999"/>
    <n v="201712"/>
    <x v="0"/>
  </r>
  <r>
    <n v="3.63"/>
    <n v="3.37"/>
    <n v="-13.8"/>
    <n v="-1.6"/>
    <n v="-19.8"/>
    <n v="95"/>
    <n v="76.3"/>
    <n v="0.3"/>
    <n v="2.8"/>
    <n v="0"/>
    <n v="777.00000000000011"/>
    <n v="-1.7"/>
    <n v="-23.1"/>
    <n v="-9.5"/>
    <n v="-30.7"/>
    <n v="-0.3"/>
    <n v="1.4"/>
    <n v="0.41399999999999998"/>
    <n v="0.129"/>
    <n v="777.00000000000011"/>
    <n v="-1.7"/>
    <n v="201712"/>
    <x v="0"/>
  </r>
  <r>
    <n v="3.6"/>
    <n v="2.92"/>
    <n v="-11.8"/>
    <n v="0.6"/>
    <n v="-18.5"/>
    <n v="96.8"/>
    <n v="59.4"/>
    <n v="0.1"/>
    <n v="1.6"/>
    <n v="0"/>
    <n v="752.00000000000023"/>
    <n v="-2"/>
    <n v="-22.5"/>
    <n v="-3.7"/>
    <n v="-30.3"/>
    <n v="-0.3"/>
    <n v="1.4"/>
    <n v="0.379"/>
    <n v="0.25900000000000001"/>
    <n v="0"/>
    <n v="-999"/>
    <n v="201801"/>
    <x v="1"/>
  </r>
  <r>
    <n v="4.49"/>
    <n v="3.3"/>
    <n v="-6.5"/>
    <n v="0.4"/>
    <n v="-13.4"/>
    <n v="96.6"/>
    <n v="52.4"/>
    <n v="1.1000000000000001"/>
    <n v="4.9000000000000004"/>
    <n v="0"/>
    <n v="733.00000000000011"/>
    <n v="-2.2999999999999998"/>
    <n v="-13.3"/>
    <n v="-5.3"/>
    <n v="-24.2"/>
    <n v="-0.2"/>
    <n v="1.4"/>
    <n v="0.32900000000000001"/>
    <n v="0.29899999999999999"/>
    <n v="0"/>
    <n v="-999"/>
    <n v="201801"/>
    <x v="1"/>
  </r>
  <r>
    <n v="2.44"/>
    <n v="4"/>
    <n v="-5.9"/>
    <n v="0.6"/>
    <n v="-11.4"/>
    <n v="98.5"/>
    <n v="62.5"/>
    <n v="1"/>
    <n v="3.4"/>
    <n v="0"/>
    <n v="716.00000000000023"/>
    <n v="-2.2000000000000002"/>
    <n v="-14.7"/>
    <n v="-5.7"/>
    <n v="-21"/>
    <n v="-0.3"/>
    <n v="1.4"/>
    <n v="0.39900000000000002"/>
    <n v="0.23899999999999999"/>
    <n v="0"/>
    <n v="-999"/>
    <n v="201801"/>
    <x v="1"/>
  </r>
  <r>
    <n v="1.66"/>
    <n v="2.06"/>
    <n v="-3.7"/>
    <n v="-0.7"/>
    <n v="-9.6999999999999993"/>
    <n v="97.1"/>
    <n v="74"/>
    <n v="2.4"/>
    <n v="5.4"/>
    <n v="1.68"/>
    <n v="715"/>
    <n v="-2.2000000000000002"/>
    <n v="-7.9"/>
    <n v="-3"/>
    <n v="-20.7"/>
    <n v="-0.3"/>
    <n v="1.4"/>
    <n v="0.42899999999999999"/>
    <n v="0.151"/>
    <n v="0"/>
    <n v="-999"/>
    <n v="201801"/>
    <x v="1"/>
  </r>
  <r>
    <n v="1.8"/>
    <n v="1.36"/>
    <n v="-3"/>
    <n v="-2.2999999999999998"/>
    <n v="-3.7"/>
    <n v="98.1"/>
    <n v="95.2"/>
    <n v="2.4"/>
    <n v="5.5"/>
    <n v="2.88"/>
    <n v="732.00000000000023"/>
    <n v="-1.8"/>
    <n v="-3.1"/>
    <n v="-2.2999999999999998"/>
    <n v="-6.4"/>
    <n v="-0.3"/>
    <n v="1.4"/>
    <n v="0.49099999999999999"/>
    <n v="2.5000000000000001E-2"/>
    <n v="0"/>
    <n v="-999"/>
    <n v="201801"/>
    <x v="1"/>
  </r>
  <r>
    <n v="1.52"/>
    <n v="1.62"/>
    <n v="-2.7"/>
    <n v="0.4"/>
    <n v="-6.6"/>
    <n v="98.3"/>
    <n v="89.1"/>
    <n v="1.3"/>
    <n v="5.9"/>
    <n v="3"/>
    <n v="747.00000000000011"/>
    <n v="-1.4"/>
    <n v="-4.9000000000000004"/>
    <n v="-0.7"/>
    <n v="-14.7"/>
    <n v="-0.3"/>
    <n v="1.4"/>
    <n v="0.56000000000000005"/>
    <n v="6.9000000000000006E-2"/>
    <n v="0"/>
    <n v="-999"/>
    <n v="201801"/>
    <x v="1"/>
  </r>
  <r>
    <n v="1.9"/>
    <n v="1.41"/>
    <n v="-4.8"/>
    <n v="-4.0999999999999996"/>
    <n v="-6.6"/>
    <n v="97"/>
    <n v="93.5"/>
    <n v="1.7"/>
    <n v="4.4000000000000004"/>
    <n v="0"/>
    <n v="747.00000000000011"/>
    <n v="-1.3"/>
    <n v="-5.9"/>
    <n v="-4.4000000000000004"/>
    <n v="-12.7"/>
    <n v="-0.3"/>
    <n v="1.3"/>
    <n v="0.42099999999999999"/>
    <n v="2.9000000000000001E-2"/>
    <n v="0"/>
    <n v="-999"/>
    <n v="201801"/>
    <x v="1"/>
  </r>
  <r>
    <n v="2.59"/>
    <n v="1.76"/>
    <n v="-3.3"/>
    <n v="-2.2999999999999998"/>
    <n v="-4.5"/>
    <n v="98"/>
    <n v="95.2"/>
    <n v="2.1"/>
    <n v="4.4000000000000004"/>
    <n v="0.72"/>
    <n v="742.00000000000023"/>
    <n v="-1.2"/>
    <n v="-3.6"/>
    <n v="-2.4"/>
    <n v="-5"/>
    <n v="-0.3"/>
    <n v="1.3"/>
    <n v="0.49099999999999999"/>
    <n v="2.5000000000000001E-2"/>
    <n v="0"/>
    <n v="-999"/>
    <n v="201801"/>
    <x v="1"/>
  </r>
  <r>
    <n v="2.7"/>
    <n v="2.41"/>
    <n v="-2.8"/>
    <n v="0.3"/>
    <n v="-4.5"/>
    <n v="98.1"/>
    <n v="92.5"/>
    <n v="1.3"/>
    <n v="5.4"/>
    <n v="15.48"/>
    <n v="860.00000000000011"/>
    <n v="-1"/>
    <n v="-4.2"/>
    <n v="-1.3"/>
    <n v="-12.7"/>
    <n v="-0.2"/>
    <n v="1.4"/>
    <n v="0.57699999999999996"/>
    <n v="4.7E-2"/>
    <n v="0"/>
    <n v="-999"/>
    <n v="201801"/>
    <x v="1"/>
  </r>
  <r>
    <n v="1.6"/>
    <n v="2.34"/>
    <n v="-5.5"/>
    <n v="-3.3"/>
    <n v="-11.7"/>
    <n v="96.8"/>
    <n v="77.900000000000006"/>
    <n v="2.5"/>
    <n v="6.8"/>
    <n v="0"/>
    <n v="825.00000000000023"/>
    <n v="-0.9"/>
    <n v="-7"/>
    <n v="-3.8"/>
    <n v="-22.6"/>
    <n v="-0.3"/>
    <n v="1.3"/>
    <n v="0.373"/>
    <n v="0.106"/>
    <n v="0"/>
    <n v="-999"/>
    <n v="201801"/>
    <x v="1"/>
  </r>
  <r>
    <n v="1.76"/>
    <n v="1.38"/>
    <n v="-7.5"/>
    <n v="-6.1"/>
    <n v="-12.3"/>
    <n v="95.6"/>
    <n v="86.9"/>
    <n v="1.2"/>
    <n v="4.4000000000000004"/>
    <n v="3.12"/>
    <n v="837.00000000000023"/>
    <n v="-1"/>
    <n v="-8.6"/>
    <n v="-6.4"/>
    <n v="-21.4"/>
    <n v="-0.3"/>
    <n v="1.3"/>
    <n v="0.33600000000000002"/>
    <n v="5.0999999999999997E-2"/>
    <n v="0"/>
    <n v="-999"/>
    <n v="201801"/>
    <x v="1"/>
  </r>
  <r>
    <n v="4.3"/>
    <n v="1.63"/>
    <n v="-4.4000000000000004"/>
    <n v="-0.9"/>
    <n v="-11.5"/>
    <n v="98.5"/>
    <n v="92"/>
    <n v="0.3"/>
    <n v="2.2000000000000002"/>
    <n v="3.24"/>
    <n v="859.00000000000023"/>
    <n v="-1"/>
    <n v="-4.7"/>
    <n v="-0.3"/>
    <n v="-18.899999999999999"/>
    <n v="-0.2"/>
    <n v="1.3"/>
    <n v="0.52600000000000002"/>
    <n v="4.5999999999999999E-2"/>
    <n v="0"/>
    <n v="-999"/>
    <n v="201801"/>
    <x v="1"/>
  </r>
  <r>
    <n v="5.1100000000000003"/>
    <n v="3.8"/>
    <n v="0.1"/>
    <n v="6.1"/>
    <n v="-3"/>
    <n v="98.4"/>
    <n v="72.8"/>
    <n v="1"/>
    <n v="4.0999999999999996"/>
    <n v="4.8"/>
    <n v="843.00000000000023"/>
    <n v="-0.9"/>
    <n v="-2.4"/>
    <n v="0.5"/>
    <n v="-11.6"/>
    <n v="-0.2"/>
    <n v="1.4"/>
    <n v="0.68500000000000005"/>
    <n v="0.25600000000000001"/>
    <n v="0"/>
    <n v="-999"/>
    <n v="201801"/>
    <x v="1"/>
  </r>
  <r>
    <n v="5.0199999999999996"/>
    <n v="4.43"/>
    <n v="-0.6"/>
    <n v="2.5"/>
    <n v="-6.2"/>
    <n v="99"/>
    <n v="88.5"/>
    <n v="1.8"/>
    <n v="5.5"/>
    <n v="0"/>
    <n v="825.00000000000023"/>
    <n v="-0.9"/>
    <n v="-6"/>
    <n v="-0.8"/>
    <n v="-15.5"/>
    <n v="-0.2"/>
    <n v="1.3"/>
    <n v="0.64700000000000002"/>
    <n v="8.4000000000000005E-2"/>
    <n v="0"/>
    <n v="-999"/>
    <n v="201801"/>
    <x v="1"/>
  </r>
  <r>
    <n v="1.87"/>
    <n v="4.3600000000000003"/>
    <n v="2.2999999999999998"/>
    <n v="7.4"/>
    <n v="-1.8"/>
    <n v="99"/>
    <n v="58.3"/>
    <n v="1.8"/>
    <n v="5.3"/>
    <n v="0"/>
    <n v="815.00000000000011"/>
    <n v="-0.8"/>
    <n v="-4.5"/>
    <n v="-0.3"/>
    <n v="-10"/>
    <n v="-0.1"/>
    <n v="1.3"/>
    <n v="0.6"/>
    <n v="0.42899999999999999"/>
    <n v="0"/>
    <n v="-999"/>
    <n v="201801"/>
    <x v="1"/>
  </r>
  <r>
    <n v="1.25"/>
    <n v="1.73"/>
    <n v="-2.2000000000000002"/>
    <n v="1.4"/>
    <n v="-9.1999999999999993"/>
    <n v="98.3"/>
    <n v="79.5"/>
    <n v="1.2"/>
    <n v="4.3"/>
    <n v="14.4"/>
    <n v="903.00000000000023"/>
    <n v="-0.9"/>
    <n v="-6.3"/>
    <n v="-0.8"/>
    <n v="-21.1"/>
    <n v="-0.3"/>
    <n v="1.2"/>
    <n v="0.53700000000000003"/>
    <n v="0.13800000000000001"/>
    <n v="0"/>
    <n v="-999"/>
    <n v="201801"/>
    <x v="1"/>
  </r>
  <r>
    <n v="5.32"/>
    <n v="1.17"/>
    <n v="-2.5"/>
    <n v="0.8"/>
    <n v="-8.3000000000000007"/>
    <n v="98.9"/>
    <n v="90.3"/>
    <n v="2.1"/>
    <n v="6.3"/>
    <n v="0"/>
    <n v="904.00000000000011"/>
    <n v="-0.9"/>
    <n v="-3.7"/>
    <n v="0.1"/>
    <n v="-15.2"/>
    <n v="-0.2"/>
    <n v="1.2"/>
    <n v="0.58399999999999996"/>
    <n v="6.3E-2"/>
    <n v="0"/>
    <n v="-999"/>
    <n v="201801"/>
    <x v="1"/>
  </r>
  <r>
    <n v="5.29"/>
    <n v="4.82"/>
    <n v="-3.1"/>
    <n v="2.1"/>
    <n v="-10.8"/>
    <n v="98.7"/>
    <n v="52.7"/>
    <n v="1.2"/>
    <n v="5.0999999999999996"/>
    <n v="0"/>
    <n v="890.00000000000011"/>
    <n v="-0.8"/>
    <n v="-8.9"/>
    <n v="0.1"/>
    <n v="-22.2"/>
    <n v="-0.2"/>
    <n v="1.3"/>
    <n v="0.374"/>
    <n v="0.33600000000000002"/>
    <n v="0"/>
    <n v="-999"/>
    <n v="201801"/>
    <x v="1"/>
  </r>
  <r>
    <n v="4.6399999999999997"/>
    <n v="4.8600000000000003"/>
    <n v="-6"/>
    <n v="1.6"/>
    <n v="-13.2"/>
    <n v="98"/>
    <n v="51.2"/>
    <n v="0.9"/>
    <n v="3.9"/>
    <n v="4.5599999999999996"/>
    <n v="913.00000000000023"/>
    <n v="-0.8"/>
    <n v="-10.8"/>
    <n v="-5"/>
    <n v="-24.3"/>
    <n v="-0.1"/>
    <n v="1.3"/>
    <n v="0.35099999999999998"/>
    <n v="0.33400000000000002"/>
    <n v="0"/>
    <n v="-999"/>
    <n v="201801"/>
    <x v="1"/>
  </r>
  <r>
    <n v="1.37"/>
    <n v="4.3099999999999996"/>
    <n v="-4.9000000000000004"/>
    <n v="0.4"/>
    <n v="-7.9"/>
    <n v="97.2"/>
    <n v="61.6"/>
    <n v="1.2"/>
    <n v="5.4"/>
    <n v="0"/>
    <n v="893.00000000000023"/>
    <n v="-1"/>
    <n v="-8.8000000000000007"/>
    <n v="-3.3"/>
    <n v="-17.7"/>
    <n v="-0.2"/>
    <n v="1.3"/>
    <n v="0.38700000000000001"/>
    <n v="0.24099999999999999"/>
    <n v="0"/>
    <n v="-999"/>
    <n v="201801"/>
    <x v="1"/>
  </r>
  <r>
    <n v="3.97"/>
    <n v="1.27"/>
    <n v="-4.3"/>
    <n v="-2.1"/>
    <n v="-6.6"/>
    <n v="97.3"/>
    <n v="78.099999999999994"/>
    <n v="2.6"/>
    <n v="7.4"/>
    <n v="0"/>
    <n v="873.00000000000023"/>
    <n v="-1.1000000000000001"/>
    <n v="-5.8"/>
    <n v="-3.5"/>
    <n v="-17"/>
    <n v="-0.2"/>
    <n v="1.2"/>
    <n v="0.40899999999999997"/>
    <n v="0.115"/>
    <n v="0"/>
    <n v="-999"/>
    <n v="201801"/>
    <x v="1"/>
  </r>
  <r>
    <n v="1.44"/>
    <n v="3.65"/>
    <n v="-8.1"/>
    <n v="0.7"/>
    <n v="-14.9"/>
    <n v="98.3"/>
    <n v="64.599999999999994"/>
    <n v="1"/>
    <n v="4.2"/>
    <n v="0"/>
    <n v="857"/>
    <n v="-1.1000000000000001"/>
    <n v="-16.600000000000001"/>
    <n v="-3.4"/>
    <n v="-25.5"/>
    <n v="-0.2"/>
    <n v="1.3"/>
    <n v="0.41499999999999998"/>
    <n v="0.22700000000000001"/>
    <n v="0"/>
    <n v="-999"/>
    <n v="201801"/>
    <x v="1"/>
  </r>
  <r>
    <n v="1.24"/>
    <n v="1.3"/>
    <n v="-8.1"/>
    <n v="-5.3"/>
    <n v="-15"/>
    <n v="96.5"/>
    <n v="87.1"/>
    <n v="1.5"/>
    <n v="6.2"/>
    <n v="9.6"/>
    <n v="938.00000000000011"/>
    <n v="-1.2"/>
    <n v="-10.7"/>
    <n v="-5.5"/>
    <n v="-24.7"/>
    <n v="-0.2"/>
    <n v="1.2"/>
    <n v="0.35799999999999998"/>
    <n v="5.2999999999999999E-2"/>
    <n v="0"/>
    <n v="-999"/>
    <n v="201801"/>
    <x v="1"/>
  </r>
  <r>
    <n v="4.91"/>
    <n v="1.06"/>
    <n v="-3.1"/>
    <n v="-0.9"/>
    <n v="-5.3"/>
    <n v="97.8"/>
    <n v="95.3"/>
    <n v="1.3"/>
    <n v="4.5999999999999996"/>
    <n v="10.44"/>
    <n v="1012.0000000000002"/>
    <n v="-1.4"/>
    <n v="-3.7"/>
    <n v="-0.8"/>
    <n v="-5.8"/>
    <n v="-0.2"/>
    <n v="1.2"/>
    <n v="0.54500000000000004"/>
    <n v="2.7E-2"/>
    <n v="0"/>
    <n v="-999"/>
    <n v="201801"/>
    <x v="1"/>
  </r>
  <r>
    <n v="3.8"/>
    <n v="4.57"/>
    <n v="-6.1"/>
    <n v="-0.4"/>
    <n v="-12.7"/>
    <n v="97.6"/>
    <n v="75.2"/>
    <n v="0.7"/>
    <n v="3.7"/>
    <n v="7.2"/>
    <n v="1028.0000000000002"/>
    <n v="-1.2"/>
    <n v="-12.1"/>
    <n v="-2.8"/>
    <n v="-27.1"/>
    <n v="-0.1"/>
    <n v="1.3"/>
    <n v="0.44600000000000001"/>
    <n v="0.14699999999999999"/>
    <n v="0"/>
    <n v="-999"/>
    <n v="201801"/>
    <x v="1"/>
  </r>
  <r>
    <n v="3.34"/>
    <n v="3.54"/>
    <n v="-9.4"/>
    <n v="-0.8"/>
    <n v="-14"/>
    <n v="96.8"/>
    <n v="66.400000000000006"/>
    <n v="0.3"/>
    <n v="3.4"/>
    <n v="2.16"/>
    <n v="1028"/>
    <n v="-1.1000000000000001"/>
    <n v="-15.5"/>
    <n v="-7.2"/>
    <n v="-24.2"/>
    <n v="-0.1"/>
    <n v="1.3"/>
    <n v="0.38200000000000001"/>
    <n v="0.193"/>
    <n v="0"/>
    <n v="-999"/>
    <n v="201801"/>
    <x v="1"/>
  </r>
  <r>
    <n v="1.83"/>
    <n v="3.11"/>
    <n v="-4.7"/>
    <n v="-1"/>
    <n v="-10.7"/>
    <n v="96.1"/>
    <n v="77.3"/>
    <n v="2.4"/>
    <n v="7.1"/>
    <n v="3.6"/>
    <n v="1036.0000000000002"/>
    <n v="-1.1000000000000001"/>
    <n v="-5.9"/>
    <n v="-2.2999999999999998"/>
    <n v="-13.7"/>
    <n v="-0.2"/>
    <n v="1.3"/>
    <n v="0.439"/>
    <n v="0.129"/>
    <n v="0"/>
    <n v="-999"/>
    <n v="201801"/>
    <x v="1"/>
  </r>
  <r>
    <n v="2.14"/>
    <n v="1.7"/>
    <n v="-4.3"/>
    <n v="-2.5"/>
    <n v="-5.6"/>
    <n v="97.8"/>
    <n v="82.9"/>
    <n v="2.2000000000000002"/>
    <n v="5.5"/>
    <n v="7.08"/>
    <n v="1070.0000000000002"/>
    <n v="-1.2"/>
    <n v="-5.2"/>
    <n v="-2.7"/>
    <n v="-10.3"/>
    <n v="-0.2"/>
    <n v="1.2"/>
    <n v="0.42099999999999999"/>
    <n v="8.6999999999999994E-2"/>
    <n v="0"/>
    <n v="-999"/>
    <n v="201801"/>
    <x v="1"/>
  </r>
  <r>
    <n v="3.78"/>
    <n v="1.99"/>
    <n v="-1.5"/>
    <n v="0.3"/>
    <n v="-4.3"/>
    <n v="98.6"/>
    <n v="77.099999999999994"/>
    <n v="2.5"/>
    <n v="12.1"/>
    <n v="2.52"/>
    <n v="1063.0000000000002"/>
    <n v="-1.1000000000000001"/>
    <n v="-2.9"/>
    <n v="-0.5"/>
    <n v="-11.2"/>
    <n v="-0.2"/>
    <n v="1.2"/>
    <n v="0.48099999999999998"/>
    <n v="0.14299999999999999"/>
    <n v="0"/>
    <n v="-999"/>
    <n v="201801"/>
    <x v="1"/>
  </r>
  <r>
    <n v="4.3499999999999996"/>
    <n v="3.18"/>
    <n v="-4.8"/>
    <n v="0"/>
    <n v="-6.5"/>
    <n v="83.4"/>
    <n v="59.6"/>
    <n v="2.7"/>
    <n v="8.3000000000000007"/>
    <n v="0"/>
    <n v="1034.0000000000002"/>
    <n v="-1"/>
    <n v="-9.1"/>
    <n v="-5.4"/>
    <n v="-12.4"/>
    <n v="-0.2"/>
    <n v="1.2"/>
    <n v="0.36399999999999999"/>
    <n v="0.247"/>
    <n v="0"/>
    <n v="-999"/>
    <n v="201801"/>
    <x v="1"/>
  </r>
  <r>
    <n v="2.91"/>
    <n v="3.91"/>
    <n v="-6.9"/>
    <n v="-2.4"/>
    <n v="-10.8"/>
    <n v="95.8"/>
    <n v="62"/>
    <n v="1.4"/>
    <n v="5.0999999999999996"/>
    <n v="6.36"/>
    <n v="1071.0000000000002"/>
    <n v="-0.9"/>
    <n v="-10.1"/>
    <n v="-4.7"/>
    <n v="-20.3"/>
    <n v="-0.1"/>
    <n v="1.3"/>
    <n v="0.317"/>
    <n v="0.19400000000000001"/>
    <n v="1071.0000000000002"/>
    <n v="-0.9"/>
    <n v="201801"/>
    <x v="1"/>
  </r>
  <r>
    <n v="1.68"/>
    <n v="2.71"/>
    <n v="-4.9000000000000004"/>
    <n v="-1.3"/>
    <n v="-8.3000000000000007"/>
    <n v="96.8"/>
    <n v="80.2"/>
    <n v="0.7"/>
    <n v="3.1"/>
    <n v="9.9600000000000009"/>
    <n v="1151.0000000000002"/>
    <n v="-1"/>
    <n v="-6.2"/>
    <n v="-3.8"/>
    <n v="-17.3"/>
    <n v="-0.2"/>
    <n v="1.2"/>
    <n v="0.44500000000000001"/>
    <n v="0.11"/>
    <n v="0"/>
    <n v="-999"/>
    <n v="201802"/>
    <x v="1"/>
  </r>
  <r>
    <n v="2.34"/>
    <n v="1.56"/>
    <n v="-1.3"/>
    <n v="1"/>
    <n v="-4.9000000000000004"/>
    <n v="98.3"/>
    <n v="84.3"/>
    <n v="2.1"/>
    <n v="7.9"/>
    <n v="7.2"/>
    <n v="1181.0000000000002"/>
    <n v="-1"/>
    <n v="-3.1"/>
    <n v="-0.3"/>
    <n v="-8.1"/>
    <n v="-0.1"/>
    <n v="1.2"/>
    <n v="0.55300000000000005"/>
    <n v="0.10299999999999999"/>
    <n v="0"/>
    <n v="-999"/>
    <n v="201802"/>
    <x v="1"/>
  </r>
  <r>
    <n v="2.23"/>
    <n v="2.04"/>
    <n v="-0.3"/>
    <n v="1.6"/>
    <n v="-4.5"/>
    <n v="97.5"/>
    <n v="81.099999999999994"/>
    <n v="3.4"/>
    <n v="7.4"/>
    <n v="2.52"/>
    <n v="1158.0000000000002"/>
    <n v="-1"/>
    <n v="-1.8"/>
    <n v="-0.5"/>
    <n v="-5"/>
    <n v="-0.1"/>
    <n v="1.3"/>
    <n v="0.55600000000000005"/>
    <n v="0.13"/>
    <n v="0"/>
    <n v="-999"/>
    <n v="201802"/>
    <x v="1"/>
  </r>
  <r>
    <n v="3.31"/>
    <n v="1.97"/>
    <n v="-0.8"/>
    <n v="2"/>
    <n v="-4.2"/>
    <n v="97.5"/>
    <n v="81.3"/>
    <n v="2.2000000000000002"/>
    <n v="7.4"/>
    <n v="7.32"/>
    <n v="1199"/>
    <n v="-0.9"/>
    <n v="-2"/>
    <n v="0.1"/>
    <n v="-5.5"/>
    <n v="-0.1"/>
    <n v="1.2"/>
    <n v="0.57299999999999995"/>
    <n v="0.13200000000000001"/>
    <n v="0"/>
    <n v="-999"/>
    <n v="201802"/>
    <x v="1"/>
  </r>
  <r>
    <n v="3.3"/>
    <n v="3.08"/>
    <n v="-2.1"/>
    <n v="0.7"/>
    <n v="-3.8"/>
    <n v="97.6"/>
    <n v="83.2"/>
    <n v="1.2"/>
    <n v="4.4000000000000004"/>
    <n v="8.76"/>
    <n v="1266.0000000000002"/>
    <n v="-0.8"/>
    <n v="-2.9"/>
    <n v="-1"/>
    <n v="-5.8"/>
    <n v="-0.1"/>
    <n v="1.3"/>
    <n v="0.53400000000000003"/>
    <n v="0.108"/>
    <n v="0"/>
    <n v="-999"/>
    <n v="201802"/>
    <x v="1"/>
  </r>
  <r>
    <n v="2.87"/>
    <n v="3.06"/>
    <n v="-2.8"/>
    <n v="-0.1"/>
    <n v="-5.3"/>
    <n v="96.1"/>
    <n v="80.7"/>
    <n v="2.2000000000000002"/>
    <n v="6.8"/>
    <n v="0"/>
    <n v="1231"/>
    <n v="-0.7"/>
    <n v="-4.3"/>
    <n v="-1.4"/>
    <n v="-10.4"/>
    <n v="-0.1"/>
    <n v="1.2"/>
    <n v="0.48899999999999999"/>
    <n v="0.11700000000000001"/>
    <n v="0"/>
    <n v="-999"/>
    <n v="201802"/>
    <x v="1"/>
  </r>
  <r>
    <n v="3.76"/>
    <n v="2.39"/>
    <n v="1.4"/>
    <n v="3.2"/>
    <n v="-1"/>
    <n v="95.9"/>
    <n v="81.8"/>
    <n v="3.4"/>
    <n v="8.5"/>
    <n v="0"/>
    <n v="1202.0000000000002"/>
    <n v="-0.7"/>
    <n v="-0.7"/>
    <n v="0.1"/>
    <n v="-4.4000000000000004"/>
    <n v="-0.1"/>
    <n v="1.2"/>
    <n v="0.628"/>
    <n v="0.14000000000000001"/>
    <n v="0"/>
    <n v="-999"/>
    <n v="201802"/>
    <x v="1"/>
  </r>
  <r>
    <n v="5.16"/>
    <n v="2.99"/>
    <n v="-1.1000000000000001"/>
    <n v="3.5"/>
    <n v="-10.4"/>
    <n v="97.4"/>
    <n v="66.900000000000006"/>
    <n v="3.2"/>
    <n v="7.7"/>
    <n v="15.36"/>
    <n v="1290.0000000000002"/>
    <n v="-0.6"/>
    <n v="-3.1"/>
    <n v="0.5"/>
    <n v="-15"/>
    <n v="-0.1"/>
    <n v="1.3"/>
    <n v="0.52500000000000002"/>
    <n v="0.26"/>
    <n v="0"/>
    <n v="-999"/>
    <n v="201802"/>
    <x v="1"/>
  </r>
  <r>
    <n v="9.39"/>
    <n v="4.34"/>
    <n v="-12.5"/>
    <n v="-9.6999999999999993"/>
    <n v="-15.2"/>
    <n v="93"/>
    <n v="85.3"/>
    <n v="2.1"/>
    <n v="6.4"/>
    <n v="0"/>
    <n v="1249"/>
    <n v="-0.6"/>
    <n v="-13.4"/>
    <n v="-9.9"/>
    <n v="-19.600000000000001"/>
    <n v="-0.1"/>
    <n v="1.2"/>
    <n v="0.249"/>
    <n v="4.2999999999999997E-2"/>
    <n v="0"/>
    <n v="-999"/>
    <n v="201802"/>
    <x v="1"/>
  </r>
  <r>
    <n v="6.21"/>
    <n v="8.66"/>
    <n v="-12.1"/>
    <n v="-0.4"/>
    <n v="-19"/>
    <n v="95.9"/>
    <n v="30.9"/>
    <n v="1.4"/>
    <n v="4.3"/>
    <n v="0"/>
    <n v="1219"/>
    <n v="-0.5"/>
    <n v="-21.1"/>
    <n v="-10"/>
    <n v="-33.9"/>
    <n v="-0.1"/>
    <n v="1.2"/>
    <n v="0.183"/>
    <n v="0.41"/>
    <n v="0"/>
    <n v="-999"/>
    <n v="201802"/>
    <x v="1"/>
  </r>
  <r>
    <n v="9.76"/>
    <n v="5.7"/>
    <n v="-13.4"/>
    <n v="-7.1"/>
    <n v="-19.899999999999999"/>
    <n v="93.4"/>
    <n v="62.4"/>
    <n v="2"/>
    <n v="7.7"/>
    <n v="0"/>
    <n v="1193.0000000000002"/>
    <n v="-0.5"/>
    <n v="-20.6"/>
    <n v="-11.2"/>
    <n v="-32.799999999999997"/>
    <n v="-0.1"/>
    <n v="1.2"/>
    <n v="0.224"/>
    <n v="0.13500000000000001"/>
    <n v="0"/>
    <n v="-999"/>
    <n v="201802"/>
    <x v="1"/>
  </r>
  <r>
    <n v="4.08"/>
    <n v="8.9600000000000009"/>
    <n v="-11.1"/>
    <n v="0.2"/>
    <n v="-23.3"/>
    <n v="96.9"/>
    <n v="31.3"/>
    <n v="1.2"/>
    <n v="5.8"/>
    <n v="0"/>
    <n v="1180.0000000000002"/>
    <n v="-0.5"/>
    <n v="-20"/>
    <n v="-8.6999999999999993"/>
    <n v="-35"/>
    <n v="0"/>
    <n v="1.3"/>
    <n v="0.19400000000000001"/>
    <n v="0.42599999999999999"/>
    <n v="0"/>
    <n v="-999"/>
    <n v="201802"/>
    <x v="1"/>
  </r>
  <r>
    <n v="5.82"/>
    <n v="3.36"/>
    <n v="-7.2"/>
    <n v="-1.1000000000000001"/>
    <n v="-10.6"/>
    <n v="93.4"/>
    <n v="48.1"/>
    <n v="0.8"/>
    <n v="4"/>
    <n v="0"/>
    <n v="1166.0000000000002"/>
    <n v="-0.7"/>
    <n v="-8.1999999999999993"/>
    <n v="-3.8"/>
    <n v="-14.9"/>
    <n v="0"/>
    <n v="1.3"/>
    <n v="0.27100000000000002"/>
    <n v="0.29199999999999998"/>
    <n v="0"/>
    <n v="-999"/>
    <n v="201802"/>
    <x v="1"/>
  </r>
  <r>
    <n v="9.58"/>
    <n v="5.0599999999999996"/>
    <n v="-6.4"/>
    <n v="-4.5"/>
    <n v="-8"/>
    <n v="94.9"/>
    <n v="65.599999999999994"/>
    <n v="2.2999999999999998"/>
    <n v="6.6"/>
    <n v="6.12"/>
    <n v="1210.0000000000002"/>
    <n v="-0.8"/>
    <n v="-8.1"/>
    <n v="-4.4000000000000004"/>
    <n v="-16.8"/>
    <n v="-0.1"/>
    <n v="1.2"/>
    <n v="0.28699999999999998"/>
    <n v="0.15"/>
    <n v="0"/>
    <n v="-999"/>
    <n v="201802"/>
    <x v="1"/>
  </r>
  <r>
    <n v="2.98"/>
    <n v="8.74"/>
    <n v="-8.6999999999999993"/>
    <n v="-1.7"/>
    <n v="-20.3"/>
    <n v="93.2"/>
    <n v="24.7"/>
    <n v="1.6"/>
    <n v="7.9"/>
    <n v="0"/>
    <n v="1184.0000000000002"/>
    <n v="-0.8"/>
    <n v="-15.5"/>
    <n v="-9.1999999999999993"/>
    <n v="-36"/>
    <n v="0.1"/>
    <n v="1.3"/>
    <n v="0.13300000000000001"/>
    <n v="0.40600000000000003"/>
    <n v="0"/>
    <n v="-999"/>
    <n v="201802"/>
    <x v="1"/>
  </r>
  <r>
    <n v="2.75"/>
    <n v="2.4900000000000002"/>
    <n v="-7.8"/>
    <n v="-4.2"/>
    <n v="-13.5"/>
    <n v="95.1"/>
    <n v="70.099999999999994"/>
    <n v="2.1"/>
    <n v="7.2"/>
    <n v="5.52"/>
    <n v="1217"/>
    <n v="-1"/>
    <n v="-10.199999999999999"/>
    <n v="-4.9000000000000004"/>
    <n v="-21.1"/>
    <n v="-0.1"/>
    <n v="1.2"/>
    <n v="0.314"/>
    <n v="0.13400000000000001"/>
    <n v="0"/>
    <n v="-999"/>
    <n v="201802"/>
    <x v="1"/>
  </r>
  <r>
    <n v="7.3"/>
    <n v="2.3199999999999998"/>
    <n v="-9"/>
    <n v="-5.8"/>
    <n v="-11.2"/>
    <n v="95.4"/>
    <n v="83"/>
    <n v="2"/>
    <n v="5.0999999999999996"/>
    <n v="20.76"/>
    <n v="1369.0000000000002"/>
    <n v="-1"/>
    <n v="-9.6"/>
    <n v="-6.4"/>
    <n v="-14.1"/>
    <n v="-0.1"/>
    <n v="1.2"/>
    <n v="0.32900000000000001"/>
    <n v="6.7000000000000004E-2"/>
    <n v="0"/>
    <n v="-999"/>
    <n v="201802"/>
    <x v="1"/>
  </r>
  <r>
    <n v="11.97"/>
    <n v="6.23"/>
    <n v="-14.7"/>
    <n v="-10.9"/>
    <n v="-17.600000000000001"/>
    <n v="92.7"/>
    <n v="83.6"/>
    <n v="4.5"/>
    <n v="11.5"/>
    <n v="1.68"/>
    <n v="1289.0000000000002"/>
    <n v="-0.9"/>
    <n v="-15.8"/>
    <n v="-11.4"/>
    <n v="-23.3"/>
    <n v="0"/>
    <n v="1.3"/>
    <n v="0.222"/>
    <n v="4.3999999999999997E-2"/>
    <n v="0"/>
    <n v="-999"/>
    <n v="201802"/>
    <x v="1"/>
  </r>
  <r>
    <n v="6.51"/>
    <n v="10.199999999999999"/>
    <n v="-19.5"/>
    <n v="-13.5"/>
    <n v="-29.1"/>
    <n v="87.6"/>
    <n v="74.7"/>
    <n v="2"/>
    <n v="7.3"/>
    <n v="0"/>
    <n v="1256.0000000000002"/>
    <n v="-1"/>
    <n v="-24.7"/>
    <n v="-13.3"/>
    <n v="-41.1"/>
    <n v="-0.1"/>
    <n v="1.1000000000000001"/>
    <n v="0.161"/>
    <n v="5.3999999999999999E-2"/>
    <n v="0"/>
    <n v="-999"/>
    <n v="201802"/>
    <x v="1"/>
  </r>
  <r>
    <n v="7.52"/>
    <n v="5.71"/>
    <n v="-21.2"/>
    <n v="-10.8"/>
    <n v="-29.2"/>
    <n v="88.7"/>
    <n v="71"/>
    <n v="0.8"/>
    <n v="4.7"/>
    <n v="0"/>
    <n v="1246.0000000000002"/>
    <n v="-1.2"/>
    <n v="-28.2"/>
    <n v="-12.4"/>
    <n v="-41.1"/>
    <n v="-0.2"/>
    <n v="1.1000000000000001"/>
    <n v="0.19"/>
    <n v="7.8E-2"/>
    <n v="0"/>
    <n v="-999"/>
    <n v="201802"/>
    <x v="1"/>
  </r>
  <r>
    <n v="11.23"/>
    <n v="6.52"/>
    <n v="-20"/>
    <n v="-10.5"/>
    <n v="-30"/>
    <n v="89.2"/>
    <n v="56.4"/>
    <n v="0.8"/>
    <n v="4"/>
    <n v="0"/>
    <n v="1247"/>
    <n v="-1.1000000000000001"/>
    <n v="-25.8"/>
    <n v="-13.6"/>
    <n v="-42.4"/>
    <n v="-0.2"/>
    <n v="1.1000000000000001"/>
    <n v="0.155"/>
    <n v="0.12"/>
    <n v="0"/>
    <n v="-999"/>
    <n v="201802"/>
    <x v="1"/>
  </r>
  <r>
    <n v="4.47"/>
    <n v="10.43"/>
    <n v="-18"/>
    <n v="-10"/>
    <n v="-25.8"/>
    <n v="92.4"/>
    <n v="53.1"/>
    <n v="1.9"/>
    <n v="7.8"/>
    <n v="0"/>
    <n v="1225"/>
    <n v="-1.2"/>
    <n v="-24.3"/>
    <n v="-13.7"/>
    <n v="-37.5"/>
    <n v="-0.1"/>
    <n v="1.1000000000000001"/>
    <n v="0.152"/>
    <n v="0.13400000000000001"/>
    <n v="0"/>
    <n v="-999"/>
    <n v="201802"/>
    <x v="1"/>
  </r>
  <r>
    <n v="8.58"/>
    <n v="3.8"/>
    <n v="-16.600000000000001"/>
    <n v="-9.3000000000000007"/>
    <n v="-26.4"/>
    <n v="91.8"/>
    <n v="57.5"/>
    <n v="0.6"/>
    <n v="3.4"/>
    <n v="5.76"/>
    <n v="1277"/>
    <n v="-1.3"/>
    <n v="-21.3"/>
    <n v="-11.1"/>
    <n v="-37.5"/>
    <n v="-0.1"/>
    <n v="1.1000000000000001"/>
    <n v="0.17399999999999999"/>
    <n v="0.128"/>
    <n v="0"/>
    <n v="-999"/>
    <n v="201802"/>
    <x v="1"/>
  </r>
  <r>
    <n v="4.34"/>
    <n v="7.68"/>
    <n v="-9.9"/>
    <n v="-3.2"/>
    <n v="-14.6"/>
    <n v="93.5"/>
    <n v="75.5"/>
    <n v="1.4"/>
    <n v="5.3"/>
    <n v="5.76"/>
    <n v="1301.0000000000002"/>
    <n v="-1.3"/>
    <n v="-12.9"/>
    <n v="-6"/>
    <n v="-22.6"/>
    <n v="0"/>
    <n v="1.2"/>
    <n v="0.36399999999999999"/>
    <n v="0.11799999999999999"/>
    <n v="0"/>
    <n v="-999"/>
    <n v="201802"/>
    <x v="1"/>
  </r>
  <r>
    <n v="9.92"/>
    <n v="3.65"/>
    <n v="-7.5"/>
    <n v="-3.5"/>
    <n v="-9.6"/>
    <n v="93.7"/>
    <n v="76.400000000000006"/>
    <n v="1.9"/>
    <n v="8.6999999999999993"/>
    <n v="11.04"/>
    <n v="1393"/>
    <n v="-1.4"/>
    <n v="-9.9"/>
    <n v="-5.0999999999999996"/>
    <n v="-19"/>
    <n v="-0.1"/>
    <n v="1.2"/>
    <n v="0.36"/>
    <n v="0.111"/>
    <n v="0"/>
    <n v="-999"/>
    <n v="201802"/>
    <x v="1"/>
  </r>
  <r>
    <n v="8.68"/>
    <n v="9.2200000000000006"/>
    <n v="-9.1999999999999993"/>
    <n v="-1.3"/>
    <n v="-16"/>
    <n v="96.7"/>
    <n v="44.2"/>
    <n v="1.5"/>
    <n v="5.2"/>
    <n v="0.6"/>
    <n v="1356"/>
    <n v="-1.4"/>
    <n v="-17.7"/>
    <n v="-4.5"/>
    <n v="-29.6"/>
    <n v="0"/>
    <n v="1.2"/>
    <n v="0.245"/>
    <n v="0.31"/>
    <n v="0"/>
    <n v="-999"/>
    <n v="201802"/>
    <x v="1"/>
  </r>
  <r>
    <n v="8.4"/>
    <n v="7.42"/>
    <n v="-6.5"/>
    <n v="-0.6"/>
    <n v="-11.7"/>
    <n v="95.4"/>
    <n v="55.6"/>
    <n v="2.2999999999999998"/>
    <n v="6.3"/>
    <n v="4.2"/>
    <n v="1382.0000000000002"/>
    <n v="-1.4"/>
    <n v="-9.4"/>
    <n v="-2.9"/>
    <n v="-25.8"/>
    <n v="0"/>
    <n v="1.2"/>
    <n v="0.32500000000000001"/>
    <n v="0.25900000000000001"/>
    <n v="0"/>
    <n v="-999"/>
    <n v="201802"/>
    <x v="1"/>
  </r>
  <r>
    <n v="6.12"/>
    <n v="7.29"/>
    <n v="-6.5"/>
    <n v="1"/>
    <n v="-14.8"/>
    <n v="95.8"/>
    <n v="50.8"/>
    <n v="2.2999999999999998"/>
    <n v="7.5"/>
    <n v="1.92"/>
    <n v="1385"/>
    <n v="-1.4"/>
    <n v="-9.1999999999999993"/>
    <n v="-1.5"/>
    <n v="-26.4"/>
    <n v="0"/>
    <n v="1.2"/>
    <n v="0.33300000000000002"/>
    <n v="0.32300000000000001"/>
    <n v="1385"/>
    <n v="-1.4"/>
    <n v="201802"/>
    <x v="1"/>
  </r>
  <r>
    <n v="5.19"/>
    <n v="5.14"/>
    <n v="-4.2"/>
    <n v="-2.6"/>
    <n v="-5.5"/>
    <n v="96.6"/>
    <n v="83.4"/>
    <n v="3.3"/>
    <n v="7"/>
    <n v="9"/>
    <n v="1455"/>
    <n v="-1.4"/>
    <n v="-5.0999999999999996"/>
    <n v="-2.2999999999999998"/>
    <n v="-8.1"/>
    <n v="-0.1"/>
    <n v="1.1000000000000001"/>
    <n v="0.42"/>
    <n v="8.4000000000000005E-2"/>
    <n v="0"/>
    <n v="-999"/>
    <n v="201803"/>
    <x v="1"/>
  </r>
  <r>
    <n v="8.39"/>
    <n v="4.75"/>
    <n v="-3.8"/>
    <n v="0.2"/>
    <n v="-6.1"/>
    <n v="97.2"/>
    <n v="89.8"/>
    <n v="1"/>
    <n v="4.9000000000000004"/>
    <n v="11.28"/>
    <n v="1511.0000000000002"/>
    <n v="-1.3"/>
    <n v="-5.2"/>
    <n v="-0.1"/>
    <n v="-12.9"/>
    <n v="-0.1"/>
    <n v="1.1000000000000001"/>
    <n v="0.55600000000000005"/>
    <n v="6.3E-2"/>
    <n v="0"/>
    <n v="-999"/>
    <n v="201803"/>
    <x v="1"/>
  </r>
  <r>
    <n v="6.18"/>
    <n v="7.8"/>
    <n v="-7.7"/>
    <n v="-2.7"/>
    <n v="-13.3"/>
    <n v="96.1"/>
    <n v="65.8"/>
    <n v="1.3"/>
    <n v="4.2"/>
    <n v="0"/>
    <n v="1480.0000000000002"/>
    <n v="-1.2"/>
    <n v="-9.4"/>
    <n v="-5.8"/>
    <n v="-23.8"/>
    <n v="-0.1"/>
    <n v="1.2"/>
    <n v="0.32900000000000001"/>
    <n v="0.17100000000000001"/>
    <n v="0"/>
    <n v="-999"/>
    <n v="201803"/>
    <x v="1"/>
  </r>
  <r>
    <n v="4.46"/>
    <n v="5.74"/>
    <n v="-8.1"/>
    <n v="-2.5"/>
    <n v="-11.4"/>
    <n v="95.7"/>
    <n v="68"/>
    <n v="0.6"/>
    <n v="2.8"/>
    <n v="1.32"/>
    <n v="1485.0000000000002"/>
    <n v="-1.2"/>
    <n v="-9.5"/>
    <n v="-5.8"/>
    <n v="-13.7"/>
    <n v="-0.1"/>
    <n v="1.2"/>
    <n v="0.34499999999999997"/>
    <n v="0.16300000000000001"/>
    <n v="0"/>
    <n v="-999"/>
    <n v="201803"/>
    <x v="1"/>
  </r>
  <r>
    <n v="8.3699999999999992"/>
    <n v="4.1399999999999997"/>
    <n v="-7.1"/>
    <n v="-4"/>
    <n v="-11"/>
    <n v="95.8"/>
    <n v="71.599999999999994"/>
    <n v="1.1000000000000001"/>
    <n v="4.2"/>
    <n v="0.96"/>
    <n v="1491"/>
    <n v="-1.1000000000000001"/>
    <n v="-9.5"/>
    <n v="-6.1"/>
    <n v="-17.399999999999999"/>
    <n v="-0.1"/>
    <n v="1.2"/>
    <n v="0.32500000000000001"/>
    <n v="0.129"/>
    <n v="0"/>
    <n v="-999"/>
    <n v="201803"/>
    <x v="1"/>
  </r>
  <r>
    <n v="13.03"/>
    <n v="7.78"/>
    <n v="-6.5"/>
    <n v="1.8"/>
    <n v="-12.7"/>
    <n v="96.1"/>
    <n v="40.4"/>
    <n v="0.6"/>
    <n v="3.9"/>
    <n v="0"/>
    <n v="1434.0000000000002"/>
    <n v="-1"/>
    <n v="-9.1"/>
    <n v="-0.7"/>
    <n v="-23.7"/>
    <n v="-0.1"/>
    <n v="1.2"/>
    <n v="0.28100000000000003"/>
    <n v="0.41399999999999998"/>
    <n v="0"/>
    <n v="-999"/>
    <n v="201803"/>
    <x v="1"/>
  </r>
  <r>
    <n v="4.6399999999999997"/>
    <n v="11.85"/>
    <n v="-7.5"/>
    <n v="-1.2"/>
    <n v="-17.5"/>
    <n v="96.6"/>
    <n v="74.2"/>
    <n v="1.5"/>
    <n v="4.5999999999999996"/>
    <n v="0"/>
    <n v="1419.0000000000002"/>
    <n v="-0.9"/>
    <n v="-13.1"/>
    <n v="-1.7"/>
    <n v="-30"/>
    <n v="-0.1"/>
    <n v="1.2"/>
    <n v="0.41499999999999998"/>
    <n v="0.14399999999999999"/>
    <n v="0"/>
    <n v="-999"/>
    <n v="201803"/>
    <x v="1"/>
  </r>
  <r>
    <n v="10.119999999999999"/>
    <n v="4.3099999999999996"/>
    <n v="-2.2999999999999998"/>
    <n v="0.2"/>
    <n v="-4.0999999999999996"/>
    <n v="97.5"/>
    <n v="86.3"/>
    <n v="1.6"/>
    <n v="4.7"/>
    <n v="3.36"/>
    <n v="1445.0000000000002"/>
    <n v="-0.9"/>
    <n v="-3.1"/>
    <n v="-1"/>
    <n v="-7.1"/>
    <n v="-0.1"/>
    <n v="1.1000000000000001"/>
    <n v="0.53500000000000003"/>
    <n v="8.5000000000000006E-2"/>
    <n v="0"/>
    <n v="-999"/>
    <n v="201803"/>
    <x v="1"/>
  </r>
  <r>
    <n v="14.72"/>
    <n v="9.1300000000000008"/>
    <n v="-6.3"/>
    <n v="-1.9"/>
    <n v="-16.8"/>
    <n v="97.6"/>
    <n v="60.3"/>
    <n v="2.2999999999999998"/>
    <n v="8.5"/>
    <n v="3.84"/>
    <n v="1438.0000000000002"/>
    <n v="-0.9"/>
    <n v="-9.6999999999999993"/>
    <n v="-2.4"/>
    <n v="-27.2"/>
    <n v="-0.1"/>
    <n v="1.2"/>
    <n v="0.32"/>
    <n v="0.21099999999999999"/>
    <n v="0"/>
    <n v="-999"/>
    <n v="201803"/>
    <x v="1"/>
  </r>
  <r>
    <n v="15.38"/>
    <n v="13.61"/>
    <n v="-8.3000000000000007"/>
    <n v="1.1000000000000001"/>
    <n v="-17.8"/>
    <n v="96.9"/>
    <n v="59.4"/>
    <n v="1.3"/>
    <n v="4.5999999999999996"/>
    <n v="0"/>
    <n v="1420.0000000000002"/>
    <n v="-0.8"/>
    <n v="-16.899999999999999"/>
    <n v="-3"/>
    <n v="-28.3"/>
    <n v="-0.1"/>
    <n v="1.1000000000000001"/>
    <n v="0.39300000000000002"/>
    <n v="0.26800000000000002"/>
    <n v="0"/>
    <n v="-999"/>
    <n v="201803"/>
    <x v="1"/>
  </r>
  <r>
    <n v="15.74"/>
    <n v="13.94"/>
    <n v="-3.8"/>
    <n v="9.6999999999999993"/>
    <n v="-14"/>
    <n v="97.7"/>
    <n v="37.200000000000003"/>
    <n v="1"/>
    <n v="3.2"/>
    <n v="0"/>
    <n v="1395.0000000000002"/>
    <n v="-0.8"/>
    <n v="-13.9"/>
    <n v="-0.1"/>
    <n v="-25.1"/>
    <n v="0"/>
    <n v="1.1000000000000001"/>
    <n v="0.44800000000000001"/>
    <n v="0.75600000000000001"/>
    <n v="0"/>
    <n v="-999"/>
    <n v="201803"/>
    <x v="1"/>
  </r>
  <r>
    <n v="13.45"/>
    <n v="13.37"/>
    <n v="0.7"/>
    <n v="10.3"/>
    <n v="-9.9"/>
    <n v="97.8"/>
    <n v="36.5"/>
    <n v="1.7"/>
    <n v="5.3"/>
    <n v="0"/>
    <n v="1358"/>
    <n v="-0.7"/>
    <n v="-8.8000000000000007"/>
    <n v="0.3"/>
    <n v="-20.7"/>
    <n v="0"/>
    <n v="1.1000000000000001"/>
    <n v="0.45700000000000002"/>
    <n v="0.79500000000000004"/>
    <n v="0"/>
    <n v="-999"/>
    <n v="201803"/>
    <x v="1"/>
  </r>
  <r>
    <n v="6.84"/>
    <n v="10.46"/>
    <n v="5.9"/>
    <n v="10.5"/>
    <n v="2.5"/>
    <n v="53.7"/>
    <n v="31.4"/>
    <n v="2.6"/>
    <n v="6.4"/>
    <n v="0"/>
    <n v="1312.0000000000002"/>
    <n v="-0.6"/>
    <n v="-2.4"/>
    <n v="0.6"/>
    <n v="-8.5"/>
    <n v="0.1"/>
    <n v="1.2"/>
    <n v="0.39900000000000002"/>
    <n v="0.871"/>
    <n v="0"/>
    <n v="-999"/>
    <n v="201803"/>
    <x v="1"/>
  </r>
  <r>
    <n v="12.49"/>
    <n v="5.88"/>
    <n v="0.3"/>
    <n v="5.6"/>
    <n v="-4"/>
    <n v="97.7"/>
    <n v="45.2"/>
    <n v="1.5"/>
    <n v="5.4"/>
    <n v="6.84"/>
    <n v="1351.0000000000002"/>
    <n v="-0.8"/>
    <n v="-1.9"/>
    <n v="0.2"/>
    <n v="-11.5"/>
    <n v="0"/>
    <n v="1.2"/>
    <n v="0.41099999999999998"/>
    <n v="0.498"/>
    <n v="0"/>
    <n v="-999"/>
    <n v="201803"/>
    <x v="1"/>
  </r>
  <r>
    <n v="10.49"/>
    <n v="10.92"/>
    <n v="-3.5"/>
    <n v="6.1"/>
    <n v="-11.6"/>
    <n v="97.6"/>
    <n v="44.8"/>
    <n v="1.1000000000000001"/>
    <n v="5.3"/>
    <n v="0"/>
    <n v="1323.0000000000002"/>
    <n v="-0.7"/>
    <n v="-9.8000000000000007"/>
    <n v="0.4"/>
    <n v="-21.7"/>
    <n v="0"/>
    <n v="1.2"/>
    <n v="0.42199999999999999"/>
    <n v="0.52"/>
    <n v="0"/>
    <n v="-999"/>
    <n v="201803"/>
    <x v="1"/>
  </r>
  <r>
    <n v="10.87"/>
    <n v="8.8800000000000008"/>
    <n v="-4.3"/>
    <n v="5.0999999999999996"/>
    <n v="-12.4"/>
    <n v="97.4"/>
    <n v="42.9"/>
    <n v="1.1000000000000001"/>
    <n v="4.8"/>
    <n v="0"/>
    <n v="1321.0000000000002"/>
    <n v="-0.6"/>
    <n v="-11.2"/>
    <n v="0.8"/>
    <n v="-22.3"/>
    <n v="0.1"/>
    <n v="1.2"/>
    <n v="0.377"/>
    <n v="0.501"/>
    <n v="0"/>
    <n v="-999"/>
    <n v="201803"/>
    <x v="1"/>
  </r>
  <r>
    <n v="13.73"/>
    <n v="9.34"/>
    <n v="-3.7"/>
    <n v="4.8"/>
    <n v="-11.4"/>
    <n v="97.4"/>
    <n v="49.9"/>
    <n v="1.5"/>
    <n v="5.5"/>
    <n v="0"/>
    <n v="1308.0000000000002"/>
    <n v="-0.5"/>
    <n v="-11"/>
    <n v="0.4"/>
    <n v="-22"/>
    <n v="0"/>
    <n v="1.2"/>
    <n v="0.42899999999999999"/>
    <n v="0.43099999999999999"/>
    <n v="0"/>
    <n v="-999"/>
    <n v="201803"/>
    <x v="1"/>
  </r>
  <r>
    <n v="8.33"/>
    <n v="11.5"/>
    <n v="-3.1"/>
    <n v="6.1"/>
    <n v="-12"/>
    <n v="97.4"/>
    <n v="38.6"/>
    <n v="1.2"/>
    <n v="5.3"/>
    <n v="0"/>
    <n v="1308.0000000000002"/>
    <n v="-0.5"/>
    <n v="-10.3"/>
    <n v="-0.2"/>
    <n v="-21.9"/>
    <n v="0.1"/>
    <n v="1.2"/>
    <n v="0.36299999999999999"/>
    <n v="0.57799999999999996"/>
    <n v="0"/>
    <n v="-999"/>
    <n v="201803"/>
    <x v="1"/>
  </r>
  <r>
    <n v="7.37"/>
    <n v="6.99"/>
    <n v="-1.4"/>
    <n v="4"/>
    <n v="-5.6"/>
    <n v="96.8"/>
    <n v="53.1"/>
    <n v="1.3"/>
    <n v="4.8"/>
    <n v="0"/>
    <n v="1299.0000000000002"/>
    <n v="-0.6"/>
    <n v="-4.4000000000000004"/>
    <n v="1"/>
    <n v="-14.5"/>
    <n v="0"/>
    <n v="1.2"/>
    <n v="0.432"/>
    <n v="0.38100000000000001"/>
    <n v="0"/>
    <n v="-999"/>
    <n v="201803"/>
    <x v="1"/>
  </r>
  <r>
    <n v="12.23"/>
    <n v="5.85"/>
    <n v="-3.9"/>
    <n v="1.7"/>
    <n v="-12.9"/>
    <n v="97.1"/>
    <n v="51.4"/>
    <n v="0.8"/>
    <n v="3.6"/>
    <n v="0"/>
    <n v="1292.0000000000002"/>
    <n v="-0.6"/>
    <n v="-8"/>
    <n v="-1.6"/>
    <n v="-21.2"/>
    <n v="0"/>
    <n v="1.2"/>
    <n v="0.35499999999999998"/>
    <n v="0.33500000000000002"/>
    <n v="0"/>
    <n v="-999"/>
    <n v="201803"/>
    <x v="1"/>
  </r>
  <r>
    <n v="6.18"/>
    <n v="9.93"/>
    <n v="0.4"/>
    <n v="7.7"/>
    <n v="-6.5"/>
    <n v="93.6"/>
    <n v="35.299999999999997"/>
    <n v="2.1"/>
    <n v="7.1"/>
    <n v="0"/>
    <n v="1272.0000000000002"/>
    <n v="-0.5"/>
    <n v="-3.5"/>
    <n v="1"/>
    <n v="-12.3"/>
    <n v="0.1"/>
    <n v="1.2"/>
    <n v="0.371"/>
    <n v="0.68"/>
    <n v="0"/>
    <n v="-999"/>
    <n v="201803"/>
    <x v="1"/>
  </r>
  <r>
    <n v="7.6"/>
    <n v="4.8600000000000003"/>
    <n v="-0.6"/>
    <n v="3.3"/>
    <n v="-8.6999999999999993"/>
    <n v="98.5"/>
    <n v="86.3"/>
    <n v="2.8"/>
    <n v="7.4"/>
    <n v="21.84"/>
    <n v="1385.0000000000002"/>
    <n v="-0.6"/>
    <n v="-2.2999999999999998"/>
    <n v="0.6"/>
    <n v="-21.3"/>
    <n v="-0.1"/>
    <n v="1.1000000000000001"/>
    <n v="0.66800000000000004"/>
    <n v="0.106"/>
    <n v="0"/>
    <n v="-999"/>
    <n v="201803"/>
    <x v="1"/>
  </r>
  <r>
    <n v="6.96"/>
    <n v="7.07"/>
    <n v="-7.8"/>
    <n v="-1.4"/>
    <n v="-14.3"/>
    <n v="96.3"/>
    <n v="89.7"/>
    <n v="1.3"/>
    <n v="4.4000000000000004"/>
    <n v="9.84"/>
    <n v="1425.0000000000002"/>
    <n v="-0.6"/>
    <n v="-13.6"/>
    <n v="-2.7"/>
    <n v="-26.4"/>
    <n v="-0.1"/>
    <n v="1.1000000000000001"/>
    <n v="0.49399999999999999"/>
    <n v="5.7000000000000002E-2"/>
    <n v="0"/>
    <n v="-999"/>
    <n v="201803"/>
    <x v="1"/>
  </r>
  <r>
    <n v="14.31"/>
    <n v="6.47"/>
    <n v="-6.7"/>
    <n v="-3.6"/>
    <n v="-12.5"/>
    <n v="97.6"/>
    <n v="78.400000000000006"/>
    <n v="1.1000000000000001"/>
    <n v="4.9000000000000004"/>
    <n v="0"/>
    <n v="1400.0000000000002"/>
    <n v="-0.6"/>
    <n v="-9.3000000000000007"/>
    <n v="-5.0999999999999996"/>
    <n v="-22.8"/>
    <n v="-0.1"/>
    <n v="1.1000000000000001"/>
    <n v="0.36699999999999999"/>
    <n v="0.10100000000000001"/>
    <n v="0"/>
    <n v="-999"/>
    <n v="201803"/>
    <x v="1"/>
  </r>
  <r>
    <n v="7.33"/>
    <n v="12.96"/>
    <n v="-7.8"/>
    <n v="1.1000000000000001"/>
    <n v="-18"/>
    <n v="96.1"/>
    <n v="51.2"/>
    <n v="1.3"/>
    <n v="5"/>
    <n v="0"/>
    <n v="1364"/>
    <n v="-0.4"/>
    <n v="-14.6"/>
    <n v="-1"/>
    <n v="-29.5"/>
    <n v="0"/>
    <n v="1.1000000000000001"/>
    <n v="0.33900000000000002"/>
    <n v="0.32300000000000001"/>
    <n v="0"/>
    <n v="-999"/>
    <n v="201803"/>
    <x v="1"/>
  </r>
  <r>
    <n v="9.4600000000000009"/>
    <n v="6.12"/>
    <n v="-4.5"/>
    <n v="-1.3"/>
    <n v="-12.6"/>
    <n v="98.2"/>
    <n v="81"/>
    <n v="1.8"/>
    <n v="4.5"/>
    <n v="18.600000000000001"/>
    <n v="1520"/>
    <n v="-0.4"/>
    <n v="-5.8"/>
    <n v="-2"/>
    <n v="-21.3"/>
    <n v="0"/>
    <n v="1.1000000000000001"/>
    <n v="0.45"/>
    <n v="0.105"/>
    <n v="0"/>
    <n v="-999"/>
    <n v="201803"/>
    <x v="1"/>
  </r>
  <r>
    <n v="15.91"/>
    <n v="7.93"/>
    <n v="-0.3"/>
    <n v="4.8"/>
    <n v="-2.4"/>
    <n v="98.5"/>
    <n v="62.3"/>
    <n v="2.9"/>
    <n v="8.5"/>
    <n v="0"/>
    <n v="1454.0000000000002"/>
    <n v="-0.4"/>
    <n v="-2.6"/>
    <n v="0.9"/>
    <n v="-6.9"/>
    <n v="0"/>
    <n v="1.1000000000000001"/>
    <n v="0.53600000000000003"/>
    <n v="0.32400000000000001"/>
    <n v="0"/>
    <n v="-999"/>
    <n v="201803"/>
    <x v="1"/>
  </r>
  <r>
    <n v="7.75"/>
    <n v="13.38"/>
    <n v="-2.1"/>
    <n v="3.5"/>
    <n v="-11.4"/>
    <n v="97.2"/>
    <n v="45.4"/>
    <n v="2.2999999999999998"/>
    <n v="8.8000000000000007"/>
    <n v="0"/>
    <n v="1432.0000000000002"/>
    <n v="-0.4"/>
    <n v="-6.3"/>
    <n v="0.5"/>
    <n v="-21"/>
    <n v="0"/>
    <n v="1.1000000000000001"/>
    <n v="0.35599999999999998"/>
    <n v="0.42799999999999999"/>
    <n v="0"/>
    <n v="-999"/>
    <n v="201803"/>
    <x v="1"/>
  </r>
  <r>
    <n v="14.65"/>
    <n v="6.44"/>
    <n v="-3.4"/>
    <n v="2"/>
    <n v="-13.6"/>
    <n v="98.3"/>
    <n v="65.900000000000006"/>
    <n v="1.7"/>
    <n v="4.8"/>
    <n v="11.88"/>
    <n v="1509.0000000000002"/>
    <n v="-0.3"/>
    <n v="-7.1"/>
    <n v="-0.1"/>
    <n v="-23"/>
    <n v="0.1"/>
    <n v="1.2"/>
    <n v="0.46500000000000002"/>
    <n v="0.24099999999999999"/>
    <n v="0"/>
    <n v="-999"/>
    <n v="201803"/>
    <x v="1"/>
  </r>
  <r>
    <n v="18.850000000000001"/>
    <n v="12.49"/>
    <n v="-0.8"/>
    <n v="5.0999999999999996"/>
    <n v="-6"/>
    <n v="95.6"/>
    <n v="42.7"/>
    <n v="3"/>
    <n v="10.3"/>
    <n v="4.4400000000000004"/>
    <n v="1486.0000000000002"/>
    <n v="-0.4"/>
    <n v="-3"/>
    <n v="1"/>
    <n v="-10.1"/>
    <n v="0"/>
    <n v="1"/>
    <n v="0.375"/>
    <n v="0.503"/>
    <n v="0"/>
    <n v="-999"/>
    <n v="201803"/>
    <x v="1"/>
  </r>
  <r>
    <n v="11.66"/>
    <n v="16.63"/>
    <n v="-7.3"/>
    <n v="2.8"/>
    <n v="-17"/>
    <n v="94.6"/>
    <n v="18.600000000000001"/>
    <n v="1.3"/>
    <n v="5.4"/>
    <n v="0"/>
    <n v="1461.0000000000002"/>
    <n v="-0.4"/>
    <n v="-14.6"/>
    <n v="-3.5"/>
    <n v="-27.6"/>
    <n v="-0.1"/>
    <n v="1.1000000000000001"/>
    <n v="0.13900000000000001"/>
    <n v="0.60799999999999998"/>
    <n v="1461.0000000000002"/>
    <n v="-0.4"/>
    <n v="201803"/>
    <x v="1"/>
  </r>
  <r>
    <n v="13.45"/>
    <n v="10.23"/>
    <n v="-5.2"/>
    <n v="3.7"/>
    <n v="-11.8"/>
    <n v="92.4"/>
    <n v="35.1"/>
    <n v="1.7"/>
    <n v="8.1"/>
    <n v="1.92"/>
    <n v="1462.0000000000002"/>
    <n v="-0.4"/>
    <n v="-8.5"/>
    <n v="0.6"/>
    <n v="-18.2"/>
    <n v="-0.1"/>
    <n v="1.1000000000000001"/>
    <n v="0.27900000000000003"/>
    <n v="0.51700000000000002"/>
    <n v="0"/>
    <n v="-999"/>
    <n v="201804"/>
    <x v="1"/>
  </r>
  <r>
    <n v="9.74"/>
    <n v="11.56"/>
    <n v="-7.1"/>
    <n v="-2.5"/>
    <n v="-9.6999999999999993"/>
    <n v="92.6"/>
    <n v="45.8"/>
    <n v="2.2000000000000002"/>
    <n v="5.9"/>
    <n v="8.4"/>
    <n v="1472.0000000000002"/>
    <n v="-0.5"/>
    <n v="-9.5"/>
    <n v="-1.4"/>
    <n v="-15.3"/>
    <n v="-0.1"/>
    <n v="1.1000000000000001"/>
    <n v="0.23300000000000001"/>
    <n v="0.27500000000000002"/>
    <n v="0"/>
    <n v="-999"/>
    <n v="201804"/>
    <x v="1"/>
  </r>
  <r>
    <n v="15.75"/>
    <n v="8.89"/>
    <n v="-4.5"/>
    <n v="0.6"/>
    <n v="-8.1"/>
    <n v="94.3"/>
    <n v="52.8"/>
    <n v="1.1000000000000001"/>
    <n v="3.9"/>
    <n v="1.68"/>
    <n v="1481.0000000000002"/>
    <n v="-0.5"/>
    <n v="-6.8"/>
    <n v="-3.2"/>
    <n v="-9.6"/>
    <n v="-0.1"/>
    <n v="1.1000000000000001"/>
    <n v="0.33700000000000002"/>
    <n v="0.30099999999999999"/>
    <n v="0"/>
    <n v="-999"/>
    <n v="201804"/>
    <x v="1"/>
  </r>
  <r>
    <n v="8.23"/>
    <n v="13.31"/>
    <n v="-3.3"/>
    <n v="5.0999999999999996"/>
    <n v="-14.8"/>
    <n v="97.2"/>
    <n v="35.6"/>
    <n v="1.2"/>
    <n v="4.8"/>
    <n v="0"/>
    <n v="1466.0000000000002"/>
    <n v="-0.4"/>
    <n v="-8.6999999999999993"/>
    <n v="0.3"/>
    <n v="-24.6"/>
    <n v="0"/>
    <n v="1.1000000000000001"/>
    <n v="0.313"/>
    <n v="0.56499999999999995"/>
    <n v="0"/>
    <n v="-999"/>
    <n v="201804"/>
    <x v="1"/>
  </r>
  <r>
    <n v="9.86"/>
    <n v="7.34"/>
    <n v="-1.2"/>
    <n v="0.5"/>
    <n v="-2.8"/>
    <n v="98.2"/>
    <n v="90.7"/>
    <n v="1.9"/>
    <n v="4"/>
    <n v="8.76"/>
    <n v="1528"/>
    <n v="-0.5"/>
    <n v="-1.7"/>
    <n v="-0.1"/>
    <n v="-4.4000000000000004"/>
    <n v="-0.1"/>
    <n v="1"/>
    <n v="0.57399999999999995"/>
    <n v="5.8999999999999997E-2"/>
    <n v="0"/>
    <n v="-999"/>
    <n v="201804"/>
    <x v="1"/>
  </r>
  <r>
    <n v="5.31"/>
    <n v="7.87"/>
    <n v="0.4"/>
    <n v="2.5"/>
    <n v="-1.5"/>
    <n v="99.7"/>
    <n v="88.8"/>
    <n v="1.6"/>
    <n v="3.8"/>
    <n v="7.34"/>
    <n v="1465.0000000000002"/>
    <n v="-0.5"/>
    <n v="-0.4"/>
    <n v="0.5"/>
    <n v="-2.2999999999999998"/>
    <n v="0"/>
    <n v="1"/>
    <n v="0.64900000000000002"/>
    <n v="8.2000000000000003E-2"/>
    <n v="0"/>
    <n v="-999"/>
    <n v="201804"/>
    <x v="1"/>
  </r>
  <r>
    <n v="14.73"/>
    <n v="4.74"/>
    <n v="0.4"/>
    <n v="3.3"/>
    <n v="-0.9"/>
    <n v="99.7"/>
    <n v="86"/>
    <n v="1.5"/>
    <n v="5.5"/>
    <n v="12.26"/>
    <n v="1524"/>
    <n v="-0.5"/>
    <n v="-0.6"/>
    <n v="0.2"/>
    <n v="-3.5"/>
    <n v="0"/>
    <n v="1"/>
    <n v="0.66500000000000004"/>
    <n v="0.108"/>
    <n v="0"/>
    <n v="-999"/>
    <n v="201804"/>
    <x v="1"/>
  </r>
  <r>
    <n v="18.57"/>
    <n v="11.7"/>
    <n v="1.8"/>
    <n v="8.3000000000000007"/>
    <n v="-1.3"/>
    <n v="99.2"/>
    <n v="55"/>
    <n v="1.9"/>
    <n v="5.6"/>
    <n v="4"/>
    <n v="1460.0000000000002"/>
    <n v="-0.5"/>
    <n v="-0.9"/>
    <n v="1.1000000000000001"/>
    <n v="-5.6"/>
    <n v="-0.1"/>
    <n v="1"/>
    <n v="0.60199999999999998"/>
    <n v="0.49299999999999999"/>
    <n v="0"/>
    <n v="-999"/>
    <n v="201804"/>
    <x v="1"/>
  </r>
  <r>
    <n v="10.63"/>
    <n v="13.89"/>
    <n v="3.4"/>
    <n v="9.5"/>
    <n v="-2.6"/>
    <n v="96.1"/>
    <n v="39.4"/>
    <n v="1.9"/>
    <n v="5.7"/>
    <n v="1"/>
    <n v="1424.0000000000002"/>
    <n v="-0.4"/>
    <n v="-2.2999999999999998"/>
    <n v="1.1000000000000001"/>
    <n v="-9.5"/>
    <n v="0"/>
    <n v="1"/>
    <n v="0.46800000000000003"/>
    <n v="0.71899999999999997"/>
    <n v="0"/>
    <n v="-999"/>
    <n v="201804"/>
    <x v="1"/>
  </r>
  <r>
    <n v="11.75"/>
    <n v="7.64"/>
    <n v="2.1"/>
    <n v="9.1999999999999993"/>
    <n v="-5.6"/>
    <n v="96"/>
    <n v="55.5"/>
    <n v="2.4"/>
    <n v="6.4"/>
    <n v="0"/>
    <n v="1391.0000000000002"/>
    <n v="-0.4"/>
    <n v="-1.9"/>
    <n v="1.3"/>
    <n v="-9.5"/>
    <n v="0"/>
    <n v="1"/>
    <n v="0.64600000000000002"/>
    <n v="0.51800000000000002"/>
    <n v="0"/>
    <n v="-999"/>
    <n v="201804"/>
    <x v="1"/>
  </r>
  <r>
    <n v="12.75"/>
    <n v="8.5299999999999994"/>
    <n v="-0.2"/>
    <n v="6.6"/>
    <n v="-8.6"/>
    <n v="96.6"/>
    <n v="38.700000000000003"/>
    <n v="1.6"/>
    <n v="5.3"/>
    <n v="0"/>
    <n v="1392.0000000000002"/>
    <n v="-0.2"/>
    <n v="-4.2"/>
    <n v="1"/>
    <n v="-13.3"/>
    <n v="0.1"/>
    <n v="1.1000000000000001"/>
    <n v="0.377"/>
    <n v="0.59699999999999998"/>
    <n v="0"/>
    <n v="-999"/>
    <n v="201804"/>
    <x v="1"/>
  </r>
  <r>
    <n v="6.85"/>
    <n v="10.55"/>
    <n v="-2.1"/>
    <n v="1.8"/>
    <n v="-9.9"/>
    <n v="97.6"/>
    <n v="47.9"/>
    <n v="2.5"/>
    <n v="6.6"/>
    <n v="4.32"/>
    <n v="1402.0000000000002"/>
    <n v="-0.3"/>
    <n v="-5.6"/>
    <n v="-1.6"/>
    <n v="-20.2"/>
    <n v="-0.1"/>
    <n v="1"/>
    <n v="0.33300000000000002"/>
    <n v="0.36199999999999999"/>
    <n v="0"/>
    <n v="-999"/>
    <n v="201804"/>
    <x v="1"/>
  </r>
  <r>
    <n v="12.06"/>
    <n v="6.03"/>
    <n v="-2.9"/>
    <n v="3"/>
    <n v="-12.7"/>
    <n v="96.6"/>
    <n v="62.5"/>
    <n v="1.9"/>
    <n v="5.0999999999999996"/>
    <n v="2.8"/>
    <n v="1413.0000000000002"/>
    <n v="-0.3"/>
    <n v="-5.4"/>
    <n v="0.8"/>
    <n v="-22"/>
    <n v="0"/>
    <n v="1"/>
    <n v="0.47299999999999998"/>
    <n v="0.28399999999999997"/>
    <n v="0"/>
    <n v="-999"/>
    <n v="201804"/>
    <x v="1"/>
  </r>
  <r>
    <n v="10.77"/>
    <n v="9.51"/>
    <n v="1.7"/>
    <n v="7.5"/>
    <n v="-3"/>
    <n v="98.9"/>
    <n v="38.5"/>
    <n v="1.6"/>
    <n v="5.0999999999999996"/>
    <n v="3.5"/>
    <n v="1395"/>
    <n v="-0.2"/>
    <n v="-2.4"/>
    <n v="0.9"/>
    <n v="-13"/>
    <n v="0"/>
    <n v="1.1000000000000001"/>
    <n v="0.39900000000000002"/>
    <n v="0.63700000000000001"/>
    <n v="0"/>
    <n v="-999"/>
    <n v="201804"/>
    <x v="1"/>
  </r>
  <r>
    <n v="9.69"/>
    <n v="9.7799999999999994"/>
    <n v="0.9"/>
    <n v="7.1"/>
    <n v="-1.7"/>
    <n v="99"/>
    <n v="56"/>
    <n v="1.1000000000000001"/>
    <n v="3.7"/>
    <n v="15.96"/>
    <n v="1425.0000000000002"/>
    <n v="-0.3"/>
    <n v="-0.6"/>
    <n v="1"/>
    <n v="-3.1"/>
    <n v="-0.1"/>
    <n v="1"/>
    <n v="0.56499999999999995"/>
    <n v="0.44400000000000001"/>
    <n v="0"/>
    <n v="-999"/>
    <n v="201804"/>
    <x v="1"/>
  </r>
  <r>
    <n v="15.25"/>
    <n v="8.11"/>
    <n v="-0.1"/>
    <n v="5.9"/>
    <n v="-2.8"/>
    <n v="99.4"/>
    <n v="67.8"/>
    <n v="1.6"/>
    <n v="4.8"/>
    <n v="22.2"/>
    <n v="1551.0000000000002"/>
    <n v="-0.3"/>
    <n v="-1.1000000000000001"/>
    <n v="1.2"/>
    <n v="-3.6"/>
    <n v="-0.1"/>
    <n v="1"/>
    <n v="0.629"/>
    <n v="0.29899999999999999"/>
    <n v="0"/>
    <n v="-999"/>
    <n v="201804"/>
    <x v="1"/>
  </r>
  <r>
    <n v="14.49"/>
    <n v="13.59"/>
    <n v="-1.9"/>
    <n v="3"/>
    <n v="-7.7"/>
    <n v="97.8"/>
    <n v="57.8"/>
    <n v="2.6"/>
    <n v="8.1999999999999993"/>
    <n v="11.88"/>
    <n v="1542.0000000000002"/>
    <n v="-0.2"/>
    <n v="-4.4000000000000004"/>
    <n v="0.9"/>
    <n v="-15.2"/>
    <n v="0"/>
    <n v="1"/>
    <n v="0.438"/>
    <n v="0.32"/>
    <n v="0"/>
    <n v="-999"/>
    <n v="201804"/>
    <x v="1"/>
  </r>
  <r>
    <n v="23.23"/>
    <n v="11.82"/>
    <n v="-2.7"/>
    <n v="4.4000000000000004"/>
    <n v="-11.6"/>
    <n v="97.9"/>
    <n v="45.5"/>
    <n v="1"/>
    <n v="3.3"/>
    <n v="0"/>
    <n v="1510.0000000000002"/>
    <n v="-0.3"/>
    <n v="-8.3000000000000007"/>
    <n v="0.8"/>
    <n v="-20.100000000000001"/>
    <n v="-0.1"/>
    <n v="1"/>
    <n v="0.38"/>
    <n v="0.45600000000000002"/>
    <n v="0"/>
    <n v="-999"/>
    <n v="201804"/>
    <x v="1"/>
  </r>
  <r>
    <n v="18.989999999999998"/>
    <n v="18.559999999999999"/>
    <n v="0"/>
    <n v="10.1"/>
    <n v="-11.3"/>
    <n v="97.7"/>
    <n v="29"/>
    <n v="1"/>
    <n v="3.8"/>
    <n v="0"/>
    <n v="1463"/>
    <n v="-0.3"/>
    <n v="-7"/>
    <n v="0.7"/>
    <n v="-20.399999999999999"/>
    <n v="-0.1"/>
    <n v="1"/>
    <n v="0.35799999999999998"/>
    <n v="0.877"/>
    <n v="0"/>
    <n v="-999"/>
    <n v="201804"/>
    <x v="1"/>
  </r>
  <r>
    <n v="24.61"/>
    <n v="14.23"/>
    <n v="3"/>
    <n v="12.1"/>
    <n v="-6.6"/>
    <n v="97.8"/>
    <n v="32.299999999999997"/>
    <n v="1.3"/>
    <n v="4.9000000000000004"/>
    <n v="0"/>
    <n v="1407"/>
    <n v="-0.2"/>
    <n v="-3.1"/>
    <n v="0.9"/>
    <n v="-12.7"/>
    <n v="0"/>
    <n v="1"/>
    <n v="0.45600000000000002"/>
    <n v="0.95499999999999996"/>
    <n v="0"/>
    <n v="-999"/>
    <n v="201804"/>
    <x v="1"/>
  </r>
  <r>
    <n v="22.56"/>
    <n v="19.95"/>
    <n v="0.7"/>
    <n v="5.3"/>
    <n v="-2.9"/>
    <n v="97.4"/>
    <n v="37.4"/>
    <n v="3.1"/>
    <n v="8.9"/>
    <n v="4.4400000000000004"/>
    <n v="1390.0000000000002"/>
    <n v="-0.2"/>
    <n v="-2.6"/>
    <n v="0.5"/>
    <n v="-6"/>
    <n v="0"/>
    <n v="1"/>
    <n v="0.33300000000000002"/>
    <n v="0.55700000000000005"/>
    <n v="0"/>
    <n v="-999"/>
    <n v="201804"/>
    <x v="1"/>
  </r>
  <r>
    <n v="26.22"/>
    <n v="16.87"/>
    <n v="-1.6"/>
    <n v="4.7"/>
    <n v="-7.1"/>
    <n v="92.3"/>
    <n v="35"/>
    <n v="1.6"/>
    <n v="5.8"/>
    <n v="0"/>
    <n v="1375.0000000000002"/>
    <n v="-0.1"/>
    <n v="-5.6"/>
    <n v="0.6"/>
    <n v="-12.1"/>
    <n v="0"/>
    <n v="1"/>
    <n v="0.29899999999999999"/>
    <n v="0.55500000000000005"/>
    <n v="0"/>
    <n v="-999"/>
    <n v="201804"/>
    <x v="1"/>
  </r>
  <r>
    <n v="24.47"/>
    <n v="19.010000000000002"/>
    <n v="2.1"/>
    <n v="13.9"/>
    <n v="-10.199999999999999"/>
    <n v="93.6"/>
    <n v="19"/>
    <n v="1.3"/>
    <n v="5.0999999999999996"/>
    <n v="0"/>
    <n v="1343.0000000000002"/>
    <n v="-0.1"/>
    <n v="-5.7"/>
    <n v="0.5"/>
    <n v="-15.4"/>
    <n v="0.1"/>
    <n v="1"/>
    <n v="0.30199999999999999"/>
    <n v="1.286"/>
    <n v="0"/>
    <n v="-999"/>
    <n v="201804"/>
    <x v="1"/>
  </r>
  <r>
    <n v="25.98"/>
    <n v="16.850000000000001"/>
    <n v="5.9"/>
    <n v="15.9"/>
    <n v="-4.2"/>
    <n v="82.7"/>
    <n v="14.6"/>
    <n v="1.4"/>
    <n v="5.4"/>
    <n v="0"/>
    <n v="1293.0000000000002"/>
    <n v="-0.1"/>
    <n v="-3.1"/>
    <n v="0.7"/>
    <n v="-10.1"/>
    <n v="0.1"/>
    <n v="1"/>
    <n v="0.26400000000000001"/>
    <n v="1.542"/>
    <n v="0"/>
    <n v="-999"/>
    <n v="201804"/>
    <x v="1"/>
  </r>
  <r>
    <n v="26.43"/>
    <n v="17.62"/>
    <n v="4.5999999999999996"/>
    <n v="12.6"/>
    <n v="-3"/>
    <n v="88.1"/>
    <n v="27.1"/>
    <n v="1.7"/>
    <n v="5.5"/>
    <n v="0"/>
    <n v="1249"/>
    <n v="-0.1"/>
    <n v="-2.2000000000000002"/>
    <n v="0.7"/>
    <n v="-7.8"/>
    <n v="0.1"/>
    <n v="1"/>
    <n v="0.39500000000000002"/>
    <n v="1.0629999999999999"/>
    <n v="0"/>
    <n v="-999"/>
    <n v="201804"/>
    <x v="1"/>
  </r>
  <r>
    <n v="26.49"/>
    <n v="17.77"/>
    <n v="7.5"/>
    <n v="19.600000000000001"/>
    <n v="-3.7"/>
    <n v="91.1"/>
    <n v="20"/>
    <n v="1.1000000000000001"/>
    <n v="3.6"/>
    <n v="0"/>
    <n v="1190.0000000000002"/>
    <n v="-0.1"/>
    <n v="-2.8"/>
    <n v="0.7"/>
    <n v="-8.5"/>
    <n v="0"/>
    <n v="1"/>
    <n v="0.45600000000000002"/>
    <n v="1.8240000000000001"/>
    <n v="0"/>
    <n v="-999"/>
    <n v="201804"/>
    <x v="1"/>
  </r>
  <r>
    <n v="5.82"/>
    <n v="17.87"/>
    <n v="8.6999999999999993"/>
    <n v="20.8"/>
    <n v="-2.2999999999999998"/>
    <n v="92.6"/>
    <n v="13.3"/>
    <n v="1.3"/>
    <n v="4.4000000000000004"/>
    <n v="0"/>
    <n v="1129.0000000000002"/>
    <n v="-0.1"/>
    <n v="-2.5"/>
    <n v="0.7"/>
    <n v="-7.9"/>
    <n v="0"/>
    <n v="1"/>
    <n v="0.32700000000000001"/>
    <n v="2.129"/>
    <n v="0"/>
    <n v="-999"/>
    <n v="201804"/>
    <x v="1"/>
  </r>
  <r>
    <n v="15.09"/>
    <n v="3.92"/>
    <n v="3.6"/>
    <n v="9.1999999999999993"/>
    <n v="-1.3"/>
    <n v="99.3"/>
    <n v="64.599999999999994"/>
    <n v="0.9"/>
    <n v="3.1"/>
    <n v="3.2"/>
    <n v="1108"/>
    <n v="-0.1"/>
    <n v="-1"/>
    <n v="0.6"/>
    <n v="-5.7"/>
    <n v="0"/>
    <n v="1"/>
    <n v="0.751"/>
    <n v="0.41199999999999998"/>
    <n v="0"/>
    <n v="-999"/>
    <n v="201804"/>
    <x v="1"/>
  </r>
  <r>
    <n v="20.79"/>
    <n v="10.06"/>
    <n v="1.8"/>
    <n v="5.6"/>
    <n v="-2.7"/>
    <n v="99.4"/>
    <n v="53.4"/>
    <n v="1.7"/>
    <n v="5.3"/>
    <n v="3.2"/>
    <n v="1086"/>
    <n v="-0.1"/>
    <n v="-0.6"/>
    <n v="0.7"/>
    <n v="-3.9"/>
    <n v="0"/>
    <n v="1"/>
    <n v="0.48499999999999999"/>
    <n v="0.42399999999999999"/>
    <n v="0"/>
    <n v="-999"/>
    <n v="201804"/>
    <x v="1"/>
  </r>
  <r>
    <n v="22.48"/>
    <n v="13.88"/>
    <n v="3"/>
    <n v="9.1"/>
    <n v="-2.1"/>
    <n v="97.2"/>
    <n v="38.700000000000003"/>
    <n v="1.4"/>
    <n v="5.6"/>
    <n v="0.2"/>
    <n v="1049.0000000000002"/>
    <n v="-0.1"/>
    <n v="-0.6"/>
    <n v="1.2"/>
    <n v="-2.4"/>
    <n v="0"/>
    <n v="1"/>
    <n v="0.44700000000000001"/>
    <n v="0.70799999999999996"/>
    <n v="1049.0000000000002"/>
    <n v="-0.1"/>
    <n v="201804"/>
    <x v="1"/>
  </r>
  <r>
    <n v="25.4"/>
    <n v="15.3"/>
    <n v="2.6"/>
    <n v="9.1"/>
    <n v="-3.3"/>
    <n v="98.6"/>
    <n v="37.9"/>
    <n v="1.7"/>
    <n v="6"/>
    <n v="1.1000000000000001"/>
    <n v="1013.0000000000001"/>
    <n v="-0.1"/>
    <n v="-1.6"/>
    <n v="1.1000000000000001"/>
    <n v="-7.4"/>
    <n v="0"/>
    <n v="1"/>
    <n v="0.438"/>
    <n v="0.71799999999999997"/>
    <n v="0"/>
    <n v="-999"/>
    <n v="201805"/>
    <x v="1"/>
  </r>
  <r>
    <n v="23.4"/>
    <n v="16.809999999999999"/>
    <n v="5.4"/>
    <n v="15.2"/>
    <n v="-3.1"/>
    <n v="95.9"/>
    <n v="32.799999999999997"/>
    <n v="1.3"/>
    <n v="6.2"/>
    <n v="0"/>
    <n v="956.00000000000023"/>
    <n v="-0.1"/>
    <n v="-1.5"/>
    <n v="0.9"/>
    <n v="-4.8"/>
    <n v="0"/>
    <n v="0.9"/>
    <n v="0.56599999999999995"/>
    <n v="1.1599999999999999"/>
    <n v="0"/>
    <n v="-999"/>
    <n v="201805"/>
    <x v="1"/>
  </r>
  <r>
    <n v="22.02"/>
    <n v="15.51"/>
    <n v="7.7"/>
    <n v="17.600000000000001"/>
    <n v="-3"/>
    <n v="97.9"/>
    <n v="29.2"/>
    <n v="1.3"/>
    <n v="5"/>
    <n v="0"/>
    <n v="895.00000000000023"/>
    <n v="0"/>
    <n v="-1.4"/>
    <n v="0.8"/>
    <n v="-6.8"/>
    <n v="0"/>
    <n v="0.9"/>
    <n v="0.58799999999999997"/>
    <n v="1.425"/>
    <n v="0"/>
    <n v="-999"/>
    <n v="201805"/>
    <x v="1"/>
  </r>
  <r>
    <n v="23.71"/>
    <n v="14.56"/>
    <n v="8.6"/>
    <n v="16.100000000000001"/>
    <n v="0.8"/>
    <n v="96.5"/>
    <n v="32.1"/>
    <n v="1.7"/>
    <n v="4.8"/>
    <n v="0"/>
    <n v="835.00000000000023"/>
    <n v="0"/>
    <n v="0"/>
    <n v="1"/>
    <n v="-1.5"/>
    <n v="0.1"/>
    <n v="0.9"/>
    <n v="0.58699999999999997"/>
    <n v="1.242"/>
    <n v="0"/>
    <n v="-999"/>
    <n v="201805"/>
    <x v="1"/>
  </r>
  <r>
    <n v="23.84"/>
    <n v="15.83"/>
    <n v="6.4"/>
    <n v="13.7"/>
    <n v="-2"/>
    <n v="98.6"/>
    <n v="49.5"/>
    <n v="1.9"/>
    <n v="5.4"/>
    <n v="0"/>
    <n v="780.00000000000023"/>
    <n v="0"/>
    <n v="-0.8"/>
    <n v="1.4"/>
    <n v="-4.9000000000000004"/>
    <n v="0.1"/>
    <n v="0.9"/>
    <n v="0.77600000000000002"/>
    <n v="0.79100000000000004"/>
    <n v="0"/>
    <n v="-999"/>
    <n v="201805"/>
    <x v="1"/>
  </r>
  <r>
    <n v="14.61"/>
    <n v="15.92"/>
    <n v="9.3000000000000007"/>
    <n v="19.100000000000001"/>
    <n v="0.3"/>
    <n v="97.4"/>
    <n v="31.3"/>
    <n v="1.2"/>
    <n v="4.3"/>
    <n v="0"/>
    <n v="710.00000000000023"/>
    <n v="0"/>
    <n v="-0.2"/>
    <n v="1.6"/>
    <n v="-2.2999999999999998"/>
    <n v="0"/>
    <n v="0.8"/>
    <n v="0.69199999999999995"/>
    <n v="1.5189999999999999"/>
    <n v="0"/>
    <n v="-999"/>
    <n v="201805"/>
    <x v="1"/>
  </r>
  <r>
    <n v="27.91"/>
    <n v="9.76"/>
    <n v="7.5"/>
    <n v="18"/>
    <n v="0.8"/>
    <n v="98.9"/>
    <n v="40.799999999999997"/>
    <n v="0.9"/>
    <n v="4"/>
    <n v="1.5"/>
    <n v="661.00000000000023"/>
    <n v="-0.1"/>
    <n v="0"/>
    <n v="1.4"/>
    <n v="-2.1"/>
    <n v="-0.1"/>
    <n v="0.7"/>
    <n v="0.84199999999999997"/>
    <n v="1.222"/>
    <n v="0"/>
    <n v="-999"/>
    <n v="201805"/>
    <x v="1"/>
  </r>
  <r>
    <n v="12.47"/>
    <n v="18.61"/>
    <n v="8.6999999999999993"/>
    <n v="19.399999999999999"/>
    <n v="-2.1"/>
    <n v="99"/>
    <n v="31.3"/>
    <n v="1.1000000000000001"/>
    <n v="4.3"/>
    <n v="0.7"/>
    <n v="603.00000000000023"/>
    <n v="0"/>
    <n v="-0.9"/>
    <n v="1.2"/>
    <n v="-5.4"/>
    <n v="0"/>
    <n v="0.7"/>
    <n v="0.70499999999999996"/>
    <n v="1.5469999999999999"/>
    <n v="0"/>
    <n v="-999"/>
    <n v="201805"/>
    <x v="1"/>
  </r>
  <r>
    <n v="15.31"/>
    <n v="8.27"/>
    <n v="6.1"/>
    <n v="12"/>
    <n v="-1.6"/>
    <n v="99.4"/>
    <n v="49.2"/>
    <n v="1.2"/>
    <n v="6.1"/>
    <n v="19.5"/>
    <n v="559.00000000000011"/>
    <n v="-0.1"/>
    <n v="0.2"/>
    <n v="2.5"/>
    <n v="-3.9"/>
    <n v="0"/>
    <n v="0.8"/>
    <n v="0.69"/>
    <n v="0.71199999999999997"/>
    <n v="0"/>
    <n v="-999"/>
    <n v="201805"/>
    <x v="1"/>
  </r>
  <r>
    <n v="28.26"/>
    <n v="10.06"/>
    <n v="2.8"/>
    <n v="7.1"/>
    <n v="-2.6"/>
    <n v="98.6"/>
    <n v="61"/>
    <n v="1.4"/>
    <n v="5.6"/>
    <n v="5.6"/>
    <n v="528.00000000000023"/>
    <n v="0"/>
    <n v="-0.6"/>
    <n v="1"/>
    <n v="-5.2"/>
    <n v="0"/>
    <n v="0.7"/>
    <n v="0.61499999999999999"/>
    <n v="0.39300000000000002"/>
    <n v="0"/>
    <n v="-999"/>
    <n v="201805"/>
    <x v="1"/>
  </r>
  <r>
    <n v="28.85"/>
    <n v="18.2"/>
    <n v="5.6"/>
    <n v="12"/>
    <n v="-1.3"/>
    <n v="98.4"/>
    <n v="44.3"/>
    <n v="2.6"/>
    <n v="7"/>
    <n v="0.8"/>
    <n v="446.00000000000017"/>
    <n v="0"/>
    <n v="-0.5"/>
    <n v="1.2"/>
    <n v="-4.2"/>
    <n v="0"/>
    <n v="0.8"/>
    <n v="0.621"/>
    <n v="0.78100000000000003"/>
    <n v="0"/>
    <n v="-999"/>
    <n v="201805"/>
    <x v="1"/>
  </r>
  <r>
    <n v="28.87"/>
    <n v="18.350000000000001"/>
    <n v="7.1"/>
    <n v="17.2"/>
    <n v="-2.2000000000000002"/>
    <n v="99"/>
    <n v="29.7"/>
    <n v="1.8"/>
    <n v="7.5"/>
    <n v="0"/>
    <n v="374.00000000000011"/>
    <n v="0"/>
    <n v="-1.6"/>
    <n v="1.1000000000000001"/>
    <n v="-6.2"/>
    <n v="0"/>
    <n v="0.7"/>
    <n v="0.58299999999999996"/>
    <n v="1.379"/>
    <n v="0"/>
    <n v="-999"/>
    <n v="201805"/>
    <x v="1"/>
  </r>
  <r>
    <n v="27.96"/>
    <n v="17.920000000000002"/>
    <n v="10"/>
    <n v="22.1"/>
    <n v="-1.2"/>
    <n v="98.7"/>
    <n v="21.2"/>
    <n v="1.6"/>
    <n v="5.3"/>
    <n v="0"/>
    <n v="291.00000000000034"/>
    <n v="0.1"/>
    <n v="-1.2"/>
    <n v="1.3"/>
    <n v="-5.3"/>
    <n v="0"/>
    <n v="0.6"/>
    <n v="0.56399999999999995"/>
    <n v="2.0960000000000001"/>
    <n v="0"/>
    <n v="-999"/>
    <n v="201805"/>
    <x v="1"/>
  </r>
  <r>
    <n v="27.09"/>
    <n v="16.52"/>
    <n v="12.1"/>
    <n v="23.4"/>
    <n v="-0.3"/>
    <n v="96.7"/>
    <n v="21.5"/>
    <n v="1"/>
    <n v="4.2"/>
    <n v="0"/>
    <n v="213.99999999999997"/>
    <n v="0"/>
    <n v="-0.6"/>
    <n v="2.1"/>
    <n v="-4.5"/>
    <n v="0"/>
    <n v="0.5"/>
    <n v="0.61899999999999999"/>
    <n v="2.2589999999999999"/>
    <n v="0"/>
    <n v="-999"/>
    <n v="201805"/>
    <x v="1"/>
  </r>
  <r>
    <n v="25.12"/>
    <n v="13.99"/>
    <n v="12.3"/>
    <n v="23.4"/>
    <n v="0.6"/>
    <n v="98.5"/>
    <n v="27.3"/>
    <n v="1.1000000000000001"/>
    <n v="4.3"/>
    <n v="0"/>
    <n v="115.00000000000021"/>
    <n v="0"/>
    <n v="1.4"/>
    <n v="7.3"/>
    <n v="-3.2"/>
    <n v="0"/>
    <n v="0.5"/>
    <n v="0.78600000000000003"/>
    <n v="2.0920000000000001"/>
    <n v="0"/>
    <n v="-999"/>
    <n v="201805"/>
    <x v="1"/>
  </r>
  <r>
    <n v="9.5500000000000007"/>
    <n v="8.91"/>
    <n v="10.7"/>
    <n v="19.7"/>
    <n v="1.2"/>
    <n v="97.9"/>
    <n v="28.1"/>
    <n v="1.3"/>
    <n v="5.8"/>
    <n v="0"/>
    <n v="0"/>
    <n v="0"/>
    <n v="5.8"/>
    <n v="18.5"/>
    <n v="-1.7"/>
    <n v="3"/>
    <n v="0.5"/>
    <n v="0.64500000000000002"/>
    <n v="1.65"/>
    <n v="0"/>
    <n v="-999"/>
    <n v="201805"/>
    <x v="1"/>
  </r>
  <r>
    <n v="15.5"/>
    <n v="1.61"/>
    <n v="7.6"/>
    <n v="12.4"/>
    <n v="0.7"/>
    <n v="97.1"/>
    <n v="56.8"/>
    <n v="1.5"/>
    <n v="6.5"/>
    <n v="1.524"/>
    <n v="0"/>
    <n v="0"/>
    <n v="6.8"/>
    <n v="16"/>
    <n v="-1.1000000000000001"/>
    <n v="5.7"/>
    <n v="1"/>
    <n v="0.81799999999999995"/>
    <n v="0.622"/>
    <n v="0"/>
    <n v="-999"/>
    <n v="201805"/>
    <x v="1"/>
  </r>
  <r>
    <n v="14.25"/>
    <n v="2.39"/>
    <n v="7.9"/>
    <n v="12.6"/>
    <n v="0.9"/>
    <n v="97.6"/>
    <n v="55.9"/>
    <n v="1.1000000000000001"/>
    <n v="6"/>
    <n v="1.778"/>
    <n v="0"/>
    <n v="0"/>
    <n v="9.8000000000000007"/>
    <n v="22.7"/>
    <n v="-0.7"/>
    <n v="9"/>
    <n v="1.6"/>
    <n v="0.81499999999999995"/>
    <n v="0.64300000000000002"/>
    <n v="0"/>
    <n v="-999"/>
    <n v="201805"/>
    <x v="1"/>
  </r>
  <r>
    <n v="15.67"/>
    <n v="2.27"/>
    <n v="5.7"/>
    <n v="12.1"/>
    <n v="-0.9"/>
    <n v="99"/>
    <n v="53.5"/>
    <n v="1.2"/>
    <n v="3.8"/>
    <n v="0.254"/>
    <n v="0"/>
    <n v="0"/>
    <n v="7.3"/>
    <n v="24.2"/>
    <n v="-1.5"/>
    <n v="7.2"/>
    <n v="2.4"/>
    <n v="0.755"/>
    <n v="0.65600000000000003"/>
    <n v="0"/>
    <n v="-999"/>
    <n v="201805"/>
    <x v="1"/>
  </r>
  <r>
    <n v="23.27"/>
    <n v="2.6"/>
    <n v="7.4"/>
    <n v="14.8"/>
    <n v="-0.9"/>
    <n v="99.3"/>
    <n v="47.2"/>
    <n v="0.8"/>
    <n v="4.7"/>
    <n v="0"/>
    <n v="0"/>
    <n v="0"/>
    <n v="9.1"/>
    <n v="28.8"/>
    <n v="-1.6"/>
    <n v="8"/>
    <n v="2.9"/>
    <n v="0.79400000000000004"/>
    <n v="0.88900000000000001"/>
    <n v="0"/>
    <n v="-999"/>
    <n v="201805"/>
    <x v="1"/>
  </r>
  <r>
    <n v="26.15"/>
    <n v="3.94"/>
    <n v="9.6999999999999993"/>
    <n v="19.2"/>
    <n v="-0.3"/>
    <n v="98.9"/>
    <n v="23.2"/>
    <n v="1"/>
    <n v="4"/>
    <n v="0"/>
    <n v="0"/>
    <n v="0"/>
    <n v="11.9"/>
    <n v="37.299999999999997"/>
    <n v="-1.8"/>
    <n v="9.9"/>
    <n v="3.3"/>
    <n v="0.51600000000000001"/>
    <n v="1.708"/>
    <n v="0"/>
    <n v="-999"/>
    <n v="201805"/>
    <x v="1"/>
  </r>
  <r>
    <n v="22.21"/>
    <n v="4.51"/>
    <n v="12"/>
    <n v="22.5"/>
    <n v="0.5"/>
    <n v="98.6"/>
    <n v="26.1"/>
    <n v="1"/>
    <n v="3.5"/>
    <n v="0"/>
    <n v="0"/>
    <n v="-999"/>
    <n v="14.8"/>
    <n v="41.7"/>
    <n v="-1.9"/>
    <n v="11.9"/>
    <n v="3.9"/>
    <n v="0.71099999999999997"/>
    <n v="2.0139999999999998"/>
    <n v="0"/>
    <n v="-999"/>
    <n v="201805"/>
    <x v="1"/>
  </r>
  <r>
    <n v="24.03"/>
    <n v="3.91"/>
    <n v="13.3"/>
    <n v="22.7"/>
    <n v="2.1"/>
    <n v="96.6"/>
    <n v="27.1"/>
    <n v="1.2"/>
    <n v="5"/>
    <n v="0"/>
    <n v="0"/>
    <n v="-999"/>
    <n v="15.5"/>
    <n v="44.3"/>
    <n v="-0.6"/>
    <n v="12.6"/>
    <n v="4.7"/>
    <n v="0.747"/>
    <n v="2.0110000000000001"/>
    <n v="0"/>
    <n v="-999"/>
    <n v="201805"/>
    <x v="1"/>
  </r>
  <r>
    <n v="25.4"/>
    <n v="4.26"/>
    <n v="12.1"/>
    <n v="21.1"/>
    <n v="2.7"/>
    <n v="95.9"/>
    <n v="32.5"/>
    <n v="1.6"/>
    <n v="5.7"/>
    <n v="0"/>
    <n v="0"/>
    <n v="-999"/>
    <n v="15.3"/>
    <n v="43.1"/>
    <n v="0.2"/>
    <n v="12.9"/>
    <n v="5.4"/>
    <n v="0.81299999999999994"/>
    <n v="1.6890000000000001"/>
    <n v="0"/>
    <n v="-999"/>
    <n v="201805"/>
    <x v="1"/>
  </r>
  <r>
    <n v="27"/>
    <n v="4.51"/>
    <n v="11.4"/>
    <n v="20"/>
    <n v="1.3"/>
    <n v="97.7"/>
    <n v="31.1"/>
    <n v="1.5"/>
    <n v="4.7"/>
    <n v="0"/>
    <n v="0"/>
    <n v="-999"/>
    <n v="15.3"/>
    <n v="41.5"/>
    <n v="-1.4"/>
    <n v="12.8"/>
    <n v="5.9"/>
    <n v="0.72699999999999998"/>
    <n v="1.611"/>
    <n v="0"/>
    <n v="-999"/>
    <n v="201805"/>
    <x v="1"/>
  </r>
  <r>
    <n v="29.87"/>
    <n v="4.88"/>
    <n v="7.9"/>
    <n v="16.3"/>
    <n v="-0.7"/>
    <n v="94.9"/>
    <n v="23.2"/>
    <n v="2"/>
    <n v="6"/>
    <n v="0"/>
    <n v="0"/>
    <n v="-999"/>
    <n v="12.3"/>
    <n v="37.299999999999997"/>
    <n v="-3.6"/>
    <n v="11.4"/>
    <n v="6.4"/>
    <n v="0.43"/>
    <n v="1.423"/>
    <n v="0"/>
    <n v="-999"/>
    <n v="201805"/>
    <x v="1"/>
  </r>
  <r>
    <n v="29.04"/>
    <n v="5.39"/>
    <n v="10.199999999999999"/>
    <n v="20"/>
    <n v="-2.1"/>
    <n v="98.5"/>
    <n v="31.5"/>
    <n v="1.4"/>
    <n v="5.4"/>
    <n v="0"/>
    <n v="0"/>
    <n v="-999"/>
    <n v="15.9"/>
    <n v="40.6"/>
    <n v="-3.9"/>
    <n v="12.9"/>
    <n v="6.5"/>
    <n v="0.73599999999999999"/>
    <n v="1.601"/>
    <n v="0"/>
    <n v="-999"/>
    <n v="201805"/>
    <x v="1"/>
  </r>
  <r>
    <n v="18.78"/>
    <n v="5.29"/>
    <n v="9.4"/>
    <n v="18"/>
    <n v="-0.5"/>
    <n v="99"/>
    <n v="25.3"/>
    <n v="1.8"/>
    <n v="5.9"/>
    <n v="0"/>
    <n v="0"/>
    <n v="-999"/>
    <n v="14.2"/>
    <n v="42.5"/>
    <n v="-4.2"/>
    <n v="12.9"/>
    <n v="6.9"/>
    <n v="0.52200000000000002"/>
    <n v="1.5409999999999999"/>
    <n v="0"/>
    <n v="-999"/>
    <n v="201805"/>
    <x v="1"/>
  </r>
  <r>
    <n v="17.16"/>
    <n v="3.47"/>
    <n v="5.3"/>
    <n v="12.4"/>
    <n v="-2.1"/>
    <n v="98.1"/>
    <n v="35.200000000000003"/>
    <n v="1.6"/>
    <n v="6.2"/>
    <n v="4.8259999999999996"/>
    <n v="0"/>
    <n v="-999"/>
    <n v="9.6"/>
    <n v="39.799999999999997"/>
    <n v="-5"/>
    <n v="9.6"/>
    <n v="7.3"/>
    <n v="0.50700000000000001"/>
    <n v="0.93300000000000005"/>
    <n v="0"/>
    <n v="-999"/>
    <n v="201805"/>
    <x v="1"/>
  </r>
  <r>
    <n v="18.88"/>
    <n v="3.06"/>
    <n v="2.9"/>
    <n v="9.5"/>
    <n v="-2.6"/>
    <n v="98.5"/>
    <n v="33.799999999999997"/>
    <n v="1.1000000000000001"/>
    <n v="4.5"/>
    <n v="0.76200000000000001"/>
    <n v="0"/>
    <n v="-999"/>
    <n v="5.9"/>
    <n v="23.8"/>
    <n v="-3.9"/>
    <n v="7.7"/>
    <n v="7"/>
    <n v="0.40100000000000002"/>
    <n v="0.78600000000000003"/>
    <n v="0"/>
    <n v="-999"/>
    <n v="201805"/>
    <x v="1"/>
  </r>
  <r>
    <n v="24.91"/>
    <n v="3.49"/>
    <n v="5.4"/>
    <n v="11.8"/>
    <n v="-3.9"/>
    <n v="97"/>
    <n v="28.4"/>
    <n v="1.4"/>
    <n v="5.8"/>
    <n v="0.254"/>
    <n v="0"/>
    <n v="-999"/>
    <n v="8.6"/>
    <n v="28.9"/>
    <n v="-5.7"/>
    <n v="7.8"/>
    <n v="6.7"/>
    <n v="0.39300000000000002"/>
    <n v="0.99099999999999999"/>
    <n v="0"/>
    <n v="-999"/>
    <n v="201805"/>
    <x v="1"/>
  </r>
  <r>
    <n v="22.39"/>
    <n v="4.63"/>
    <n v="6.9"/>
    <n v="13.8"/>
    <n v="-0.4"/>
    <n v="96.4"/>
    <n v="33.6"/>
    <n v="1.6"/>
    <n v="5.2"/>
    <n v="0"/>
    <n v="0"/>
    <n v="-999"/>
    <n v="12.1"/>
    <n v="36.200000000000003"/>
    <n v="-2.9"/>
    <n v="10.6"/>
    <n v="6.6"/>
    <n v="0.53"/>
    <n v="1.0469999999999999"/>
    <n v="0"/>
    <n v="-999"/>
    <n v="201806"/>
    <x v="1"/>
  </r>
  <r>
    <n v="10.09"/>
    <n v="4.2"/>
    <n v="8.4"/>
    <n v="17.100000000000001"/>
    <n v="-1.3"/>
    <n v="96.8"/>
    <n v="34.9"/>
    <n v="1.1000000000000001"/>
    <n v="4.0999999999999996"/>
    <n v="0"/>
    <n v="0"/>
    <n v="-999"/>
    <n v="13"/>
    <n v="39.6"/>
    <n v="-3.8"/>
    <n v="11.2"/>
    <n v="6.8"/>
    <n v="0.68"/>
    <n v="1.2689999999999999"/>
    <n v="0"/>
    <n v="-999"/>
    <n v="201806"/>
    <x v="1"/>
  </r>
  <r>
    <n v="25.03"/>
    <n v="1.87"/>
    <n v="8.5"/>
    <n v="15.8"/>
    <n v="2.1"/>
    <n v="96.5"/>
    <n v="47.4"/>
    <n v="1.3"/>
    <n v="5.2"/>
    <n v="4.8259999999999996"/>
    <n v="0"/>
    <n v="-999"/>
    <n v="10.3"/>
    <n v="26.6"/>
    <n v="-0.5"/>
    <n v="9.8000000000000007"/>
    <n v="7.1"/>
    <n v="0.85099999999999998"/>
    <n v="0.94399999999999995"/>
    <n v="0"/>
    <n v="-999"/>
    <n v="201806"/>
    <x v="1"/>
  </r>
  <r>
    <n v="21.43"/>
    <n v="4.49"/>
    <n v="4.9000000000000004"/>
    <n v="10.3"/>
    <n v="-3.4"/>
    <n v="94.1"/>
    <n v="29"/>
    <n v="2.5"/>
    <n v="5.9"/>
    <n v="0"/>
    <n v="0"/>
    <n v="-999"/>
    <n v="7.9"/>
    <n v="29.6"/>
    <n v="-5.8"/>
    <n v="8.6999999999999993"/>
    <n v="7.1"/>
    <n v="0.36299999999999999"/>
    <n v="0.88900000000000001"/>
    <n v="0"/>
    <n v="-999"/>
    <n v="201806"/>
    <x v="1"/>
  </r>
  <r>
    <n v="28.81"/>
    <n v="4.04"/>
    <n v="5"/>
    <n v="13"/>
    <n v="-4.2"/>
    <n v="94.9"/>
    <n v="30.4"/>
    <n v="1.3"/>
    <n v="5.0999999999999996"/>
    <n v="0"/>
    <n v="0"/>
    <n v="-999"/>
    <n v="9.1"/>
    <n v="37.299999999999997"/>
    <n v="-6.1"/>
    <n v="8.6999999999999993"/>
    <n v="7"/>
    <n v="0.45500000000000002"/>
    <n v="1.042"/>
    <n v="0"/>
    <n v="-999"/>
    <n v="201806"/>
    <x v="1"/>
  </r>
  <r>
    <n v="23.76"/>
    <n v="5.42"/>
    <n v="9"/>
    <n v="19"/>
    <n v="-3.6"/>
    <n v="96.7"/>
    <n v="27.4"/>
    <n v="1.4"/>
    <n v="4.5999999999999996"/>
    <n v="0"/>
    <n v="0"/>
    <n v="-999"/>
    <n v="13.8"/>
    <n v="39.1"/>
    <n v="-6.4"/>
    <n v="11.3"/>
    <n v="6.9"/>
    <n v="0.60199999999999998"/>
    <n v="1.595"/>
    <n v="0"/>
    <n v="-999"/>
    <n v="201806"/>
    <x v="1"/>
  </r>
  <r>
    <n v="16.91"/>
    <n v="4.49"/>
    <n v="10.5"/>
    <n v="20.2"/>
    <n v="0.3"/>
    <n v="98.5"/>
    <n v="30.7"/>
    <n v="1.3"/>
    <n v="5.8"/>
    <n v="3.81"/>
    <n v="0"/>
    <n v="-999"/>
    <n v="15.2"/>
    <n v="43.9"/>
    <n v="-3.2"/>
    <n v="12.7"/>
    <n v="7.2"/>
    <n v="0.72699999999999998"/>
    <n v="1.64"/>
    <n v="0"/>
    <n v="-999"/>
    <n v="201806"/>
    <x v="1"/>
  </r>
  <r>
    <n v="10.31"/>
    <n v="2.99"/>
    <n v="9.3000000000000007"/>
    <n v="15.4"/>
    <n v="-0.5"/>
    <n v="99.2"/>
    <n v="34.299999999999997"/>
    <n v="1.4"/>
    <n v="6.5"/>
    <n v="2.286"/>
    <n v="0"/>
    <n v="-999"/>
    <n v="10.7"/>
    <n v="22.9"/>
    <n v="-1.2"/>
    <n v="10.5"/>
    <n v="7.7"/>
    <n v="0.6"/>
    <n v="1.149"/>
    <n v="0"/>
    <n v="-999"/>
    <n v="201806"/>
    <x v="1"/>
  </r>
  <r>
    <n v="17.59"/>
    <n v="1.33"/>
    <n v="4.9000000000000004"/>
    <n v="7.6"/>
    <n v="1.6"/>
    <n v="98.1"/>
    <n v="68.900000000000006"/>
    <n v="1.4"/>
    <n v="6"/>
    <n v="9.1440000000000001"/>
    <n v="0"/>
    <n v="-999"/>
    <n v="8"/>
    <n v="22.1"/>
    <n v="0.8"/>
    <n v="9.4"/>
    <n v="7.8"/>
    <n v="0.71899999999999997"/>
    <n v="0.32500000000000001"/>
    <n v="0"/>
    <n v="-999"/>
    <n v="201806"/>
    <x v="1"/>
  </r>
  <r>
    <n v="20.88"/>
    <n v="3.08"/>
    <n v="2.8"/>
    <n v="7.1"/>
    <n v="-0.2"/>
    <n v="92"/>
    <n v="43.2"/>
    <n v="3"/>
    <n v="7.3"/>
    <n v="0"/>
    <n v="0"/>
    <n v="-999"/>
    <n v="4.9000000000000004"/>
    <n v="19.100000000000001"/>
    <n v="-2.8"/>
    <n v="6.3"/>
    <n v="7.5"/>
    <n v="0.436"/>
    <n v="0.57299999999999995"/>
    <n v="0"/>
    <n v="-999"/>
    <n v="201806"/>
    <x v="1"/>
  </r>
  <r>
    <n v="21.6"/>
    <n v="5.2"/>
    <n v="3.1"/>
    <n v="9.5"/>
    <n v="-1.7"/>
    <n v="97.5"/>
    <n v="33.1"/>
    <n v="2.5"/>
    <n v="7"/>
    <n v="3.048"/>
    <n v="0"/>
    <n v="-999"/>
    <n v="5"/>
    <n v="24.1"/>
    <n v="-3"/>
    <n v="5.9"/>
    <n v="7.1"/>
    <n v="0.39300000000000002"/>
    <n v="0.79400000000000004"/>
    <n v="0"/>
    <n v="-999"/>
    <n v="201806"/>
    <x v="1"/>
  </r>
  <r>
    <n v="14.91"/>
    <n v="3.98"/>
    <n v="5.6"/>
    <n v="12.7"/>
    <n v="-4.8"/>
    <n v="97.8"/>
    <n v="27.9"/>
    <n v="1.1000000000000001"/>
    <n v="4.8"/>
    <n v="0"/>
    <n v="0"/>
    <n v="-999"/>
    <n v="8.6"/>
    <n v="27.4"/>
    <n v="-5.9"/>
    <n v="7.8"/>
    <n v="6.8"/>
    <n v="0.41"/>
    <n v="1.0589999999999999"/>
    <n v="0"/>
    <n v="-999"/>
    <n v="201806"/>
    <x v="1"/>
  </r>
  <r>
    <n v="13.92"/>
    <n v="2.68"/>
    <n v="5.8"/>
    <n v="14.5"/>
    <n v="-1.2"/>
    <n v="95.6"/>
    <n v="37.1"/>
    <n v="1.5"/>
    <n v="5.8"/>
    <n v="8.3819999999999997"/>
    <n v="0"/>
    <n v="-999"/>
    <n v="8.6"/>
    <n v="34.6"/>
    <n v="-2.9"/>
    <n v="8.4"/>
    <n v="6.8"/>
    <n v="0.61199999999999999"/>
    <n v="1.038"/>
    <n v="0"/>
    <n v="-999"/>
    <n v="201806"/>
    <x v="1"/>
  </r>
  <r>
    <n v="14.73"/>
    <n v="1.99"/>
    <n v="5"/>
    <n v="11.5"/>
    <n v="0.7"/>
    <n v="98.6"/>
    <n v="54.2"/>
    <n v="1.6"/>
    <n v="4.5999999999999996"/>
    <n v="2.794"/>
    <n v="0"/>
    <n v="-999"/>
    <n v="8"/>
    <n v="22.6"/>
    <n v="-0.5"/>
    <n v="8.1999999999999993"/>
    <n v="6.9"/>
    <n v="0.73499999999999999"/>
    <n v="0.621"/>
    <n v="0"/>
    <n v="-999"/>
    <n v="201806"/>
    <x v="1"/>
  </r>
  <r>
    <n v="28.11"/>
    <n v="2.44"/>
    <n v="6"/>
    <n v="13"/>
    <n v="-1.4"/>
    <n v="99.1"/>
    <n v="45.7"/>
    <n v="1.2"/>
    <n v="5.8"/>
    <n v="1.27"/>
    <n v="0"/>
    <n v="-999"/>
    <n v="7.7"/>
    <n v="30.7"/>
    <n v="-1.9"/>
    <n v="8.3000000000000007"/>
    <n v="6.9"/>
    <n v="0.68400000000000005"/>
    <n v="0.81299999999999994"/>
    <n v="0"/>
    <n v="-999"/>
    <n v="201806"/>
    <x v="1"/>
  </r>
  <r>
    <n v="27.83"/>
    <n v="5.19"/>
    <n v="10.6"/>
    <n v="17.3"/>
    <n v="3.8"/>
    <n v="95.3"/>
    <n v="38.9"/>
    <n v="3.1"/>
    <n v="7.6"/>
    <n v="0"/>
    <n v="0"/>
    <n v="-999"/>
    <n v="13.2"/>
    <n v="34.4"/>
    <n v="-0.1"/>
    <n v="11.7"/>
    <n v="7"/>
    <n v="0.76800000000000002"/>
    <n v="1.206"/>
    <n v="0"/>
    <n v="-999"/>
    <n v="201806"/>
    <x v="1"/>
  </r>
  <r>
    <n v="30.17"/>
    <n v="5.28"/>
    <n v="12"/>
    <n v="19.3"/>
    <n v="0.7"/>
    <n v="97.5"/>
    <n v="29.4"/>
    <n v="2"/>
    <n v="6.8"/>
    <n v="0"/>
    <n v="0"/>
    <n v="-999"/>
    <n v="14.2"/>
    <n v="35.5"/>
    <n v="-2.4"/>
    <n v="12.5"/>
    <n v="7.4"/>
    <n v="0.65800000000000003"/>
    <n v="1.58"/>
    <n v="0"/>
    <n v="-999"/>
    <n v="201806"/>
    <x v="1"/>
  </r>
  <r>
    <n v="23.26"/>
    <n v="5.79"/>
    <n v="14"/>
    <n v="21.8"/>
    <n v="1.8"/>
    <n v="93.1"/>
    <n v="24.1"/>
    <n v="2.2999999999999998"/>
    <n v="8"/>
    <n v="0"/>
    <n v="0"/>
    <n v="-999"/>
    <n v="16.600000000000001"/>
    <n v="38"/>
    <n v="-2.4"/>
    <n v="14"/>
    <n v="7.8"/>
    <n v="0.629"/>
    <n v="1.982"/>
    <n v="0"/>
    <n v="-999"/>
    <n v="201806"/>
    <x v="1"/>
  </r>
  <r>
    <n v="19.760000000000002"/>
    <n v="4.54"/>
    <n v="15"/>
    <n v="24.6"/>
    <n v="3.4"/>
    <n v="98.6"/>
    <n v="29.2"/>
    <n v="1"/>
    <n v="4.5999999999999996"/>
    <n v="0"/>
    <n v="0"/>
    <n v="-999"/>
    <n v="18"/>
    <n v="45.3"/>
    <n v="-0.4"/>
    <n v="15.3"/>
    <n v="8.4"/>
    <n v="0.90300000000000002"/>
    <n v="2.1890000000000001"/>
    <n v="0"/>
    <n v="-999"/>
    <n v="201806"/>
    <x v="1"/>
  </r>
  <r>
    <n v="11.14"/>
    <n v="3.77"/>
    <n v="14.1"/>
    <n v="24.7"/>
    <n v="5.0999999999999996"/>
    <n v="98.8"/>
    <n v="25.5"/>
    <n v="1"/>
    <n v="5.6"/>
    <n v="13.208"/>
    <n v="0"/>
    <n v="-999"/>
    <n v="16.600000000000001"/>
    <n v="50.3"/>
    <n v="1.6"/>
    <n v="14.8"/>
    <n v="9"/>
    <n v="0.79300000000000004"/>
    <n v="2.3180000000000001"/>
    <n v="0"/>
    <n v="-999"/>
    <n v="201806"/>
    <x v="1"/>
  </r>
  <r>
    <n v="11.83"/>
    <n v="1.77"/>
    <n v="12"/>
    <n v="20.7"/>
    <n v="4.9000000000000004"/>
    <n v="99.3"/>
    <n v="45.2"/>
    <n v="0.8"/>
    <n v="6"/>
    <n v="1.27"/>
    <n v="0"/>
    <n v="-999"/>
    <n v="12.5"/>
    <n v="31.7"/>
    <n v="2.8"/>
    <n v="13.2"/>
    <n v="9.4"/>
    <n v="1.103"/>
    <n v="1.3380000000000001"/>
    <n v="0"/>
    <n v="-999"/>
    <n v="201806"/>
    <x v="1"/>
  </r>
  <r>
    <n v="12.72"/>
    <n v="2.0699999999999998"/>
    <n v="10.4"/>
    <n v="15.5"/>
    <n v="4.5"/>
    <n v="99.4"/>
    <n v="56.2"/>
    <n v="1.5"/>
    <n v="6"/>
    <n v="0"/>
    <n v="0"/>
    <n v="-999"/>
    <n v="11.2"/>
    <n v="23.1"/>
    <n v="2.2999999999999998"/>
    <n v="11.3"/>
    <n v="9.4"/>
    <n v="0.98899999999999999"/>
    <n v="0.77100000000000002"/>
    <n v="0"/>
    <n v="-999"/>
    <n v="201806"/>
    <x v="1"/>
  </r>
  <r>
    <n v="25.31"/>
    <n v="2.34"/>
    <n v="10.199999999999999"/>
    <n v="17"/>
    <n v="4.5"/>
    <n v="98.9"/>
    <n v="58.9"/>
    <n v="1.5"/>
    <n v="4.8"/>
    <n v="0.254"/>
    <n v="0"/>
    <n v="-999"/>
    <n v="12.1"/>
    <n v="28.1"/>
    <n v="1.9"/>
    <n v="11.9"/>
    <n v="9.1999999999999993"/>
    <n v="1.141"/>
    <n v="0.79600000000000004"/>
    <n v="0"/>
    <n v="-999"/>
    <n v="201806"/>
    <x v="1"/>
  </r>
  <r>
    <n v="18.98"/>
    <n v="4.79"/>
    <n v="14.7"/>
    <n v="22.8"/>
    <n v="2.7"/>
    <n v="99.5"/>
    <n v="31.1"/>
    <n v="1.6"/>
    <n v="5"/>
    <n v="0"/>
    <n v="0"/>
    <n v="-999"/>
    <n v="16.7"/>
    <n v="40.4"/>
    <n v="-0.2"/>
    <n v="14"/>
    <n v="9.1"/>
    <n v="0.86299999999999999"/>
    <n v="1.9119999999999999"/>
    <n v="0"/>
    <n v="-999"/>
    <n v="201806"/>
    <x v="1"/>
  </r>
  <r>
    <n v="23.8"/>
    <n v="3.16"/>
    <n v="7.4"/>
    <n v="15.1"/>
    <n v="2.6"/>
    <n v="97.6"/>
    <n v="49.5"/>
    <n v="2.9"/>
    <n v="10"/>
    <n v="14.224"/>
    <n v="0"/>
    <n v="-999"/>
    <n v="9.1"/>
    <n v="26.8"/>
    <n v="-0.7"/>
    <n v="11"/>
    <n v="9.5"/>
    <n v="0.84899999999999998"/>
    <n v="0.86599999999999999"/>
    <n v="0"/>
    <n v="-999"/>
    <n v="201806"/>
    <x v="1"/>
  </r>
  <r>
    <n v="22.65"/>
    <n v="4.5"/>
    <n v="6.3"/>
    <n v="13"/>
    <n v="-0.6"/>
    <n v="97.9"/>
    <n v="40.5"/>
    <n v="2.2000000000000002"/>
    <n v="6.2"/>
    <n v="0"/>
    <n v="0"/>
    <n v="-999"/>
    <n v="9"/>
    <n v="29.4"/>
    <n v="-2"/>
    <n v="9.1999999999999993"/>
    <n v="9.3000000000000007"/>
    <n v="0.60599999999999998"/>
    <n v="0.89100000000000001"/>
    <n v="0"/>
    <n v="-999"/>
    <n v="201806"/>
    <x v="1"/>
  </r>
  <r>
    <n v="8.58"/>
    <n v="4.42"/>
    <n v="8.3000000000000007"/>
    <n v="16"/>
    <n v="-1.8"/>
    <n v="98"/>
    <n v="25.2"/>
    <n v="1.2"/>
    <n v="4.8"/>
    <n v="0"/>
    <n v="0"/>
    <n v="-999"/>
    <n v="12.6"/>
    <n v="32.299999999999997"/>
    <n v="-3.1"/>
    <n v="11"/>
    <n v="9"/>
    <n v="0.45800000000000002"/>
    <n v="1.36"/>
    <n v="0"/>
    <n v="-999"/>
    <n v="201806"/>
    <x v="1"/>
  </r>
  <r>
    <n v="18.649999999999999"/>
    <n v="1.68"/>
    <n v="6.5"/>
    <n v="10.199999999999999"/>
    <n v="2.1"/>
    <n v="97.3"/>
    <n v="63.7"/>
    <n v="1.5"/>
    <n v="4.4000000000000004"/>
    <n v="0"/>
    <n v="0"/>
    <n v="-999"/>
    <n v="8.3000000000000007"/>
    <n v="19.100000000000001"/>
    <n v="-0.4"/>
    <n v="9.1999999999999993"/>
    <n v="9"/>
    <n v="0.79200000000000004"/>
    <n v="0.45200000000000001"/>
    <n v="0"/>
    <n v="-999"/>
    <n v="201806"/>
    <x v="1"/>
  </r>
  <r>
    <n v="11.14"/>
    <n v="3.65"/>
    <n v="8.1999999999999993"/>
    <n v="14.8"/>
    <n v="2.6"/>
    <n v="98.9"/>
    <n v="47.1"/>
    <n v="1.6"/>
    <n v="5.6"/>
    <n v="1.778"/>
    <n v="0"/>
    <n v="-999"/>
    <n v="12.1"/>
    <n v="36.6"/>
    <n v="-0.4"/>
    <n v="10.9"/>
    <n v="8.8000000000000007"/>
    <n v="0.79300000000000004"/>
    <n v="0.89"/>
    <n v="0"/>
    <n v="-999"/>
    <n v="201806"/>
    <x v="1"/>
  </r>
  <r>
    <n v="24.56"/>
    <n v="2.02"/>
    <n v="7.2"/>
    <n v="11.2"/>
    <n v="1.7"/>
    <n v="99.3"/>
    <n v="67.099999999999994"/>
    <n v="1.7"/>
    <n v="7.5"/>
    <n v="0.50800000000000001"/>
    <n v="0"/>
    <n v="-999"/>
    <n v="8.4"/>
    <n v="23.3"/>
    <n v="0.6"/>
    <n v="9.4"/>
    <n v="8.8000000000000007"/>
    <n v="0.89200000000000002"/>
    <n v="0.438"/>
    <n v="0"/>
    <n v="-999"/>
    <n v="201806"/>
    <x v="1"/>
  </r>
  <r>
    <n v="14.59"/>
    <n v="4.8600000000000003"/>
    <n v="8.6"/>
    <n v="13.7"/>
    <n v="5.2"/>
    <n v="85.7"/>
    <n v="44.7"/>
    <n v="3"/>
    <n v="8.4"/>
    <n v="0"/>
    <n v="0"/>
    <n v="-999"/>
    <n v="12.4"/>
    <n v="32.5"/>
    <n v="0.9"/>
    <n v="11.2"/>
    <n v="8.6999999999999993"/>
    <n v="0.70099999999999996"/>
    <n v="0.86699999999999999"/>
    <n v="0"/>
    <n v="-999"/>
    <n v="201807"/>
    <x v="1"/>
  </r>
  <r>
    <n v="12.75"/>
    <n v="2.29"/>
    <n v="4"/>
    <n v="9.1"/>
    <n v="1.3"/>
    <n v="96.1"/>
    <n v="65.7"/>
    <n v="2.2999999999999998"/>
    <n v="6.1"/>
    <n v="13.208"/>
    <n v="0"/>
    <n v="-999"/>
    <n v="7.5"/>
    <n v="23"/>
    <n v="0.6"/>
    <n v="8.6999999999999993"/>
    <n v="8.8000000000000007"/>
    <n v="0.75900000000000001"/>
    <n v="0.39600000000000002"/>
    <n v="0"/>
    <n v="-999"/>
    <n v="201807"/>
    <x v="1"/>
  </r>
  <r>
    <n v="22.16"/>
    <n v="2.27"/>
    <n v="6.7"/>
    <n v="12.7"/>
    <n v="1.2"/>
    <n v="98.9"/>
    <n v="55"/>
    <n v="1.5"/>
    <n v="5.7"/>
    <n v="0"/>
    <n v="0"/>
    <n v="-999"/>
    <n v="8.6999999999999993"/>
    <n v="24.3"/>
    <n v="-0.5"/>
    <n v="9.4"/>
    <n v="8.6"/>
    <n v="0.80700000000000005"/>
    <n v="0.66100000000000003"/>
    <n v="0"/>
    <n v="-999"/>
    <n v="201807"/>
    <x v="1"/>
  </r>
  <r>
    <n v="29.64"/>
    <n v="4.38"/>
    <n v="10.8"/>
    <n v="17.2"/>
    <n v="0.2"/>
    <n v="99.4"/>
    <n v="42.9"/>
    <n v="1.2"/>
    <n v="5.0999999999999996"/>
    <n v="0"/>
    <n v="0"/>
    <n v="-999"/>
    <n v="13.6"/>
    <n v="32.5"/>
    <n v="-1"/>
    <n v="11.9"/>
    <n v="8.5"/>
    <n v="0.84199999999999997"/>
    <n v="1.1200000000000001"/>
    <n v="0"/>
    <n v="-999"/>
    <n v="201807"/>
    <x v="1"/>
  </r>
  <r>
    <n v="17.559999999999999"/>
    <n v="5.89"/>
    <n v="17.8"/>
    <n v="26.6"/>
    <n v="6.4"/>
    <n v="88.9"/>
    <n v="23.6"/>
    <n v="1.6"/>
    <n v="4.8"/>
    <n v="0"/>
    <n v="0"/>
    <n v="-999"/>
    <n v="20"/>
    <n v="42"/>
    <n v="3.3"/>
    <n v="16.600000000000001"/>
    <n v="8.8000000000000007"/>
    <n v="0.82199999999999995"/>
    <n v="2.66"/>
    <n v="0"/>
    <n v="-999"/>
    <n v="201807"/>
    <x v="1"/>
  </r>
  <r>
    <n v="21.73"/>
    <n v="3.56"/>
    <n v="13.1"/>
    <n v="21.2"/>
    <n v="5.3"/>
    <n v="98.6"/>
    <n v="35.1"/>
    <n v="1.5"/>
    <n v="5.5"/>
    <n v="6.0960000000000001"/>
    <n v="0"/>
    <n v="-999"/>
    <n v="15.5"/>
    <n v="43.4"/>
    <n v="3.7"/>
    <n v="14.9"/>
    <n v="9.6999999999999993"/>
    <n v="0.88400000000000001"/>
    <n v="1.6339999999999999"/>
    <n v="0"/>
    <n v="-999"/>
    <n v="201807"/>
    <x v="1"/>
  </r>
  <r>
    <n v="26.56"/>
    <n v="4.1900000000000004"/>
    <n v="9.6"/>
    <n v="17.100000000000001"/>
    <n v="2.2000000000000002"/>
    <n v="99.3"/>
    <n v="41.5"/>
    <n v="1.4"/>
    <n v="5.0999999999999996"/>
    <n v="0"/>
    <n v="0"/>
    <n v="-999"/>
    <n v="12.1"/>
    <n v="30.1"/>
    <n v="-0.1"/>
    <n v="12.7"/>
    <n v="10"/>
    <n v="0.80900000000000005"/>
    <n v="1.1399999999999999"/>
    <n v="0"/>
    <n v="-999"/>
    <n v="201807"/>
    <x v="1"/>
  </r>
  <r>
    <n v="20.78"/>
    <n v="5.39"/>
    <n v="11.7"/>
    <n v="21"/>
    <n v="-0.3"/>
    <n v="99.3"/>
    <n v="28.9"/>
    <n v="1.1000000000000001"/>
    <n v="5.4"/>
    <n v="0"/>
    <n v="0"/>
    <n v="-999"/>
    <n v="15.8"/>
    <n v="40.700000000000003"/>
    <n v="-2.1"/>
    <n v="14.2"/>
    <n v="9.9"/>
    <n v="0.71899999999999997"/>
    <n v="1.768"/>
    <n v="0"/>
    <n v="-999"/>
    <n v="201807"/>
    <x v="1"/>
  </r>
  <r>
    <n v="7.61"/>
    <n v="4.3"/>
    <n v="15.1"/>
    <n v="23.3"/>
    <n v="3"/>
    <n v="97.6"/>
    <n v="25.9"/>
    <n v="1.3"/>
    <n v="5.2"/>
    <n v="0"/>
    <n v="0"/>
    <n v="-999"/>
    <n v="17.3"/>
    <n v="37.4"/>
    <n v="0.1"/>
    <n v="15.3"/>
    <n v="10.199999999999999"/>
    <n v="0.74099999999999999"/>
    <n v="2.1190000000000002"/>
    <n v="0"/>
    <n v="-999"/>
    <n v="201807"/>
    <x v="1"/>
  </r>
  <r>
    <n v="27.37"/>
    <n v="1.19"/>
    <n v="9.4"/>
    <n v="13.5"/>
    <n v="6.9"/>
    <n v="97.5"/>
    <n v="61.1"/>
    <n v="1.4"/>
    <n v="5.2"/>
    <n v="9.9060000000000006"/>
    <n v="0"/>
    <n v="-999"/>
    <n v="10.5"/>
    <n v="26.8"/>
    <n v="4.8"/>
    <n v="12"/>
    <n v="10.5"/>
    <n v="0.94499999999999995"/>
    <n v="0.60199999999999998"/>
    <n v="0"/>
    <n v="-999"/>
    <n v="201807"/>
    <x v="1"/>
  </r>
  <r>
    <n v="30.17"/>
    <n v="5.32"/>
    <n v="11.2"/>
    <n v="18.5"/>
    <n v="2.1"/>
    <n v="99.5"/>
    <n v="41.2"/>
    <n v="1.3"/>
    <n v="5.6"/>
    <n v="0"/>
    <n v="0"/>
    <n v="-999"/>
    <n v="14"/>
    <n v="33.700000000000003"/>
    <n v="0.4"/>
    <n v="14.1"/>
    <n v="10.3"/>
    <n v="0.877"/>
    <n v="1.252"/>
    <n v="0"/>
    <n v="-999"/>
    <n v="201807"/>
    <x v="1"/>
  </r>
  <r>
    <n v="29.77"/>
    <n v="6.18"/>
    <n v="15.4"/>
    <n v="25.5"/>
    <n v="3.2"/>
    <n v="99.2"/>
    <n v="27.7"/>
    <n v="1.1000000000000001"/>
    <n v="5.3"/>
    <n v="0"/>
    <n v="0"/>
    <n v="-999"/>
    <n v="19.2"/>
    <n v="41.8"/>
    <n v="0.6"/>
    <n v="16.7"/>
    <n v="10.4"/>
    <n v="0.90400000000000003"/>
    <n v="2.359"/>
    <n v="0"/>
    <n v="-999"/>
    <n v="201807"/>
    <x v="1"/>
  </r>
  <r>
    <n v="30.71"/>
    <n v="6.14"/>
    <n v="16.399999999999999"/>
    <n v="25.3"/>
    <n v="3.2"/>
    <n v="96.9"/>
    <n v="14.8"/>
    <n v="2"/>
    <n v="6.7"/>
    <n v="0"/>
    <n v="0"/>
    <n v="-999"/>
    <n v="19.5"/>
    <n v="42"/>
    <n v="0.4"/>
    <n v="17.5"/>
    <n v="10.9"/>
    <n v="0.47699999999999998"/>
    <n v="2.7469999999999999"/>
    <n v="0"/>
    <n v="-999"/>
    <n v="201807"/>
    <x v="1"/>
  </r>
  <r>
    <n v="30.37"/>
    <n v="6.47"/>
    <n v="12.2"/>
    <n v="20"/>
    <n v="3.3"/>
    <n v="80.400000000000006"/>
    <n v="14.1"/>
    <n v="2"/>
    <n v="7.2"/>
    <n v="0"/>
    <n v="0"/>
    <n v="-999"/>
    <n v="16.600000000000001"/>
    <n v="39.799999999999997"/>
    <n v="-1.6"/>
    <n v="16.899999999999999"/>
    <n v="11.4"/>
    <n v="0.33"/>
    <n v="2.008"/>
    <n v="0"/>
    <n v="-999"/>
    <n v="201807"/>
    <x v="1"/>
  </r>
  <r>
    <n v="30.08"/>
    <n v="6.39"/>
    <n v="14.4"/>
    <n v="27.6"/>
    <n v="-1.3"/>
    <n v="90.7"/>
    <n v="11"/>
    <n v="1"/>
    <n v="4.5999999999999996"/>
    <n v="0"/>
    <n v="0"/>
    <n v="-999"/>
    <n v="18.600000000000001"/>
    <n v="45.7"/>
    <n v="-5.2"/>
    <n v="17"/>
    <n v="11.6"/>
    <n v="0.40600000000000003"/>
    <n v="3.286"/>
    <n v="0"/>
    <n v="-999"/>
    <n v="201807"/>
    <x v="1"/>
  </r>
  <r>
    <n v="27.93"/>
    <n v="6.35"/>
    <n v="17"/>
    <n v="27.6"/>
    <n v="4.2"/>
    <n v="89.7"/>
    <n v="10.7"/>
    <n v="1.2"/>
    <n v="5.2"/>
    <n v="0"/>
    <n v="0"/>
    <n v="-999"/>
    <n v="21"/>
    <n v="47.1"/>
    <n v="0.2"/>
    <n v="18.8"/>
    <n v="11.8"/>
    <n v="0.39500000000000002"/>
    <n v="3.2970000000000002"/>
    <n v="0"/>
    <n v="-999"/>
    <n v="201807"/>
    <x v="1"/>
  </r>
  <r>
    <n v="26.21"/>
    <n v="5.87"/>
    <n v="19.2"/>
    <n v="29.3"/>
    <n v="6.2"/>
    <n v="90.2"/>
    <n v="19.5"/>
    <n v="1.2"/>
    <n v="4.5999999999999996"/>
    <n v="0"/>
    <n v="0"/>
    <n v="-999"/>
    <n v="23.1"/>
    <n v="48.9"/>
    <n v="2.2999999999999998"/>
    <n v="20"/>
    <n v="12.3"/>
    <n v="0.79500000000000004"/>
    <n v="3.28"/>
    <n v="0"/>
    <n v="-999"/>
    <n v="201807"/>
    <x v="1"/>
  </r>
  <r>
    <n v="27.87"/>
    <n v="5.63"/>
    <n v="16.600000000000001"/>
    <n v="24.2"/>
    <n v="7.3"/>
    <n v="81.7"/>
    <n v="20.5"/>
    <n v="1.8"/>
    <n v="6.4"/>
    <n v="0"/>
    <n v="0"/>
    <n v="-999"/>
    <n v="20"/>
    <n v="47.6"/>
    <n v="2.2000000000000002"/>
    <n v="19.2"/>
    <n v="12.8"/>
    <n v="0.61899999999999999"/>
    <n v="2.4"/>
    <n v="0"/>
    <n v="-999"/>
    <n v="201807"/>
    <x v="1"/>
  </r>
  <r>
    <n v="22.75"/>
    <n v="5.99"/>
    <n v="13.7"/>
    <n v="23.2"/>
    <n v="1.7"/>
    <n v="93.8"/>
    <n v="19.2"/>
    <n v="1.5"/>
    <n v="6.9"/>
    <n v="0"/>
    <n v="0"/>
    <n v="-999"/>
    <n v="18.5"/>
    <n v="44.3"/>
    <n v="-1.9"/>
    <n v="18"/>
    <n v="13"/>
    <n v="0.54600000000000004"/>
    <n v="2.2970000000000002"/>
    <n v="0"/>
    <n v="-999"/>
    <n v="201807"/>
    <x v="1"/>
  </r>
  <r>
    <n v="22.51"/>
    <n v="4.93"/>
    <n v="8.6999999999999993"/>
    <n v="15"/>
    <n v="0.6"/>
    <n v="97.4"/>
    <n v="32.1"/>
    <n v="2"/>
    <n v="6.6"/>
    <n v="0"/>
    <n v="0"/>
    <n v="-999"/>
    <n v="13.6"/>
    <n v="45.1"/>
    <n v="-3.5"/>
    <n v="15.8"/>
    <n v="13"/>
    <n v="0.54700000000000004"/>
    <n v="1.1579999999999999"/>
    <n v="0"/>
    <n v="-999"/>
    <n v="201807"/>
    <x v="1"/>
  </r>
  <r>
    <n v="28.03"/>
    <n v="4.9000000000000004"/>
    <n v="7.6"/>
    <n v="14.7"/>
    <n v="-1.9"/>
    <n v="99"/>
    <n v="39.299999999999997"/>
    <n v="1.6"/>
    <n v="5.5"/>
    <n v="0"/>
    <n v="0"/>
    <n v="-999"/>
    <n v="12.4"/>
    <n v="42.9"/>
    <n v="-5"/>
    <n v="14.4"/>
    <n v="12.7"/>
    <n v="0.65700000000000003"/>
    <n v="1.0149999999999999"/>
    <n v="0"/>
    <n v="-999"/>
    <n v="201807"/>
    <x v="1"/>
  </r>
  <r>
    <n v="17.600000000000001"/>
    <n v="6.09"/>
    <n v="11.5"/>
    <n v="21.3"/>
    <n v="0.8"/>
    <n v="99.6"/>
    <n v="27.8"/>
    <n v="1.5"/>
    <n v="5.5"/>
    <n v="0"/>
    <n v="0"/>
    <n v="-999"/>
    <n v="17.899999999999999"/>
    <n v="42.2"/>
    <n v="-2.6"/>
    <n v="16.399999999999999"/>
    <n v="12.3"/>
    <n v="0.70399999999999996"/>
    <n v="1.829"/>
    <n v="0"/>
    <n v="-999"/>
    <n v="201807"/>
    <x v="1"/>
  </r>
  <r>
    <n v="26.87"/>
    <n v="3.86"/>
    <n v="13.7"/>
    <n v="22.9"/>
    <n v="3.4"/>
    <n v="95.8"/>
    <n v="32.6"/>
    <n v="1.4"/>
    <n v="5.5"/>
    <n v="0"/>
    <n v="0"/>
    <n v="-999"/>
    <n v="16.2"/>
    <n v="46.1"/>
    <n v="-0.3"/>
    <n v="16.399999999999999"/>
    <n v="12.5"/>
    <n v="0.91"/>
    <n v="1.8819999999999999"/>
    <n v="0"/>
    <n v="-999"/>
    <n v="201807"/>
    <x v="1"/>
  </r>
  <r>
    <n v="26.72"/>
    <n v="5.81"/>
    <n v="14.3"/>
    <n v="21"/>
    <n v="5.2"/>
    <n v="94.2"/>
    <n v="32.299999999999997"/>
    <n v="2.2999999999999998"/>
    <n v="6.9"/>
    <n v="0"/>
    <n v="0"/>
    <n v="-999"/>
    <n v="18.2"/>
    <n v="42.3"/>
    <n v="0.3"/>
    <n v="17.5"/>
    <n v="12.5"/>
    <n v="0.80300000000000005"/>
    <n v="1.6830000000000001"/>
    <n v="0"/>
    <n v="-999"/>
    <n v="201807"/>
    <x v="1"/>
  </r>
  <r>
    <n v="26.34"/>
    <n v="5.83"/>
    <n v="13.4"/>
    <n v="22"/>
    <n v="2.4"/>
    <n v="94.5"/>
    <n v="24.7"/>
    <n v="1.5"/>
    <n v="6"/>
    <n v="0"/>
    <n v="0"/>
    <n v="-999"/>
    <n v="17.5"/>
    <n v="43.9"/>
    <n v="-1.9"/>
    <n v="17.100000000000001"/>
    <n v="12.6"/>
    <n v="0.65300000000000002"/>
    <n v="1.99"/>
    <n v="0"/>
    <n v="-999"/>
    <n v="201807"/>
    <x v="1"/>
  </r>
  <r>
    <n v="26.39"/>
    <n v="5.73"/>
    <n v="14.7"/>
    <n v="22.9"/>
    <n v="5.6"/>
    <n v="87.9"/>
    <n v="21.7"/>
    <n v="1.3"/>
    <n v="5"/>
    <n v="0"/>
    <n v="0"/>
    <n v="-999"/>
    <n v="20.100000000000001"/>
    <n v="44.7"/>
    <n v="1.3"/>
    <n v="18.600000000000001"/>
    <n v="12.8"/>
    <n v="0.60599999999999998"/>
    <n v="2.1859999999999999"/>
    <n v="0"/>
    <n v="-999"/>
    <n v="201807"/>
    <x v="1"/>
  </r>
  <r>
    <n v="27.59"/>
    <n v="5.85"/>
    <n v="14.6"/>
    <n v="23.7"/>
    <n v="4.3"/>
    <n v="95.4"/>
    <n v="17.899999999999999"/>
    <n v="1.5"/>
    <n v="5.6"/>
    <n v="0"/>
    <n v="0"/>
    <n v="-999"/>
    <n v="18.5"/>
    <n v="44.8"/>
    <n v="-0.2"/>
    <n v="18"/>
    <n v="13"/>
    <n v="0.52400000000000002"/>
    <n v="2.4060000000000001"/>
    <n v="0"/>
    <n v="-999"/>
    <n v="201807"/>
    <x v="1"/>
  </r>
  <r>
    <n v="25.5"/>
    <n v="6.09"/>
    <n v="15.1"/>
    <n v="24.4"/>
    <n v="3.6"/>
    <n v="93.6"/>
    <n v="16.2"/>
    <n v="1.4"/>
    <n v="5.5"/>
    <n v="0"/>
    <n v="0"/>
    <n v="-999"/>
    <n v="19.2"/>
    <n v="45.5"/>
    <n v="-1.3"/>
    <n v="18.3"/>
    <n v="13.1"/>
    <n v="0.495"/>
    <n v="2.5609999999999999"/>
    <n v="0"/>
    <n v="-999"/>
    <n v="201807"/>
    <x v="1"/>
  </r>
  <r>
    <n v="21.47"/>
    <n v="5.67"/>
    <n v="16.8"/>
    <n v="27.3"/>
    <n v="4.5999999999999996"/>
    <n v="86.2"/>
    <n v="16.8"/>
    <n v="0.9"/>
    <n v="4.7"/>
    <n v="0"/>
    <n v="0"/>
    <n v="-999"/>
    <n v="20.399999999999999"/>
    <n v="49.7"/>
    <n v="-0.2"/>
    <n v="18.8"/>
    <n v="13.3"/>
    <n v="0.60899999999999999"/>
    <n v="3.0179999999999998"/>
    <n v="0"/>
    <n v="-999"/>
    <n v="201807"/>
    <x v="1"/>
  </r>
  <r>
    <n v="16.79"/>
    <n v="4.83"/>
    <n v="18.5"/>
    <n v="29.1"/>
    <n v="8.1"/>
    <n v="79.900000000000006"/>
    <n v="17.7"/>
    <n v="0.7"/>
    <n v="4.2"/>
    <n v="0"/>
    <n v="0"/>
    <n v="-999"/>
    <n v="21.3"/>
    <n v="50.8"/>
    <n v="4"/>
    <n v="19.399999999999999"/>
    <n v="13.4"/>
    <n v="0.71299999999999997"/>
    <n v="3.3149999999999999"/>
    <n v="0"/>
    <n v="-999"/>
    <n v="201807"/>
    <x v="1"/>
  </r>
  <r>
    <n v="26.25"/>
    <n v="3.86"/>
    <n v="18"/>
    <n v="29.2"/>
    <n v="7.5"/>
    <n v="82.9"/>
    <n v="19.7"/>
    <n v="0.7"/>
    <n v="4.0999999999999996"/>
    <n v="0"/>
    <n v="0"/>
    <n v="-999"/>
    <n v="18.7"/>
    <n v="46.8"/>
    <n v="2.1"/>
    <n v="18.5"/>
    <n v="13.6"/>
    <n v="0.79800000000000004"/>
    <n v="3.2530000000000001"/>
    <n v="0"/>
    <n v="-999"/>
    <n v="201807"/>
    <x v="1"/>
  </r>
  <r>
    <n v="24.48"/>
    <n v="5.82"/>
    <n v="17.2"/>
    <n v="26.4"/>
    <n v="5.4"/>
    <n v="94.8"/>
    <n v="16.600000000000001"/>
    <n v="1.6"/>
    <n v="5.8"/>
    <n v="0"/>
    <n v="0"/>
    <n v="-999"/>
    <n v="21.1"/>
    <n v="47.2"/>
    <n v="1.1000000000000001"/>
    <n v="19.3"/>
    <n v="13.6"/>
    <n v="0.57099999999999995"/>
    <n v="2.87"/>
    <n v="0"/>
    <n v="-999"/>
    <n v="201808"/>
    <x v="1"/>
  </r>
  <r>
    <n v="12.25"/>
    <n v="5.41"/>
    <n v="13.9"/>
    <n v="22.9"/>
    <n v="2.6"/>
    <n v="95.8"/>
    <n v="22.3"/>
    <n v="1.5"/>
    <n v="5.5"/>
    <n v="0"/>
    <n v="0"/>
    <n v="-999"/>
    <n v="18"/>
    <n v="47"/>
    <n v="-2.4"/>
    <n v="18.7"/>
    <n v="13.7"/>
    <n v="0.623"/>
    <n v="2.169"/>
    <n v="0"/>
    <n v="-999"/>
    <n v="201808"/>
    <x v="1"/>
  </r>
  <r>
    <n v="24.35"/>
    <n v="2.65"/>
    <n v="9.4"/>
    <n v="16.899999999999999"/>
    <n v="2.4"/>
    <n v="99.1"/>
    <n v="51"/>
    <n v="1.1000000000000001"/>
    <n v="5.4"/>
    <n v="0.76200000000000001"/>
    <n v="0"/>
    <n v="-999"/>
    <n v="11.4"/>
    <n v="34.1"/>
    <n v="-1.7"/>
    <n v="14.3"/>
    <n v="13.6"/>
    <n v="0.98199999999999998"/>
    <n v="0.94299999999999995"/>
    <n v="0"/>
    <n v="-999"/>
    <n v="201808"/>
    <x v="1"/>
  </r>
  <r>
    <n v="26.16"/>
    <n v="5.29"/>
    <n v="11"/>
    <n v="18.2"/>
    <n v="1.8"/>
    <n v="99.5"/>
    <n v="40.200000000000003"/>
    <n v="1.7"/>
    <n v="6.1"/>
    <n v="0"/>
    <n v="0"/>
    <n v="-999"/>
    <n v="15.1"/>
    <n v="39.6"/>
    <n v="-0.6"/>
    <n v="15.5"/>
    <n v="13.2"/>
    <n v="0.84"/>
    <n v="1.25"/>
    <n v="0"/>
    <n v="-999"/>
    <n v="201808"/>
    <x v="1"/>
  </r>
  <r>
    <n v="23"/>
    <n v="5.74"/>
    <n v="13.1"/>
    <n v="21.8"/>
    <n v="3.7"/>
    <n v="98.8"/>
    <n v="29.1"/>
    <n v="1.5"/>
    <n v="5.3"/>
    <n v="0"/>
    <n v="0"/>
    <n v="-999"/>
    <n v="17.7"/>
    <n v="46.1"/>
    <n v="-1.1000000000000001"/>
    <n v="17.3"/>
    <n v="13"/>
    <n v="0.76"/>
    <n v="1.851"/>
    <n v="0"/>
    <n v="-999"/>
    <n v="201808"/>
    <x v="1"/>
  </r>
  <r>
    <n v="24.81"/>
    <n v="5.09"/>
    <n v="15.6"/>
    <n v="24.9"/>
    <n v="4"/>
    <n v="96.6"/>
    <n v="23.7"/>
    <n v="1.2"/>
    <n v="4.3"/>
    <n v="0"/>
    <n v="0"/>
    <n v="-999"/>
    <n v="19"/>
    <n v="45.7"/>
    <n v="-0.4"/>
    <n v="17.8"/>
    <n v="13"/>
    <n v="0.746"/>
    <n v="2.4020000000000001"/>
    <n v="0"/>
    <n v="-999"/>
    <n v="201808"/>
    <x v="1"/>
  </r>
  <r>
    <n v="23.42"/>
    <n v="5.56"/>
    <n v="14.9"/>
    <n v="25.2"/>
    <n v="2.2000000000000002"/>
    <n v="89.3"/>
    <n v="23.6"/>
    <n v="1.5"/>
    <n v="5.2"/>
    <n v="0"/>
    <n v="0"/>
    <n v="-999"/>
    <n v="18.100000000000001"/>
    <n v="44.4"/>
    <n v="-3.2"/>
    <n v="17.899999999999999"/>
    <n v="13.2"/>
    <n v="0.75600000000000001"/>
    <n v="2.4489999999999998"/>
    <n v="0"/>
    <n v="-999"/>
    <n v="201808"/>
    <x v="1"/>
  </r>
  <r>
    <n v="22.02"/>
    <n v="5.29"/>
    <n v="17.5"/>
    <n v="29.2"/>
    <n v="6"/>
    <n v="88.8"/>
    <n v="19.600000000000001"/>
    <n v="0.9"/>
    <n v="6.2"/>
    <n v="0"/>
    <n v="0"/>
    <n v="-999"/>
    <n v="20.399999999999999"/>
    <n v="47.4"/>
    <n v="1.3"/>
    <n v="18.7"/>
    <n v="13.2"/>
    <n v="0.79400000000000004"/>
    <n v="3.2570000000000001"/>
    <n v="0"/>
    <n v="-999"/>
    <n v="201808"/>
    <x v="1"/>
  </r>
  <r>
    <n v="19.100000000000001"/>
    <n v="5.0599999999999996"/>
    <n v="19.600000000000001"/>
    <n v="30.4"/>
    <n v="8.4"/>
    <n v="85.8"/>
    <n v="19.399999999999999"/>
    <n v="0.9"/>
    <n v="3.9"/>
    <n v="0"/>
    <n v="0"/>
    <n v="-999"/>
    <n v="21.4"/>
    <n v="46.5"/>
    <n v="2.8"/>
    <n v="19.7"/>
    <n v="13.4"/>
    <n v="0.84199999999999997"/>
    <n v="3.4990000000000001"/>
    <n v="0"/>
    <n v="-999"/>
    <n v="201808"/>
    <x v="1"/>
  </r>
  <r>
    <n v="16.39"/>
    <n v="4.3899999999999997"/>
    <n v="19.899999999999999"/>
    <n v="32.1"/>
    <n v="8.9"/>
    <n v="80.3"/>
    <n v="15.3"/>
    <n v="0.8"/>
    <n v="3.5"/>
    <n v="0"/>
    <n v="0"/>
    <n v="-999"/>
    <n v="21.1"/>
    <n v="47.6"/>
    <n v="3.2"/>
    <n v="19.899999999999999"/>
    <n v="13.7"/>
    <n v="0.73199999999999998"/>
    <n v="4.05"/>
    <n v="0"/>
    <n v="-999"/>
    <n v="201808"/>
    <x v="1"/>
  </r>
  <r>
    <n v="5.48"/>
    <n v="3.62"/>
    <n v="13.2"/>
    <n v="23.7"/>
    <n v="7"/>
    <n v="94.7"/>
    <n v="32.799999999999997"/>
    <n v="1.8"/>
    <n v="7.6"/>
    <n v="0.76200000000000001"/>
    <n v="0"/>
    <n v="-999"/>
    <n v="14.5"/>
    <n v="38.299999999999997"/>
    <n v="2"/>
    <n v="16.2"/>
    <n v="13.7"/>
    <n v="0.96099999999999997"/>
    <n v="1.9690000000000001"/>
    <n v="0"/>
    <n v="-999"/>
    <n v="201808"/>
    <x v="1"/>
  </r>
  <r>
    <n v="23.96"/>
    <n v="1.05"/>
    <n v="8.1999999999999993"/>
    <n v="13"/>
    <n v="1.6"/>
    <n v="99.4"/>
    <n v="72"/>
    <n v="1.2"/>
    <n v="4.4000000000000004"/>
    <n v="6.35"/>
    <n v="0"/>
    <n v="-999"/>
    <n v="8.4"/>
    <n v="18.899999999999999"/>
    <n v="-0.8"/>
    <n v="11.8"/>
    <n v="13.5"/>
    <n v="1.0780000000000001"/>
    <n v="0.41899999999999998"/>
    <n v="0"/>
    <n v="-999"/>
    <n v="201808"/>
    <x v="1"/>
  </r>
  <r>
    <n v="20.54"/>
    <n v="5.26"/>
    <n v="8.9"/>
    <n v="16.3"/>
    <n v="0.7"/>
    <n v="99.9"/>
    <n v="42.2"/>
    <n v="1.5"/>
    <n v="5.4"/>
    <n v="0.254"/>
    <n v="0"/>
    <n v="-999"/>
    <n v="11.5"/>
    <n v="32.4"/>
    <n v="-2.1"/>
    <n v="12.9"/>
    <n v="12.8"/>
    <n v="0.78200000000000003"/>
    <n v="1.071"/>
    <n v="0"/>
    <n v="-999"/>
    <n v="201808"/>
    <x v="1"/>
  </r>
  <r>
    <n v="21.54"/>
    <n v="4.6500000000000004"/>
    <n v="12.8"/>
    <n v="23.9"/>
    <n v="1.6"/>
    <n v="99.4"/>
    <n v="31.3"/>
    <n v="1"/>
    <n v="4.3"/>
    <n v="0"/>
    <n v="0"/>
    <n v="-999"/>
    <n v="14.6"/>
    <n v="38.700000000000003"/>
    <n v="-2.2000000000000002"/>
    <n v="14.9"/>
    <n v="12.5"/>
    <n v="0.92800000000000005"/>
    <n v="2.0369999999999999"/>
    <n v="0"/>
    <n v="-999"/>
    <n v="201808"/>
    <x v="1"/>
  </r>
  <r>
    <n v="17.170000000000002"/>
    <n v="4.87"/>
    <n v="14.9"/>
    <n v="26.2"/>
    <n v="4.2"/>
    <n v="97.5"/>
    <n v="17.3"/>
    <n v="0.8"/>
    <n v="4.4000000000000004"/>
    <n v="0"/>
    <n v="0"/>
    <n v="-999"/>
    <n v="16.7"/>
    <n v="43.5"/>
    <n v="-0.5"/>
    <n v="16.100000000000001"/>
    <n v="12.4"/>
    <n v="0.58799999999999997"/>
    <n v="2.8119999999999998"/>
    <n v="0"/>
    <n v="-999"/>
    <n v="201808"/>
    <x v="1"/>
  </r>
  <r>
    <n v="21.47"/>
    <n v="3.98"/>
    <n v="14"/>
    <n v="25.7"/>
    <n v="3.9"/>
    <n v="91.5"/>
    <n v="17.5"/>
    <n v="0.7"/>
    <n v="4.5999999999999996"/>
    <n v="0"/>
    <n v="0"/>
    <n v="-999"/>
    <n v="14.4"/>
    <n v="41.6"/>
    <n v="-1.4"/>
    <n v="15.4"/>
    <n v="12.6"/>
    <n v="0.57799999999999996"/>
    <n v="2.7240000000000002"/>
    <n v="0"/>
    <n v="-999"/>
    <n v="201808"/>
    <x v="1"/>
  </r>
  <r>
    <n v="14.41"/>
    <n v="4.8499999999999996"/>
    <n v="14.3"/>
    <n v="24.8"/>
    <n v="2.5"/>
    <n v="90.4"/>
    <n v="18.5"/>
    <n v="1.2"/>
    <n v="4.0999999999999996"/>
    <n v="0"/>
    <n v="0"/>
    <n v="-999"/>
    <n v="16.100000000000001"/>
    <n v="43.7"/>
    <n v="-2.6"/>
    <n v="15.7"/>
    <n v="12.6"/>
    <n v="0.57899999999999996"/>
    <n v="2.5510000000000002"/>
    <n v="0"/>
    <n v="-999"/>
    <n v="201808"/>
    <x v="1"/>
  </r>
  <r>
    <n v="19.12"/>
    <n v="3.44"/>
    <n v="13"/>
    <n v="18.3"/>
    <n v="4.5999999999999996"/>
    <n v="84.1"/>
    <n v="29.7"/>
    <n v="1.8"/>
    <n v="5.9"/>
    <n v="0"/>
    <n v="0"/>
    <n v="-999"/>
    <n v="12.1"/>
    <n v="30"/>
    <n v="-1.1000000000000001"/>
    <n v="14.1"/>
    <n v="12.6"/>
    <n v="0.624"/>
    <n v="1.478"/>
    <n v="0"/>
    <n v="-999"/>
    <n v="201808"/>
    <x v="1"/>
  </r>
  <r>
    <n v="18.62"/>
    <n v="4.37"/>
    <n v="11.7"/>
    <n v="18.5"/>
    <n v="2.9"/>
    <n v="81.7"/>
    <n v="22.5"/>
    <n v="1.8"/>
    <n v="5.9"/>
    <n v="0"/>
    <n v="0"/>
    <n v="-999"/>
    <n v="12.6"/>
    <n v="36.9"/>
    <n v="-1.8"/>
    <n v="13.4"/>
    <n v="12.4"/>
    <n v="0.47899999999999998"/>
    <n v="1.65"/>
    <n v="0"/>
    <n v="-999"/>
    <n v="201808"/>
    <x v="1"/>
  </r>
  <r>
    <n v="21.27"/>
    <n v="4.3"/>
    <n v="12.8"/>
    <n v="18.8"/>
    <n v="3.9"/>
    <n v="80.900000000000006"/>
    <n v="38.299999999999997"/>
    <n v="2.6"/>
    <n v="6.7"/>
    <n v="0"/>
    <n v="0"/>
    <n v="-999"/>
    <n v="13"/>
    <n v="33.200000000000003"/>
    <n v="-2.1"/>
    <n v="13.7"/>
    <n v="12.2"/>
    <n v="0.83099999999999996"/>
    <n v="1.339"/>
    <n v="0"/>
    <n v="-999"/>
    <n v="201808"/>
    <x v="1"/>
  </r>
  <r>
    <n v="18.89"/>
    <n v="4.8499999999999996"/>
    <n v="12.2"/>
    <n v="22.2"/>
    <n v="1.5"/>
    <n v="98.1"/>
    <n v="28.7"/>
    <n v="0.9"/>
    <n v="4.7"/>
    <n v="0"/>
    <n v="0"/>
    <n v="-999"/>
    <n v="14.4"/>
    <n v="40.4"/>
    <n v="-3.9"/>
    <n v="14.6"/>
    <n v="12"/>
    <n v="0.76800000000000002"/>
    <n v="1.9079999999999999"/>
    <n v="0"/>
    <n v="-999"/>
    <n v="201808"/>
    <x v="1"/>
  </r>
  <r>
    <n v="16.690000000000001"/>
    <n v="4.3899999999999997"/>
    <n v="14.8"/>
    <n v="25.1"/>
    <n v="2.9"/>
    <n v="91.2"/>
    <n v="24.4"/>
    <n v="1"/>
    <n v="3.9"/>
    <n v="0"/>
    <n v="0"/>
    <n v="-999"/>
    <n v="14.9"/>
    <n v="40.6"/>
    <n v="-2.8"/>
    <n v="14.9"/>
    <n v="12.1"/>
    <n v="0.77700000000000002"/>
    <n v="2.4089999999999998"/>
    <n v="0"/>
    <n v="-999"/>
    <n v="201808"/>
    <x v="1"/>
  </r>
  <r>
    <n v="15.8"/>
    <n v="3.84"/>
    <n v="14"/>
    <n v="21.2"/>
    <n v="2.7"/>
    <n v="79.3"/>
    <n v="27.6"/>
    <n v="2.1"/>
    <n v="7.3"/>
    <n v="0"/>
    <n v="0"/>
    <n v="-999"/>
    <n v="13.9"/>
    <n v="37.9"/>
    <n v="-3.3"/>
    <n v="14"/>
    <n v="12.1"/>
    <n v="0.69499999999999995"/>
    <n v="1.8220000000000001"/>
    <n v="0"/>
    <n v="-999"/>
    <n v="201808"/>
    <x v="1"/>
  </r>
  <r>
    <n v="9.17"/>
    <n v="3.66"/>
    <n v="7.4"/>
    <n v="13.9"/>
    <n v="-0.5"/>
    <n v="98.6"/>
    <n v="46.8"/>
    <n v="1.6"/>
    <n v="7.4"/>
    <n v="0"/>
    <n v="0"/>
    <n v="-999"/>
    <n v="9"/>
    <n v="31"/>
    <n v="-5.2"/>
    <n v="11.8"/>
    <n v="12"/>
    <n v="0.74299999999999999"/>
    <n v="0.84499999999999997"/>
    <n v="0"/>
    <n v="-999"/>
    <n v="201808"/>
    <x v="1"/>
  </r>
  <r>
    <n v="5.9"/>
    <n v="2.06"/>
    <n v="5.5"/>
    <n v="11.5"/>
    <n v="-2.2999999999999998"/>
    <n v="99.6"/>
    <n v="58.1"/>
    <n v="0.8"/>
    <n v="3.8"/>
    <n v="0"/>
    <n v="0"/>
    <n v="-999"/>
    <n v="7.1"/>
    <n v="25.8"/>
    <n v="-7.3"/>
    <n v="8.9"/>
    <n v="11.7"/>
    <n v="0.78800000000000003"/>
    <n v="0.56799999999999995"/>
    <n v="0"/>
    <n v="-999"/>
    <n v="201808"/>
    <x v="1"/>
  </r>
  <r>
    <n v="21.19"/>
    <n v="1.27"/>
    <n v="5.4"/>
    <n v="10.1"/>
    <n v="0.2"/>
    <n v="99.3"/>
    <n v="67.900000000000006"/>
    <n v="1.6"/>
    <n v="5.7"/>
    <n v="14.731999999999999"/>
    <n v="0"/>
    <n v="-999"/>
    <n v="6.9"/>
    <n v="20.6"/>
    <n v="-2.7"/>
    <n v="8.5"/>
    <n v="11.3"/>
    <n v="0.83899999999999997"/>
    <n v="0.39700000000000002"/>
    <n v="0"/>
    <n v="-999"/>
    <n v="201808"/>
    <x v="1"/>
  </r>
  <r>
    <n v="13.8"/>
    <n v="4.34"/>
    <n v="6.3"/>
    <n v="13.3"/>
    <n v="-0.1"/>
    <n v="99"/>
    <n v="44.6"/>
    <n v="2.6"/>
    <n v="8"/>
    <n v="2.286"/>
    <n v="0"/>
    <n v="-999"/>
    <n v="8.4"/>
    <n v="25.3"/>
    <n v="-2.6"/>
    <n v="9.8000000000000007"/>
    <n v="10.8"/>
    <n v="0.68100000000000005"/>
    <n v="0.84599999999999997"/>
    <n v="0"/>
    <n v="-999"/>
    <n v="201808"/>
    <x v="1"/>
  </r>
  <r>
    <n v="8.16"/>
    <n v="3.04"/>
    <n v="9.4"/>
    <n v="19.3"/>
    <n v="-0.4"/>
    <n v="99"/>
    <n v="38.5"/>
    <n v="0.7"/>
    <n v="4.4000000000000004"/>
    <n v="0"/>
    <n v="0"/>
    <n v="-999"/>
    <n v="10.9"/>
    <n v="32.299999999999997"/>
    <n v="-2.6"/>
    <n v="10.7"/>
    <n v="10.6"/>
    <n v="0.86199999999999999"/>
    <n v="1.377"/>
    <n v="0"/>
    <n v="-999"/>
    <n v="201808"/>
    <x v="1"/>
  </r>
  <r>
    <n v="13.73"/>
    <n v="1.76"/>
    <n v="9.1999999999999993"/>
    <n v="15.8"/>
    <n v="3.6"/>
    <n v="96.6"/>
    <n v="48.8"/>
    <n v="1.4"/>
    <n v="7.2"/>
    <n v="0.254"/>
    <n v="0"/>
    <n v="-999"/>
    <n v="8.5"/>
    <n v="27.4"/>
    <n v="-1"/>
    <n v="9.6"/>
    <n v="10.6"/>
    <n v="0.876"/>
    <n v="0.91900000000000004"/>
    <n v="0"/>
    <n v="-999"/>
    <n v="201808"/>
    <x v="1"/>
  </r>
  <r>
    <n v="18.399999999999999"/>
    <n v="3.04"/>
    <n v="6.7"/>
    <n v="13.3"/>
    <n v="-1.7"/>
    <n v="99.4"/>
    <n v="47.8"/>
    <n v="1.5"/>
    <n v="5.9"/>
    <n v="0"/>
    <n v="0"/>
    <n v="-999"/>
    <n v="7.3"/>
    <n v="32.299999999999997"/>
    <n v="-5.8"/>
    <n v="8.6"/>
    <n v="10.4"/>
    <n v="0.73"/>
    <n v="0.79700000000000004"/>
    <n v="0"/>
    <n v="-999"/>
    <n v="201808"/>
    <x v="1"/>
  </r>
  <r>
    <n v="14.53"/>
    <n v="4.07"/>
    <n v="8.6"/>
    <n v="16.5"/>
    <n v="-0.2"/>
    <n v="99.2"/>
    <n v="39.200000000000003"/>
    <n v="1.8"/>
    <n v="6.1"/>
    <n v="0"/>
    <n v="0"/>
    <n v="-999"/>
    <n v="10.5"/>
    <n v="33.799999999999997"/>
    <n v="-4.4000000000000004"/>
    <n v="10.7"/>
    <n v="10.1"/>
    <n v="0.73599999999999999"/>
    <n v="1.141"/>
    <n v="0"/>
    <n v="-999"/>
    <n v="201808"/>
    <x v="1"/>
  </r>
  <r>
    <n v="19.23"/>
    <n v="3.22"/>
    <n v="6.1"/>
    <n v="13.3"/>
    <n v="-1.6"/>
    <n v="98.1"/>
    <n v="40"/>
    <n v="1.2"/>
    <n v="5.3"/>
    <n v="0"/>
    <n v="0"/>
    <n v="-999"/>
    <n v="8.6"/>
    <n v="32.299999999999997"/>
    <n v="-5.3"/>
    <n v="10.199999999999999"/>
    <n v="10.1"/>
    <n v="0.61099999999999999"/>
    <n v="0.91600000000000004"/>
    <n v="0"/>
    <n v="-999"/>
    <n v="201809"/>
    <x v="1"/>
  </r>
  <r>
    <n v="15.71"/>
    <n v="4.25"/>
    <n v="8.6"/>
    <n v="17.7"/>
    <n v="-2.9"/>
    <n v="99"/>
    <n v="34.799999999999997"/>
    <n v="1.8"/>
    <n v="6.3"/>
    <n v="0.254"/>
    <n v="0"/>
    <n v="-999"/>
    <n v="11"/>
    <n v="35.1"/>
    <n v="-7.2"/>
    <n v="10.5"/>
    <n v="10.1"/>
    <n v="0.70499999999999996"/>
    <n v="1.32"/>
    <n v="0"/>
    <n v="-999"/>
    <n v="201809"/>
    <x v="1"/>
  </r>
  <r>
    <n v="18.52"/>
    <n v="3.3"/>
    <n v="5.5"/>
    <n v="10.9"/>
    <n v="-2.5"/>
    <n v="98.8"/>
    <n v="46.6"/>
    <n v="1.8"/>
    <n v="7.8"/>
    <n v="2.794"/>
    <n v="0"/>
    <n v="-999"/>
    <n v="7.3"/>
    <n v="26.7"/>
    <n v="-7.3"/>
    <n v="10.6"/>
    <n v="10.199999999999999"/>
    <n v="0.60699999999999998"/>
    <n v="0.69599999999999995"/>
    <n v="0"/>
    <n v="-999"/>
    <n v="201809"/>
    <x v="1"/>
  </r>
  <r>
    <n v="19.91"/>
    <n v="4.1399999999999997"/>
    <n v="4.4000000000000004"/>
    <n v="13.6"/>
    <n v="-3.2"/>
    <n v="99"/>
    <n v="37.6"/>
    <n v="1.4"/>
    <n v="4.7"/>
    <n v="0.254"/>
    <n v="0"/>
    <n v="-999"/>
    <n v="5"/>
    <n v="31.8"/>
    <n v="-8.6999999999999993"/>
    <n v="7.5"/>
    <n v="10.1"/>
    <n v="0.58499999999999996"/>
    <n v="0.97199999999999998"/>
    <n v="0"/>
    <n v="-999"/>
    <n v="201809"/>
    <x v="1"/>
  </r>
  <r>
    <n v="18.88"/>
    <n v="4.45"/>
    <n v="8.4"/>
    <n v="20.7"/>
    <n v="-2.9"/>
    <n v="98.8"/>
    <n v="23.7"/>
    <n v="0.7"/>
    <n v="3.8"/>
    <n v="0"/>
    <n v="0"/>
    <n v="-999"/>
    <n v="9.5"/>
    <n v="36.200000000000003"/>
    <n v="-8.1"/>
    <n v="9.9"/>
    <n v="9.6999999999999993"/>
    <n v="0.57899999999999996"/>
    <n v="1.8620000000000001"/>
    <n v="0"/>
    <n v="-999"/>
    <n v="201809"/>
    <x v="1"/>
  </r>
  <r>
    <n v="15.87"/>
    <n v="4.24"/>
    <n v="11.3"/>
    <n v="23.2"/>
    <n v="0.3"/>
    <n v="91.3"/>
    <n v="21.3"/>
    <n v="0.8"/>
    <n v="4.2"/>
    <n v="0"/>
    <n v="0"/>
    <n v="-999"/>
    <n v="11.6"/>
    <n v="38.200000000000003"/>
    <n v="-5.2"/>
    <n v="11.8"/>
    <n v="9.8000000000000007"/>
    <n v="0.60599999999999998"/>
    <n v="2.2370000000000001"/>
    <n v="0"/>
    <n v="-999"/>
    <n v="201809"/>
    <x v="1"/>
  </r>
  <r>
    <n v="17.37"/>
    <n v="3.55"/>
    <n v="11.5"/>
    <n v="22.3"/>
    <n v="1.1000000000000001"/>
    <n v="97.7"/>
    <n v="25.4"/>
    <n v="0.8"/>
    <n v="5.3"/>
    <n v="2.032"/>
    <n v="0"/>
    <n v="-999"/>
    <n v="12.9"/>
    <n v="41.3"/>
    <n v="-3.6"/>
    <n v="12.3"/>
    <n v="10"/>
    <n v="0.68400000000000005"/>
    <n v="2.008"/>
    <n v="0"/>
    <n v="-999"/>
    <n v="201809"/>
    <x v="1"/>
  </r>
  <r>
    <n v="11.55"/>
    <n v="3.75"/>
    <n v="9.5"/>
    <n v="15.6"/>
    <n v="3.4"/>
    <n v="97.6"/>
    <n v="38.9"/>
    <n v="1.4"/>
    <n v="5.2"/>
    <n v="0"/>
    <n v="0"/>
    <n v="-999"/>
    <n v="11.1"/>
    <n v="31.1"/>
    <n v="-1"/>
    <n v="12.2"/>
    <n v="10.199999999999999"/>
    <n v="0.68899999999999995"/>
    <n v="1.083"/>
    <n v="0"/>
    <n v="-999"/>
    <n v="201809"/>
    <x v="1"/>
  </r>
  <r>
    <n v="10.79"/>
    <n v="2.5"/>
    <n v="9.4"/>
    <n v="16"/>
    <n v="3.7"/>
    <n v="97.8"/>
    <n v="41.7"/>
    <n v="1"/>
    <n v="4.7"/>
    <n v="1.27"/>
    <n v="0"/>
    <n v="-999"/>
    <n v="12"/>
    <n v="32.200000000000003"/>
    <n v="2"/>
    <n v="12"/>
    <n v="10.199999999999999"/>
    <n v="0.75800000000000001"/>
    <n v="1.06"/>
    <n v="0"/>
    <n v="-999"/>
    <n v="201809"/>
    <x v="1"/>
  </r>
  <r>
    <n v="14.22"/>
    <n v="2.0499999999999998"/>
    <n v="6"/>
    <n v="11.5"/>
    <n v="-0.4"/>
    <n v="99"/>
    <n v="55.8"/>
    <n v="1.4"/>
    <n v="5.5"/>
    <n v="7.3659999999999997"/>
    <n v="0"/>
    <n v="-999"/>
    <n v="6.7"/>
    <n v="20.5"/>
    <n v="-2.4"/>
    <n v="9.3000000000000007"/>
    <n v="10.199999999999999"/>
    <n v="0.75700000000000001"/>
    <n v="0.6"/>
    <n v="0"/>
    <n v="-999"/>
    <n v="201809"/>
    <x v="1"/>
  </r>
  <r>
    <n v="15.07"/>
    <n v="3.13"/>
    <n v="5.4"/>
    <n v="12.9"/>
    <n v="-1.6"/>
    <n v="99.4"/>
    <n v="44.5"/>
    <n v="1"/>
    <n v="4.8"/>
    <n v="5.3339999999999996"/>
    <n v="0"/>
    <n v="-999"/>
    <n v="7"/>
    <n v="25.3"/>
    <n v="-4.0999999999999996"/>
    <n v="8.1"/>
    <n v="9.9"/>
    <n v="0.66200000000000003"/>
    <n v="0.82599999999999996"/>
    <n v="0"/>
    <n v="-999"/>
    <n v="201809"/>
    <x v="1"/>
  </r>
  <r>
    <n v="8.39"/>
    <n v="2.92"/>
    <n v="4.5"/>
    <n v="12.4"/>
    <n v="-2.6"/>
    <n v="99.7"/>
    <n v="43.6"/>
    <n v="1"/>
    <n v="4.3"/>
    <n v="2.794"/>
    <n v="0"/>
    <n v="-999"/>
    <n v="6"/>
    <n v="23.8"/>
    <n v="-4"/>
    <n v="7.8"/>
    <n v="9.6"/>
    <n v="0.628"/>
    <n v="0.81200000000000006"/>
    <n v="0"/>
    <n v="-999"/>
    <n v="201809"/>
    <x v="1"/>
  </r>
  <r>
    <n v="12.56"/>
    <n v="1.41"/>
    <n v="3.1"/>
    <n v="8"/>
    <n v="-1"/>
    <n v="99.3"/>
    <n v="67.2"/>
    <n v="0.9"/>
    <n v="4.4000000000000004"/>
    <n v="1.016"/>
    <n v="0"/>
    <n v="-999"/>
    <n v="4.8"/>
    <n v="15.6"/>
    <n v="-1.3"/>
    <n v="6.5"/>
    <n v="9.3000000000000007"/>
    <n v="0.72099999999999997"/>
    <n v="0.35199999999999998"/>
    <n v="0"/>
    <n v="-999"/>
    <n v="201809"/>
    <x v="1"/>
  </r>
  <r>
    <n v="9.27"/>
    <n v="2.38"/>
    <n v="5"/>
    <n v="10.8"/>
    <n v="0.1"/>
    <n v="99.3"/>
    <n v="59"/>
    <n v="1.2"/>
    <n v="5"/>
    <n v="0.254"/>
    <n v="0"/>
    <n v="-999"/>
    <n v="6.8"/>
    <n v="20"/>
    <n v="-1.1000000000000001"/>
    <n v="7.6"/>
    <n v="9"/>
    <n v="0.76400000000000001"/>
    <n v="0.53100000000000003"/>
    <n v="0"/>
    <n v="-999"/>
    <n v="201809"/>
    <x v="1"/>
  </r>
  <r>
    <n v="8.5299999999999994"/>
    <n v="1.62"/>
    <n v="4.5999999999999996"/>
    <n v="9.4"/>
    <n v="0.3"/>
    <n v="99"/>
    <n v="66.2"/>
    <n v="0.9"/>
    <n v="3.8"/>
    <n v="3.302"/>
    <n v="0"/>
    <n v="-999"/>
    <n v="5.8"/>
    <n v="17.399999999999999"/>
    <n v="-0.6"/>
    <n v="7.1"/>
    <n v="8.9"/>
    <n v="0.78100000000000003"/>
    <n v="0.39900000000000002"/>
    <n v="0"/>
    <n v="-999"/>
    <n v="201809"/>
    <x v="1"/>
  </r>
  <r>
    <n v="12.1"/>
    <n v="1.56"/>
    <n v="3.5"/>
    <n v="9.9"/>
    <n v="-1"/>
    <n v="99.3"/>
    <n v="62.1"/>
    <n v="0.8"/>
    <n v="5.6"/>
    <n v="3.81"/>
    <n v="0"/>
    <n v="-999"/>
    <n v="4.7"/>
    <n v="18.600000000000001"/>
    <n v="-1.6"/>
    <n v="6.4"/>
    <n v="8.6999999999999993"/>
    <n v="0.75700000000000001"/>
    <n v="0.46200000000000002"/>
    <n v="0"/>
    <n v="-999"/>
    <n v="201809"/>
    <x v="1"/>
  </r>
  <r>
    <n v="14.28"/>
    <n v="2.25"/>
    <n v="2.7"/>
    <n v="10.3"/>
    <n v="-2"/>
    <n v="99"/>
    <n v="45.9"/>
    <n v="0.8"/>
    <n v="4"/>
    <n v="0"/>
    <n v="0"/>
    <n v="-999"/>
    <n v="3.9"/>
    <n v="21"/>
    <n v="-2.8"/>
    <n v="5.8"/>
    <n v="8.5"/>
    <n v="0.57499999999999996"/>
    <n v="0.67800000000000005"/>
    <n v="0"/>
    <n v="-999"/>
    <n v="201809"/>
    <x v="1"/>
  </r>
  <r>
    <n v="14.27"/>
    <n v="3.04"/>
    <n v="2.5"/>
    <n v="10.4"/>
    <n v="-3.3"/>
    <n v="98.8"/>
    <n v="48.2"/>
    <n v="1"/>
    <n v="4.8"/>
    <n v="0"/>
    <n v="0"/>
    <n v="-999"/>
    <n v="2.6"/>
    <n v="21"/>
    <n v="-6"/>
    <n v="5.2"/>
    <n v="8.1999999999999993"/>
    <n v="0.60799999999999998"/>
    <n v="0.65300000000000002"/>
    <n v="0"/>
    <n v="-999"/>
    <n v="201809"/>
    <x v="1"/>
  </r>
  <r>
    <n v="8.76"/>
    <n v="3.05"/>
    <n v="4.0999999999999996"/>
    <n v="14.1"/>
    <n v="-3.6"/>
    <n v="98.7"/>
    <n v="37"/>
    <n v="0.7"/>
    <n v="3.6"/>
    <n v="0"/>
    <n v="0"/>
    <n v="0"/>
    <n v="4.4000000000000004"/>
    <n v="25.8"/>
    <n v="-6.9"/>
    <n v="5.7"/>
    <n v="8"/>
    <n v="0.59499999999999997"/>
    <n v="1.0129999999999999"/>
    <n v="0"/>
    <n v="-999"/>
    <n v="201809"/>
    <x v="1"/>
  </r>
  <r>
    <n v="4.83"/>
    <n v="1.84"/>
    <n v="4.3"/>
    <n v="9.1999999999999993"/>
    <n v="-1.3"/>
    <n v="98.1"/>
    <n v="52.6"/>
    <n v="1.1000000000000001"/>
    <n v="4.0999999999999996"/>
    <n v="1.016"/>
    <n v="0"/>
    <n v="0"/>
    <n v="5.5"/>
    <n v="19.7"/>
    <n v="-3.7"/>
    <n v="6"/>
    <n v="7.9"/>
    <n v="0.61199999999999999"/>
    <n v="0.55100000000000005"/>
    <n v="0"/>
    <n v="-999"/>
    <n v="201809"/>
    <x v="1"/>
  </r>
  <r>
    <n v="12.74"/>
    <n v="0.74"/>
    <n v="4.9000000000000004"/>
    <n v="7.3"/>
    <n v="2.9"/>
    <n v="99.8"/>
    <n v="97"/>
    <n v="1"/>
    <n v="4.5"/>
    <n v="20.827999999999999"/>
    <n v="0"/>
    <n v="0"/>
    <n v="6.1"/>
    <n v="15.2"/>
    <n v="0.7"/>
    <n v="6.7"/>
    <n v="7.8"/>
    <n v="0.99199999999999999"/>
    <n v="3.1E-2"/>
    <n v="0"/>
    <n v="-999"/>
    <n v="201809"/>
    <x v="1"/>
  </r>
  <r>
    <n v="5.51"/>
    <n v="2.31"/>
    <n v="6.2"/>
    <n v="13.8"/>
    <n v="1"/>
    <n v="100"/>
    <n v="56.1"/>
    <n v="0.9"/>
    <n v="6.1"/>
    <n v="7.62"/>
    <n v="0"/>
    <n v="0"/>
    <n v="7.1"/>
    <n v="22.5"/>
    <n v="-0.4"/>
    <n v="7.7"/>
    <n v="7.7"/>
    <n v="0.88500000000000001"/>
    <n v="0.69299999999999995"/>
    <n v="0"/>
    <n v="-999"/>
    <n v="201809"/>
    <x v="1"/>
  </r>
  <r>
    <n v="12.82"/>
    <n v="0.81"/>
    <n v="3.5"/>
    <n v="6.8"/>
    <n v="-0.5"/>
    <n v="99.2"/>
    <n v="77.900000000000006"/>
    <n v="1.3"/>
    <n v="4.2"/>
    <n v="5.3339999999999996"/>
    <n v="0"/>
    <n v="0"/>
    <n v="4.5999999999999996"/>
    <n v="14.7"/>
    <n v="-0.8"/>
    <n v="5.9"/>
    <n v="7.8"/>
    <n v="0.76900000000000002"/>
    <n v="0.218"/>
    <n v="0"/>
    <n v="-999"/>
    <n v="201809"/>
    <x v="1"/>
  </r>
  <r>
    <n v="14.81"/>
    <n v="2.34"/>
    <n v="4"/>
    <n v="9.1"/>
    <n v="-1.6"/>
    <n v="99.1"/>
    <n v="62.7"/>
    <n v="1.8"/>
    <n v="6.4"/>
    <n v="0.254"/>
    <n v="0"/>
    <n v="0"/>
    <n v="5.0999999999999996"/>
    <n v="18.399999999999999"/>
    <n v="-2.6"/>
    <n v="6.2"/>
    <n v="7.6"/>
    <n v="0.72399999999999998"/>
    <n v="0.43099999999999999"/>
    <n v="0"/>
    <n v="-999"/>
    <n v="201809"/>
    <x v="1"/>
  </r>
  <r>
    <n v="14.72"/>
    <n v="3.05"/>
    <n v="3.8"/>
    <n v="12.2"/>
    <n v="-2.5"/>
    <n v="99.3"/>
    <n v="37.6"/>
    <n v="0.8"/>
    <n v="4.4000000000000004"/>
    <n v="0"/>
    <n v="0"/>
    <n v="0"/>
    <n v="3.9"/>
    <n v="20.7"/>
    <n v="-4.0999999999999996"/>
    <n v="6"/>
    <n v="7.5"/>
    <n v="0.53400000000000003"/>
    <n v="0.88700000000000001"/>
    <n v="0"/>
    <n v="-999"/>
    <n v="201809"/>
    <x v="1"/>
  </r>
  <r>
    <n v="6.72"/>
    <n v="3.12"/>
    <n v="6.4"/>
    <n v="15.5"/>
    <n v="-2.7"/>
    <n v="99.2"/>
    <n v="28.6"/>
    <n v="1"/>
    <n v="5"/>
    <n v="0.254"/>
    <n v="0"/>
    <n v="0"/>
    <n v="5.8"/>
    <n v="24.3"/>
    <n v="-5.2"/>
    <n v="6.2"/>
    <n v="7.4"/>
    <n v="0.503"/>
    <n v="1.2569999999999999"/>
    <n v="0"/>
    <n v="-999"/>
    <n v="201809"/>
    <x v="1"/>
  </r>
  <r>
    <n v="14.78"/>
    <n v="1.38"/>
    <n v="7.3"/>
    <n v="11.4"/>
    <n v="2.8"/>
    <n v="96.5"/>
    <n v="66.7"/>
    <n v="1.1000000000000001"/>
    <n v="4.2"/>
    <n v="0"/>
    <n v="0"/>
    <n v="0"/>
    <n v="7.7"/>
    <n v="20.8"/>
    <n v="0.2"/>
    <n v="7.8"/>
    <n v="7.5"/>
    <n v="0.89900000000000002"/>
    <n v="0.44900000000000001"/>
    <n v="0"/>
    <n v="-999"/>
    <n v="201809"/>
    <x v="1"/>
  </r>
  <r>
    <n v="7.22"/>
    <n v="3.18"/>
    <n v="5.0999999999999996"/>
    <n v="11.5"/>
    <n v="-1.9"/>
    <n v="98.7"/>
    <n v="39.200000000000003"/>
    <n v="1.4"/>
    <n v="4.8"/>
    <n v="0"/>
    <n v="0"/>
    <n v="0"/>
    <n v="5.3"/>
    <n v="27.1"/>
    <n v="-5.4"/>
    <n v="7.2"/>
    <n v="7.6"/>
    <n v="0.53200000000000003"/>
    <n v="0.82499999999999996"/>
    <n v="0"/>
    <n v="-999"/>
    <n v="201809"/>
    <x v="1"/>
  </r>
  <r>
    <n v="2.56"/>
    <n v="1.48"/>
    <n v="3.6"/>
    <n v="9.1999999999999993"/>
    <n v="-2.4"/>
    <n v="97.4"/>
    <n v="53.7"/>
    <n v="1.2"/>
    <n v="4.2"/>
    <n v="0"/>
    <n v="0"/>
    <n v="0"/>
    <n v="3.7"/>
    <n v="23.6"/>
    <n v="-6"/>
    <n v="4.8"/>
    <n v="7.5"/>
    <n v="0.625"/>
    <n v="0.53900000000000003"/>
    <n v="0"/>
    <n v="-999"/>
    <n v="201809"/>
    <x v="1"/>
  </r>
  <r>
    <n v="5.72"/>
    <n v="1.71"/>
    <n v="0.2"/>
    <n v="2.8"/>
    <n v="-0.9"/>
    <n v="98.8"/>
    <n v="71.3"/>
    <n v="1.3"/>
    <n v="4.0999999999999996"/>
    <n v="2.286"/>
    <n v="0"/>
    <n v="0"/>
    <n v="0.1"/>
    <n v="1.6"/>
    <n v="-0.9"/>
    <n v="2.8"/>
    <n v="7.2"/>
    <n v="0.53200000000000003"/>
    <n v="0.214"/>
    <n v="0"/>
    <n v="-999"/>
    <n v="201809"/>
    <x v="1"/>
  </r>
  <r>
    <n v="4.1399999999999997"/>
    <n v="1.1299999999999999"/>
    <n v="3.2"/>
    <n v="7.3"/>
    <n v="-0.2"/>
    <n v="99.1"/>
    <n v="87.7"/>
    <n v="1"/>
    <n v="4.0999999999999996"/>
    <n v="11.938000000000001"/>
    <n v="0"/>
    <n v="0"/>
    <n v="4.2"/>
    <n v="13.7"/>
    <n v="-1.6"/>
    <n v="4.7"/>
    <n v="6.8"/>
    <n v="0.89700000000000002"/>
    <n v="0.126"/>
    <n v="0"/>
    <n v="-999"/>
    <n v="201810"/>
    <x v="1"/>
  </r>
  <r>
    <n v="11.33"/>
    <n v="0.75"/>
    <n v="0.2"/>
    <n v="6.7"/>
    <n v="-6.5"/>
    <n v="99.6"/>
    <n v="88.1"/>
    <n v="1.7"/>
    <n v="6.2"/>
    <n v="1.778"/>
    <n v="0"/>
    <n v="0"/>
    <n v="1.2"/>
    <n v="12.4"/>
    <n v="-6.1"/>
    <n v="3.9"/>
    <n v="6.6"/>
    <n v="0.86399999999999999"/>
    <n v="0.11700000000000001"/>
    <n v="0"/>
    <n v="-999"/>
    <n v="201810"/>
    <x v="1"/>
  </r>
  <r>
    <n v="14.35"/>
    <n v="4.26"/>
    <n v="-3.1"/>
    <n v="1.9"/>
    <n v="-11"/>
    <n v="98.3"/>
    <n v="64.7"/>
    <n v="0.9"/>
    <n v="4.2"/>
    <n v="2.54"/>
    <n v="0"/>
    <n v="0"/>
    <n v="-2.5"/>
    <n v="8.8000000000000007"/>
    <n v="-14.8"/>
    <n v="2.6"/>
    <n v="6.4"/>
    <n v="0.45300000000000001"/>
    <n v="0.247"/>
    <n v="0"/>
    <n v="-999"/>
    <n v="201810"/>
    <x v="1"/>
  </r>
  <r>
    <n v="6.95"/>
    <n v="2.68"/>
    <n v="-0.7"/>
    <n v="4.9000000000000004"/>
    <n v="-6"/>
    <n v="98.4"/>
    <n v="62"/>
    <n v="0.9"/>
    <n v="4.4000000000000004"/>
    <n v="0"/>
    <n v="0"/>
    <n v="0"/>
    <n v="1.1000000000000001"/>
    <n v="13.5"/>
    <n v="-6.8"/>
    <n v="3.7"/>
    <n v="6.1"/>
    <n v="0.53700000000000003"/>
    <n v="0.32900000000000001"/>
    <n v="0"/>
    <n v="-999"/>
    <n v="201810"/>
    <x v="1"/>
  </r>
  <r>
    <n v="12.09"/>
    <n v="1.34"/>
    <n v="-1"/>
    <n v="5.2"/>
    <n v="-7.5"/>
    <n v="99"/>
    <n v="55.2"/>
    <n v="0.6"/>
    <n v="3.8"/>
    <n v="0.50800000000000001"/>
    <n v="0"/>
    <n v="0"/>
    <n v="-0.9"/>
    <n v="9.4"/>
    <n v="-9.3000000000000007"/>
    <n v="1"/>
    <n v="6"/>
    <n v="0.48799999999999999"/>
    <n v="0.39600000000000002"/>
    <n v="0"/>
    <n v="-999"/>
    <n v="201810"/>
    <x v="1"/>
  </r>
  <r>
    <n v="4.32"/>
    <n v="2.82"/>
    <n v="0.1"/>
    <n v="5.5"/>
    <n v="-5"/>
    <n v="99"/>
    <n v="52.3"/>
    <n v="1.3"/>
    <n v="5.4"/>
    <n v="1.778"/>
    <n v="0"/>
    <n v="0"/>
    <n v="1"/>
    <n v="12.2"/>
    <n v="-5.7"/>
    <n v="3.5"/>
    <n v="5.7"/>
    <n v="0.47199999999999998"/>
    <n v="0.43099999999999999"/>
    <n v="0"/>
    <n v="-999"/>
    <n v="201810"/>
    <x v="1"/>
  </r>
  <r>
    <n v="2.75"/>
    <n v="0.73"/>
    <n v="-0.1"/>
    <n v="3.5"/>
    <n v="-4.7"/>
    <n v="98.7"/>
    <n v="66.3"/>
    <n v="0.5"/>
    <n v="2.4"/>
    <n v="0.254"/>
    <n v="0"/>
    <n v="0"/>
    <n v="0.3"/>
    <n v="5.8"/>
    <n v="-5.4"/>
    <n v="1.4"/>
    <n v="5.5"/>
    <n v="0.52"/>
    <n v="0.26400000000000001"/>
    <n v="0"/>
    <n v="-999"/>
    <n v="201810"/>
    <x v="1"/>
  </r>
  <r>
    <n v="9.5399999999999991"/>
    <n v="0.41"/>
    <n v="0.5"/>
    <n v="1.8"/>
    <n v="-0.2"/>
    <n v="99.8"/>
    <n v="94"/>
    <n v="1.4"/>
    <n v="3.5"/>
    <n v="7.3659999999999997"/>
    <n v="26"/>
    <n v="0"/>
    <n v="1.3"/>
    <n v="5.7"/>
    <n v="-0.5"/>
    <n v="2.2999999999999998"/>
    <n v="5.3"/>
    <n v="0.65400000000000003"/>
    <n v="4.2000000000000003E-2"/>
    <n v="0"/>
    <n v="-999"/>
    <n v="201810"/>
    <x v="1"/>
  </r>
  <r>
    <n v="7.07"/>
    <n v="4.66"/>
    <n v="1.2"/>
    <n v="6.8"/>
    <n v="-2.7"/>
    <n v="99"/>
    <n v="67.5"/>
    <n v="0.9"/>
    <n v="4.2"/>
    <n v="4.5720000000000001"/>
    <n v="0"/>
    <n v="0"/>
    <n v="0.4"/>
    <n v="8.9"/>
    <n v="-2.9"/>
    <n v="2.4"/>
    <n v="5.0999999999999996"/>
    <n v="0.66700000000000004"/>
    <n v="0.32100000000000001"/>
    <n v="0"/>
    <n v="-999"/>
    <n v="201810"/>
    <x v="1"/>
  </r>
  <r>
    <n v="8.7799999999999994"/>
    <n v="1.1499999999999999"/>
    <n v="0.2"/>
    <n v="3.5"/>
    <n v="-3.5"/>
    <n v="99.8"/>
    <n v="77.900000000000006"/>
    <n v="1.5"/>
    <n v="4.9000000000000004"/>
    <n v="0"/>
    <n v="0"/>
    <n v="0"/>
    <n v="0.6"/>
    <n v="11.4"/>
    <n v="-4"/>
    <n v="1.8"/>
    <n v="4.9000000000000004"/>
    <n v="0.61099999999999999"/>
    <n v="0.17299999999999999"/>
    <n v="0"/>
    <n v="-999"/>
    <n v="201810"/>
    <x v="1"/>
  </r>
  <r>
    <n v="10.28"/>
    <n v="1.55"/>
    <n v="0.6"/>
    <n v="5.3"/>
    <n v="-4.9000000000000004"/>
    <n v="97.9"/>
    <n v="49"/>
    <n v="0.9"/>
    <n v="3.7"/>
    <n v="0"/>
    <n v="0"/>
    <n v="0"/>
    <n v="1.1000000000000001"/>
    <n v="10.8"/>
    <n v="-5.5"/>
    <n v="2.4"/>
    <n v="4.9000000000000004"/>
    <n v="0.436"/>
    <n v="0.45400000000000001"/>
    <n v="0"/>
    <n v="-999"/>
    <n v="201810"/>
    <x v="1"/>
  </r>
  <r>
    <n v="12.36"/>
    <n v="2.02"/>
    <n v="3.8"/>
    <n v="10.199999999999999"/>
    <n v="-2.5"/>
    <n v="98.1"/>
    <n v="50.9"/>
    <n v="2.2999999999999998"/>
    <n v="7.5"/>
    <n v="0"/>
    <n v="0"/>
    <n v="0"/>
    <n v="2.1"/>
    <n v="16.100000000000001"/>
    <n v="-3.7"/>
    <n v="3.2"/>
    <n v="4.8"/>
    <n v="0.63300000000000001"/>
    <n v="0.61099999999999999"/>
    <n v="0"/>
    <n v="-999"/>
    <n v="201810"/>
    <x v="1"/>
  </r>
  <r>
    <n v="11.4"/>
    <n v="2.65"/>
    <n v="-0.4"/>
    <n v="3.9"/>
    <n v="-5.8"/>
    <n v="95.6"/>
    <n v="53.6"/>
    <n v="2.1"/>
    <n v="6.2"/>
    <n v="0"/>
    <n v="0"/>
    <n v="0"/>
    <n v="-1.3"/>
    <n v="10.199999999999999"/>
    <n v="-8.5"/>
    <n v="1.8"/>
    <n v="4.8"/>
    <n v="0.433"/>
    <n v="0.375"/>
    <n v="0"/>
    <n v="-999"/>
    <n v="201810"/>
    <x v="1"/>
  </r>
  <r>
    <n v="11.88"/>
    <n v="2.48"/>
    <n v="-0.8"/>
    <n v="8.5"/>
    <n v="-8.6999999999999993"/>
    <n v="97.3"/>
    <n v="28"/>
    <n v="0.8"/>
    <n v="4.8"/>
    <n v="0"/>
    <n v="0"/>
    <n v="0"/>
    <n v="-2.5"/>
    <n v="11"/>
    <n v="-12.3"/>
    <n v="0.3"/>
    <n v="4.7"/>
    <n v="0.311"/>
    <n v="0.79900000000000004"/>
    <n v="0"/>
    <n v="-999"/>
    <n v="201810"/>
    <x v="1"/>
  </r>
  <r>
    <n v="11.32"/>
    <n v="2.56"/>
    <n v="2.8"/>
    <n v="13.3"/>
    <n v="-3.9"/>
    <n v="96.2"/>
    <n v="22.8"/>
    <n v="1"/>
    <n v="5.2"/>
    <n v="0.254"/>
    <n v="0"/>
    <n v="0"/>
    <n v="0"/>
    <n v="15.6"/>
    <n v="-7.4"/>
    <n v="1.7"/>
    <n v="4.4000000000000004"/>
    <n v="0.34799999999999998"/>
    <n v="1.179"/>
    <n v="0"/>
    <n v="-999"/>
    <n v="201810"/>
    <x v="1"/>
  </r>
  <r>
    <n v="11.87"/>
    <n v="2.57"/>
    <n v="3.6"/>
    <n v="14.8"/>
    <n v="-4.2"/>
    <n v="93.6"/>
    <n v="12.4"/>
    <n v="1.1000000000000001"/>
    <n v="4.7"/>
    <n v="0"/>
    <n v="0"/>
    <n v="0"/>
    <n v="-0.3"/>
    <n v="16.600000000000001"/>
    <n v="-9"/>
    <n v="1.6"/>
    <n v="4.3"/>
    <n v="0.20899999999999999"/>
    <n v="1.474"/>
    <n v="0"/>
    <n v="-999"/>
    <n v="201810"/>
    <x v="1"/>
  </r>
  <r>
    <n v="11.71"/>
    <n v="2.56"/>
    <n v="3.2"/>
    <n v="14.4"/>
    <n v="-4.0999999999999996"/>
    <n v="92.6"/>
    <n v="31.7"/>
    <n v="0.8"/>
    <n v="3.8"/>
    <n v="0"/>
    <n v="0"/>
    <n v="0"/>
    <n v="-0.2"/>
    <n v="17"/>
    <n v="-9"/>
    <n v="1.9"/>
    <n v="4.2"/>
    <n v="0.52"/>
    <n v="1.1200000000000001"/>
    <n v="0"/>
    <n v="-999"/>
    <n v="201810"/>
    <x v="1"/>
  </r>
  <r>
    <n v="10.93"/>
    <n v="2.36"/>
    <n v="3.5"/>
    <n v="16.5"/>
    <n v="-4.2"/>
    <n v="95.3"/>
    <n v="19.8"/>
    <n v="0.7"/>
    <n v="4.5"/>
    <n v="0"/>
    <n v="0"/>
    <n v="0"/>
    <n v="0.4"/>
    <n v="21.3"/>
    <n v="-8.5"/>
    <n v="1.9"/>
    <n v="4.2"/>
    <n v="0.372"/>
    <n v="1.5049999999999999"/>
    <n v="0"/>
    <n v="-999"/>
    <n v="201810"/>
    <x v="1"/>
  </r>
  <r>
    <n v="10.130000000000001"/>
    <n v="2.17"/>
    <n v="4.4000000000000004"/>
    <n v="17"/>
    <n v="-3.5"/>
    <n v="92"/>
    <n v="16.3"/>
    <n v="0.7"/>
    <n v="3.8"/>
    <n v="0"/>
    <n v="0"/>
    <n v="0"/>
    <n v="1.4"/>
    <n v="19.399999999999999"/>
    <n v="-7.1"/>
    <n v="2.6"/>
    <n v="4.0999999999999996"/>
    <n v="0.316"/>
    <n v="1.621"/>
    <n v="0"/>
    <n v="-999"/>
    <n v="201810"/>
    <x v="1"/>
  </r>
  <r>
    <n v="11"/>
    <n v="2.42"/>
    <n v="3.6"/>
    <n v="16.399999999999999"/>
    <n v="-4.5"/>
    <n v="91.3"/>
    <n v="17.600000000000001"/>
    <n v="0.9"/>
    <n v="4.7"/>
    <n v="0"/>
    <n v="0"/>
    <n v="0"/>
    <n v="0.1"/>
    <n v="18.2"/>
    <n v="-8.9"/>
    <n v="2.2999999999999998"/>
    <n v="4.0999999999999996"/>
    <n v="0.32800000000000001"/>
    <n v="1.5369999999999999"/>
    <n v="0"/>
    <n v="-999"/>
    <n v="201810"/>
    <x v="1"/>
  </r>
  <r>
    <n v="10.199999999999999"/>
    <n v="2.23"/>
    <n v="3.1"/>
    <n v="14.2"/>
    <n v="-3.9"/>
    <n v="95.5"/>
    <n v="32.200000000000003"/>
    <n v="0.6"/>
    <n v="3.2"/>
    <n v="0"/>
    <n v="0"/>
    <n v="0"/>
    <n v="-0.4"/>
    <n v="18.899999999999999"/>
    <n v="-9"/>
    <n v="1.8"/>
    <n v="4.0999999999999996"/>
    <n v="0.52100000000000002"/>
    <n v="1.0980000000000001"/>
    <n v="0"/>
    <n v="-999"/>
    <n v="201810"/>
    <x v="1"/>
  </r>
  <r>
    <n v="10.52"/>
    <n v="2.35"/>
    <n v="3.6"/>
    <n v="14"/>
    <n v="-4.0999999999999996"/>
    <n v="97"/>
    <n v="34.1"/>
    <n v="1.1000000000000001"/>
    <n v="4.7"/>
    <n v="0"/>
    <n v="0"/>
    <n v="0"/>
    <n v="0"/>
    <n v="16.899999999999999"/>
    <n v="-8.5"/>
    <n v="1.7"/>
    <n v="4"/>
    <n v="0.54500000000000004"/>
    <n v="1.0529999999999999"/>
    <n v="0"/>
    <n v="-999"/>
    <n v="201810"/>
    <x v="1"/>
  </r>
  <r>
    <n v="8.6199999999999992"/>
    <n v="1.91"/>
    <n v="5.0999999999999996"/>
    <n v="14.5"/>
    <n v="-2.8"/>
    <n v="95.5"/>
    <n v="32.799999999999997"/>
    <n v="1"/>
    <n v="4.4000000000000004"/>
    <n v="0.254"/>
    <n v="0"/>
    <n v="0"/>
    <n v="1.9"/>
    <n v="17.5"/>
    <n v="-7.3"/>
    <n v="2.2999999999999998"/>
    <n v="3.9"/>
    <n v="0.54100000000000004"/>
    <n v="1.109"/>
    <n v="0"/>
    <n v="-999"/>
    <n v="201810"/>
    <x v="1"/>
  </r>
  <r>
    <n v="9.4600000000000009"/>
    <n v="2"/>
    <n v="3.3"/>
    <n v="10.7"/>
    <n v="-0.7"/>
    <n v="98"/>
    <n v="43.3"/>
    <n v="0.6"/>
    <n v="4.2"/>
    <n v="0.254"/>
    <n v="0"/>
    <n v="0"/>
    <n v="3.1"/>
    <n v="19.600000000000001"/>
    <n v="-2.5"/>
    <n v="3.8"/>
    <n v="3.9"/>
    <n v="0.55700000000000005"/>
    <n v="0.72899999999999998"/>
    <n v="0"/>
    <n v="-999"/>
    <n v="201810"/>
    <x v="1"/>
  </r>
  <r>
    <n v="2.67"/>
    <n v="0.46"/>
    <n v="1.9"/>
    <n v="3.5"/>
    <n v="-1"/>
    <n v="99.1"/>
    <n v="74.3"/>
    <n v="1.4"/>
    <n v="5"/>
    <n v="3.556"/>
    <n v="0"/>
    <n v="0"/>
    <n v="1.7"/>
    <n v="5.8"/>
    <n v="-3"/>
    <n v="2.4"/>
    <n v="4"/>
    <n v="0.58299999999999996"/>
    <n v="0.20200000000000001"/>
    <n v="0"/>
    <n v="-999"/>
    <n v="201810"/>
    <x v="1"/>
  </r>
  <r>
    <n v="1.29"/>
    <n v="0.17"/>
    <n v="2.7"/>
    <n v="5"/>
    <n v="-0.8"/>
    <n v="99.8"/>
    <n v="73"/>
    <n v="2.2000000000000002"/>
    <n v="6.7"/>
    <n v="4.3179999999999996"/>
    <n v="0"/>
    <n v="0"/>
    <n v="2.1"/>
    <n v="6.9"/>
    <n v="-3.3"/>
    <n v="2.8"/>
    <n v="4"/>
    <n v="0.63700000000000001"/>
    <n v="0.23499999999999999"/>
    <n v="0"/>
    <n v="-999"/>
    <n v="201810"/>
    <x v="1"/>
  </r>
  <r>
    <n v="8.08"/>
    <n v="1.51"/>
    <n v="0.3"/>
    <n v="6.5"/>
    <n v="-6.4"/>
    <n v="98.8"/>
    <n v="50.5"/>
    <n v="1.3"/>
    <n v="5.2"/>
    <n v="10.593999999999999"/>
    <n v="94.000000000000313"/>
    <n v="0"/>
    <n v="-1.3"/>
    <n v="7.4"/>
    <n v="-8"/>
    <n v="0.6"/>
    <n v="4"/>
    <n v="0.48899999999999999"/>
    <n v="0.47899999999999998"/>
    <n v="0"/>
    <n v="-999"/>
    <n v="201810"/>
    <x v="1"/>
  </r>
  <r>
    <n v="3.57"/>
    <n v="2.9"/>
    <n v="0.3"/>
    <n v="3.2"/>
    <n v="-1.8"/>
    <n v="99.6"/>
    <n v="87.9"/>
    <n v="0.9"/>
    <n v="4.2"/>
    <n v="2.97"/>
    <n v="47.000000000000156"/>
    <n v="0"/>
    <n v="-1.4"/>
    <n v="0.5"/>
    <n v="-7.2"/>
    <n v="0.6"/>
    <n v="3.7"/>
    <n v="0.67500000000000004"/>
    <n v="9.2999999999999999E-2"/>
    <n v="0"/>
    <n v="-999"/>
    <n v="201810"/>
    <x v="1"/>
  </r>
  <r>
    <n v="4.4800000000000004"/>
    <n v="3.98"/>
    <n v="0"/>
    <n v="4.4000000000000004"/>
    <n v="-1.7"/>
    <n v="99.4"/>
    <n v="72.8"/>
    <n v="1.2"/>
    <n v="5.3"/>
    <n v="3.08"/>
    <n v="57.000000000000384"/>
    <n v="0"/>
    <n v="-2.2000000000000002"/>
    <n v="0.9"/>
    <n v="-8.1"/>
    <n v="0.6"/>
    <n v="3.5"/>
    <n v="0.60899999999999999"/>
    <n v="0.22700000000000001"/>
    <n v="0"/>
    <n v="-999"/>
    <n v="201810"/>
    <x v="1"/>
  </r>
  <r>
    <n v="5.19"/>
    <n v="3.89"/>
    <n v="-0.4"/>
    <n v="5.8"/>
    <n v="-4"/>
    <n v="98.9"/>
    <n v="59.7"/>
    <n v="1.2"/>
    <n v="4.5999999999999996"/>
    <n v="1.43"/>
    <n v="68.000000000000057"/>
    <n v="0"/>
    <n v="-4.3"/>
    <n v="0.9"/>
    <n v="-10.6"/>
    <n v="0.5"/>
    <n v="3.4"/>
    <n v="0.55000000000000004"/>
    <n v="0.372"/>
    <n v="0"/>
    <n v="-999"/>
    <n v="201810"/>
    <x v="1"/>
  </r>
  <r>
    <n v="1.69"/>
    <n v="1.52"/>
    <n v="1"/>
    <n v="3.9"/>
    <n v="-2"/>
    <n v="99"/>
    <n v="87.7"/>
    <n v="1.8"/>
    <n v="6.1"/>
    <n v="13.42"/>
    <n v="156.00000000000014"/>
    <n v="0"/>
    <n v="-0.5"/>
    <n v="0.3"/>
    <n v="-2.1"/>
    <n v="0.5"/>
    <n v="3.2"/>
    <n v="0.70799999999999996"/>
    <n v="9.9000000000000005E-2"/>
    <n v="156.00000000000014"/>
    <n v="0"/>
    <n v="201810"/>
    <x v="1"/>
  </r>
  <r>
    <n v="0.92"/>
    <n v="0.68"/>
    <n v="2.7"/>
    <n v="3.8"/>
    <n v="1.3"/>
    <n v="99.5"/>
    <n v="89.3"/>
    <n v="1"/>
    <n v="5.0999999999999996"/>
    <n v="16.763999999999999"/>
    <n v="76.999999999999957"/>
    <n v="0"/>
    <n v="0.4"/>
    <n v="0.9"/>
    <n v="0"/>
    <n v="0.5"/>
    <n v="3.1"/>
    <n v="0.71599999999999997"/>
    <n v="8.5999999999999993E-2"/>
    <n v="0"/>
    <n v="-999"/>
    <n v="201811"/>
    <x v="1"/>
  </r>
  <r>
    <n v="3.74"/>
    <n v="2.16"/>
    <n v="3.3"/>
    <n v="5.9"/>
    <n v="1.3"/>
    <n v="99.6"/>
    <n v="81.8"/>
    <n v="2.6"/>
    <n v="8"/>
    <n v="16.257999999999999"/>
    <n v="29.000000000000359"/>
    <n v="0"/>
    <n v="0.2"/>
    <n v="1.6"/>
    <n v="-1.1000000000000001"/>
    <n v="0.4"/>
    <n v="2.8"/>
    <n v="0.75900000000000001"/>
    <n v="0.16900000000000001"/>
    <n v="0"/>
    <n v="-999"/>
    <n v="201811"/>
    <x v="1"/>
  </r>
  <r>
    <n v="1.98"/>
    <n v="1.27"/>
    <n v="0.8"/>
    <n v="2.1"/>
    <n v="-0.2"/>
    <n v="99.6"/>
    <n v="81"/>
    <n v="1.5"/>
    <n v="6.2"/>
    <n v="8.8360000000000003"/>
    <n v="86.000000000000298"/>
    <n v="0"/>
    <n v="-0.1"/>
    <n v="0.3"/>
    <n v="-1"/>
    <n v="0.4"/>
    <n v="2.6"/>
    <n v="0.57499999999999996"/>
    <n v="0.13500000000000001"/>
    <n v="0"/>
    <n v="-999"/>
    <n v="201811"/>
    <x v="1"/>
  </r>
  <r>
    <n v="4.3899999999999997"/>
    <n v="3"/>
    <n v="1.4"/>
    <n v="4.3"/>
    <n v="-0.6"/>
    <n v="99"/>
    <n v="73.900000000000006"/>
    <n v="2.2000000000000002"/>
    <n v="6.8"/>
    <n v="0"/>
    <n v="42.000000000000256"/>
    <n v="0"/>
    <n v="-0.6"/>
    <n v="0.7"/>
    <n v="-4.5"/>
    <n v="0.4"/>
    <n v="2.6"/>
    <n v="0.61399999999999999"/>
    <n v="0.217"/>
    <n v="0"/>
    <n v="-999"/>
    <n v="201811"/>
    <x v="1"/>
  </r>
  <r>
    <n v="3.49"/>
    <n v="2.9"/>
    <n v="-0.5"/>
    <n v="2.8"/>
    <n v="-4.5"/>
    <n v="98.8"/>
    <n v="78.8"/>
    <n v="1.4"/>
    <n v="5.7"/>
    <n v="4.4000000000000004"/>
    <n v="74"/>
    <n v="0"/>
    <n v="-2.9"/>
    <n v="0.4"/>
    <n v="-12.3"/>
    <n v="0.3"/>
    <n v="2.5"/>
    <n v="0.58799999999999997"/>
    <n v="0.158"/>
    <n v="0"/>
    <n v="-999"/>
    <n v="201811"/>
    <x v="1"/>
  </r>
  <r>
    <n v="2.84"/>
    <n v="2.4500000000000002"/>
    <n v="-1.2"/>
    <n v="2.1"/>
    <n v="-3.9"/>
    <n v="98.8"/>
    <n v="75.3"/>
    <n v="1.2"/>
    <n v="4.2"/>
    <n v="8.36"/>
    <n v="140.00000000000011"/>
    <n v="0"/>
    <n v="-2.5"/>
    <n v="-0.2"/>
    <n v="-7.7"/>
    <n v="0.3"/>
    <n v="2.5"/>
    <n v="0.53500000000000003"/>
    <n v="0.17499999999999999"/>
    <n v="0"/>
    <n v="-999"/>
    <n v="201811"/>
    <x v="1"/>
  </r>
  <r>
    <n v="3.8"/>
    <n v="3.54"/>
    <n v="-7.7"/>
    <n v="-3.8"/>
    <n v="-15"/>
    <n v="98.2"/>
    <n v="71.599999999999994"/>
    <n v="1.3"/>
    <n v="5.0999999999999996"/>
    <n v="0"/>
    <n v="117"/>
    <n v="0"/>
    <n v="-12.2"/>
    <n v="-3.9"/>
    <n v="-26.6"/>
    <n v="0.3"/>
    <n v="2.4"/>
    <n v="0.33"/>
    <n v="0.13100000000000001"/>
    <n v="0"/>
    <n v="-999"/>
    <n v="201811"/>
    <x v="1"/>
  </r>
  <r>
    <n v="6.99"/>
    <n v="6.2"/>
    <n v="-5.6"/>
    <n v="7"/>
    <n v="-15.6"/>
    <n v="96.6"/>
    <n v="29"/>
    <n v="0.4"/>
    <n v="3.3"/>
    <n v="0"/>
    <n v="111.00000000000021"/>
    <n v="0"/>
    <n v="-16"/>
    <n v="-3.5"/>
    <n v="-26.9"/>
    <n v="0.3"/>
    <n v="2.5"/>
    <n v="0.28999999999999998"/>
    <n v="0.71099999999999997"/>
    <n v="0"/>
    <n v="-999"/>
    <n v="201811"/>
    <x v="1"/>
  </r>
  <r>
    <n v="1.94"/>
    <n v="1.8"/>
    <n v="-3.5"/>
    <n v="0.3"/>
    <n v="-7.8"/>
    <n v="97.9"/>
    <n v="82.4"/>
    <n v="1.3"/>
    <n v="6.4"/>
    <n v="9.4600000000000009"/>
    <n v="188.00000000000017"/>
    <n v="0.1"/>
    <n v="-4.9000000000000004"/>
    <n v="-0.4"/>
    <n v="-12.2"/>
    <n v="0.1"/>
    <n v="2.4"/>
    <n v="0.51400000000000001"/>
    <n v="0.11"/>
    <n v="0"/>
    <n v="-999"/>
    <n v="201811"/>
    <x v="1"/>
  </r>
  <r>
    <n v="2.33"/>
    <n v="2.16"/>
    <n v="-3.9"/>
    <n v="0"/>
    <n v="-10.7"/>
    <n v="96.9"/>
    <n v="69.2"/>
    <n v="1.7"/>
    <n v="6.3"/>
    <n v="0"/>
    <n v="165.00000000000003"/>
    <n v="0"/>
    <n v="-7.2"/>
    <n v="-0.8"/>
    <n v="-21.8"/>
    <n v="0"/>
    <n v="2.4"/>
    <n v="0.42199999999999999"/>
    <n v="0.188"/>
    <n v="0"/>
    <n v="-999"/>
    <n v="201811"/>
    <x v="1"/>
  </r>
  <r>
    <n v="3.59"/>
    <n v="2.73"/>
    <n v="-9.6"/>
    <n v="-2.2999999999999998"/>
    <n v="-14.7"/>
    <n v="96.8"/>
    <n v="72"/>
    <n v="0.6"/>
    <n v="4"/>
    <n v="0"/>
    <n v="161.00000000000003"/>
    <n v="0"/>
    <n v="-17.8"/>
    <n v="-4.4000000000000004"/>
    <n v="-24.9"/>
    <n v="0"/>
    <n v="2.2999999999999998"/>
    <n v="0.371"/>
    <n v="0.14399999999999999"/>
    <n v="0"/>
    <n v="-999"/>
    <n v="201811"/>
    <x v="1"/>
  </r>
  <r>
    <n v="6.53"/>
    <n v="5.07"/>
    <n v="-6.5"/>
    <n v="-0.7"/>
    <n v="-13.2"/>
    <n v="97"/>
    <n v="74.7"/>
    <n v="1.4"/>
    <n v="5.3"/>
    <n v="0"/>
    <n v="162.00000000000037"/>
    <n v="0"/>
    <n v="-12.4"/>
    <n v="-4.9000000000000004"/>
    <n v="-21.2"/>
    <n v="0"/>
    <n v="2.2999999999999998"/>
    <n v="0.433"/>
    <n v="0.14699999999999999"/>
    <n v="0"/>
    <n v="-999"/>
    <n v="201811"/>
    <x v="1"/>
  </r>
  <r>
    <n v="4.7300000000000004"/>
    <n v="3.86"/>
    <n v="-3.7"/>
    <n v="-1.6"/>
    <n v="-5.6"/>
    <n v="92.2"/>
    <n v="70.8"/>
    <n v="2.4"/>
    <n v="5.4"/>
    <n v="0"/>
    <n v="155.00000000000026"/>
    <n v="-0.1"/>
    <n v="-6.3"/>
    <n v="-3.2"/>
    <n v="-10.199999999999999"/>
    <n v="-0.1"/>
    <n v="2.2999999999999998"/>
    <n v="0.38400000000000001"/>
    <n v="0.159"/>
    <n v="0"/>
    <n v="-999"/>
    <n v="201811"/>
    <x v="1"/>
  </r>
  <r>
    <n v="2.2799999999999998"/>
    <n v="1.9"/>
    <n v="-1.3"/>
    <n v="2.9"/>
    <n v="-4.4000000000000004"/>
    <n v="95"/>
    <n v="77.8"/>
    <n v="2.4"/>
    <n v="6"/>
    <n v="0"/>
    <n v="161.00000000000003"/>
    <n v="-0.1"/>
    <n v="-3.6"/>
    <n v="0.6"/>
    <n v="-8.3000000000000007"/>
    <n v="-0.1"/>
    <n v="2.2000000000000002"/>
    <n v="0.58499999999999996"/>
    <n v="0.16700000000000001"/>
    <n v="0"/>
    <n v="-999"/>
    <n v="201811"/>
    <x v="1"/>
  </r>
  <r>
    <n v="1.66"/>
    <n v="1.31"/>
    <n v="0.2"/>
    <n v="2.2000000000000002"/>
    <n v="-2.6"/>
    <n v="96.7"/>
    <n v="63.3"/>
    <n v="1.8"/>
    <n v="6.9"/>
    <n v="3.08"/>
    <n v="187.00000000000028"/>
    <n v="-0.1"/>
    <n v="-3.3"/>
    <n v="0.1"/>
    <n v="-11.4"/>
    <n v="-0.1"/>
    <n v="2.2000000000000002"/>
    <n v="0.45300000000000001"/>
    <n v="0.26300000000000001"/>
    <n v="0"/>
    <n v="-999"/>
    <n v="201811"/>
    <x v="1"/>
  </r>
  <r>
    <n v="1.84"/>
    <n v="1.52"/>
    <n v="-3.4"/>
    <n v="-0.7"/>
    <n v="-6.1"/>
    <n v="95.7"/>
    <n v="77.2"/>
    <n v="2.1"/>
    <n v="5.9"/>
    <n v="0"/>
    <n v="186.0000000000004"/>
    <n v="-0.1"/>
    <n v="-6.9"/>
    <n v="-1.5"/>
    <n v="-14.3"/>
    <n v="-0.1"/>
    <n v="2.1"/>
    <n v="0.44800000000000001"/>
    <n v="0.13200000000000001"/>
    <n v="0"/>
    <n v="-999"/>
    <n v="201811"/>
    <x v="1"/>
  </r>
  <r>
    <n v="6.17"/>
    <n v="5.26"/>
    <n v="-9.1"/>
    <n v="2.7"/>
    <n v="-17.7"/>
    <n v="96.5"/>
    <n v="47.5"/>
    <n v="0.4"/>
    <n v="3.9"/>
    <n v="0"/>
    <n v="181.00000000000006"/>
    <n v="-0.1"/>
    <n v="-19.899999999999999"/>
    <n v="-8.6999999999999993"/>
    <n v="-28.9"/>
    <n v="-0.1"/>
    <n v="2.2000000000000002"/>
    <n v="0.35199999999999998"/>
    <n v="0.38900000000000001"/>
    <n v="0"/>
    <n v="-999"/>
    <n v="201811"/>
    <x v="1"/>
  </r>
  <r>
    <n v="5.76"/>
    <n v="4.87"/>
    <n v="-5.4"/>
    <n v="8.5"/>
    <n v="-13.1"/>
    <n v="98.1"/>
    <n v="29.2"/>
    <n v="0.3"/>
    <n v="2.4"/>
    <n v="0"/>
    <n v="178.00000000000037"/>
    <n v="-0.2"/>
    <n v="-14.3"/>
    <n v="-3.3"/>
    <n v="-20.399999999999999"/>
    <n v="-0.2"/>
    <n v="2.2000000000000002"/>
    <n v="0.32400000000000001"/>
    <n v="0.78500000000000003"/>
    <n v="0"/>
    <n v="-999"/>
    <n v="201811"/>
    <x v="1"/>
  </r>
  <r>
    <n v="5.51"/>
    <n v="4.6100000000000003"/>
    <n v="-3.3"/>
    <n v="4.2"/>
    <n v="-8.3000000000000007"/>
    <n v="98.4"/>
    <n v="53"/>
    <n v="1.2"/>
    <n v="4.5999999999999996"/>
    <n v="0"/>
    <n v="177"/>
    <n v="-0.4"/>
    <n v="-11.6"/>
    <n v="-3"/>
    <n v="-17.100000000000001"/>
    <n v="-0.4"/>
    <n v="2.1"/>
    <n v="0.437"/>
    <n v="0.38700000000000001"/>
    <n v="0"/>
    <n v="-999"/>
    <n v="201811"/>
    <x v="1"/>
  </r>
  <r>
    <n v="5.7"/>
    <n v="4.6399999999999997"/>
    <n v="-3.3"/>
    <n v="2.2000000000000002"/>
    <n v="-9.3000000000000007"/>
    <n v="96.4"/>
    <n v="58.2"/>
    <n v="1.5"/>
    <n v="5.5"/>
    <n v="0"/>
    <n v="175.00000000000026"/>
    <n v="-0.5"/>
    <n v="-11.7"/>
    <n v="-3.7"/>
    <n v="-19.2"/>
    <n v="-0.5"/>
    <n v="2"/>
    <n v="0.41599999999999998"/>
    <n v="0.29899999999999999"/>
    <n v="0"/>
    <n v="-999"/>
    <n v="201811"/>
    <x v="1"/>
  </r>
  <r>
    <n v="1.93"/>
    <n v="1.53"/>
    <n v="-2.4"/>
    <n v="-0.1"/>
    <n v="-3.5"/>
    <n v="98.8"/>
    <n v="62.5"/>
    <n v="2.6"/>
    <n v="5.5"/>
    <n v="0"/>
    <n v="186.0000000000004"/>
    <n v="-0.5"/>
    <n v="-4.7"/>
    <n v="-2.4"/>
    <n v="-10.9"/>
    <n v="-0.5"/>
    <n v="2"/>
    <n v="0.379"/>
    <n v="0.22700000000000001"/>
    <n v="0"/>
    <n v="-999"/>
    <n v="201811"/>
    <x v="1"/>
  </r>
  <r>
    <n v="2.6"/>
    <n v="2.08"/>
    <n v="-1.5"/>
    <n v="0.5"/>
    <n v="-2.6"/>
    <n v="99"/>
    <n v="88.7"/>
    <n v="1.5"/>
    <n v="4.9000000000000004"/>
    <n v="1.43"/>
    <n v="199.00000000000028"/>
    <n v="-0.4"/>
    <n v="-2.1"/>
    <n v="0"/>
    <n v="-5.7"/>
    <n v="-0.4"/>
    <n v="1.9"/>
    <n v="0.56200000000000006"/>
    <n v="7.1999999999999995E-2"/>
    <n v="0"/>
    <n v="-999"/>
    <n v="201811"/>
    <x v="1"/>
  </r>
  <r>
    <n v="1.97"/>
    <n v="1.83"/>
    <n v="-3.8"/>
    <n v="-2.5"/>
    <n v="-6.4"/>
    <n v="98.6"/>
    <n v="93.2"/>
    <n v="0.9"/>
    <n v="3.5"/>
    <n v="7.04"/>
    <n v="263.00000000000034"/>
    <n v="-0.4"/>
    <n v="-5.2"/>
    <n v="-3"/>
    <n v="-15.2"/>
    <n v="-0.3"/>
    <n v="1.9"/>
    <n v="0.47299999999999998"/>
    <n v="3.5000000000000003E-2"/>
    <n v="0"/>
    <n v="-999"/>
    <n v="201811"/>
    <x v="1"/>
  </r>
  <r>
    <n v="4.3600000000000003"/>
    <n v="4.05"/>
    <n v="-4.9000000000000004"/>
    <n v="1.7"/>
    <n v="-12.3"/>
    <n v="97.9"/>
    <n v="64.2"/>
    <n v="0.8"/>
    <n v="4.8"/>
    <n v="0"/>
    <n v="236.0000000000002"/>
    <n v="-0.3"/>
    <n v="-12"/>
    <n v="-3.1"/>
    <n v="-23.1"/>
    <n v="-0.3"/>
    <n v="1.9"/>
    <n v="0.443"/>
    <n v="0.247"/>
    <n v="0"/>
    <n v="-999"/>
    <n v="201811"/>
    <x v="1"/>
  </r>
  <r>
    <n v="2.38"/>
    <n v="2.19"/>
    <n v="-5.4"/>
    <n v="-3.6"/>
    <n v="-12.1"/>
    <n v="98"/>
    <n v="92.6"/>
    <n v="1.5"/>
    <n v="4.3"/>
    <n v="1.54"/>
    <n v="247.00000000000034"/>
    <n v="-0.4"/>
    <n v="-6.5"/>
    <n v="-2.4"/>
    <n v="-20.3"/>
    <n v="-0.4"/>
    <n v="1.8"/>
    <n v="0.433"/>
    <n v="3.5000000000000003E-2"/>
    <n v="0"/>
    <n v="-999"/>
    <n v="201811"/>
    <x v="1"/>
  </r>
  <r>
    <n v="0.87"/>
    <n v="0.81"/>
    <n v="-3.8"/>
    <n v="-2.6"/>
    <n v="-4.4000000000000004"/>
    <n v="98.6"/>
    <n v="97"/>
    <n v="2.7"/>
    <n v="6.6"/>
    <n v="0"/>
    <n v="237.00000000000011"/>
    <n v="-0.4"/>
    <n v="-3.7"/>
    <n v="-2.6"/>
    <n v="-4.7"/>
    <n v="-0.3"/>
    <n v="1.8"/>
    <n v="0.48899999999999999"/>
    <n v="1.4999999999999999E-2"/>
    <n v="0"/>
    <n v="-999"/>
    <n v="201811"/>
    <x v="1"/>
  </r>
  <r>
    <n v="1.7"/>
    <n v="1.58"/>
    <n v="-1.1000000000000001"/>
    <n v="1.6"/>
    <n v="-2.9"/>
    <n v="100"/>
    <n v="98.2"/>
    <n v="1.5"/>
    <n v="5.3"/>
    <n v="0"/>
    <n v="229.99999999999997"/>
    <n v="-0.3"/>
    <n v="-1.9"/>
    <n v="0.4"/>
    <n v="-9.1999999999999993"/>
    <n v="-0.3"/>
    <n v="1.8"/>
    <n v="0.67300000000000004"/>
    <n v="1.2E-2"/>
    <n v="0"/>
    <n v="-999"/>
    <n v="201811"/>
    <x v="1"/>
  </r>
  <r>
    <n v="2.91"/>
    <n v="2.71"/>
    <n v="-2.8"/>
    <n v="-0.7"/>
    <n v="-7.1"/>
    <n v="99.6"/>
    <n v="94.7"/>
    <n v="1.1000000000000001"/>
    <n v="3.6"/>
    <n v="1.87"/>
    <n v="249.00000000000011"/>
    <n v="-0.3"/>
    <n v="-5.4"/>
    <n v="-0.7"/>
    <n v="-14.9"/>
    <n v="-0.3"/>
    <n v="1.8"/>
    <n v="0.54900000000000004"/>
    <n v="3.1E-2"/>
    <n v="0"/>
    <n v="-999"/>
    <n v="201811"/>
    <x v="1"/>
  </r>
  <r>
    <n v="2.0699999999999998"/>
    <n v="1.93"/>
    <n v="-2.9"/>
    <n v="-0.1"/>
    <n v="-5.6"/>
    <n v="99"/>
    <n v="95.5"/>
    <n v="0.3"/>
    <n v="2.4"/>
    <n v="0.99"/>
    <n v="251.00000000000034"/>
    <n v="-0.3"/>
    <n v="-4.2"/>
    <n v="-1"/>
    <n v="-12"/>
    <n v="-0.3"/>
    <n v="1.7"/>
    <n v="0.57899999999999996"/>
    <n v="2.7E-2"/>
    <n v="0"/>
    <n v="-999"/>
    <n v="201811"/>
    <x v="1"/>
  </r>
  <r>
    <n v="2.63"/>
    <n v="2.42"/>
    <n v="-4"/>
    <n v="-0.2"/>
    <n v="-8"/>
    <n v="98.9"/>
    <n v="84.5"/>
    <n v="0.3"/>
    <n v="2.6"/>
    <n v="0"/>
    <n v="220"/>
    <n v="-0.3"/>
    <n v="-6.5"/>
    <n v="-1.8"/>
    <n v="-16"/>
    <n v="-0.3"/>
    <n v="1.7"/>
    <n v="0.50800000000000001"/>
    <n v="9.2999999999999999E-2"/>
    <n v="220"/>
    <n v="-0.3"/>
    <n v="201811"/>
    <x v="1"/>
  </r>
  <r>
    <n v="2.21"/>
    <n v="2.06"/>
    <n v="-4.7"/>
    <n v="-1.5"/>
    <n v="-5.9"/>
    <n v="97.7"/>
    <n v="85.5"/>
    <n v="0.9"/>
    <n v="4.4000000000000004"/>
    <n v="0"/>
    <n v="238"/>
    <n v="-0.3"/>
    <n v="-6.4"/>
    <n v="-4.3"/>
    <n v="-10"/>
    <n v="-0.3"/>
    <n v="1.7"/>
    <n v="0.46800000000000003"/>
    <n v="7.9000000000000001E-2"/>
    <n v="0"/>
    <n v="-999"/>
    <n v="201812"/>
    <x v="1"/>
  </r>
  <r>
    <n v="0.5"/>
    <n v="0.46"/>
    <n v="-6.8"/>
    <n v="-5.9"/>
    <n v="-8.3000000000000007"/>
    <n v="96.8"/>
    <n v="87.7"/>
    <n v="1.1000000000000001"/>
    <n v="3.9"/>
    <n v="0"/>
    <n v="241.00000000000011"/>
    <n v="-0.4"/>
    <n v="-7.3"/>
    <n v="-6.2"/>
    <n v="-10.5"/>
    <n v="-0.3"/>
    <n v="1.7"/>
    <n v="0.34499999999999997"/>
    <n v="4.8000000000000001E-2"/>
    <n v="0"/>
    <n v="-999"/>
    <n v="201812"/>
    <x v="1"/>
  </r>
  <r>
    <n v="3.33"/>
    <n v="3.09"/>
    <n v="-9.1999999999999993"/>
    <n v="-4.2"/>
    <n v="-14.1"/>
    <n v="97.5"/>
    <n v="69.3"/>
    <n v="0.9"/>
    <n v="4"/>
    <n v="0"/>
    <n v="227.00000000000031"/>
    <n v="-0.3"/>
    <n v="-12.8"/>
    <n v="-7.1"/>
    <n v="-25.6"/>
    <n v="-0.3"/>
    <n v="1.7"/>
    <n v="0.31"/>
    <n v="0.13700000000000001"/>
    <n v="0"/>
    <n v="-999"/>
    <n v="201812"/>
    <x v="1"/>
  </r>
  <r>
    <n v="4.6100000000000003"/>
    <n v="3.66"/>
    <n v="-15"/>
    <n v="-3.1"/>
    <n v="-21"/>
    <n v="95.8"/>
    <n v="59.2"/>
    <n v="0.2"/>
    <n v="2.4"/>
    <n v="0"/>
    <n v="233.00000000000009"/>
    <n v="-0.6"/>
    <n v="-25.5"/>
    <n v="-13.6"/>
    <n v="-31.8"/>
    <n v="-0.5"/>
    <n v="1.6"/>
    <n v="0.28799999999999998"/>
    <n v="0.19800000000000001"/>
    <n v="0"/>
    <n v="-999"/>
    <n v="201812"/>
    <x v="1"/>
  </r>
  <r>
    <n v="5.24"/>
    <n v="3.49"/>
    <n v="-13.7"/>
    <n v="-5.9"/>
    <n v="-20.3"/>
    <n v="98.6"/>
    <n v="66.8"/>
    <n v="0.7"/>
    <n v="4.5"/>
    <n v="0"/>
    <n v="240.00000000000023"/>
    <n v="-0.8"/>
    <n v="-21.6"/>
    <n v="-12.9"/>
    <n v="-31.2"/>
    <n v="-0.8"/>
    <n v="1.6"/>
    <n v="0.26300000000000001"/>
    <n v="0.13"/>
    <n v="0"/>
    <n v="-999"/>
    <n v="201812"/>
    <x v="1"/>
  </r>
  <r>
    <n v="6.56"/>
    <n v="3.88"/>
    <n v="-13.2"/>
    <n v="-7.5"/>
    <n v="-19.899999999999999"/>
    <n v="95.9"/>
    <n v="79.5"/>
    <n v="1"/>
    <n v="4.3"/>
    <n v="0"/>
    <n v="245"/>
    <n v="-1"/>
    <n v="-21.2"/>
    <n v="-12"/>
    <n v="-31.4"/>
    <n v="-1"/>
    <n v="1.5"/>
    <n v="0.27600000000000002"/>
    <n v="7.0999999999999994E-2"/>
    <n v="0"/>
    <n v="-999"/>
    <n v="201812"/>
    <x v="1"/>
  </r>
  <r>
    <n v="3.65"/>
    <n v="2.93"/>
    <n v="-11.6"/>
    <n v="-10.4"/>
    <n v="-15.2"/>
    <n v="95.3"/>
    <n v="85.9"/>
    <n v="2"/>
    <n v="4.5999999999999996"/>
    <n v="0"/>
    <n v="250"/>
    <n v="-1"/>
    <n v="-14.3"/>
    <n v="-10.6"/>
    <n v="-23.5"/>
    <n v="-1"/>
    <n v="1.6"/>
    <n v="0.23799999999999999"/>
    <n v="3.9E-2"/>
    <n v="0"/>
    <n v="-999"/>
    <n v="201812"/>
    <x v="1"/>
  </r>
  <r>
    <n v="1.85"/>
    <n v="1.71"/>
    <n v="-9.3000000000000007"/>
    <n v="-7.7"/>
    <n v="-13.6"/>
    <n v="95.6"/>
    <n v="89.3"/>
    <n v="1.7"/>
    <n v="3.9"/>
    <n v="0"/>
    <n v="253.00000000000011"/>
    <n v="-0.8"/>
    <n v="-10.3"/>
    <n v="-7.6"/>
    <n v="-19.899999999999999"/>
    <n v="-0.9"/>
    <n v="1.5"/>
    <n v="0.30499999999999999"/>
    <n v="3.6999999999999998E-2"/>
    <n v="0"/>
    <n v="-999"/>
    <n v="201812"/>
    <x v="1"/>
  </r>
  <r>
    <n v="0.9"/>
    <n v="0.84"/>
    <n v="-5.5"/>
    <n v="-4.0999999999999996"/>
    <n v="-7.7"/>
    <n v="97.6"/>
    <n v="95.3"/>
    <n v="2.1"/>
    <n v="4.4000000000000004"/>
    <n v="6.05"/>
    <n v="305"/>
    <n v="-0.7"/>
    <n v="-5.5"/>
    <n v="-4.0999999999999996"/>
    <n v="-7.6"/>
    <n v="-0.7"/>
    <n v="1.4"/>
    <n v="0.42899999999999999"/>
    <n v="2.1000000000000001E-2"/>
    <n v="0"/>
    <n v="-999"/>
    <n v="201812"/>
    <x v="1"/>
  </r>
  <r>
    <n v="3.09"/>
    <n v="2.84"/>
    <n v="-5.9"/>
    <n v="-0.8"/>
    <n v="-12.2"/>
    <n v="98.4"/>
    <n v="92.7"/>
    <n v="0.7"/>
    <n v="3.5"/>
    <n v="1.43"/>
    <n v="307.0000000000004"/>
    <n v="-0.5"/>
    <n v="-9.6"/>
    <n v="-4"/>
    <n v="-21.7"/>
    <n v="-0.6"/>
    <n v="1.4"/>
    <n v="0.53400000000000003"/>
    <n v="4.2000000000000003E-2"/>
    <n v="0"/>
    <n v="-999"/>
    <n v="201812"/>
    <x v="1"/>
  </r>
  <r>
    <n v="0.45"/>
    <n v="0.42"/>
    <n v="-5.5"/>
    <n v="-3.9"/>
    <n v="-7"/>
    <n v="97.7"/>
    <n v="95.8"/>
    <n v="1.6"/>
    <n v="4.4000000000000004"/>
    <n v="6.38"/>
    <n v="364.00000000000034"/>
    <n v="-0.6"/>
    <n v="-6.8"/>
    <n v="-4.4000000000000004"/>
    <n v="-17.100000000000001"/>
    <n v="-0.6"/>
    <n v="1.4"/>
    <n v="0.438"/>
    <n v="1.9E-2"/>
    <n v="0"/>
    <n v="-999"/>
    <n v="201812"/>
    <x v="1"/>
  </r>
  <r>
    <n v="1.64"/>
    <n v="1.53"/>
    <n v="-4.8"/>
    <n v="-3.7"/>
    <n v="-6.1"/>
    <n v="97.3"/>
    <n v="82.7"/>
    <n v="1.9"/>
    <n v="6.3"/>
    <n v="0"/>
    <n v="347"/>
    <n v="-0.5"/>
    <n v="-7.3"/>
    <n v="-4.5"/>
    <n v="-12.4"/>
    <n v="-0.5"/>
    <n v="1.4"/>
    <n v="0.38400000000000001"/>
    <n v="0.08"/>
    <n v="0"/>
    <n v="-999"/>
    <n v="201812"/>
    <x v="1"/>
  </r>
  <r>
    <n v="1.03"/>
    <n v="0.95"/>
    <n v="-2.8"/>
    <n v="-0.8"/>
    <n v="-3.8"/>
    <n v="98.8"/>
    <n v="92"/>
    <n v="2"/>
    <n v="6.3"/>
    <n v="0"/>
    <n v="340"/>
    <n v="-0.5"/>
    <n v="-3.2"/>
    <n v="-1.5"/>
    <n v="-4.7"/>
    <n v="-0.5"/>
    <n v="1.3"/>
    <n v="0.53"/>
    <n v="4.5999999999999999E-2"/>
    <n v="0"/>
    <n v="-999"/>
    <n v="201812"/>
    <x v="1"/>
  </r>
  <r>
    <n v="2.17"/>
    <n v="2.0099999999999998"/>
    <n v="-2.4"/>
    <n v="0.2"/>
    <n v="-4.5999999999999996"/>
    <n v="97.4"/>
    <n v="55.3"/>
    <n v="2.2999999999999998"/>
    <n v="6.1"/>
    <n v="0"/>
    <n v="334.99999999999994"/>
    <n v="-0.5"/>
    <n v="-6.5"/>
    <n v="-3"/>
    <n v="-12.8"/>
    <n v="-0.5"/>
    <n v="1.3"/>
    <n v="0.34300000000000003"/>
    <n v="0.27700000000000002"/>
    <n v="0"/>
    <n v="-999"/>
    <n v="201812"/>
    <x v="1"/>
  </r>
  <r>
    <n v="4.0199999999999996"/>
    <n v="3.36"/>
    <n v="-4.5"/>
    <n v="0.6"/>
    <n v="-9.6999999999999993"/>
    <n v="94.4"/>
    <n v="50.2"/>
    <n v="2"/>
    <n v="6.3"/>
    <n v="1.87"/>
    <n v="343"/>
    <n v="-0.5"/>
    <n v="-10.1"/>
    <n v="-4.8"/>
    <n v="-20.8"/>
    <n v="-0.4"/>
    <n v="1.3"/>
    <n v="0.32"/>
    <n v="0.318"/>
    <n v="0"/>
    <n v="-999"/>
    <n v="201812"/>
    <x v="1"/>
  </r>
  <r>
    <n v="1.1000000000000001"/>
    <n v="0.92"/>
    <n v="-1.3"/>
    <n v="1.2"/>
    <n v="-5.7"/>
    <n v="98.5"/>
    <n v="85.7"/>
    <n v="2.2000000000000002"/>
    <n v="7.3"/>
    <n v="3.2"/>
    <n v="365.00000000000023"/>
    <n v="-0.5"/>
    <n v="-2.4"/>
    <n v="0"/>
    <n v="-7.2"/>
    <n v="-0.5"/>
    <n v="1.3"/>
    <n v="0.57099999999999995"/>
    <n v="9.5000000000000001E-2"/>
    <n v="0"/>
    <n v="-999"/>
    <n v="201812"/>
    <x v="1"/>
  </r>
  <r>
    <n v="2.66"/>
    <n v="2.42"/>
    <n v="-1.8"/>
    <n v="1.8"/>
    <n v="-7.9"/>
    <n v="99.6"/>
    <n v="72.7"/>
    <n v="1.6"/>
    <n v="7.8"/>
    <n v="1.76"/>
    <n v="365.00000000000023"/>
    <n v="-0.4"/>
    <n v="-5.8"/>
    <n v="-0.4"/>
    <n v="-19.100000000000001"/>
    <n v="-0.4"/>
    <n v="1.3"/>
    <n v="0.505"/>
    <n v="0.19"/>
    <n v="0"/>
    <n v="-999"/>
    <n v="201812"/>
    <x v="1"/>
  </r>
  <r>
    <n v="2.0099999999999998"/>
    <n v="1.83"/>
    <n v="-1.6"/>
    <n v="1.1000000000000001"/>
    <n v="-4.0999999999999996"/>
    <n v="97.8"/>
    <n v="79.8"/>
    <n v="1.5"/>
    <n v="6.2"/>
    <n v="1.43"/>
    <n v="374.00000000000011"/>
    <n v="-0.4"/>
    <n v="-4.5"/>
    <n v="-0.1"/>
    <n v="-14.4"/>
    <n v="-0.4"/>
    <n v="1.3"/>
    <n v="0.52800000000000002"/>
    <n v="0.13400000000000001"/>
    <n v="0"/>
    <n v="-999"/>
    <n v="201812"/>
    <x v="1"/>
  </r>
  <r>
    <n v="3.05"/>
    <n v="2.64"/>
    <n v="-3.1"/>
    <n v="1.4"/>
    <n v="-7.9"/>
    <n v="97.7"/>
    <n v="62.7"/>
    <n v="1.5"/>
    <n v="5.6"/>
    <n v="0"/>
    <n v="373.00000000000023"/>
    <n v="-0.4"/>
    <n v="-8.8000000000000007"/>
    <n v="-4.2"/>
    <n v="-19.5"/>
    <n v="-0.4"/>
    <n v="1.3"/>
    <n v="0.42399999999999999"/>
    <n v="0.252"/>
    <n v="0"/>
    <n v="-999"/>
    <n v="201812"/>
    <x v="1"/>
  </r>
  <r>
    <n v="0.83"/>
    <n v="0.7"/>
    <n v="-1.8"/>
    <n v="2"/>
    <n v="-4.3"/>
    <n v="97.8"/>
    <n v="66.599999999999994"/>
    <n v="2.5"/>
    <n v="8.1"/>
    <n v="0"/>
    <n v="377.00000000000023"/>
    <n v="-0.5"/>
    <n v="-3.7"/>
    <n v="0.2"/>
    <n v="-9.5"/>
    <n v="-0.4"/>
    <n v="1.3"/>
    <n v="0.47"/>
    <n v="0.23599999999999999"/>
    <n v="0"/>
    <n v="-999"/>
    <n v="201812"/>
    <x v="1"/>
  </r>
  <r>
    <n v="1.24"/>
    <n v="1.03"/>
    <n v="-7.4"/>
    <n v="-3.8"/>
    <n v="-12.2"/>
    <n v="93.7"/>
    <n v="65.2"/>
    <n v="1.9"/>
    <n v="7.6"/>
    <n v="0"/>
    <n v="365.00000000000023"/>
    <n v="-0.5"/>
    <n v="-9.6"/>
    <n v="-5.9"/>
    <n v="-20.6"/>
    <n v="-0.5"/>
    <n v="1.3"/>
    <n v="0.30099999999999999"/>
    <n v="0.16"/>
    <n v="0"/>
    <n v="-999"/>
    <n v="201812"/>
    <x v="1"/>
  </r>
  <r>
    <n v="2.15"/>
    <n v="1.84"/>
    <n v="-11.6"/>
    <n v="-7"/>
    <n v="-19.600000000000001"/>
    <n v="96.8"/>
    <n v="80.2"/>
    <n v="1.7"/>
    <n v="6.8"/>
    <n v="3.63"/>
    <n v="413.00000000000023"/>
    <n v="-0.5"/>
    <n v="-15.4"/>
    <n v="-7.6"/>
    <n v="-29.3"/>
    <n v="-0.5"/>
    <n v="1.2"/>
    <n v="0.28999999999999998"/>
    <n v="7.1999999999999995E-2"/>
    <n v="0"/>
    <n v="-999"/>
    <n v="201812"/>
    <x v="1"/>
  </r>
  <r>
    <n v="2.39"/>
    <n v="2.0299999999999998"/>
    <n v="-7.2"/>
    <n v="-5.4"/>
    <n v="-8.9"/>
    <n v="96.5"/>
    <n v="93.6"/>
    <n v="1.4"/>
    <n v="4.5"/>
    <n v="0"/>
    <n v="400.00000000000034"/>
    <n v="-0.6"/>
    <n v="-8.1"/>
    <n v="-4.8"/>
    <n v="-13.3"/>
    <n v="-0.5"/>
    <n v="1.2"/>
    <n v="0.38200000000000001"/>
    <n v="2.5999999999999999E-2"/>
    <n v="0"/>
    <n v="-999"/>
    <n v="201812"/>
    <x v="1"/>
  </r>
  <r>
    <n v="1.91"/>
    <n v="1.63"/>
    <n v="-8.1999999999999993"/>
    <n v="-2.6"/>
    <n v="-14.1"/>
    <n v="97.4"/>
    <n v="89.5"/>
    <n v="0.1"/>
    <n v="1.8"/>
    <n v="0"/>
    <n v="385.00000000000023"/>
    <n v="-0.5"/>
    <n v="-12.6"/>
    <n v="-5.2"/>
    <n v="-24.9"/>
    <n v="-0.5"/>
    <n v="1.2"/>
    <n v="0.45100000000000001"/>
    <n v="5.2999999999999999E-2"/>
    <n v="0"/>
    <n v="-999"/>
    <n v="201812"/>
    <x v="1"/>
  </r>
  <r>
    <n v="3.18"/>
    <n v="2.76"/>
    <n v="-10.4"/>
    <n v="-2.8"/>
    <n v="-17.2"/>
    <n v="96.9"/>
    <n v="82.8"/>
    <n v="0.4"/>
    <n v="3.9"/>
    <n v="0"/>
    <n v="384.00000000000034"/>
    <n v="-0.5"/>
    <n v="-16.600000000000001"/>
    <n v="-5.3"/>
    <n v="-27.8"/>
    <n v="-0.5"/>
    <n v="1.2"/>
    <n v="0.41099999999999998"/>
    <n v="8.5000000000000006E-2"/>
    <n v="0"/>
    <n v="-999"/>
    <n v="201812"/>
    <x v="1"/>
  </r>
  <r>
    <n v="1.4"/>
    <n v="1.1399999999999999"/>
    <n v="-9.4"/>
    <n v="-7.8"/>
    <n v="-15.2"/>
    <n v="95.8"/>
    <n v="88.3"/>
    <n v="1"/>
    <n v="4"/>
    <n v="8.69"/>
    <n v="470"/>
    <n v="-0.6"/>
    <n v="-10.6"/>
    <n v="-8.1"/>
    <n v="-23.6"/>
    <n v="-0.6"/>
    <n v="1.2"/>
    <n v="0.3"/>
    <n v="0.04"/>
    <n v="0"/>
    <n v="-999"/>
    <n v="201812"/>
    <x v="1"/>
  </r>
  <r>
    <n v="1.1399999999999999"/>
    <n v="1.06"/>
    <n v="-8.5"/>
    <n v="-6.8"/>
    <n v="-16.899999999999999"/>
    <n v="96.5"/>
    <n v="88"/>
    <n v="1.2"/>
    <n v="4.9000000000000004"/>
    <n v="1.21"/>
    <n v="472.00000000000017"/>
    <n v="-0.6"/>
    <n v="-11.3"/>
    <n v="-7.5"/>
    <n v="-28"/>
    <n v="-0.6"/>
    <n v="1.2"/>
    <n v="0.32300000000000001"/>
    <n v="4.3999999999999997E-2"/>
    <n v="0"/>
    <n v="-999"/>
    <n v="201812"/>
    <x v="1"/>
  </r>
  <r>
    <n v="1.52"/>
    <n v="1.41"/>
    <n v="-11.8"/>
    <n v="-7.7"/>
    <n v="-19"/>
    <n v="94.7"/>
    <n v="86.1"/>
    <n v="0.4"/>
    <n v="2.2999999999999998"/>
    <n v="17.489999999999998"/>
    <n v="627.00000000000023"/>
    <n v="-2.8"/>
    <n v="-14.6"/>
    <n v="-7.7"/>
    <n v="-29.8"/>
    <n v="-0.5"/>
    <n v="1.2"/>
    <n v="0.29499999999999998"/>
    <n v="4.8000000000000001E-2"/>
    <n v="0"/>
    <n v="-999"/>
    <n v="201812"/>
    <x v="1"/>
  </r>
  <r>
    <n v="1.6"/>
    <n v="1.49"/>
    <n v="-4.0999999999999996"/>
    <n v="0.5"/>
    <n v="-8.8000000000000007"/>
    <n v="97"/>
    <n v="77.900000000000006"/>
    <n v="1.7"/>
    <n v="7.7"/>
    <n v="10.23"/>
    <n v="697.00000000000011"/>
    <n v="-2"/>
    <n v="-4.5"/>
    <n v="-0.5"/>
    <n v="-8.3000000000000007"/>
    <n v="-0.5"/>
    <n v="1.2"/>
    <n v="0.49299999999999999"/>
    <n v="0.14000000000000001"/>
    <n v="0"/>
    <n v="-999"/>
    <n v="201812"/>
    <x v="1"/>
  </r>
  <r>
    <n v="2.35"/>
    <n v="1.99"/>
    <n v="-7.1"/>
    <n v="-3.9"/>
    <n v="-9.8000000000000007"/>
    <n v="97.2"/>
    <n v="75.7"/>
    <n v="2.5"/>
    <n v="8"/>
    <n v="3.08"/>
    <n v="687.00000000000023"/>
    <n v="-1.4"/>
    <n v="-8.8000000000000007"/>
    <n v="-4.2"/>
    <n v="-18.100000000000001"/>
    <n v="-0.5"/>
    <n v="1.2"/>
    <n v="0.34599999999999997"/>
    <n v="0.111"/>
    <n v="0"/>
    <n v="-999"/>
    <n v="201812"/>
    <x v="1"/>
  </r>
  <r>
    <n v="5.97"/>
    <n v="3.83"/>
    <n v="-9.8000000000000007"/>
    <n v="-6"/>
    <n v="-14.7"/>
    <n v="95.9"/>
    <n v="54.8"/>
    <n v="0.8"/>
    <n v="3.9"/>
    <n v="0"/>
    <n v="652.00000000000011"/>
    <n v="-1.3"/>
    <n v="-14.1"/>
    <n v="-9"/>
    <n v="-26"/>
    <n v="-0.3"/>
    <n v="1.2"/>
    <n v="0.214"/>
    <n v="0.17599999999999999"/>
    <n v="652.00000000000011"/>
    <n v="-1.3"/>
    <n v="201812"/>
    <x v="1"/>
  </r>
  <r>
    <n v="2.04"/>
    <n v="1.9"/>
    <n v="-5.8"/>
    <n v="-0.7"/>
    <n v="-10.199999999999999"/>
    <n v="96.5"/>
    <n v="78.2"/>
    <n v="0.4"/>
    <n v="2.9"/>
    <n v="0"/>
    <n v="638.00000000000011"/>
    <n v="-1.5"/>
    <n v="-6.8"/>
    <n v="-2"/>
    <n v="-17.3"/>
    <n v="-0.4"/>
    <n v="1.1000000000000001"/>
    <n v="0.45400000000000001"/>
    <n v="0.126"/>
    <n v="0"/>
    <n v="-999"/>
    <n v="201901"/>
    <x v="2"/>
  </r>
  <r>
    <n v="1.4"/>
    <n v="1.3"/>
    <n v="-8.5"/>
    <n v="-7.3"/>
    <n v="-10.1"/>
    <n v="96.1"/>
    <n v="92"/>
    <n v="2.6"/>
    <n v="6.8"/>
    <n v="0"/>
    <n v="620.00000000000011"/>
    <n v="-1.4"/>
    <n v="-8.4"/>
    <n v="-6.8"/>
    <n v="-16.600000000000001"/>
    <n v="-0.4"/>
    <n v="1.1000000000000001"/>
    <n v="0.32500000000000001"/>
    <n v="2.8000000000000001E-2"/>
    <n v="0"/>
    <n v="-999"/>
    <n v="201901"/>
    <x v="2"/>
  </r>
  <r>
    <n v="1.35"/>
    <n v="1.25"/>
    <n v="-3.9"/>
    <n v="0"/>
    <n v="-7.5"/>
    <n v="99"/>
    <n v="94.7"/>
    <n v="2.7"/>
    <n v="6.2"/>
    <n v="2"/>
    <n v="613.00000000000023"/>
    <n v="-1.3"/>
    <n v="-3.9"/>
    <n v="-0.4"/>
    <n v="-7"/>
    <n v="-0.4"/>
    <n v="1.1000000000000001"/>
    <n v="0.57799999999999996"/>
    <n v="3.2000000000000001E-2"/>
    <n v="0"/>
    <n v="-999"/>
    <n v="201901"/>
    <x v="2"/>
  </r>
  <r>
    <n v="3.22"/>
    <n v="2.98"/>
    <n v="-3.6"/>
    <n v="1.3"/>
    <n v="-11.5"/>
    <n v="99"/>
    <n v="85.7"/>
    <n v="1.1000000000000001"/>
    <n v="4.8"/>
    <n v="0"/>
    <n v="594.00000000000011"/>
    <n v="-1.1000000000000001"/>
    <n v="-10.7"/>
    <n v="-1.6"/>
    <n v="-21.8"/>
    <n v="-0.3"/>
    <n v="1.1000000000000001"/>
    <n v="0.57499999999999996"/>
    <n v="9.6000000000000002E-2"/>
    <n v="0"/>
    <n v="-999"/>
    <n v="201901"/>
    <x v="2"/>
  </r>
  <r>
    <n v="2.13"/>
    <n v="1.98"/>
    <n v="-2.4"/>
    <n v="0.1"/>
    <n v="-4.7"/>
    <n v="98"/>
    <n v="81.900000000000006"/>
    <n v="2.4"/>
    <n v="6.3"/>
    <n v="0"/>
    <n v="587.00000000000023"/>
    <n v="-1.4"/>
    <n v="-4.7"/>
    <n v="-1.7"/>
    <n v="-8.5"/>
    <n v="-0.4"/>
    <n v="1.1000000000000001"/>
    <n v="0.504"/>
    <n v="0.111"/>
    <n v="0"/>
    <n v="-999"/>
    <n v="201901"/>
    <x v="2"/>
  </r>
  <r>
    <n v="3.33"/>
    <n v="2.93"/>
    <n v="-5.8"/>
    <n v="-0.6"/>
    <n v="-16.100000000000001"/>
    <n v="98"/>
    <n v="59.3"/>
    <n v="1.6"/>
    <n v="5.5"/>
    <n v="0"/>
    <n v="574.00000000000011"/>
    <n v="-1.2"/>
    <n v="-10.9"/>
    <n v="-2.7"/>
    <n v="-26"/>
    <n v="-0.4"/>
    <n v="1.1000000000000001"/>
    <n v="0.34699999999999998"/>
    <n v="0.23799999999999999"/>
    <n v="0"/>
    <n v="-999"/>
    <n v="201901"/>
    <x v="2"/>
  </r>
  <r>
    <n v="3.9"/>
    <n v="3.59"/>
    <n v="-10.3"/>
    <n v="-4.3"/>
    <n v="-20.6"/>
    <n v="97.1"/>
    <n v="55.1"/>
    <n v="1.5"/>
    <n v="7.9"/>
    <n v="0.99"/>
    <n v="572.00000000000011"/>
    <n v="-1.7"/>
    <n v="-16.2"/>
    <n v="-8"/>
    <n v="-31.5"/>
    <n v="-0.4"/>
    <n v="1.1000000000000001"/>
    <n v="0.245"/>
    <n v="0.19900000000000001"/>
    <n v="0"/>
    <n v="-999"/>
    <n v="201901"/>
    <x v="2"/>
  </r>
  <r>
    <n v="2.0499999999999998"/>
    <n v="1.71"/>
    <n v="-11.1"/>
    <n v="-6.4"/>
    <n v="-20.9"/>
    <n v="94.8"/>
    <n v="37.4"/>
    <n v="2.2000000000000002"/>
    <n v="6.1"/>
    <n v="3.96"/>
    <n v="613.00000000000023"/>
    <n v="-2.2999999999999998"/>
    <n v="-14.8"/>
    <n v="-6.4"/>
    <n v="-32.4"/>
    <n v="-0.4"/>
    <n v="1.1000000000000001"/>
    <n v="0.14099999999999999"/>
    <n v="0.23699999999999999"/>
    <n v="0"/>
    <n v="-999"/>
    <n v="201901"/>
    <x v="2"/>
  </r>
  <r>
    <n v="1.43"/>
    <n v="1.21"/>
    <n v="-2.5"/>
    <n v="0.5"/>
    <n v="-6.4"/>
    <n v="98.6"/>
    <n v="87.5"/>
    <n v="2.2999999999999998"/>
    <n v="5.2"/>
    <n v="0"/>
    <n v="602.00000000000011"/>
    <n v="-2"/>
    <n v="-3.1"/>
    <n v="-0.7"/>
    <n v="-6.5"/>
    <n v="-0.4"/>
    <n v="1.1000000000000001"/>
    <n v="0.55400000000000005"/>
    <n v="7.9000000000000001E-2"/>
    <n v="0"/>
    <n v="-999"/>
    <n v="201901"/>
    <x v="2"/>
  </r>
  <r>
    <n v="3.59"/>
    <n v="3.16"/>
    <n v="-1.8"/>
    <n v="1.2"/>
    <n v="-3.9"/>
    <n v="98.7"/>
    <n v="94.2"/>
    <n v="1.9"/>
    <n v="4"/>
    <n v="0"/>
    <n v="589.00000000000023"/>
    <n v="-1.3"/>
    <n v="-4"/>
    <n v="-1"/>
    <n v="-12.3"/>
    <n v="-0.4"/>
    <n v="1.1000000000000001"/>
    <n v="0.627"/>
    <n v="3.9E-2"/>
    <n v="0"/>
    <n v="-999"/>
    <n v="201901"/>
    <x v="2"/>
  </r>
  <r>
    <n v="3.15"/>
    <n v="2.93"/>
    <n v="-2.2999999999999998"/>
    <n v="-0.2"/>
    <n v="-3.6"/>
    <n v="98.6"/>
    <n v="89.4"/>
    <n v="2.2000000000000002"/>
    <n v="4.9000000000000004"/>
    <n v="0"/>
    <n v="589.00000000000023"/>
    <n v="-1.2"/>
    <n v="-5.7"/>
    <n v="-1.5"/>
    <n v="-12.4"/>
    <n v="-0.4"/>
    <n v="1.1000000000000001"/>
    <n v="0.53800000000000003"/>
    <n v="6.4000000000000001E-2"/>
    <n v="0"/>
    <n v="-999"/>
    <n v="201901"/>
    <x v="2"/>
  </r>
  <r>
    <n v="4"/>
    <n v="3.51"/>
    <n v="-3.3"/>
    <n v="0.6"/>
    <n v="-9.8000000000000007"/>
    <n v="98.4"/>
    <n v="75.599999999999994"/>
    <n v="2"/>
    <n v="5.0999999999999996"/>
    <n v="0"/>
    <n v="586.00000000000011"/>
    <n v="-1.2"/>
    <n v="-9.9"/>
    <n v="-3.7"/>
    <n v="-18.7"/>
    <n v="-0.4"/>
    <n v="1.1000000000000001"/>
    <n v="0.48199999999999998"/>
    <n v="0.156"/>
    <n v="0"/>
    <n v="-999"/>
    <n v="201901"/>
    <x v="2"/>
  </r>
  <r>
    <n v="5.15"/>
    <n v="4.4800000000000004"/>
    <n v="-6.5"/>
    <n v="3.1"/>
    <n v="-12"/>
    <n v="97.2"/>
    <n v="59.1"/>
    <n v="0.8"/>
    <n v="3.7"/>
    <n v="0"/>
    <n v="574.00000000000011"/>
    <n v="-1.6"/>
    <n v="-16.2"/>
    <n v="-4.3"/>
    <n v="-23.9"/>
    <n v="-0.3"/>
    <n v="1.1000000000000001"/>
    <n v="0.45100000000000001"/>
    <n v="0.312"/>
    <n v="0"/>
    <n v="-999"/>
    <n v="201901"/>
    <x v="2"/>
  </r>
  <r>
    <n v="5.17"/>
    <n v="4.6399999999999997"/>
    <n v="-8"/>
    <n v="5.5"/>
    <n v="-14.8"/>
    <n v="96.1"/>
    <n v="37.799999999999997"/>
    <n v="0.6"/>
    <n v="2.6"/>
    <n v="0"/>
    <n v="570.00000000000023"/>
    <n v="-2.2999999999999998"/>
    <n v="-21"/>
    <n v="-6.3"/>
    <n v="-28.1"/>
    <n v="-0.3"/>
    <n v="1.1000000000000001"/>
    <n v="0.34100000000000003"/>
    <n v="0.56200000000000006"/>
    <n v="0"/>
    <n v="-999"/>
    <n v="201901"/>
    <x v="2"/>
  </r>
  <r>
    <n v="5.26"/>
    <n v="4.53"/>
    <n v="-7.4"/>
    <n v="0.1"/>
    <n v="-13.2"/>
    <n v="94.1"/>
    <n v="50.1"/>
    <n v="1.4"/>
    <n v="5.2"/>
    <n v="0"/>
    <n v="573.00000000000023"/>
    <n v="-2.7"/>
    <n v="-17.399999999999999"/>
    <n v="-6.1"/>
    <n v="-25.3"/>
    <n v="-0.4"/>
    <n v="1.1000000000000001"/>
    <n v="0.308"/>
    <n v="0.307"/>
    <n v="0"/>
    <n v="-999"/>
    <n v="201901"/>
    <x v="2"/>
  </r>
  <r>
    <n v="2.68"/>
    <n v="2.2000000000000002"/>
    <n v="-3.9"/>
    <n v="-0.4"/>
    <n v="-8.1"/>
    <n v="87.4"/>
    <n v="69.7"/>
    <n v="2.2999999999999998"/>
    <n v="5.4"/>
    <n v="0"/>
    <n v="571.00000000000023"/>
    <n v="-2.5"/>
    <n v="-6"/>
    <n v="-2.8"/>
    <n v="-17"/>
    <n v="-0.5"/>
    <n v="1"/>
    <n v="0.41299999999999998"/>
    <n v="0.18"/>
    <n v="0"/>
    <n v="-999"/>
    <n v="201901"/>
    <x v="2"/>
  </r>
  <r>
    <n v="1.69"/>
    <n v="1.56"/>
    <n v="-2.4"/>
    <n v="-0.3"/>
    <n v="-3.9"/>
    <n v="97.5"/>
    <n v="83"/>
    <n v="2.1"/>
    <n v="6.2"/>
    <n v="3.74"/>
    <n v="590.00000000000011"/>
    <n v="-1.7"/>
    <n v="-4.4000000000000004"/>
    <n v="-2.2999999999999998"/>
    <n v="-10.199999999999999"/>
    <n v="-0.5"/>
    <n v="1"/>
    <n v="0.496"/>
    <n v="0.10199999999999999"/>
    <n v="0"/>
    <n v="-999"/>
    <n v="201901"/>
    <x v="2"/>
  </r>
  <r>
    <n v="2.91"/>
    <n v="2.7"/>
    <n v="-3.9"/>
    <n v="-0.9"/>
    <n v="-6.8"/>
    <n v="97.9"/>
    <n v="86.9"/>
    <n v="1.3"/>
    <n v="5.9"/>
    <n v="2.2000000000000002"/>
    <n v="605.00000000000023"/>
    <n v="-1.4"/>
    <n v="-7.1"/>
    <n v="-4"/>
    <n v="-14.3"/>
    <n v="-0.4"/>
    <n v="1"/>
    <n v="0.497"/>
    <n v="7.4999999999999997E-2"/>
    <n v="0"/>
    <n v="-999"/>
    <n v="201901"/>
    <x v="2"/>
  </r>
  <r>
    <n v="5.82"/>
    <n v="5.16"/>
    <n v="-3.6"/>
    <n v="2.1"/>
    <n v="-10.8"/>
    <n v="98.5"/>
    <n v="62.4"/>
    <n v="1.5"/>
    <n v="5.2"/>
    <n v="2.42"/>
    <n v="614.00000000000011"/>
    <n v="-1.2"/>
    <n v="-8.9"/>
    <n v="-1.8"/>
    <n v="-21"/>
    <n v="-0.3"/>
    <n v="1.1000000000000001"/>
    <n v="0.443"/>
    <n v="0.26700000000000002"/>
    <n v="0"/>
    <n v="-999"/>
    <n v="201901"/>
    <x v="2"/>
  </r>
  <r>
    <n v="3.41"/>
    <n v="2.97"/>
    <n v="-8.9"/>
    <n v="-3"/>
    <n v="-14"/>
    <n v="96.6"/>
    <n v="75.3"/>
    <n v="1.2"/>
    <n v="5.6"/>
    <n v="0"/>
    <n v="603"/>
    <n v="-1.6"/>
    <n v="-15.6"/>
    <n v="-7.3"/>
    <n v="-24"/>
    <n v="-0.4"/>
    <n v="1"/>
    <n v="0.36799999999999999"/>
    <n v="0.121"/>
    <n v="0"/>
    <n v="-999"/>
    <n v="201901"/>
    <x v="2"/>
  </r>
  <r>
    <n v="1.44"/>
    <n v="1.29"/>
    <n v="-10.4"/>
    <n v="-5"/>
    <n v="-17.8"/>
    <n v="97.2"/>
    <n v="78.8"/>
    <n v="1.1000000000000001"/>
    <n v="5.0999999999999996"/>
    <n v="0"/>
    <n v="602.00000000000011"/>
    <n v="-2"/>
    <n v="-18.600000000000001"/>
    <n v="-7.2"/>
    <n v="-28.3"/>
    <n v="-0.5"/>
    <n v="1"/>
    <n v="0.33200000000000002"/>
    <n v="8.8999999999999996E-2"/>
    <n v="0"/>
    <n v="-999"/>
    <n v="201901"/>
    <x v="2"/>
  </r>
  <r>
    <n v="1.59"/>
    <n v="1.48"/>
    <n v="-8"/>
    <n v="-6.5"/>
    <n v="-13.5"/>
    <n v="95.7"/>
    <n v="89.9"/>
    <n v="1.3"/>
    <n v="4.2"/>
    <n v="9.9"/>
    <n v="694.00000000000023"/>
    <n v="-2.2000000000000002"/>
    <n v="-8.5"/>
    <n v="-6.6"/>
    <n v="-17.100000000000001"/>
    <n v="-0.4"/>
    <n v="1"/>
    <n v="0.33700000000000002"/>
    <n v="3.7999999999999999E-2"/>
    <n v="0"/>
    <n v="-999"/>
    <n v="201901"/>
    <x v="2"/>
  </r>
  <r>
    <n v="4.17"/>
    <n v="3.87"/>
    <n v="-6.2"/>
    <n v="-2.9"/>
    <n v="-12.4"/>
    <n v="97.4"/>
    <n v="91.9"/>
    <n v="1.5"/>
    <n v="5.9"/>
    <n v="8.69"/>
    <n v="752.00000000000023"/>
    <n v="-1.9"/>
    <n v="-10.7"/>
    <n v="-3.3"/>
    <n v="-23.3"/>
    <n v="-0.5"/>
    <n v="1"/>
    <n v="0.45300000000000001"/>
    <n v="0.04"/>
    <n v="0"/>
    <n v="-999"/>
    <n v="201901"/>
    <x v="2"/>
  </r>
  <r>
    <n v="5.91"/>
    <n v="5.19"/>
    <n v="-4.3"/>
    <n v="2"/>
    <n v="-11.9"/>
    <n v="98"/>
    <n v="45.9"/>
    <n v="0.8"/>
    <n v="4.3"/>
    <n v="0"/>
    <n v="731.00000000000011"/>
    <n v="-1.5"/>
    <n v="-11"/>
    <n v="-5"/>
    <n v="-22.7"/>
    <n v="-0.3"/>
    <n v="1"/>
    <n v="0.32400000000000001"/>
    <n v="0.38200000000000001"/>
    <n v="0"/>
    <n v="-999"/>
    <n v="201901"/>
    <x v="2"/>
  </r>
  <r>
    <n v="5.9"/>
    <n v="5.24"/>
    <n v="-2.2999999999999998"/>
    <n v="3.3"/>
    <n v="-10.7"/>
    <n v="98.1"/>
    <n v="55.9"/>
    <n v="1.3"/>
    <n v="6"/>
    <n v="0"/>
    <n v="713.00000000000011"/>
    <n v="-1.4"/>
    <n v="-7.9"/>
    <n v="-1"/>
    <n v="-20.9"/>
    <n v="-0.3"/>
    <n v="1.1000000000000001"/>
    <n v="0.433"/>
    <n v="0.34100000000000003"/>
    <n v="0"/>
    <n v="-999"/>
    <n v="201901"/>
    <x v="2"/>
  </r>
  <r>
    <n v="6.13"/>
    <n v="5.42"/>
    <n v="-0.5"/>
    <n v="12.9"/>
    <n v="-8.1"/>
    <n v="98.5"/>
    <n v="38.5"/>
    <n v="0.7"/>
    <n v="4.9000000000000004"/>
    <n v="0"/>
    <n v="699.00000000000011"/>
    <n v="-1.3"/>
    <n v="-9.8000000000000007"/>
    <n v="0.6"/>
    <n v="-16.7"/>
    <n v="-0.3"/>
    <n v="1.1000000000000001"/>
    <n v="0.57299999999999995"/>
    <n v="0.91500000000000004"/>
    <n v="0"/>
    <n v="-999"/>
    <n v="201901"/>
    <x v="2"/>
  </r>
  <r>
    <n v="6.75"/>
    <n v="5.98"/>
    <n v="-1.2"/>
    <n v="4.9000000000000004"/>
    <n v="-14.8"/>
    <n v="95.7"/>
    <n v="46.9"/>
    <n v="2.7"/>
    <n v="7.4"/>
    <n v="0"/>
    <n v="688.00000000000011"/>
    <n v="-1.2"/>
    <n v="-8.6"/>
    <n v="-0.4"/>
    <n v="-26.8"/>
    <n v="-0.3"/>
    <n v="1.1000000000000001"/>
    <n v="0.40600000000000003"/>
    <n v="0.46"/>
    <n v="0"/>
    <n v="-999"/>
    <n v="201901"/>
    <x v="2"/>
  </r>
  <r>
    <n v="5.16"/>
    <n v="4.66"/>
    <n v="-11.4"/>
    <n v="-0.2"/>
    <n v="-17.7"/>
    <n v="96.3"/>
    <n v="42.1"/>
    <n v="0.5"/>
    <n v="3.5"/>
    <n v="0"/>
    <n v="673.00000000000023"/>
    <n v="-1.4"/>
    <n v="-21.6"/>
    <n v="-7.7"/>
    <n v="-30"/>
    <n v="-0.4"/>
    <n v="1"/>
    <n v="0.253"/>
    <n v="0.34799999999999998"/>
    <n v="0"/>
    <n v="-999"/>
    <n v="201901"/>
    <x v="2"/>
  </r>
  <r>
    <n v="6.98"/>
    <n v="6.29"/>
    <n v="-10.8"/>
    <n v="5.7"/>
    <n v="-19.899999999999999"/>
    <n v="94.5"/>
    <n v="12.9"/>
    <n v="0.4"/>
    <n v="3.4"/>
    <n v="0"/>
    <n v="677.00000000000023"/>
    <n v="-1.8"/>
    <n v="-23.5"/>
    <n v="-7.8"/>
    <n v="-31.2"/>
    <n v="-0.3"/>
    <n v="1"/>
    <n v="0.11799999999999999"/>
    <n v="0.79700000000000004"/>
    <n v="0"/>
    <n v="-999"/>
    <n v="201901"/>
    <x v="2"/>
  </r>
  <r>
    <n v="4.1500000000000004"/>
    <n v="3.4"/>
    <n v="-4.9000000000000004"/>
    <n v="5.3"/>
    <n v="-15.8"/>
    <n v="91"/>
    <n v="31.7"/>
    <n v="0.4"/>
    <n v="2.4"/>
    <n v="0"/>
    <n v="675.00000000000023"/>
    <n v="-2.1"/>
    <n v="-8.6999999999999993"/>
    <n v="-1.4"/>
    <n v="-25.8"/>
    <n v="-0.4"/>
    <n v="1"/>
    <n v="0.28199999999999997"/>
    <n v="0.60799999999999998"/>
    <n v="0"/>
    <n v="-999"/>
    <n v="201901"/>
    <x v="2"/>
  </r>
  <r>
    <n v="2.76"/>
    <n v="2.25"/>
    <n v="-3.3"/>
    <n v="2.6"/>
    <n v="-6.1"/>
    <n v="92.8"/>
    <n v="56.3"/>
    <n v="0.9"/>
    <n v="5.2"/>
    <n v="0"/>
    <n v="670.00000000000011"/>
    <n v="-1.8"/>
    <n v="-5.7"/>
    <n v="-1.2"/>
    <n v="-11.6"/>
    <n v="-0.4"/>
    <n v="1"/>
    <n v="0.41399999999999998"/>
    <n v="0.32200000000000001"/>
    <n v="670.00000000000011"/>
    <n v="-1.8"/>
    <n v="201901"/>
    <x v="2"/>
  </r>
  <r>
    <n v="4.37"/>
    <n v="3.59"/>
    <n v="-2.8"/>
    <n v="-0.6"/>
    <n v="-4.5"/>
    <n v="98.4"/>
    <n v="79.2"/>
    <n v="2.1"/>
    <n v="6.4"/>
    <n v="0"/>
    <n v="663.00000000000023"/>
    <n v="-1.4"/>
    <n v="-4.3"/>
    <n v="-1.9"/>
    <n v="-6.5"/>
    <n v="-0.4"/>
    <n v="0.9"/>
    <n v="0.46300000000000002"/>
    <n v="0.122"/>
    <n v="0"/>
    <n v="-999"/>
    <n v="201902"/>
    <x v="2"/>
  </r>
  <r>
    <n v="6.06"/>
    <n v="5.45"/>
    <n v="-4.2"/>
    <n v="1.8"/>
    <n v="-13.7"/>
    <n v="98.5"/>
    <n v="51.8"/>
    <n v="1.7"/>
    <n v="5.7"/>
    <n v="3.08"/>
    <n v="684.00000000000011"/>
    <n v="-1.1000000000000001"/>
    <n v="-10.4"/>
    <n v="-2.5"/>
    <n v="-22.9"/>
    <n v="-0.3"/>
    <n v="1"/>
    <n v="0.36"/>
    <n v="0.33500000000000002"/>
    <n v="0"/>
    <n v="-999"/>
    <n v="201902"/>
    <x v="2"/>
  </r>
  <r>
    <n v="5.4"/>
    <n v="4.7"/>
    <n v="-15.2"/>
    <n v="-8.5"/>
    <n v="-24.2"/>
    <n v="95"/>
    <n v="50.9"/>
    <n v="1.5"/>
    <n v="4.8"/>
    <n v="0"/>
    <n v="675.00000000000023"/>
    <n v="-1.2"/>
    <n v="-14.5"/>
    <n v="-9.1999999999999993"/>
    <n v="-22.4"/>
    <n v="-0.4"/>
    <n v="1"/>
    <n v="0.16400000000000001"/>
    <n v="0.158"/>
    <n v="0"/>
    <n v="-999"/>
    <n v="201902"/>
    <x v="2"/>
  </r>
  <r>
    <n v="6.62"/>
    <n v="6.05"/>
    <n v="-23.3"/>
    <n v="-18.899999999999999"/>
    <n v="-27.2"/>
    <n v="87.3"/>
    <n v="68.400000000000006"/>
    <n v="3.3"/>
    <n v="7.4"/>
    <n v="0"/>
    <n v="667.00000000000023"/>
    <n v="-1.6"/>
    <n v="-25"/>
    <n v="-19.7"/>
    <n v="-35.1"/>
    <n v="-0.5"/>
    <n v="0.8"/>
    <n v="9.4E-2"/>
    <n v="4.2999999999999997E-2"/>
    <n v="0"/>
    <n v="-999"/>
    <n v="201902"/>
    <x v="2"/>
  </r>
  <r>
    <n v="7.25"/>
    <n v="6.37"/>
    <n v="-21.8"/>
    <n v="-13.8"/>
    <n v="-30.3"/>
    <n v="86.9"/>
    <n v="40.1"/>
    <n v="1.6"/>
    <n v="7"/>
    <n v="0"/>
    <n v="669.00000000000023"/>
    <n v="-2.1"/>
    <n v="-28.4"/>
    <n v="-17.100000000000001"/>
    <n v="-43.1"/>
    <n v="-0.5"/>
    <n v="0.9"/>
    <n v="8.4000000000000005E-2"/>
    <n v="0.126"/>
    <n v="0"/>
    <n v="-999"/>
    <n v="201902"/>
    <x v="2"/>
  </r>
  <r>
    <n v="8.52"/>
    <n v="7.64"/>
    <n v="-20.6"/>
    <n v="-13.4"/>
    <n v="-26"/>
    <n v="90.3"/>
    <n v="54.6"/>
    <n v="1.5"/>
    <n v="5.6"/>
    <n v="0"/>
    <n v="663.00000000000023"/>
    <n v="-2.7"/>
    <n v="-28.9"/>
    <n v="-17.5"/>
    <n v="-36"/>
    <n v="-0.5"/>
    <n v="0.8"/>
    <n v="0.11899999999999999"/>
    <n v="9.9000000000000005E-2"/>
    <n v="0"/>
    <n v="-999"/>
    <n v="201902"/>
    <x v="2"/>
  </r>
  <r>
    <n v="4.21"/>
    <n v="3.46"/>
    <n v="-14.8"/>
    <n v="-7.3"/>
    <n v="-25"/>
    <n v="93.2"/>
    <n v="40.700000000000003"/>
    <n v="0.4"/>
    <n v="3.1"/>
    <n v="2.09"/>
    <n v="687.00000000000023"/>
    <n v="-3"/>
    <n v="-17.5"/>
    <n v="-9.6999999999999993"/>
    <n v="-35.299999999999997"/>
    <n v="-0.6"/>
    <n v="0.9"/>
    <n v="0.14399999999999999"/>
    <n v="0.20899999999999999"/>
    <n v="0"/>
    <n v="-999"/>
    <n v="201902"/>
    <x v="2"/>
  </r>
  <r>
    <n v="5.0599999999999996"/>
    <n v="4.7"/>
    <n v="-14"/>
    <n v="-11.6"/>
    <n v="-16.8"/>
    <n v="92.6"/>
    <n v="81.900000000000006"/>
    <n v="2.1"/>
    <n v="6.7"/>
    <n v="5.94"/>
    <n v="739"/>
    <n v="-2.7"/>
    <n v="-15.1"/>
    <n v="-12"/>
    <n v="-19"/>
    <n v="-0.5"/>
    <n v="0.9"/>
    <n v="0.20599999999999999"/>
    <n v="4.4999999999999998E-2"/>
    <n v="0"/>
    <n v="-999"/>
    <n v="201902"/>
    <x v="2"/>
  </r>
  <r>
    <n v="6.94"/>
    <n v="6.1"/>
    <n v="-18"/>
    <n v="-16.2"/>
    <n v="-19.899999999999999"/>
    <n v="85.8"/>
    <n v="76.599999999999994"/>
    <n v="3.9"/>
    <n v="9.1"/>
    <n v="0"/>
    <n v="694.00000000000023"/>
    <n v="-2.4"/>
    <n v="-20.100000000000001"/>
    <n v="-15.6"/>
    <n v="-27.6"/>
    <n v="-0.6"/>
    <n v="0.9"/>
    <n v="0.13200000000000001"/>
    <n v="0.04"/>
    <n v="0"/>
    <n v="-999"/>
    <n v="201902"/>
    <x v="2"/>
  </r>
  <r>
    <n v="7.61"/>
    <n v="6.92"/>
    <n v="-19.2"/>
    <n v="-9"/>
    <n v="-28.9"/>
    <n v="94.7"/>
    <n v="45.6"/>
    <n v="0.9"/>
    <n v="5.5"/>
    <n v="0.55000000000000004"/>
    <n v="701.00000000000011"/>
    <n v="-2.2999999999999998"/>
    <n v="-24.4"/>
    <n v="-14.1"/>
    <n v="-37.299999999999997"/>
    <n v="-0.5"/>
    <n v="0.9"/>
    <n v="0.14099999999999999"/>
    <n v="0.16800000000000001"/>
    <n v="0"/>
    <n v="-999"/>
    <n v="201902"/>
    <x v="2"/>
  </r>
  <r>
    <n v="6.84"/>
    <n v="6.36"/>
    <n v="-17.399999999999999"/>
    <n v="-11.1"/>
    <n v="-29.9"/>
    <n v="87.5"/>
    <n v="64.5"/>
    <n v="1.5"/>
    <n v="7.7"/>
    <n v="0"/>
    <n v="713.00000000000011"/>
    <n v="-2.6"/>
    <n v="-21.9"/>
    <n v="-12.5"/>
    <n v="-39.6"/>
    <n v="-0.6"/>
    <n v="0.8"/>
    <n v="0.16900000000000001"/>
    <n v="9.2999999999999999E-2"/>
    <n v="0"/>
    <n v="-999"/>
    <n v="201902"/>
    <x v="2"/>
  </r>
  <r>
    <n v="3.31"/>
    <n v="3.08"/>
    <n v="-12.6"/>
    <n v="-9.1999999999999993"/>
    <n v="-20"/>
    <n v="92.8"/>
    <n v="85.5"/>
    <n v="1.4"/>
    <n v="4.9000000000000004"/>
    <n v="7.37"/>
    <n v="777"/>
    <n v="-2.6"/>
    <n v="-15.1"/>
    <n v="-9.5"/>
    <n v="-31"/>
    <n v="-0.6"/>
    <n v="0.9"/>
    <n v="0.26"/>
    <n v="4.3999999999999997E-2"/>
    <n v="0"/>
    <n v="-999"/>
    <n v="201902"/>
    <x v="2"/>
  </r>
  <r>
    <n v="9.02"/>
    <n v="8.39"/>
    <n v="-13.4"/>
    <n v="-3.4"/>
    <n v="-21.3"/>
    <n v="98"/>
    <n v="62.9"/>
    <n v="0.6"/>
    <n v="4"/>
    <n v="2.2000000000000002"/>
    <n v="776"/>
    <n v="-2.2999999999999998"/>
    <n v="-20.8"/>
    <n v="-8.1999999999999993"/>
    <n v="-33.9"/>
    <n v="-0.5"/>
    <n v="0.9"/>
    <n v="0.29899999999999999"/>
    <n v="0.17599999999999999"/>
    <n v="0"/>
    <n v="-999"/>
    <n v="201902"/>
    <x v="2"/>
  </r>
  <r>
    <n v="5.53"/>
    <n v="5.09"/>
    <n v="-7.7"/>
    <n v="-4.3"/>
    <n v="-12.6"/>
    <n v="93.1"/>
    <n v="53.7"/>
    <n v="1.9"/>
    <n v="5.7"/>
    <n v="2.2000000000000002"/>
    <n v="795.00000000000011"/>
    <n v="-2.1"/>
    <n v="-12.3"/>
    <n v="-5.2"/>
    <n v="-25.6"/>
    <n v="-0.4"/>
    <n v="0.9"/>
    <n v="0.23799999999999999"/>
    <n v="0.20599999999999999"/>
    <n v="0"/>
    <n v="-999"/>
    <n v="201902"/>
    <x v="2"/>
  </r>
  <r>
    <n v="5.74"/>
    <n v="5.33"/>
    <n v="-6"/>
    <n v="-1.8"/>
    <n v="-10.5"/>
    <n v="96"/>
    <n v="82.1"/>
    <n v="0.9"/>
    <n v="3.7"/>
    <n v="2.86"/>
    <n v="817.00000000000023"/>
    <n v="-2"/>
    <n v="-8.4"/>
    <n v="-3.1"/>
    <n v="-19.3"/>
    <n v="-0.5"/>
    <n v="0.9"/>
    <n v="0.439"/>
    <n v="9.6000000000000002E-2"/>
    <n v="0"/>
    <n v="-999"/>
    <n v="201902"/>
    <x v="2"/>
  </r>
  <r>
    <n v="4.8"/>
    <n v="4.4400000000000004"/>
    <n v="-6.9"/>
    <n v="-2.4"/>
    <n v="-12.6"/>
    <n v="97.8"/>
    <n v="66.099999999999994"/>
    <n v="0.8"/>
    <n v="3.9"/>
    <n v="0"/>
    <n v="804.00000000000023"/>
    <n v="-1.7"/>
    <n v="-9.3000000000000007"/>
    <n v="-4.3"/>
    <n v="-22.3"/>
    <n v="-0.5"/>
    <n v="0.9"/>
    <n v="0.33800000000000002"/>
    <n v="0.17299999999999999"/>
    <n v="0"/>
    <n v="-999"/>
    <n v="201902"/>
    <x v="2"/>
  </r>
  <r>
    <n v="5.31"/>
    <n v="4.93"/>
    <n v="-10.6"/>
    <n v="-7.2"/>
    <n v="-19.3"/>
    <n v="95.9"/>
    <n v="84.9"/>
    <n v="1.6"/>
    <n v="5.4"/>
    <n v="6.05"/>
    <n v="842.00000000000011"/>
    <n v="-1.5"/>
    <n v="-11.8"/>
    <n v="-7.3"/>
    <n v="-32"/>
    <n v="-0.5"/>
    <n v="0.8"/>
    <n v="0.30199999999999999"/>
    <n v="5.3999999999999999E-2"/>
    <n v="0"/>
    <n v="-999"/>
    <n v="201902"/>
    <x v="2"/>
  </r>
  <r>
    <n v="10.25"/>
    <n v="9.4700000000000006"/>
    <n v="-14.1"/>
    <n v="-7.4"/>
    <n v="-23.4"/>
    <n v="97.3"/>
    <n v="65.099999999999994"/>
    <n v="1"/>
    <n v="4.4000000000000004"/>
    <n v="0"/>
    <n v="810"/>
    <n v="-1.3"/>
    <n v="-21.3"/>
    <n v="-9.8000000000000007"/>
    <n v="-35"/>
    <n v="-0.4"/>
    <n v="0.8"/>
    <n v="0.22800000000000001"/>
    <n v="0.122"/>
    <n v="0"/>
    <n v="-999"/>
    <n v="201902"/>
    <x v="2"/>
  </r>
  <r>
    <n v="5.34"/>
    <n v="4.4800000000000004"/>
    <n v="-8.1"/>
    <n v="-4.5"/>
    <n v="-14.3"/>
    <n v="95"/>
    <n v="78.400000000000006"/>
    <n v="1.3"/>
    <n v="5.9"/>
    <n v="9.9"/>
    <n v="893.00000000000023"/>
    <n v="-1.3"/>
    <n v="-9.3000000000000007"/>
    <n v="-5.9"/>
    <n v="-22.3"/>
    <n v="-0.4"/>
    <n v="0.8"/>
    <n v="0.34300000000000003"/>
    <n v="9.4E-2"/>
    <n v="0"/>
    <n v="-999"/>
    <n v="201902"/>
    <x v="2"/>
  </r>
  <r>
    <n v="6.03"/>
    <n v="5.38"/>
    <n v="-8.8000000000000007"/>
    <n v="-7.2"/>
    <n v="-9.8000000000000007"/>
    <n v="95"/>
    <n v="78.2"/>
    <n v="2"/>
    <n v="7"/>
    <n v="2.09"/>
    <n v="884.00000000000011"/>
    <n v="-1.3"/>
    <n v="-11"/>
    <n v="-7.1"/>
    <n v="-17"/>
    <n v="-0.4"/>
    <n v="0.8"/>
    <n v="0.27800000000000002"/>
    <n v="7.8E-2"/>
    <n v="0"/>
    <n v="-999"/>
    <n v="201902"/>
    <x v="2"/>
  </r>
  <r>
    <n v="7.36"/>
    <n v="6.44"/>
    <n v="-11.5"/>
    <n v="-5"/>
    <n v="-19.899999999999999"/>
    <n v="94"/>
    <n v="58.3"/>
    <n v="1.3"/>
    <n v="4.7"/>
    <n v="1.98"/>
    <n v="885"/>
    <n v="-1.2"/>
    <n v="-15.4"/>
    <n v="-5.6"/>
    <n v="-32.299999999999997"/>
    <n v="-0.4"/>
    <n v="0.8"/>
    <n v="0.245"/>
    <n v="0.17599999999999999"/>
    <n v="0"/>
    <n v="-999"/>
    <n v="201902"/>
    <x v="2"/>
  </r>
  <r>
    <n v="4.29"/>
    <n v="3.99"/>
    <n v="-10.3"/>
    <n v="-8"/>
    <n v="-15.4"/>
    <n v="94.5"/>
    <n v="82.1"/>
    <n v="1"/>
    <n v="4.9000000000000004"/>
    <n v="10.89"/>
    <n v="973"/>
    <n v="-1.1000000000000001"/>
    <n v="-11.3"/>
    <n v="-8.4"/>
    <n v="-17.399999999999999"/>
    <n v="-0.4"/>
    <n v="0.8"/>
    <n v="0.27400000000000002"/>
    <n v="0.06"/>
    <n v="0"/>
    <n v="-999"/>
    <n v="201902"/>
    <x v="2"/>
  </r>
  <r>
    <n v="4.6900000000000004"/>
    <n v="4.3600000000000003"/>
    <n v="-9.4"/>
    <n v="-5.8"/>
    <n v="-14.3"/>
    <n v="94.6"/>
    <n v="78.599999999999994"/>
    <n v="0.7"/>
    <n v="4.2"/>
    <n v="0"/>
    <n v="944.00000000000023"/>
    <n v="-1.1000000000000001"/>
    <n v="-12.2"/>
    <n v="-6.5"/>
    <n v="-26.4"/>
    <n v="-0.4"/>
    <n v="0.8"/>
    <n v="0.311"/>
    <n v="8.5000000000000006E-2"/>
    <n v="0"/>
    <n v="-999"/>
    <n v="201902"/>
    <x v="2"/>
  </r>
  <r>
    <n v="10.79"/>
    <n v="9.8699999999999992"/>
    <n v="-10.8"/>
    <n v="-6"/>
    <n v="-14.5"/>
    <n v="96.1"/>
    <n v="71.599999999999994"/>
    <n v="1.5"/>
    <n v="7.2"/>
    <n v="0"/>
    <n v="914"/>
    <n v="-1"/>
    <n v="-13.7"/>
    <n v="-6.1"/>
    <n v="-25.3"/>
    <n v="-0.3"/>
    <n v="0.8"/>
    <n v="0.27900000000000003"/>
    <n v="0.111"/>
    <n v="0"/>
    <n v="-999"/>
    <n v="201902"/>
    <x v="2"/>
  </r>
  <r>
    <n v="11.3"/>
    <n v="10.37"/>
    <n v="-13.6"/>
    <n v="-11.4"/>
    <n v="-17.100000000000001"/>
    <n v="91.4"/>
    <n v="77.3"/>
    <n v="3.4"/>
    <n v="7.4"/>
    <n v="0"/>
    <n v="884.00000000000011"/>
    <n v="-0.9"/>
    <n v="-16.600000000000001"/>
    <n v="-12.2"/>
    <n v="-30.1"/>
    <n v="-0.3"/>
    <n v="0.8"/>
    <n v="0.19700000000000001"/>
    <n v="5.8000000000000003E-2"/>
    <n v="0"/>
    <n v="-999"/>
    <n v="201902"/>
    <x v="2"/>
  </r>
  <r>
    <n v="12.55"/>
    <n v="10.52"/>
    <n v="-17.399999999999999"/>
    <n v="-7.6"/>
    <n v="-25.1"/>
    <n v="95.6"/>
    <n v="46.3"/>
    <n v="1.3"/>
    <n v="5.0999999999999996"/>
    <n v="0"/>
    <n v="862.00000000000011"/>
    <n v="-1.1000000000000001"/>
    <n v="-26.2"/>
    <n v="-5.9"/>
    <n v="-37.4"/>
    <n v="-0.4"/>
    <n v="0.7"/>
    <n v="0.16"/>
    <n v="0.185"/>
    <n v="0"/>
    <n v="-999"/>
    <n v="201902"/>
    <x v="2"/>
  </r>
  <r>
    <n v="5.23"/>
    <n v="4.32"/>
    <n v="-10.6"/>
    <n v="-4.9000000000000004"/>
    <n v="-22.8"/>
    <n v="91.4"/>
    <n v="28.5"/>
    <n v="1.3"/>
    <n v="4.2"/>
    <n v="0"/>
    <n v="855.00000000000023"/>
    <n v="-1.2"/>
    <n v="-14"/>
    <n v="-6.8"/>
    <n v="-34.299999999999997"/>
    <n v="-0.4"/>
    <n v="0.8"/>
    <n v="0.121"/>
    <n v="0.30299999999999999"/>
    <n v="0"/>
    <n v="-999"/>
    <n v="201902"/>
    <x v="2"/>
  </r>
  <r>
    <n v="6"/>
    <n v="5.58"/>
    <n v="-8.1"/>
    <n v="-4.7"/>
    <n v="-10.1"/>
    <n v="94.6"/>
    <n v="66.400000000000006"/>
    <n v="1.2"/>
    <n v="4.3"/>
    <n v="8.4700000000000006"/>
    <n v="932.00000000000011"/>
    <n v="-1.3"/>
    <n v="-9.6999999999999993"/>
    <n v="-5.7"/>
    <n v="-19.5"/>
    <n v="-0.4"/>
    <n v="0.8"/>
    <n v="0.28599999999999998"/>
    <n v="0.14499999999999999"/>
    <n v="932.00000000000011"/>
    <n v="-1.3"/>
    <n v="201902"/>
    <x v="2"/>
  </r>
  <r>
    <n v="8.64"/>
    <n v="8.0299999999999994"/>
    <n v="-8.9"/>
    <n v="-4"/>
    <n v="-14.7"/>
    <n v="95.7"/>
    <n v="53.4"/>
    <n v="1.3"/>
    <n v="4.2"/>
    <n v="0"/>
    <n v="915.00000000000023"/>
    <n v="-1.2"/>
    <n v="-12.8"/>
    <n v="-6"/>
    <n v="-26.1"/>
    <n v="-0.3"/>
    <n v="0.9"/>
    <n v="0.24199999999999999"/>
    <n v="0.21199999999999999"/>
    <n v="0"/>
    <n v="-999"/>
    <n v="201903"/>
    <x v="2"/>
  </r>
  <r>
    <n v="9.59"/>
    <n v="8.5500000000000007"/>
    <n v="-15.4"/>
    <n v="-8.4"/>
    <n v="-23.4"/>
    <n v="95.4"/>
    <n v="59.2"/>
    <n v="1.5"/>
    <n v="5.4"/>
    <n v="0"/>
    <n v="892.00000000000011"/>
    <n v="-1.2"/>
    <n v="-23.4"/>
    <n v="-7"/>
    <n v="-35.9"/>
    <n v="-0.4"/>
    <n v="0.8"/>
    <n v="0.192"/>
    <n v="0.13200000000000001"/>
    <n v="0"/>
    <n v="-999"/>
    <n v="201903"/>
    <x v="2"/>
  </r>
  <r>
    <n v="13.05"/>
    <n v="11.79"/>
    <n v="-18.5"/>
    <n v="-7.3"/>
    <n v="-26.7"/>
    <n v="91"/>
    <n v="36.9"/>
    <n v="0.8"/>
    <n v="4.7"/>
    <n v="0"/>
    <n v="878.00000000000011"/>
    <n v="-1.3"/>
    <n v="-29.6"/>
    <n v="-11.5"/>
    <n v="-40.700000000000003"/>
    <n v="-0.5"/>
    <n v="0.6"/>
    <n v="0.13"/>
    <n v="0.223"/>
    <n v="0"/>
    <n v="-999"/>
    <n v="201903"/>
    <x v="2"/>
  </r>
  <r>
    <n v="14"/>
    <n v="12.66"/>
    <n v="-17.3"/>
    <n v="-5"/>
    <n v="-28.1"/>
    <n v="93.3"/>
    <n v="27.2"/>
    <n v="0.9"/>
    <n v="4.8"/>
    <n v="0"/>
    <n v="873.00000000000023"/>
    <n v="-1.4"/>
    <n v="-29.1"/>
    <n v="-10.5"/>
    <n v="-42.9"/>
    <n v="-0.5"/>
    <n v="0.6"/>
    <n v="0.114"/>
    <n v="0.30599999999999999"/>
    <n v="0"/>
    <n v="-999"/>
    <n v="201903"/>
    <x v="2"/>
  </r>
  <r>
    <n v="11.4"/>
    <n v="9.09"/>
    <n v="-8.4"/>
    <n v="-2.4"/>
    <n v="-21.8"/>
    <n v="88.5"/>
    <n v="41.3"/>
    <n v="2.4"/>
    <n v="6.3"/>
    <n v="1.87"/>
    <n v="880.00000000000011"/>
    <n v="-1.4"/>
    <n v="-12.8"/>
    <n v="-2.5"/>
    <n v="-35.200000000000003"/>
    <n v="-0.3"/>
    <n v="0.8"/>
    <n v="0.21099999999999999"/>
    <n v="0.3"/>
    <n v="0"/>
    <n v="-999"/>
    <n v="201903"/>
    <x v="2"/>
  </r>
  <r>
    <n v="7.54"/>
    <n v="6.41"/>
    <n v="-4.4000000000000004"/>
    <n v="-1.3"/>
    <n v="-6.7"/>
    <n v="96"/>
    <n v="73.7"/>
    <n v="2.2999999999999998"/>
    <n v="5.8"/>
    <n v="4.4000000000000004"/>
    <n v="927.00000000000023"/>
    <n v="-1.5"/>
    <n v="-5.3"/>
    <n v="-0.9"/>
    <n v="-8.1999999999999993"/>
    <n v="-0.4"/>
    <n v="0.8"/>
    <n v="0.40899999999999997"/>
    <n v="0.14599999999999999"/>
    <n v="0"/>
    <n v="-999"/>
    <n v="201903"/>
    <x v="2"/>
  </r>
  <r>
    <n v="9.0399999999999991"/>
    <n v="8.41"/>
    <n v="-6.8"/>
    <n v="-0.1"/>
    <n v="-17.600000000000001"/>
    <n v="96.2"/>
    <n v="45.4"/>
    <n v="1.5"/>
    <n v="5.2"/>
    <n v="7.48"/>
    <n v="974.00000000000023"/>
    <n v="-1.3"/>
    <n v="-9.8000000000000007"/>
    <n v="-2.5"/>
    <n v="-30.1"/>
    <n v="-0.4"/>
    <n v="0.8"/>
    <n v="0.27500000000000002"/>
    <n v="0.33100000000000002"/>
    <n v="0"/>
    <n v="-999"/>
    <n v="201903"/>
    <x v="2"/>
  </r>
  <r>
    <n v="11.18"/>
    <n v="9.9499999999999993"/>
    <n v="-12.9"/>
    <n v="1.4"/>
    <n v="-22.2"/>
    <n v="93.5"/>
    <n v="34.200000000000003"/>
    <n v="0.5"/>
    <n v="3.5"/>
    <n v="0"/>
    <n v="961.00000000000011"/>
    <n v="-1.1000000000000001"/>
    <n v="-22.5"/>
    <n v="-1.5"/>
    <n v="-34.6"/>
    <n v="-0.4"/>
    <n v="0.8"/>
    <n v="0.23100000000000001"/>
    <n v="0.44500000000000001"/>
    <n v="0"/>
    <n v="-999"/>
    <n v="201903"/>
    <x v="2"/>
  </r>
  <r>
    <n v="7.57"/>
    <n v="6.7"/>
    <n v="-11.3"/>
    <n v="-0.9"/>
    <n v="-19.7"/>
    <n v="94.2"/>
    <n v="44.6"/>
    <n v="0.8"/>
    <n v="3.9"/>
    <n v="0"/>
    <n v="940.00000000000011"/>
    <n v="-1.1000000000000001"/>
    <n v="-16.100000000000001"/>
    <n v="-1.6"/>
    <n v="-30.8"/>
    <n v="-0.4"/>
    <n v="0.8"/>
    <n v="0.255"/>
    <n v="0.317"/>
    <n v="0"/>
    <n v="-999"/>
    <n v="201903"/>
    <x v="2"/>
  </r>
  <r>
    <n v="14.81"/>
    <n v="13.4"/>
    <n v="-9.6999999999999993"/>
    <n v="2.2000000000000002"/>
    <n v="-21.1"/>
    <n v="96.1"/>
    <n v="37.6"/>
    <n v="0.8"/>
    <n v="3.5"/>
    <n v="0"/>
    <n v="934.00000000000011"/>
    <n v="-1"/>
    <n v="-20"/>
    <n v="-4"/>
    <n v="-32.1"/>
    <n v="-0.2"/>
    <n v="0.8"/>
    <n v="0.26900000000000002"/>
    <n v="0.44600000000000001"/>
    <n v="0"/>
    <n v="-999"/>
    <n v="201903"/>
    <x v="2"/>
  </r>
  <r>
    <n v="7.92"/>
    <n v="6.58"/>
    <n v="-6.4"/>
    <n v="-2"/>
    <n v="-11.1"/>
    <n v="86.9"/>
    <n v="51.4"/>
    <n v="2.7"/>
    <n v="5.8"/>
    <n v="0"/>
    <n v="915.00000000000023"/>
    <n v="-1.2"/>
    <n v="-8.1"/>
    <n v="-4.5"/>
    <n v="-16.5"/>
    <n v="-0.4"/>
    <n v="0.8"/>
    <n v="0.27100000000000002"/>
    <n v="0.25600000000000001"/>
    <n v="0"/>
    <n v="-999"/>
    <n v="201903"/>
    <x v="2"/>
  </r>
  <r>
    <n v="7.8"/>
    <n v="6.81"/>
    <n v="-6.9"/>
    <n v="-3.7"/>
    <n v="-14.8"/>
    <n v="96.9"/>
    <n v="78"/>
    <n v="1.5"/>
    <n v="6.8"/>
    <n v="4.07"/>
    <n v="928.00000000000011"/>
    <n v="-1.2"/>
    <n v="-10.199999999999999"/>
    <n v="-4.5999999999999996"/>
    <n v="-26.5"/>
    <n v="-0.4"/>
    <n v="0.8"/>
    <n v="0.36199999999999999"/>
    <n v="0.10199999999999999"/>
    <n v="0"/>
    <n v="-999"/>
    <n v="201903"/>
    <x v="2"/>
  </r>
  <r>
    <n v="14.01"/>
    <n v="12.25"/>
    <n v="-8.5"/>
    <n v="-0.3"/>
    <n v="-16.399999999999999"/>
    <n v="95.8"/>
    <n v="40.1"/>
    <n v="1.4"/>
    <n v="5.6"/>
    <n v="0"/>
    <n v="917.00000000000023"/>
    <n v="-1"/>
    <n v="-17.7"/>
    <n v="-1.1000000000000001"/>
    <n v="-27.9"/>
    <n v="-0.3"/>
    <n v="0.8"/>
    <n v="0.24"/>
    <n v="0.35799999999999998"/>
    <n v="0"/>
    <n v="-999"/>
    <n v="201903"/>
    <x v="2"/>
  </r>
  <r>
    <n v="12.11"/>
    <n v="10.62"/>
    <n v="-5.2"/>
    <n v="3.9"/>
    <n v="-16.899999999999999"/>
    <n v="95"/>
    <n v="34.5"/>
    <n v="0.9"/>
    <n v="5"/>
    <n v="0"/>
    <n v="913.00000000000023"/>
    <n v="-1"/>
    <n v="-10.1"/>
    <n v="0"/>
    <n v="-28.1"/>
    <n v="-0.2"/>
    <n v="0.9"/>
    <n v="0.27800000000000002"/>
    <n v="0.52900000000000003"/>
    <n v="0"/>
    <n v="-999"/>
    <n v="201903"/>
    <x v="2"/>
  </r>
  <r>
    <n v="12.02"/>
    <n v="9.98"/>
    <n v="-2.6"/>
    <n v="7.1"/>
    <n v="-9.3000000000000007"/>
    <n v="97.3"/>
    <n v="39.4"/>
    <n v="1.2"/>
    <n v="4.0999999999999996"/>
    <n v="0"/>
    <n v="884.00000000000011"/>
    <n v="-1.1000000000000001"/>
    <n v="-9.1"/>
    <n v="1.2"/>
    <n v="-18.600000000000001"/>
    <n v="-0.3"/>
    <n v="0.8"/>
    <n v="0.39700000000000002"/>
    <n v="0.61099999999999999"/>
    <n v="0"/>
    <n v="-999"/>
    <n v="201903"/>
    <x v="2"/>
  </r>
  <r>
    <n v="15.26"/>
    <n v="12.72"/>
    <n v="-1.4"/>
    <n v="9.1"/>
    <n v="-9.3000000000000007"/>
    <n v="96.9"/>
    <n v="35.299999999999997"/>
    <n v="1.1000000000000001"/>
    <n v="5.0999999999999996"/>
    <n v="0"/>
    <n v="869.00000000000023"/>
    <n v="-0.9"/>
    <n v="-8"/>
    <n v="0.6"/>
    <n v="-17.5"/>
    <n v="-0.2"/>
    <n v="0.9"/>
    <n v="0.40799999999999997"/>
    <n v="0.748"/>
    <n v="0"/>
    <n v="-999"/>
    <n v="201903"/>
    <x v="2"/>
  </r>
  <r>
    <n v="16.82"/>
    <n v="13.57"/>
    <n v="0.1"/>
    <n v="8.4"/>
    <n v="-9.8000000000000007"/>
    <n v="97.7"/>
    <n v="33.799999999999997"/>
    <n v="1.3"/>
    <n v="4.9000000000000004"/>
    <n v="0"/>
    <n v="847.00000000000023"/>
    <n v="-0.8"/>
    <n v="-8.6999999999999993"/>
    <n v="0.5"/>
    <n v="-20.100000000000001"/>
    <n v="-0.2"/>
    <n v="0.9"/>
    <n v="0.372"/>
    <n v="0.72899999999999998"/>
    <n v="0"/>
    <n v="-999"/>
    <n v="201903"/>
    <x v="2"/>
  </r>
  <r>
    <n v="17.41"/>
    <n v="13.64"/>
    <n v="1.8"/>
    <n v="13.9"/>
    <n v="-8.3000000000000007"/>
    <n v="92.2"/>
    <n v="17.100000000000001"/>
    <n v="1"/>
    <n v="4"/>
    <n v="0"/>
    <n v="822.00000000000011"/>
    <n v="-0.8"/>
    <n v="-8.3000000000000007"/>
    <n v="0.7"/>
    <n v="-19"/>
    <n v="-0.2"/>
    <n v="0.8"/>
    <n v="0.27200000000000002"/>
    <n v="1.3160000000000001"/>
    <n v="0"/>
    <n v="-999"/>
    <n v="201903"/>
    <x v="2"/>
  </r>
  <r>
    <n v="17.64"/>
    <n v="13.55"/>
    <n v="3.3"/>
    <n v="15.6"/>
    <n v="-7.4"/>
    <n v="93.6"/>
    <n v="18.8"/>
    <n v="1.3"/>
    <n v="4.9000000000000004"/>
    <n v="0"/>
    <n v="792.00000000000023"/>
    <n v="-0.8"/>
    <n v="-7.2"/>
    <n v="0.9"/>
    <n v="-17.2"/>
    <n v="-0.2"/>
    <n v="0.8"/>
    <n v="0.33300000000000002"/>
    <n v="1.4390000000000001"/>
    <n v="0"/>
    <n v="-999"/>
    <n v="201903"/>
    <x v="2"/>
  </r>
  <r>
    <n v="17.899999999999999"/>
    <n v="13.57"/>
    <n v="5.8"/>
    <n v="16.5"/>
    <n v="-3.4"/>
    <n v="78.2"/>
    <n v="17.7"/>
    <n v="1.3"/>
    <n v="4.7"/>
    <n v="0"/>
    <n v="751.00000000000011"/>
    <n v="-0.5"/>
    <n v="-6.2"/>
    <n v="0.9"/>
    <n v="-14.6"/>
    <n v="-0.2"/>
    <n v="0.8"/>
    <n v="0.33200000000000002"/>
    <n v="1.544"/>
    <n v="0"/>
    <n v="-999"/>
    <n v="201903"/>
    <x v="2"/>
  </r>
  <r>
    <n v="17.77"/>
    <n v="13.54"/>
    <n v="4.3"/>
    <n v="17.3"/>
    <n v="-5.3"/>
    <n v="88.3"/>
    <n v="18.3"/>
    <n v="1.1000000000000001"/>
    <n v="4.4000000000000004"/>
    <n v="0"/>
    <n v="717.00000000000011"/>
    <n v="-0.2"/>
    <n v="-6.3"/>
    <n v="1"/>
    <n v="-14.2"/>
    <n v="-0.2"/>
    <n v="0.8"/>
    <n v="0.36099999999999999"/>
    <n v="1.613"/>
    <n v="0"/>
    <n v="-999"/>
    <n v="201903"/>
    <x v="2"/>
  </r>
  <r>
    <n v="17.43"/>
    <n v="13.23"/>
    <n v="4.5999999999999996"/>
    <n v="15.1"/>
    <n v="-5"/>
    <n v="95.4"/>
    <n v="21.1"/>
    <n v="1.1000000000000001"/>
    <n v="4.0999999999999996"/>
    <n v="0"/>
    <n v="698.00000000000023"/>
    <n v="-0.1"/>
    <n v="-3.7"/>
    <n v="0.9"/>
    <n v="-12.4"/>
    <n v="-0.1"/>
    <n v="0.9"/>
    <n v="0.36199999999999999"/>
    <n v="1.3540000000000001"/>
    <n v="0"/>
    <n v="-999"/>
    <n v="201903"/>
    <x v="2"/>
  </r>
  <r>
    <n v="9.3000000000000007"/>
    <n v="6.61"/>
    <n v="1.8"/>
    <n v="9.1999999999999993"/>
    <n v="-2.7"/>
    <n v="98.7"/>
    <n v="47.6"/>
    <n v="0.9"/>
    <n v="4.0999999999999996"/>
    <n v="0"/>
    <n v="675.00000000000023"/>
    <n v="-0.2"/>
    <n v="-1.1000000000000001"/>
    <n v="1.1000000000000001"/>
    <n v="-5.6"/>
    <n v="-0.2"/>
    <n v="0.8"/>
    <n v="0.55400000000000005"/>
    <n v="0.61"/>
    <n v="0"/>
    <n v="-999"/>
    <n v="201903"/>
    <x v="2"/>
  </r>
  <r>
    <n v="8.75"/>
    <n v="6.18"/>
    <n v="3"/>
    <n v="9.5"/>
    <n v="-2.7"/>
    <n v="98.9"/>
    <n v="48.9"/>
    <n v="1"/>
    <n v="4.4000000000000004"/>
    <n v="4"/>
    <n v="649.00000000000023"/>
    <n v="-0.1"/>
    <n v="-0.7"/>
    <n v="0.9"/>
    <n v="-5.5"/>
    <n v="-0.2"/>
    <n v="0.8"/>
    <n v="0.57999999999999996"/>
    <n v="0.60699999999999998"/>
    <n v="0"/>
    <n v="-999"/>
    <n v="201903"/>
    <x v="2"/>
  </r>
  <r>
    <n v="12.94"/>
    <n v="9.4"/>
    <n v="1.8"/>
    <n v="6.9"/>
    <n v="-0.4"/>
    <n v="99"/>
    <n v="57.6"/>
    <n v="1.5"/>
    <n v="5.6"/>
    <n v="2"/>
    <n v="600"/>
    <n v="-0.1"/>
    <n v="-0.2"/>
    <n v="1"/>
    <n v="-1.6"/>
    <n v="-0.2"/>
    <n v="0.8"/>
    <n v="0.57299999999999995"/>
    <n v="0.42199999999999999"/>
    <n v="0"/>
    <n v="-999"/>
    <n v="201903"/>
    <x v="2"/>
  </r>
  <r>
    <n v="11.27"/>
    <n v="9.5"/>
    <n v="-1.4"/>
    <n v="4.7"/>
    <n v="-10.199999999999999"/>
    <n v="98.7"/>
    <n v="48.9"/>
    <n v="1.5"/>
    <n v="4.9000000000000004"/>
    <n v="9.92"/>
    <n v="639.00000000000023"/>
    <n v="-0.3"/>
    <n v="-5.0999999999999996"/>
    <n v="1.3"/>
    <n v="-19"/>
    <n v="-0.3"/>
    <n v="0.8"/>
    <n v="0.41799999999999998"/>
    <n v="0.436"/>
    <n v="0"/>
    <n v="-999"/>
    <n v="201903"/>
    <x v="2"/>
  </r>
  <r>
    <n v="18.5"/>
    <n v="15.11"/>
    <n v="-2.4"/>
    <n v="6.3"/>
    <n v="-11.9"/>
    <n v="97.4"/>
    <n v="40.200000000000003"/>
    <n v="1.1000000000000001"/>
    <n v="4.8"/>
    <n v="0"/>
    <n v="599.00000000000023"/>
    <n v="-0.1"/>
    <n v="-9.1999999999999993"/>
    <n v="1"/>
    <n v="-21"/>
    <n v="-0.1"/>
    <n v="0.9"/>
    <n v="0.38400000000000001"/>
    <n v="0.57099999999999995"/>
    <n v="0"/>
    <n v="-999"/>
    <n v="201903"/>
    <x v="2"/>
  </r>
  <r>
    <n v="12.34"/>
    <n v="9.3000000000000007"/>
    <n v="-0.2"/>
    <n v="6.5"/>
    <n v="-7.9"/>
    <n v="95.5"/>
    <n v="38.1"/>
    <n v="1.1000000000000001"/>
    <n v="5"/>
    <n v="0"/>
    <n v="592"/>
    <n v="-0.1"/>
    <n v="-6.1"/>
    <n v="1.1000000000000001"/>
    <n v="-14.9"/>
    <n v="-0.1"/>
    <n v="0.8"/>
    <n v="0.36899999999999999"/>
    <n v="0.59899999999999998"/>
    <n v="0"/>
    <n v="-999"/>
    <n v="201903"/>
    <x v="2"/>
  </r>
  <r>
    <n v="16.52"/>
    <n v="12.35"/>
    <n v="-1"/>
    <n v="8.1"/>
    <n v="-8.6"/>
    <n v="97.3"/>
    <n v="30.6"/>
    <n v="1"/>
    <n v="5.4"/>
    <n v="0"/>
    <n v="586.00000000000011"/>
    <n v="-0.1"/>
    <n v="-7.3"/>
    <n v="0.8"/>
    <n v="-15.3"/>
    <n v="-0.1"/>
    <n v="0.8"/>
    <n v="0.33"/>
    <n v="0.749"/>
    <n v="0"/>
    <n v="-999"/>
    <n v="201903"/>
    <x v="2"/>
  </r>
  <r>
    <n v="19.16"/>
    <n v="13.92"/>
    <n v="0.9"/>
    <n v="10.7"/>
    <n v="-9"/>
    <n v="96.8"/>
    <n v="27.5"/>
    <n v="0.8"/>
    <n v="6.2"/>
    <n v="0"/>
    <n v="570.00000000000023"/>
    <n v="-0.1"/>
    <n v="-5.4"/>
    <n v="1.2"/>
    <n v="-15.3"/>
    <n v="-0.1"/>
    <n v="0.8"/>
    <n v="0.35399999999999998"/>
    <n v="0.93300000000000005"/>
    <n v="0"/>
    <n v="-999"/>
    <n v="201903"/>
    <x v="2"/>
  </r>
  <r>
    <n v="15.21"/>
    <n v="11.39"/>
    <n v="1.7"/>
    <n v="10.3"/>
    <n v="-6"/>
    <n v="97.9"/>
    <n v="27.5"/>
    <n v="0.9"/>
    <n v="5"/>
    <n v="2.86"/>
    <n v="558.00000000000023"/>
    <n v="0"/>
    <n v="-2.9"/>
    <n v="1.1000000000000001"/>
    <n v="-10.4"/>
    <n v="-0.1"/>
    <n v="0.8"/>
    <n v="0.34399999999999997"/>
    <n v="0.90800000000000003"/>
    <n v="558.00000000000023"/>
    <n v="0"/>
    <n v="201903"/>
    <x v="2"/>
  </r>
  <r>
    <n v="20.86"/>
    <n v="14.85"/>
    <n v="-0.4"/>
    <n v="8.1"/>
    <n v="-8.4"/>
    <n v="98"/>
    <n v="27.3"/>
    <n v="1.2"/>
    <n v="5.2"/>
    <n v="0"/>
    <n v="545.00000000000011"/>
    <n v="0.2"/>
    <n v="-6.4"/>
    <n v="0.6"/>
    <n v="-14.1"/>
    <n v="-0.1"/>
    <n v="0.9"/>
    <n v="0.29499999999999998"/>
    <n v="0.78500000000000003"/>
    <n v="0"/>
    <n v="-999"/>
    <n v="201904"/>
    <x v="2"/>
  </r>
  <r>
    <n v="20.58"/>
    <n v="14.45"/>
    <n v="0.7"/>
    <n v="9.1999999999999993"/>
    <n v="-8.6"/>
    <n v="95.4"/>
    <n v="21.4"/>
    <n v="1.1000000000000001"/>
    <n v="5.2"/>
    <n v="0"/>
    <n v="540.00000000000023"/>
    <n v="0.2"/>
    <n v="-5.9"/>
    <n v="0.8"/>
    <n v="-14.9"/>
    <n v="-0.1"/>
    <n v="0.9"/>
    <n v="0.249"/>
    <n v="0.91400000000000003"/>
    <n v="0"/>
    <n v="-999"/>
    <n v="201904"/>
    <x v="2"/>
  </r>
  <r>
    <n v="7.67"/>
    <n v="5.36"/>
    <n v="0.9"/>
    <n v="6"/>
    <n v="-3.5"/>
    <n v="98.3"/>
    <n v="59.7"/>
    <n v="1.1000000000000001"/>
    <n v="5.3"/>
    <n v="3"/>
    <n v="525.00000000000011"/>
    <n v="0"/>
    <n v="-1.5"/>
    <n v="1.1000000000000001"/>
    <n v="-5.9"/>
    <n v="-0.2"/>
    <n v="0.8"/>
    <n v="0.55800000000000005"/>
    <n v="0.377"/>
    <n v="0"/>
    <n v="-999"/>
    <n v="201904"/>
    <x v="2"/>
  </r>
  <r>
    <n v="13.01"/>
    <n v="8.83"/>
    <n v="1.8"/>
    <n v="8.3000000000000007"/>
    <n v="-6.3"/>
    <n v="98.6"/>
    <n v="45.4"/>
    <n v="1"/>
    <n v="4.5999999999999996"/>
    <n v="0"/>
    <n v="513.00000000000011"/>
    <n v="0.2"/>
    <n v="-2.9"/>
    <n v="1.5"/>
    <n v="-10.1"/>
    <n v="-0.1"/>
    <n v="0.8"/>
    <n v="0.497"/>
    <n v="0.59799999999999998"/>
    <n v="0"/>
    <n v="-999"/>
    <n v="201904"/>
    <x v="2"/>
  </r>
  <r>
    <n v="7.49"/>
    <n v="5.01"/>
    <n v="1.4"/>
    <n v="5.6"/>
    <n v="-2.9"/>
    <n v="98.5"/>
    <n v="69.5"/>
    <n v="1.5"/>
    <n v="4.9000000000000004"/>
    <n v="8.48"/>
    <n v="579.00000000000023"/>
    <n v="0.1"/>
    <n v="-0.8"/>
    <n v="0.7"/>
    <n v="-10.7"/>
    <n v="-0.2"/>
    <n v="0.8"/>
    <n v="0.63200000000000001"/>
    <n v="0.27700000000000002"/>
    <n v="0"/>
    <n v="-999"/>
    <n v="201904"/>
    <x v="2"/>
  </r>
  <r>
    <n v="10.18"/>
    <n v="8.67"/>
    <n v="-2.1"/>
    <n v="3.4"/>
    <n v="-9"/>
    <n v="98"/>
    <n v="72.3"/>
    <n v="1.1000000000000001"/>
    <n v="5.9"/>
    <n v="0"/>
    <n v="543.00000000000011"/>
    <n v="-0.1"/>
    <n v="-6.7"/>
    <n v="0.9"/>
    <n v="-19.399999999999999"/>
    <n v="-0.2"/>
    <n v="0.7"/>
    <n v="0.56299999999999994"/>
    <n v="0.216"/>
    <n v="0"/>
    <n v="-999"/>
    <n v="201904"/>
    <x v="2"/>
  </r>
  <r>
    <n v="17.920000000000002"/>
    <n v="13.67"/>
    <n v="0.4"/>
    <n v="6.7"/>
    <n v="-6.8"/>
    <n v="96"/>
    <n v="36.5"/>
    <n v="1.8"/>
    <n v="7.4"/>
    <n v="1.76"/>
    <n v="525.00000000000011"/>
    <n v="0.1"/>
    <n v="-2.8"/>
    <n v="1.3"/>
    <n v="-11.2"/>
    <n v="-0.2"/>
    <n v="0.8"/>
    <n v="0.35799999999999998"/>
    <n v="0.623"/>
    <n v="0"/>
    <n v="-999"/>
    <n v="201904"/>
    <x v="2"/>
  </r>
  <r>
    <n v="10.81"/>
    <n v="7.58"/>
    <n v="-0.5"/>
    <n v="4.7"/>
    <n v="-8.5"/>
    <n v="98.8"/>
    <n v="54"/>
    <n v="1.1000000000000001"/>
    <n v="5.0999999999999996"/>
    <n v="2"/>
    <n v="517.00000000000011"/>
    <n v="0"/>
    <n v="-3.6"/>
    <n v="1.2"/>
    <n v="-12.8"/>
    <n v="-0.2"/>
    <n v="0.8"/>
    <n v="0.46100000000000002"/>
    <n v="0.39300000000000002"/>
    <n v="0"/>
    <n v="-999"/>
    <n v="201904"/>
    <x v="2"/>
  </r>
  <r>
    <n v="14.87"/>
    <n v="10.78"/>
    <n v="0.9"/>
    <n v="5"/>
    <n v="-1.6"/>
    <n v="98.9"/>
    <n v="58.1"/>
    <n v="1.9"/>
    <n v="6.8"/>
    <n v="1"/>
    <n v="512.00000000000023"/>
    <n v="0.2"/>
    <n v="-1"/>
    <n v="1.1000000000000001"/>
    <n v="-5"/>
    <n v="-0.2"/>
    <n v="0.8"/>
    <n v="0.50700000000000001"/>
    <n v="0.36499999999999999"/>
    <n v="0"/>
    <n v="-999"/>
    <n v="201904"/>
    <x v="2"/>
  </r>
  <r>
    <n v="7.88"/>
    <n v="6.4"/>
    <n v="-1"/>
    <n v="2.4"/>
    <n v="-3.9"/>
    <n v="96.9"/>
    <n v="60.7"/>
    <n v="2"/>
    <n v="6.5"/>
    <n v="6.49"/>
    <n v="562.00000000000023"/>
    <n v="0"/>
    <n v="-3"/>
    <n v="0"/>
    <n v="-14.3"/>
    <n v="-0.2"/>
    <n v="0.8"/>
    <n v="0.441"/>
    <n v="0.28499999999999998"/>
    <n v="0"/>
    <n v="-999"/>
    <n v="201904"/>
    <x v="2"/>
  </r>
  <r>
    <n v="13.54"/>
    <n v="11.05"/>
    <n v="-1.7"/>
    <n v="5.4"/>
    <n v="-6.2"/>
    <n v="97.3"/>
    <n v="40.700000000000003"/>
    <n v="0.9"/>
    <n v="3.9"/>
    <n v="0"/>
    <n v="527.00000000000011"/>
    <n v="0.1"/>
    <n v="-4.9000000000000004"/>
    <n v="0.8"/>
    <n v="-16.399999999999999"/>
    <n v="-0.1"/>
    <n v="0.8"/>
    <n v="0.36499999999999999"/>
    <n v="0.53200000000000003"/>
    <n v="0"/>
    <n v="-999"/>
    <n v="201904"/>
    <x v="2"/>
  </r>
  <r>
    <n v="12.69"/>
    <n v="9.74"/>
    <n v="-1.3"/>
    <n v="4.8"/>
    <n v="-8.3000000000000007"/>
    <n v="97.5"/>
    <n v="46.2"/>
    <n v="1.1000000000000001"/>
    <n v="4.3"/>
    <n v="0"/>
    <n v="525.00000000000011"/>
    <n v="0"/>
    <n v="-5"/>
    <n v="1.4"/>
    <n v="-13.5"/>
    <n v="-0.1"/>
    <n v="0.8"/>
    <n v="0.39700000000000002"/>
    <n v="0.46300000000000002"/>
    <n v="0"/>
    <n v="-999"/>
    <n v="201904"/>
    <x v="2"/>
  </r>
  <r>
    <n v="5.09"/>
    <n v="4.6399999999999997"/>
    <n v="-1.6"/>
    <n v="2.8"/>
    <n v="-6.4"/>
    <n v="97.9"/>
    <n v="76.3"/>
    <n v="1.2"/>
    <n v="8.1"/>
    <n v="7.62"/>
    <n v="591.00000000000023"/>
    <n v="-0.6"/>
    <n v="-3.6"/>
    <n v="0.3"/>
    <n v="-11.7"/>
    <n v="-0.2"/>
    <n v="0.7"/>
    <n v="0.56999999999999995"/>
    <n v="0.17699999999999999"/>
    <n v="0"/>
    <n v="-999"/>
    <n v="201904"/>
    <x v="2"/>
  </r>
  <r>
    <n v="17.36"/>
    <n v="14.68"/>
    <n v="-1.3"/>
    <n v="5.2"/>
    <n v="-4.7"/>
    <n v="84.6"/>
    <n v="34.799999999999997"/>
    <n v="2.6"/>
    <n v="7.3"/>
    <n v="0"/>
    <n v="565.00000000000011"/>
    <n v="0"/>
    <n v="-4.8"/>
    <n v="1.1000000000000001"/>
    <n v="-10.1"/>
    <n v="-0.1"/>
    <n v="0.8"/>
    <n v="0.308"/>
    <n v="0.57599999999999996"/>
    <n v="0"/>
    <n v="-999"/>
    <n v="201904"/>
    <x v="2"/>
  </r>
  <r>
    <n v="14.95"/>
    <n v="12.05"/>
    <n v="-2.6"/>
    <n v="6.6"/>
    <n v="-10.3"/>
    <n v="96.9"/>
    <n v="34.299999999999997"/>
    <n v="0.8"/>
    <n v="3.5"/>
    <n v="0"/>
    <n v="548.00000000000023"/>
    <n v="-0.2"/>
    <n v="-7.9"/>
    <n v="1.3"/>
    <n v="-18.7"/>
    <n v="-0.1"/>
    <n v="0.8"/>
    <n v="0.33400000000000002"/>
    <n v="0.64"/>
    <n v="0"/>
    <n v="-999"/>
    <n v="201904"/>
    <x v="2"/>
  </r>
  <r>
    <n v="18.170000000000002"/>
    <n v="14.12"/>
    <n v="0.8"/>
    <n v="8.6999999999999993"/>
    <n v="-10.1"/>
    <n v="97.2"/>
    <n v="24.9"/>
    <n v="1.4"/>
    <n v="4.4000000000000004"/>
    <n v="0"/>
    <n v="537.00000000000011"/>
    <n v="-0.2"/>
    <n v="-5.3"/>
    <n v="1"/>
    <n v="-17.8"/>
    <n v="0"/>
    <n v="0.9"/>
    <n v="0.28000000000000003"/>
    <n v="0.84499999999999997"/>
    <n v="0"/>
    <n v="-999"/>
    <n v="201904"/>
    <x v="2"/>
  </r>
  <r>
    <n v="23.14"/>
    <n v="16.03"/>
    <n v="3.9"/>
    <n v="8.8000000000000007"/>
    <n v="0.2"/>
    <n v="90.7"/>
    <n v="37.9"/>
    <n v="3.1"/>
    <n v="8.1"/>
    <n v="0"/>
    <n v="502.00000000000023"/>
    <n v="0"/>
    <n v="-0.4"/>
    <n v="0.9"/>
    <n v="-3.2"/>
    <n v="0"/>
    <n v="0.9"/>
    <n v="0.42899999999999999"/>
    <n v="0.70299999999999996"/>
    <n v="0"/>
    <n v="-999"/>
    <n v="201904"/>
    <x v="2"/>
  </r>
  <r>
    <n v="9.43"/>
    <n v="6.18"/>
    <n v="3.4"/>
    <n v="6.6"/>
    <n v="0.1"/>
    <n v="99.3"/>
    <n v="89.5"/>
    <n v="0.8"/>
    <n v="4.2"/>
    <n v="16"/>
    <n v="467.00000000000006"/>
    <n v="-0.1"/>
    <n v="0.4"/>
    <n v="1.4"/>
    <n v="-0.1"/>
    <n v="-0.1"/>
    <n v="0.8"/>
    <n v="0.872"/>
    <n v="0.10199999999999999"/>
    <n v="0"/>
    <n v="-999"/>
    <n v="201904"/>
    <x v="2"/>
  </r>
  <r>
    <n v="10.68"/>
    <n v="6.66"/>
    <n v="4.7"/>
    <n v="9.5"/>
    <n v="0.8"/>
    <n v="99.5"/>
    <n v="62"/>
    <n v="1.7"/>
    <n v="5.3"/>
    <n v="8"/>
    <n v="430.00000000000017"/>
    <n v="-0.1"/>
    <n v="0.6"/>
    <n v="2.1"/>
    <n v="-0.3"/>
    <n v="-0.1"/>
    <n v="0.8"/>
    <n v="0.73599999999999999"/>
    <n v="0.45100000000000001"/>
    <n v="0"/>
    <n v="-999"/>
    <n v="201904"/>
    <x v="2"/>
  </r>
  <r>
    <n v="21.65"/>
    <n v="13.81"/>
    <n v="0.6"/>
    <n v="5.3"/>
    <n v="-6.3"/>
    <n v="96.3"/>
    <n v="37.799999999999997"/>
    <n v="2.4"/>
    <n v="6.9"/>
    <n v="0"/>
    <n v="421.00000000000028"/>
    <n v="-0.2"/>
    <n v="-2.8"/>
    <n v="0.5"/>
    <n v="-10.9"/>
    <n v="-0.1"/>
    <n v="0.7"/>
    <n v="0.33700000000000002"/>
    <n v="0.55400000000000005"/>
    <n v="0"/>
    <n v="-999"/>
    <n v="201904"/>
    <x v="2"/>
  </r>
  <r>
    <n v="24.22"/>
    <n v="15.74"/>
    <n v="2.8"/>
    <n v="13.1"/>
    <n v="-8.6"/>
    <n v="96"/>
    <n v="14.9"/>
    <n v="1.3"/>
    <n v="5"/>
    <n v="0"/>
    <n v="389.00000000000023"/>
    <n v="0"/>
    <n v="-4.4000000000000004"/>
    <n v="1.2"/>
    <n v="-13.9"/>
    <n v="0"/>
    <n v="0.7"/>
    <n v="0.22500000000000001"/>
    <n v="1.2829999999999999"/>
    <n v="0"/>
    <n v="-999"/>
    <n v="201904"/>
    <x v="2"/>
  </r>
  <r>
    <n v="7.72"/>
    <n v="4.8600000000000003"/>
    <n v="3.3"/>
    <n v="10.4"/>
    <n v="-4.8"/>
    <n v="96"/>
    <n v="41.1"/>
    <n v="0.9"/>
    <n v="3.9"/>
    <n v="0"/>
    <n v="373.00000000000023"/>
    <n v="-0.1"/>
    <n v="-1.6"/>
    <n v="1.2"/>
    <n v="-8.1"/>
    <n v="-0.1"/>
    <n v="0.7"/>
    <n v="0.51800000000000002"/>
    <n v="0.74299999999999999"/>
    <n v="0"/>
    <n v="-999"/>
    <n v="201904"/>
    <x v="2"/>
  </r>
  <r>
    <n v="17.14"/>
    <n v="10.59"/>
    <n v="4"/>
    <n v="9.1999999999999993"/>
    <n v="-3.2"/>
    <n v="92.6"/>
    <n v="38"/>
    <n v="2.2999999999999998"/>
    <n v="7"/>
    <n v="0"/>
    <n v="333.00000000000017"/>
    <n v="-0.1"/>
    <n v="-0.9"/>
    <n v="1.3"/>
    <n v="-7.2"/>
    <n v="-0.1"/>
    <n v="0.7"/>
    <n v="0.442"/>
    <n v="0.72099999999999997"/>
    <n v="0"/>
    <n v="-999"/>
    <n v="201904"/>
    <x v="2"/>
  </r>
  <r>
    <n v="20.420000000000002"/>
    <n v="12.92"/>
    <n v="0.3"/>
    <n v="6.9"/>
    <n v="-6"/>
    <n v="96.3"/>
    <n v="33.9"/>
    <n v="1.6"/>
    <n v="6"/>
    <n v="0"/>
    <n v="322.00000000000006"/>
    <n v="-0.1"/>
    <n v="-3.6"/>
    <n v="1.1000000000000001"/>
    <n v="-10.4"/>
    <n v="-0.1"/>
    <n v="0.7"/>
    <n v="0.33700000000000002"/>
    <n v="0.65700000000000003"/>
    <n v="0"/>
    <n v="-999"/>
    <n v="201904"/>
    <x v="2"/>
  </r>
  <r>
    <n v="21.07"/>
    <n v="13.67"/>
    <n v="2.2000000000000002"/>
    <n v="11.1"/>
    <n v="-8.1999999999999993"/>
    <n v="95.9"/>
    <n v="18.5"/>
    <n v="1"/>
    <n v="4.3"/>
    <n v="0"/>
    <n v="295.0000000000004"/>
    <n v="0"/>
    <n v="-3.5"/>
    <n v="1.4"/>
    <n v="-13.5"/>
    <n v="0"/>
    <n v="0.8"/>
    <n v="0.24399999999999999"/>
    <n v="1.077"/>
    <n v="0"/>
    <n v="-999"/>
    <n v="201904"/>
    <x v="2"/>
  </r>
  <r>
    <n v="20.77"/>
    <n v="13.14"/>
    <n v="3.3"/>
    <n v="9.4"/>
    <n v="-3"/>
    <n v="95.4"/>
    <n v="21.2"/>
    <n v="2.5"/>
    <n v="7.8"/>
    <n v="0"/>
    <n v="272.00000000000023"/>
    <n v="0"/>
    <n v="-1.4"/>
    <n v="1.6"/>
    <n v="-6.6"/>
    <n v="0"/>
    <n v="0.7"/>
    <n v="0.25"/>
    <n v="0.92900000000000005"/>
    <n v="0"/>
    <n v="-999"/>
    <n v="201904"/>
    <x v="2"/>
  </r>
  <r>
    <n v="15.04"/>
    <n v="10.98"/>
    <n v="-2.8"/>
    <n v="0"/>
    <n v="-4.8"/>
    <n v="93.9"/>
    <n v="55"/>
    <n v="2.8"/>
    <n v="7.9"/>
    <n v="4.51"/>
    <n v="295"/>
    <n v="-0.2"/>
    <n v="-3.6"/>
    <n v="-0.2"/>
    <n v="-9.6999999999999993"/>
    <n v="-0.1"/>
    <n v="0.6"/>
    <n v="0.33600000000000002"/>
    <n v="0.27500000000000002"/>
    <n v="0"/>
    <n v="-999"/>
    <n v="201904"/>
    <x v="2"/>
  </r>
  <r>
    <n v="21.74"/>
    <n v="16.989999999999998"/>
    <n v="-1.6"/>
    <n v="4.4000000000000004"/>
    <n v="-7.1"/>
    <n v="95.9"/>
    <n v="34"/>
    <n v="2.2999999999999998"/>
    <n v="7.4"/>
    <n v="0"/>
    <n v="261.00000000000011"/>
    <n v="0"/>
    <n v="-5.0999999999999996"/>
    <n v="0.8"/>
    <n v="-12.4"/>
    <n v="0"/>
    <n v="0.7"/>
    <n v="0.28399999999999997"/>
    <n v="0.55200000000000005"/>
    <n v="0"/>
    <n v="-999"/>
    <n v="201904"/>
    <x v="2"/>
  </r>
  <r>
    <n v="16.3"/>
    <n v="12"/>
    <n v="-2.5"/>
    <n v="5.3"/>
    <n v="-9.5"/>
    <n v="97"/>
    <n v="35.200000000000003"/>
    <n v="1"/>
    <n v="5.5"/>
    <n v="0"/>
    <n v="258"/>
    <n v="-0.1"/>
    <n v="-7.5"/>
    <n v="1.3"/>
    <n v="-15.6"/>
    <n v="-0.1"/>
    <n v="0.7"/>
    <n v="0.313"/>
    <n v="0.57699999999999996"/>
    <n v="0"/>
    <n v="-999"/>
    <n v="201904"/>
    <x v="2"/>
  </r>
  <r>
    <n v="21.81"/>
    <n v="15.41"/>
    <n v="-0.9"/>
    <n v="5.4"/>
    <n v="-10"/>
    <n v="96.8"/>
    <n v="29.9"/>
    <n v="1.3"/>
    <n v="5.8"/>
    <n v="0"/>
    <n v="258"/>
    <n v="0"/>
    <n v="-6"/>
    <n v="1"/>
    <n v="-17.3"/>
    <n v="0"/>
    <n v="0.8"/>
    <n v="0.26800000000000002"/>
    <n v="0.629"/>
    <n v="258"/>
    <n v="0"/>
    <n v="201904"/>
    <x v="2"/>
  </r>
  <r>
    <n v="18.39"/>
    <n v="11.74"/>
    <n v="2.2000000000000002"/>
    <n v="7.6"/>
    <n v="-2.9"/>
    <n v="87.6"/>
    <n v="35.4"/>
    <n v="2.1"/>
    <n v="6.2"/>
    <n v="0"/>
    <n v="213.99999999999997"/>
    <n v="-0.1"/>
    <n v="-1.6"/>
    <n v="1.4"/>
    <n v="-6.5"/>
    <n v="0"/>
    <n v="0.7"/>
    <n v="0.36899999999999999"/>
    <n v="0.67400000000000004"/>
    <n v="0"/>
    <n v="-999"/>
    <n v="201905"/>
    <x v="2"/>
  </r>
  <r>
    <n v="16.55"/>
    <n v="10.61"/>
    <n v="2.4"/>
    <n v="9.6999999999999993"/>
    <n v="-3.5"/>
    <n v="96.3"/>
    <n v="42.3"/>
    <n v="2"/>
    <n v="5.4"/>
    <n v="0"/>
    <n v="204.00000000000017"/>
    <n v="-0.1"/>
    <n v="-1.4"/>
    <n v="1.8"/>
    <n v="-6.8"/>
    <n v="-0.1"/>
    <n v="0.7"/>
    <n v="0.50900000000000001"/>
    <n v="0.69399999999999995"/>
    <n v="0"/>
    <n v="-999"/>
    <n v="201905"/>
    <x v="2"/>
  </r>
  <r>
    <n v="25.53"/>
    <n v="14.65"/>
    <n v="4.0999999999999996"/>
    <n v="13.1"/>
    <n v="-3.7"/>
    <n v="97.2"/>
    <n v="33.200000000000003"/>
    <n v="1.3"/>
    <n v="4.9000000000000004"/>
    <n v="0"/>
    <n v="163.00000000000026"/>
    <n v="0.1"/>
    <n v="-1.8"/>
    <n v="3.4"/>
    <n v="-8.5"/>
    <n v="0.1"/>
    <n v="0.7"/>
    <n v="0.5"/>
    <n v="1.0069999999999999"/>
    <n v="0"/>
    <n v="-999"/>
    <n v="201905"/>
    <x v="2"/>
  </r>
  <r>
    <n v="17.82"/>
    <n v="8.82"/>
    <n v="5.5"/>
    <n v="13.3"/>
    <n v="-2.9"/>
    <n v="97.9"/>
    <n v="39.1"/>
    <n v="1.4"/>
    <n v="5.6"/>
    <n v="0"/>
    <n v="112"/>
    <n v="0.2"/>
    <n v="0.3"/>
    <n v="4.8"/>
    <n v="-6"/>
    <n v="0.2"/>
    <n v="0.7"/>
    <n v="0.59699999999999998"/>
    <n v="0.93"/>
    <n v="0"/>
    <n v="-999"/>
    <n v="201905"/>
    <x v="2"/>
  </r>
  <r>
    <n v="23.1"/>
    <n v="9.2200000000000006"/>
    <n v="4"/>
    <n v="11.4"/>
    <n v="-4"/>
    <n v="97.6"/>
    <n v="33.299999999999997"/>
    <n v="1.4"/>
    <n v="5.4"/>
    <n v="0"/>
    <n v="56.00000000000005"/>
    <n v="-999"/>
    <n v="0.6"/>
    <n v="10.4"/>
    <n v="-7"/>
    <n v="1"/>
    <n v="0.7"/>
    <n v="0.44900000000000001"/>
    <n v="0.89900000000000002"/>
    <n v="0"/>
    <n v="-999"/>
    <n v="201905"/>
    <x v="2"/>
  </r>
  <r>
    <n v="24.78"/>
    <n v="6.49"/>
    <n v="6.3"/>
    <n v="14.1"/>
    <n v="-3.2"/>
    <n v="97.3"/>
    <n v="32"/>
    <n v="1.5"/>
    <n v="6.7"/>
    <n v="0"/>
    <n v="0"/>
    <n v="-999"/>
    <n v="5.8"/>
    <n v="21.9"/>
    <n v="-5.4"/>
    <n v="5.2"/>
    <n v="0.8"/>
    <n v="0.51500000000000001"/>
    <n v="1.0940000000000001"/>
    <n v="0"/>
    <n v="-999"/>
    <n v="201905"/>
    <x v="2"/>
  </r>
  <r>
    <n v="27.02"/>
    <n v="4.63"/>
    <n v="5.5"/>
    <n v="12.6"/>
    <n v="-2.6"/>
    <n v="97.7"/>
    <n v="36.299999999999997"/>
    <n v="1.6"/>
    <n v="6.1"/>
    <n v="0"/>
    <n v="0"/>
    <n v="-999"/>
    <n v="8.3000000000000007"/>
    <n v="27.5"/>
    <n v="-3"/>
    <n v="7"/>
    <n v="1.4"/>
    <n v="0.52900000000000003"/>
    <n v="0.92900000000000005"/>
    <n v="0"/>
    <n v="-999"/>
    <n v="201905"/>
    <x v="2"/>
  </r>
  <r>
    <n v="22.03"/>
    <n v="3.67"/>
    <n v="6.4"/>
    <n v="13.3"/>
    <n v="-1.8"/>
    <n v="94.7"/>
    <n v="37.4"/>
    <n v="1.6"/>
    <n v="6.2"/>
    <n v="0"/>
    <n v="0"/>
    <n v="-999"/>
    <n v="9"/>
    <n v="32.299999999999997"/>
    <n v="-3.5"/>
    <n v="7.7"/>
    <n v="2.2000000000000002"/>
    <n v="0.57099999999999995"/>
    <n v="0.95599999999999996"/>
    <n v="0"/>
    <n v="-999"/>
    <n v="201905"/>
    <x v="2"/>
  </r>
  <r>
    <n v="28.26"/>
    <n v="4.7300000000000004"/>
    <n v="7.1"/>
    <n v="16.5"/>
    <n v="-3.6"/>
    <n v="96.8"/>
    <n v="24.9"/>
    <n v="1.3"/>
    <n v="5.5"/>
    <n v="0"/>
    <n v="0"/>
    <n v="-999"/>
    <n v="10.199999999999999"/>
    <n v="31.5"/>
    <n v="-5.2"/>
    <n v="8.4"/>
    <n v="2.9"/>
    <n v="0.46700000000000003"/>
    <n v="1.409"/>
    <n v="0"/>
    <n v="-999"/>
    <n v="201905"/>
    <x v="2"/>
  </r>
  <r>
    <n v="24.74"/>
    <n v="4.18"/>
    <n v="9.3000000000000007"/>
    <n v="18.5"/>
    <n v="-1.6"/>
    <n v="97.4"/>
    <n v="33.4"/>
    <n v="1.2"/>
    <n v="4.9000000000000004"/>
    <n v="0"/>
    <n v="0"/>
    <n v="-999"/>
    <n v="11.9"/>
    <n v="36"/>
    <n v="-3.6"/>
    <n v="9.6"/>
    <n v="3.5"/>
    <n v="0.71099999999999997"/>
    <n v="1.4179999999999999"/>
    <n v="0"/>
    <n v="-999"/>
    <n v="201905"/>
    <x v="2"/>
  </r>
  <r>
    <n v="23.29"/>
    <n v="3.96"/>
    <n v="12.5"/>
    <n v="21.1"/>
    <n v="0.1"/>
    <n v="98.9"/>
    <n v="27.9"/>
    <n v="1.6"/>
    <n v="6.7"/>
    <n v="0"/>
    <n v="0"/>
    <n v="-999"/>
    <n v="14"/>
    <n v="38"/>
    <n v="-2.7"/>
    <n v="10.6"/>
    <n v="4.0999999999999996"/>
    <n v="0.69799999999999995"/>
    <n v="1.804"/>
    <n v="0"/>
    <n v="-999"/>
    <n v="201905"/>
    <x v="2"/>
  </r>
  <r>
    <n v="28.58"/>
    <n v="4.92"/>
    <n v="11.9"/>
    <n v="19.399999999999999"/>
    <n v="0.8"/>
    <n v="88.2"/>
    <n v="20"/>
    <n v="1.8"/>
    <n v="6"/>
    <n v="0"/>
    <n v="0"/>
    <n v="-999"/>
    <n v="15.5"/>
    <n v="40.200000000000003"/>
    <n v="-3"/>
    <n v="11.7"/>
    <n v="4.7"/>
    <n v="0.45"/>
    <n v="1.802"/>
    <n v="0"/>
    <n v="-999"/>
    <n v="201905"/>
    <x v="2"/>
  </r>
  <r>
    <n v="23.04"/>
    <n v="4.03"/>
    <n v="9.4"/>
    <n v="16.899999999999999"/>
    <n v="-2.4"/>
    <n v="92.1"/>
    <n v="27.2"/>
    <n v="1.4"/>
    <n v="5.6"/>
    <n v="0"/>
    <n v="0"/>
    <n v="-999"/>
    <n v="13.3"/>
    <n v="39.9"/>
    <n v="-5.0999999999999996"/>
    <n v="11.2"/>
    <n v="5.3"/>
    <n v="0.52400000000000002"/>
    <n v="1.401"/>
    <n v="0"/>
    <n v="-999"/>
    <n v="201905"/>
    <x v="2"/>
  </r>
  <r>
    <n v="8.82"/>
    <n v="1.5"/>
    <n v="4.9000000000000004"/>
    <n v="12.4"/>
    <n v="-2.2000000000000002"/>
    <n v="98.6"/>
    <n v="39.6"/>
    <n v="1.4"/>
    <n v="6.2"/>
    <n v="9.6519999999999992"/>
    <n v="0"/>
    <n v="-999"/>
    <n v="5.8"/>
    <n v="21.4"/>
    <n v="-4.9000000000000004"/>
    <n v="7.2"/>
    <n v="5.6"/>
    <n v="0.56999999999999995"/>
    <n v="0.86899999999999999"/>
    <n v="0"/>
    <n v="-999"/>
    <n v="201905"/>
    <x v="2"/>
  </r>
  <r>
    <n v="26.69"/>
    <n v="4.4400000000000004"/>
    <n v="6.4"/>
    <n v="13.8"/>
    <n v="-2.7"/>
    <n v="99"/>
    <n v="39.799999999999997"/>
    <n v="1.4"/>
    <n v="5.4"/>
    <n v="0"/>
    <n v="0"/>
    <n v="-999"/>
    <n v="10.3"/>
    <n v="30"/>
    <n v="-3.3"/>
    <n v="9.4"/>
    <n v="5.4"/>
    <n v="0.628"/>
    <n v="0.95"/>
    <n v="0"/>
    <n v="-999"/>
    <n v="201905"/>
    <x v="2"/>
  </r>
  <r>
    <n v="11.23"/>
    <n v="1.63"/>
    <n v="7.4"/>
    <n v="11.4"/>
    <n v="5.2"/>
    <n v="97.8"/>
    <n v="73.599999999999994"/>
    <n v="1.6"/>
    <n v="4.9000000000000004"/>
    <n v="5.08"/>
    <n v="0"/>
    <n v="-999"/>
    <n v="9.9"/>
    <n v="22.3"/>
    <n v="5.0999999999999996"/>
    <n v="9.9"/>
    <n v="5.7"/>
    <n v="0.99199999999999999"/>
    <n v="0.35599999999999998"/>
    <n v="0"/>
    <n v="-999"/>
    <n v="201905"/>
    <x v="2"/>
  </r>
  <r>
    <n v="11.08"/>
    <n v="1.54"/>
    <n v="5"/>
    <n v="7.8"/>
    <n v="0"/>
    <n v="98.3"/>
    <n v="70.2"/>
    <n v="1.8"/>
    <n v="7.4"/>
    <n v="4.8259999999999996"/>
    <n v="0"/>
    <n v="-999"/>
    <n v="7.6"/>
    <n v="15.3"/>
    <n v="-0.5"/>
    <n v="8.5"/>
    <n v="5.9"/>
    <n v="0.74299999999999999"/>
    <n v="0.315"/>
    <n v="0"/>
    <n v="-999"/>
    <n v="201905"/>
    <x v="2"/>
  </r>
  <r>
    <n v="12.25"/>
    <n v="1.99"/>
    <n v="4.4000000000000004"/>
    <n v="10.199999999999999"/>
    <n v="0.6"/>
    <n v="95"/>
    <n v="62.2"/>
    <n v="1.4"/>
    <n v="4.2"/>
    <n v="0.50800000000000001"/>
    <n v="0"/>
    <n v="-999"/>
    <n v="7.4"/>
    <n v="24.3"/>
    <n v="0.2"/>
    <n v="7.7"/>
    <n v="5.9"/>
    <n v="0.77400000000000002"/>
    <n v="0.47"/>
    <n v="0"/>
    <n v="-999"/>
    <n v="201905"/>
    <x v="2"/>
  </r>
  <r>
    <n v="15.4"/>
    <n v="2.72"/>
    <n v="6.5"/>
    <n v="10.3"/>
    <n v="2.8"/>
    <n v="91.2"/>
    <n v="50.3"/>
    <n v="1.5"/>
    <n v="4.7"/>
    <n v="0"/>
    <n v="0"/>
    <n v="-999"/>
    <n v="9.3000000000000007"/>
    <n v="29.2"/>
    <n v="1.8"/>
    <n v="8.9"/>
    <n v="5.8"/>
    <n v="0.63"/>
    <n v="0.622"/>
    <n v="0"/>
    <n v="-999"/>
    <n v="201905"/>
    <x v="2"/>
  </r>
  <r>
    <n v="17.170000000000002"/>
    <n v="3.11"/>
    <n v="6.2"/>
    <n v="11.1"/>
    <n v="2.4"/>
    <n v="92.2"/>
    <n v="39.799999999999997"/>
    <n v="1.6"/>
    <n v="4.7"/>
    <n v="0"/>
    <n v="0"/>
    <n v="-999"/>
    <n v="9.6999999999999993"/>
    <n v="29.4"/>
    <n v="1.8"/>
    <n v="9.1"/>
    <n v="6"/>
    <n v="0.52600000000000002"/>
    <n v="0.79500000000000004"/>
    <n v="0"/>
    <n v="-999"/>
    <n v="201905"/>
    <x v="2"/>
  </r>
  <r>
    <n v="10.65"/>
    <n v="1.93"/>
    <n v="5.6"/>
    <n v="8.9"/>
    <n v="2.2000000000000002"/>
    <n v="79.7"/>
    <n v="49.3"/>
    <n v="1.5"/>
    <n v="5.5"/>
    <n v="0"/>
    <n v="0"/>
    <n v="-999"/>
    <n v="7.6"/>
    <n v="19.8"/>
    <n v="1.1000000000000001"/>
    <n v="7.5"/>
    <n v="6.1"/>
    <n v="0.56200000000000006"/>
    <n v="0.57799999999999996"/>
    <n v="0"/>
    <n v="-999"/>
    <n v="201905"/>
    <x v="2"/>
  </r>
  <r>
    <n v="17.170000000000002"/>
    <n v="3.12"/>
    <n v="6.6"/>
    <n v="13.8"/>
    <n v="-2.2000000000000002"/>
    <n v="97.9"/>
    <n v="36.4"/>
    <n v="0.8"/>
    <n v="4.4000000000000004"/>
    <n v="0"/>
    <n v="0"/>
    <n v="-999"/>
    <n v="9.6"/>
    <n v="37.9"/>
    <n v="-3.9"/>
    <n v="8.9"/>
    <n v="6"/>
    <n v="0.57399999999999995"/>
    <n v="1.0029999999999999"/>
    <n v="0"/>
    <n v="-999"/>
    <n v="201905"/>
    <x v="2"/>
  </r>
  <r>
    <n v="19.66"/>
    <n v="3.56"/>
    <n v="7.1"/>
    <n v="13.7"/>
    <n v="-0.8"/>
    <n v="98.3"/>
    <n v="41.1"/>
    <n v="1.3"/>
    <n v="6.1"/>
    <n v="0"/>
    <n v="0"/>
    <n v="-999"/>
    <n v="10.9"/>
    <n v="33.5"/>
    <n v="-2.5"/>
    <n v="9.9"/>
    <n v="6.1"/>
    <n v="0.64400000000000002"/>
    <n v="0.92300000000000004"/>
    <n v="0"/>
    <n v="-999"/>
    <n v="201905"/>
    <x v="2"/>
  </r>
  <r>
    <n v="21.32"/>
    <n v="3.82"/>
    <n v="6.3"/>
    <n v="13.4"/>
    <n v="-0.6"/>
    <n v="98.9"/>
    <n v="42.6"/>
    <n v="1.4"/>
    <n v="6.4"/>
    <n v="3.556"/>
    <n v="0"/>
    <n v="-999"/>
    <n v="10.9"/>
    <n v="33.9"/>
    <n v="-2.5"/>
    <n v="9.9"/>
    <n v="6.4"/>
    <n v="0.65500000000000003"/>
    <n v="0.88200000000000001"/>
    <n v="0"/>
    <n v="-999"/>
    <n v="201905"/>
    <x v="2"/>
  </r>
  <r>
    <n v="10.94"/>
    <n v="1.59"/>
    <n v="5.9"/>
    <n v="8.6999999999999993"/>
    <n v="3.2"/>
    <n v="98.9"/>
    <n v="82.1"/>
    <n v="0.9"/>
    <n v="3.5"/>
    <n v="3.81"/>
    <n v="0"/>
    <n v="-999"/>
    <n v="8.6"/>
    <n v="21.6"/>
    <n v="1.9"/>
    <n v="9.6"/>
    <n v="6.7"/>
    <n v="0.92300000000000004"/>
    <n v="0.20100000000000001"/>
    <n v="0"/>
    <n v="-999"/>
    <n v="201905"/>
    <x v="2"/>
  </r>
  <r>
    <n v="16.579999999999998"/>
    <n v="2.87"/>
    <n v="7.5"/>
    <n v="12.8"/>
    <n v="0.4"/>
    <n v="97.8"/>
    <n v="48.8"/>
    <n v="1.3"/>
    <n v="5.3"/>
    <n v="0.254"/>
    <n v="0"/>
    <n v="-999"/>
    <n v="9.1999999999999993"/>
    <n v="30.4"/>
    <n v="-1.3"/>
    <n v="9.5"/>
    <n v="6.7"/>
    <n v="0.72099999999999997"/>
    <n v="0.75700000000000001"/>
    <n v="0"/>
    <n v="-999"/>
    <n v="201905"/>
    <x v="2"/>
  </r>
  <r>
    <n v="30.17"/>
    <n v="5.61"/>
    <n v="9.1"/>
    <n v="17.7"/>
    <n v="-1.6"/>
    <n v="98.7"/>
    <n v="25.5"/>
    <n v="1.9"/>
    <n v="6.4"/>
    <n v="0"/>
    <n v="0"/>
    <n v="-999"/>
    <n v="12"/>
    <n v="34"/>
    <n v="-3"/>
    <n v="10.7"/>
    <n v="6.8"/>
    <n v="0.51600000000000001"/>
    <n v="1.508"/>
    <n v="0"/>
    <n v="-999"/>
    <n v="201905"/>
    <x v="2"/>
  </r>
  <r>
    <n v="27"/>
    <n v="5.15"/>
    <n v="12.2"/>
    <n v="21.1"/>
    <n v="-0.8"/>
    <n v="98"/>
    <n v="16.899999999999999"/>
    <n v="1.5"/>
    <n v="5.8"/>
    <n v="0"/>
    <n v="0"/>
    <n v="-999"/>
    <n v="15.1"/>
    <n v="42.9"/>
    <n v="-3.5"/>
    <n v="12.2"/>
    <n v="7"/>
    <n v="0.42299999999999999"/>
    <n v="2.0790000000000002"/>
    <n v="0"/>
    <n v="-999"/>
    <n v="201905"/>
    <x v="2"/>
  </r>
  <r>
    <n v="26.46"/>
    <n v="5.14"/>
    <n v="12.6"/>
    <n v="21.4"/>
    <n v="0.9"/>
    <n v="97.3"/>
    <n v="22.3"/>
    <n v="1.5"/>
    <n v="6"/>
    <n v="0"/>
    <n v="0"/>
    <n v="-999"/>
    <n v="16.3"/>
    <n v="42.9"/>
    <n v="-2.2999999999999998"/>
    <n v="13.7"/>
    <n v="7.5"/>
    <n v="0.56799999999999995"/>
    <n v="1.98"/>
    <n v="0"/>
    <n v="-999"/>
    <n v="201905"/>
    <x v="2"/>
  </r>
  <r>
    <n v="16.14"/>
    <n v="2.99"/>
    <n v="11.1"/>
    <n v="20.2"/>
    <n v="2.4"/>
    <n v="98.5"/>
    <n v="35.5"/>
    <n v="0.9"/>
    <n v="4.7"/>
    <n v="5.08"/>
    <n v="0"/>
    <n v="-999"/>
    <n v="12.3"/>
    <n v="36.1"/>
    <n v="-0.3"/>
    <n v="12.6"/>
    <n v="8"/>
    <n v="0.84"/>
    <n v="1.5269999999999999"/>
    <n v="0"/>
    <n v="-999"/>
    <n v="201905"/>
    <x v="2"/>
  </r>
  <r>
    <n v="19.84"/>
    <n v="3.57"/>
    <n v="11.9"/>
    <n v="20.5"/>
    <n v="2.2000000000000002"/>
    <n v="99.4"/>
    <n v="39"/>
    <n v="0.8"/>
    <n v="4.5999999999999996"/>
    <n v="4.3179999999999996"/>
    <n v="0"/>
    <n v="-999"/>
    <n v="12.6"/>
    <n v="33.5"/>
    <n v="0.1"/>
    <n v="12.9"/>
    <n v="8.1999999999999993"/>
    <n v="0.94"/>
    <n v="1.4710000000000001"/>
    <n v="0"/>
    <n v="-999"/>
    <n v="201905"/>
    <x v="2"/>
  </r>
  <r>
    <n v="29.89"/>
    <n v="5.75"/>
    <n v="13.8"/>
    <n v="22.8"/>
    <n v="2.2000000000000002"/>
    <n v="94"/>
    <n v="19.899999999999999"/>
    <n v="1.5"/>
    <n v="5"/>
    <n v="0"/>
    <n v="0"/>
    <n v="-999"/>
    <n v="15.5"/>
    <n v="35.5"/>
    <n v="-0.3"/>
    <n v="13.8"/>
    <n v="8.4"/>
    <n v="0.55200000000000005"/>
    <n v="2.2229999999999999"/>
    <n v="0"/>
    <n v="-999"/>
    <n v="201906"/>
    <x v="2"/>
  </r>
  <r>
    <n v="28.08"/>
    <n v="5.55"/>
    <n v="14.1"/>
    <n v="22.9"/>
    <n v="1.1000000000000001"/>
    <n v="96.1"/>
    <n v="12.5"/>
    <n v="1.5"/>
    <n v="5.2"/>
    <n v="0"/>
    <n v="0"/>
    <n v="-999"/>
    <n v="17.5"/>
    <n v="40.9"/>
    <n v="-1.9"/>
    <n v="15"/>
    <n v="8.8000000000000007"/>
    <n v="0.34899999999999998"/>
    <n v="2.4430000000000001"/>
    <n v="0"/>
    <n v="-999"/>
    <n v="201906"/>
    <x v="2"/>
  </r>
  <r>
    <n v="28.93"/>
    <n v="5.81"/>
    <n v="10.4"/>
    <n v="15.6"/>
    <n v="-0.4"/>
    <n v="79.2"/>
    <n v="17.7"/>
    <n v="2.4"/>
    <n v="7.5"/>
    <n v="0"/>
    <n v="0"/>
    <n v="-999"/>
    <n v="15.1"/>
    <n v="36.9"/>
    <n v="-4.5"/>
    <n v="14.7"/>
    <n v="9.1999999999999993"/>
    <n v="0.314"/>
    <n v="1.458"/>
    <n v="0"/>
    <n v="-999"/>
    <n v="201906"/>
    <x v="2"/>
  </r>
  <r>
    <n v="28.42"/>
    <n v="5.73"/>
    <n v="7.7"/>
    <n v="16.600000000000001"/>
    <n v="-2.1"/>
    <n v="89.7"/>
    <n v="22.7"/>
    <n v="1.6"/>
    <n v="6.2"/>
    <n v="0"/>
    <n v="0"/>
    <n v="-999"/>
    <n v="13.2"/>
    <n v="36.700000000000003"/>
    <n v="-6"/>
    <n v="12.9"/>
    <n v="9.5"/>
    <n v="0.42899999999999999"/>
    <n v="1.46"/>
    <n v="0"/>
    <n v="-999"/>
    <n v="201906"/>
    <x v="2"/>
  </r>
  <r>
    <n v="12.96"/>
    <n v="2.57"/>
    <n v="6.2"/>
    <n v="14.1"/>
    <n v="1"/>
    <n v="98.9"/>
    <n v="35.299999999999997"/>
    <n v="0.8"/>
    <n v="4.5999999999999996"/>
    <n v="7.62"/>
    <n v="0"/>
    <n v="-999"/>
    <n v="13"/>
    <n v="36.700000000000003"/>
    <n v="1.9"/>
    <n v="11"/>
    <n v="9.5"/>
    <n v="0.56799999999999995"/>
    <n v="1.0409999999999999"/>
    <n v="0"/>
    <n v="-999"/>
    <n v="201906"/>
    <x v="2"/>
  </r>
  <r>
    <n v="16.190000000000001"/>
    <n v="3.06"/>
    <n v="4.0999999999999996"/>
    <n v="9.6"/>
    <n v="-1.4"/>
    <n v="98.4"/>
    <n v="41.8"/>
    <n v="1.5"/>
    <n v="5"/>
    <n v="0.254"/>
    <n v="0"/>
    <n v="-999"/>
    <n v="7.4"/>
    <n v="23.4"/>
    <n v="-2.9"/>
    <n v="9"/>
    <n v="9.1999999999999993"/>
    <n v="0.5"/>
    <n v="0.69499999999999995"/>
    <n v="0"/>
    <n v="-999"/>
    <n v="201906"/>
    <x v="2"/>
  </r>
  <r>
    <n v="16.170000000000002"/>
    <n v="3.68"/>
    <n v="1.8"/>
    <n v="7.5"/>
    <n v="-3.3"/>
    <n v="98.7"/>
    <n v="47.8"/>
    <n v="1.8"/>
    <n v="5.8"/>
    <n v="2.54"/>
    <n v="0"/>
    <n v="-999"/>
    <n v="4.4000000000000004"/>
    <n v="21.4"/>
    <n v="-4"/>
    <n v="6.5"/>
    <n v="8.6999999999999993"/>
    <n v="0.495"/>
    <n v="0.54100000000000004"/>
    <n v="0"/>
    <n v="-999"/>
    <n v="201906"/>
    <x v="2"/>
  </r>
  <r>
    <n v="16.73"/>
    <n v="2.9"/>
    <n v="3.6"/>
    <n v="10.5"/>
    <n v="-1.9"/>
    <n v="98.5"/>
    <n v="48.8"/>
    <n v="1.8"/>
    <n v="6.6"/>
    <n v="6.8579999999999997"/>
    <n v="0"/>
    <n v="-999"/>
    <n v="6.4"/>
    <n v="24"/>
    <n v="-2.6"/>
    <n v="7.4"/>
    <n v="8.1999999999999993"/>
    <n v="0.61899999999999999"/>
    <n v="0.65"/>
    <n v="0"/>
    <n v="-999"/>
    <n v="201906"/>
    <x v="2"/>
  </r>
  <r>
    <n v="23.12"/>
    <n v="4.59"/>
    <n v="6.7"/>
    <n v="15.6"/>
    <n v="-2.7"/>
    <n v="98.3"/>
    <n v="20.9"/>
    <n v="1.1000000000000001"/>
    <n v="4.4000000000000004"/>
    <n v="0"/>
    <n v="0"/>
    <n v="-999"/>
    <n v="9.9"/>
    <n v="30.8"/>
    <n v="-3.3"/>
    <n v="9"/>
    <n v="7.9"/>
    <n v="0.37"/>
    <n v="1.401"/>
    <n v="0"/>
    <n v="-999"/>
    <n v="201906"/>
    <x v="2"/>
  </r>
  <r>
    <n v="15.07"/>
    <n v="3.12"/>
    <n v="7.1"/>
    <n v="13.8"/>
    <n v="-0.9"/>
    <n v="98.3"/>
    <n v="56.2"/>
    <n v="1.1000000000000001"/>
    <n v="4.9000000000000004"/>
    <n v="0"/>
    <n v="0"/>
    <n v="-999"/>
    <n v="9.4"/>
    <n v="26.1"/>
    <n v="-2.1"/>
    <n v="9.3000000000000007"/>
    <n v="8"/>
    <n v="0.88700000000000001"/>
    <n v="0.69099999999999995"/>
    <n v="0"/>
    <n v="-999"/>
    <n v="201906"/>
    <x v="2"/>
  </r>
  <r>
    <n v="28.22"/>
    <n v="5.81"/>
    <n v="11.7"/>
    <n v="19"/>
    <n v="3.2"/>
    <n v="98.4"/>
    <n v="41.3"/>
    <n v="1.5"/>
    <n v="5.7"/>
    <n v="0"/>
    <n v="0"/>
    <n v="-999"/>
    <n v="16.7"/>
    <n v="38.799999999999997"/>
    <n v="0.5"/>
    <n v="13.1"/>
    <n v="8.1"/>
    <n v="0.90700000000000003"/>
    <n v="1.29"/>
    <n v="0"/>
    <n v="-999"/>
    <n v="201906"/>
    <x v="2"/>
  </r>
  <r>
    <n v="26.92"/>
    <n v="5.62"/>
    <n v="14.2"/>
    <n v="23.7"/>
    <n v="2"/>
    <n v="99.2"/>
    <n v="29.4"/>
    <n v="1"/>
    <n v="4.4000000000000004"/>
    <n v="0"/>
    <n v="0"/>
    <n v="-999"/>
    <n v="18.3"/>
    <n v="42.3"/>
    <n v="-1.3"/>
    <n v="14.8"/>
    <n v="8.6"/>
    <n v="0.86099999999999999"/>
    <n v="2.069"/>
    <n v="0"/>
    <n v="-999"/>
    <n v="201906"/>
    <x v="2"/>
  </r>
  <r>
    <n v="24.88"/>
    <n v="5.22"/>
    <n v="15.3"/>
    <n v="22.9"/>
    <n v="5.7"/>
    <n v="94.6"/>
    <n v="31.1"/>
    <n v="2.2999999999999998"/>
    <n v="7.5"/>
    <n v="0"/>
    <n v="0"/>
    <n v="-999"/>
    <n v="18"/>
    <n v="43.5"/>
    <n v="1.1000000000000001"/>
    <n v="15.4"/>
    <n v="9.3000000000000007"/>
    <n v="0.86799999999999999"/>
    <n v="1.9239999999999999"/>
    <n v="0"/>
    <n v="-999"/>
    <n v="201906"/>
    <x v="2"/>
  </r>
  <r>
    <n v="28.7"/>
    <n v="6"/>
    <n v="11.8"/>
    <n v="20.399999999999999"/>
    <n v="1.7"/>
    <n v="96.8"/>
    <n v="29.3"/>
    <n v="1.7"/>
    <n v="6.7"/>
    <n v="0"/>
    <n v="0"/>
    <n v="-999"/>
    <n v="16.600000000000001"/>
    <n v="42"/>
    <n v="-1.3"/>
    <n v="15"/>
    <n v="9.8000000000000007"/>
    <n v="0.70199999999999996"/>
    <n v="1.694"/>
    <n v="0"/>
    <n v="-999"/>
    <n v="201906"/>
    <x v="2"/>
  </r>
  <r>
    <n v="25.14"/>
    <n v="5.29"/>
    <n v="12.7"/>
    <n v="21"/>
    <n v="3.9"/>
    <n v="97.1"/>
    <n v="24.4"/>
    <n v="1.5"/>
    <n v="6.1"/>
    <n v="0"/>
    <n v="0"/>
    <n v="-999"/>
    <n v="17.2"/>
    <n v="42.8"/>
    <n v="0.7"/>
    <n v="15.4"/>
    <n v="10.199999999999999"/>
    <n v="0.60699999999999998"/>
    <n v="1.88"/>
    <n v="0"/>
    <n v="-999"/>
    <n v="201906"/>
    <x v="2"/>
  </r>
  <r>
    <n v="14.52"/>
    <n v="3.12"/>
    <n v="13"/>
    <n v="21.3"/>
    <n v="2.5"/>
    <n v="98.2"/>
    <n v="30.5"/>
    <n v="1.1000000000000001"/>
    <n v="5.6"/>
    <n v="0"/>
    <n v="0"/>
    <n v="-999"/>
    <n v="14.9"/>
    <n v="40.799999999999997"/>
    <n v="-0.9"/>
    <n v="14.2"/>
    <n v="10.5"/>
    <n v="0.77200000000000002"/>
    <n v="1.76"/>
    <n v="0"/>
    <n v="-999"/>
    <n v="201906"/>
    <x v="2"/>
  </r>
  <r>
    <n v="29.42"/>
    <n v="6.22"/>
    <n v="14.8"/>
    <n v="22.7"/>
    <n v="3.4"/>
    <n v="97.7"/>
    <n v="28.9"/>
    <n v="2.1"/>
    <n v="7.3"/>
    <n v="0"/>
    <n v="0"/>
    <n v="-999"/>
    <n v="20"/>
    <n v="44.4"/>
    <n v="0.2"/>
    <n v="16.100000000000001"/>
    <n v="10.5"/>
    <n v="0.79700000000000004"/>
    <n v="1.9610000000000001"/>
    <n v="0"/>
    <n v="-999"/>
    <n v="201906"/>
    <x v="2"/>
  </r>
  <r>
    <n v="28.58"/>
    <n v="6.11"/>
    <n v="11.9"/>
    <n v="18.2"/>
    <n v="3.5"/>
    <n v="96.9"/>
    <n v="26.2"/>
    <n v="2.6"/>
    <n v="8.6999999999999993"/>
    <n v="0"/>
    <n v="0"/>
    <n v="-999"/>
    <n v="17.3"/>
    <n v="44.1"/>
    <n v="0"/>
    <n v="15.7"/>
    <n v="10.8"/>
    <n v="0.54700000000000004"/>
    <n v="1.542"/>
    <n v="0"/>
    <n v="-999"/>
    <n v="201906"/>
    <x v="2"/>
  </r>
  <r>
    <n v="19.489999999999998"/>
    <n v="4.0599999999999996"/>
    <n v="4"/>
    <n v="8.6"/>
    <n v="0.3"/>
    <n v="96.7"/>
    <n v="52.5"/>
    <n v="2.2000000000000002"/>
    <n v="6.5"/>
    <n v="6.6040000000000001"/>
    <n v="0"/>
    <n v="-999"/>
    <n v="7.4"/>
    <n v="24.3"/>
    <n v="-2.8"/>
    <n v="10.9"/>
    <n v="11"/>
    <n v="0.58599999999999997"/>
    <n v="0.53100000000000003"/>
    <n v="0"/>
    <n v="-999"/>
    <n v="201906"/>
    <x v="2"/>
  </r>
  <r>
    <n v="6.09"/>
    <n v="1.1000000000000001"/>
    <n v="2.1"/>
    <n v="3.9"/>
    <n v="0.6"/>
    <n v="98.6"/>
    <n v="78.5"/>
    <n v="1.8"/>
    <n v="6.5"/>
    <n v="18.795999999999999"/>
    <n v="0"/>
    <n v="-999"/>
    <n v="3.1"/>
    <n v="10.7"/>
    <n v="0.2"/>
    <n v="6.1"/>
    <n v="10.5"/>
    <n v="0.63400000000000001"/>
    <n v="0.17399999999999999"/>
    <n v="0"/>
    <n v="-999"/>
    <n v="201906"/>
    <x v="2"/>
  </r>
  <r>
    <n v="26.39"/>
    <n v="5.36"/>
    <n v="7.8"/>
    <n v="15.8"/>
    <n v="3.1"/>
    <n v="98.3"/>
    <n v="48.2"/>
    <n v="3.3"/>
    <n v="9.6"/>
    <n v="0"/>
    <n v="0"/>
    <n v="-999"/>
    <n v="10.6"/>
    <n v="26.7"/>
    <n v="1.6"/>
    <n v="9.3000000000000007"/>
    <n v="9.4"/>
    <n v="0.86499999999999999"/>
    <n v="0.93"/>
    <n v="0"/>
    <n v="-999"/>
    <n v="201906"/>
    <x v="2"/>
  </r>
  <r>
    <n v="21.28"/>
    <n v="4.6500000000000004"/>
    <n v="9.1"/>
    <n v="15"/>
    <n v="2"/>
    <n v="99.2"/>
    <n v="44.4"/>
    <n v="1.6"/>
    <n v="5.9"/>
    <n v="0"/>
    <n v="0"/>
    <n v="-999"/>
    <n v="12"/>
    <n v="32"/>
    <n v="-0.5"/>
    <n v="10.8"/>
    <n v="9.3000000000000007"/>
    <n v="0.75700000000000001"/>
    <n v="0.94799999999999995"/>
    <n v="0"/>
    <n v="-999"/>
    <n v="201906"/>
    <x v="2"/>
  </r>
  <r>
    <n v="17.600000000000001"/>
    <n v="3.63"/>
    <n v="7.8"/>
    <n v="13.6"/>
    <n v="4.2"/>
    <n v="96.5"/>
    <n v="31.7"/>
    <n v="2"/>
    <n v="6.2"/>
    <n v="2.286"/>
    <n v="0"/>
    <n v="-999"/>
    <n v="10.4"/>
    <n v="25.7"/>
    <n v="3.5"/>
    <n v="10.3"/>
    <n v="9.4"/>
    <n v="0.49399999999999999"/>
    <n v="1.0629999999999999"/>
    <n v="0"/>
    <n v="-999"/>
    <n v="201906"/>
    <x v="2"/>
  </r>
  <r>
    <n v="14.19"/>
    <n v="2.76"/>
    <n v="6.1"/>
    <n v="11.4"/>
    <n v="0.1"/>
    <n v="98.6"/>
    <n v="49.6"/>
    <n v="1.1000000000000001"/>
    <n v="4.3"/>
    <n v="5.8419999999999996"/>
    <n v="0"/>
    <n v="-999"/>
    <n v="8.6999999999999993"/>
    <n v="27"/>
    <n v="-0.9"/>
    <n v="9.8000000000000007"/>
    <n v="9.4"/>
    <n v="0.66800000000000004"/>
    <n v="0.67900000000000005"/>
    <n v="0"/>
    <n v="-999"/>
    <n v="201906"/>
    <x v="2"/>
  </r>
  <r>
    <n v="17.329999999999998"/>
    <n v="3.66"/>
    <n v="7"/>
    <n v="13.9"/>
    <n v="-0.4"/>
    <n v="99.3"/>
    <n v="39.9"/>
    <n v="1.1000000000000001"/>
    <n v="5.0999999999999996"/>
    <n v="0.50800000000000001"/>
    <n v="0"/>
    <n v="-999"/>
    <n v="9"/>
    <n v="27.6"/>
    <n v="-1.6"/>
    <n v="9.6999999999999993"/>
    <n v="9.3000000000000007"/>
    <n v="0.63400000000000001"/>
    <n v="0.95399999999999996"/>
    <n v="0"/>
    <n v="-999"/>
    <n v="201906"/>
    <x v="2"/>
  </r>
  <r>
    <n v="24.29"/>
    <n v="5.22"/>
    <n v="9.6999999999999993"/>
    <n v="16.899999999999999"/>
    <n v="-1.1000000000000001"/>
    <n v="99"/>
    <n v="32.700000000000003"/>
    <n v="1.4"/>
    <n v="5.0999999999999996"/>
    <n v="5.5880000000000001"/>
    <n v="0"/>
    <n v="-999"/>
    <n v="13.4"/>
    <n v="35.1"/>
    <n v="-2.7"/>
    <n v="11.5"/>
    <n v="9.1999999999999993"/>
    <n v="0.629"/>
    <n v="1.2949999999999999"/>
    <n v="0"/>
    <n v="-999"/>
    <n v="201906"/>
    <x v="2"/>
  </r>
  <r>
    <n v="16.54"/>
    <n v="3.39"/>
    <n v="8.4"/>
    <n v="15"/>
    <n v="4"/>
    <n v="98.5"/>
    <n v="41.3"/>
    <n v="1.5"/>
    <n v="4.2"/>
    <n v="11.938000000000001"/>
    <n v="0"/>
    <n v="-999"/>
    <n v="11.2"/>
    <n v="27.5"/>
    <n v="4.9000000000000004"/>
    <n v="11.4"/>
    <n v="9.5"/>
    <n v="0.70399999999999996"/>
    <n v="1.0009999999999999"/>
    <n v="0"/>
    <n v="-999"/>
    <n v="201906"/>
    <x v="2"/>
  </r>
  <r>
    <n v="25.04"/>
    <n v="5.07"/>
    <n v="6.7"/>
    <n v="13.3"/>
    <n v="-0.8"/>
    <n v="98.6"/>
    <n v="42.8"/>
    <n v="1.4"/>
    <n v="5.0999999999999996"/>
    <n v="1.27"/>
    <n v="0"/>
    <n v="-999"/>
    <n v="11.2"/>
    <n v="28.4"/>
    <n v="-1"/>
    <n v="11.2"/>
    <n v="9.6"/>
    <n v="0.65400000000000003"/>
    <n v="0.873"/>
    <n v="0"/>
    <n v="-999"/>
    <n v="201906"/>
    <x v="2"/>
  </r>
  <r>
    <n v="16.82"/>
    <n v="3.62"/>
    <n v="6.9"/>
    <n v="13.6"/>
    <n v="-2.2999999999999998"/>
    <n v="99.1"/>
    <n v="46.2"/>
    <n v="1"/>
    <n v="4.2"/>
    <n v="0"/>
    <n v="0"/>
    <n v="-999"/>
    <n v="9.4"/>
    <n v="29.1"/>
    <n v="-3.2"/>
    <n v="9.9"/>
    <n v="9.6999999999999993"/>
    <n v="0.71899999999999997"/>
    <n v="0.83799999999999997"/>
    <n v="0"/>
    <n v="-999"/>
    <n v="201906"/>
    <x v="2"/>
  </r>
  <r>
    <n v="20.52"/>
    <n v="4.51"/>
    <n v="9.4"/>
    <n v="18.8"/>
    <n v="-0.3"/>
    <n v="99.1"/>
    <n v="34.200000000000003"/>
    <n v="1"/>
    <n v="4.7"/>
    <n v="0"/>
    <n v="0"/>
    <n v="-999"/>
    <n v="11.4"/>
    <n v="35.700000000000003"/>
    <n v="-2.4"/>
    <n v="11.2"/>
    <n v="9.5"/>
    <n v="0.74199999999999999"/>
    <n v="1.4279999999999999"/>
    <n v="0"/>
    <n v="-999"/>
    <n v="201906"/>
    <x v="2"/>
  </r>
  <r>
    <n v="27.58"/>
    <n v="5.91"/>
    <n v="12.4"/>
    <n v="21"/>
    <n v="0.5"/>
    <n v="99.2"/>
    <n v="26.1"/>
    <n v="1.3"/>
    <n v="5.0999999999999996"/>
    <n v="0"/>
    <n v="0"/>
    <n v="-999"/>
    <n v="15.7"/>
    <n v="41"/>
    <n v="-2.1"/>
    <n v="12.9"/>
    <n v="9.5"/>
    <n v="0.64900000000000002"/>
    <n v="1.837"/>
    <n v="0"/>
    <n v="-999"/>
    <n v="201907"/>
    <x v="2"/>
  </r>
  <r>
    <n v="15.68"/>
    <n v="3.48"/>
    <n v="10.4"/>
    <n v="15.8"/>
    <n v="4.7"/>
    <n v="97"/>
    <n v="45"/>
    <n v="1.5"/>
    <n v="5"/>
    <n v="0"/>
    <n v="0"/>
    <n v="-999"/>
    <n v="13.1"/>
    <n v="31.3"/>
    <n v="2.8"/>
    <n v="12.5"/>
    <n v="10"/>
    <n v="0.80800000000000005"/>
    <n v="0.98699999999999999"/>
    <n v="0"/>
    <n v="-999"/>
    <n v="201907"/>
    <x v="2"/>
  </r>
  <r>
    <n v="23.73"/>
    <n v="5.19"/>
    <n v="11.9"/>
    <n v="19"/>
    <n v="0.2"/>
    <n v="99.2"/>
    <n v="30.8"/>
    <n v="1.2"/>
    <n v="7.1"/>
    <n v="0"/>
    <n v="0"/>
    <n v="-999"/>
    <n v="15.8"/>
    <n v="41.2"/>
    <n v="-2.6"/>
    <n v="13.5"/>
    <n v="10.1"/>
    <n v="0.67700000000000005"/>
    <n v="1.52"/>
    <n v="0"/>
    <n v="-999"/>
    <n v="201907"/>
    <x v="2"/>
  </r>
  <r>
    <n v="12.25"/>
    <n v="2.7"/>
    <n v="11.2"/>
    <n v="16.2"/>
    <n v="8.1"/>
    <n v="91.6"/>
    <n v="54.4"/>
    <n v="1.4"/>
    <n v="4.4000000000000004"/>
    <n v="0"/>
    <n v="0"/>
    <n v="-999"/>
    <n v="13.7"/>
    <n v="30.8"/>
    <n v="6.1"/>
    <n v="13.3"/>
    <n v="10.4"/>
    <n v="1.002"/>
    <n v="0.84"/>
    <n v="0"/>
    <n v="-999"/>
    <n v="201907"/>
    <x v="2"/>
  </r>
  <r>
    <n v="11.68"/>
    <n v="2.35"/>
    <n v="9.3000000000000007"/>
    <n v="15.1"/>
    <n v="5.8"/>
    <n v="98.6"/>
    <n v="51.9"/>
    <n v="1.3"/>
    <n v="6"/>
    <n v="28.956"/>
    <n v="0"/>
    <n v="-999"/>
    <n v="11.3"/>
    <n v="31.2"/>
    <n v="4.5999999999999996"/>
    <n v="12"/>
    <n v="10.5"/>
    <n v="0.89100000000000001"/>
    <n v="0.82499999999999996"/>
    <n v="0"/>
    <n v="-999"/>
    <n v="201907"/>
    <x v="2"/>
  </r>
  <r>
    <n v="16.88"/>
    <n v="3.23"/>
    <n v="9.6999999999999993"/>
    <n v="15.6"/>
    <n v="2.6"/>
    <n v="98.9"/>
    <n v="56.5"/>
    <n v="1"/>
    <n v="4.3"/>
    <n v="2.286"/>
    <n v="0"/>
    <n v="-999"/>
    <n v="12"/>
    <n v="29.3"/>
    <n v="1.3"/>
    <n v="12.5"/>
    <n v="10.5"/>
    <n v="1.0009999999999999"/>
    <n v="0.77100000000000002"/>
    <n v="0"/>
    <n v="-999"/>
    <n v="201907"/>
    <x v="2"/>
  </r>
  <r>
    <n v="18.84"/>
    <n v="4.04"/>
    <n v="8.6"/>
    <n v="15.6"/>
    <n v="2.2999999999999998"/>
    <n v="98.9"/>
    <n v="48.2"/>
    <n v="1.1000000000000001"/>
    <n v="5.5"/>
    <n v="0"/>
    <n v="0"/>
    <n v="-999"/>
    <n v="11.4"/>
    <n v="30.7"/>
    <n v="0.1"/>
    <n v="11.7"/>
    <n v="10.4"/>
    <n v="0.85399999999999998"/>
    <n v="0.91800000000000004"/>
    <n v="0"/>
    <n v="-999"/>
    <n v="201907"/>
    <x v="2"/>
  </r>
  <r>
    <n v="18.09"/>
    <n v="3.81"/>
    <n v="8.9"/>
    <n v="16.8"/>
    <n v="0"/>
    <n v="99.3"/>
    <n v="50.8"/>
    <n v="0.8"/>
    <n v="4.8"/>
    <n v="2.286"/>
    <n v="0"/>
    <n v="-999"/>
    <n v="10.4"/>
    <n v="32.299999999999997"/>
    <n v="-1.5"/>
    <n v="11.6"/>
    <n v="10.4"/>
    <n v="0.97199999999999998"/>
    <n v="0.94099999999999995"/>
    <n v="0"/>
    <n v="-999"/>
    <n v="201907"/>
    <x v="2"/>
  </r>
  <r>
    <n v="19.7"/>
    <n v="4.26"/>
    <n v="13.1"/>
    <n v="20.6"/>
    <n v="1.6"/>
    <n v="99.5"/>
    <n v="38.799999999999997"/>
    <n v="1.2"/>
    <n v="4.5999999999999996"/>
    <n v="0"/>
    <n v="0"/>
    <n v="-999"/>
    <n v="13.9"/>
    <n v="33.9"/>
    <n v="-0.5"/>
    <n v="12.5"/>
    <n v="10.3"/>
    <n v="0.94099999999999995"/>
    <n v="1.4850000000000001"/>
    <n v="0"/>
    <n v="-999"/>
    <n v="201907"/>
    <x v="2"/>
  </r>
  <r>
    <n v="12.97"/>
    <n v="2.67"/>
    <n v="12.4"/>
    <n v="18.8"/>
    <n v="6.7"/>
    <n v="98.9"/>
    <n v="48.9"/>
    <n v="1.1000000000000001"/>
    <n v="4.2"/>
    <n v="10.16"/>
    <n v="0"/>
    <n v="-999"/>
    <n v="13.9"/>
    <n v="32.5"/>
    <n v="5.8"/>
    <n v="13.6"/>
    <n v="10.5"/>
    <n v="1.0609999999999999"/>
    <n v="1.109"/>
    <n v="0"/>
    <n v="-999"/>
    <n v="201907"/>
    <x v="2"/>
  </r>
  <r>
    <n v="18.62"/>
    <n v="3.84"/>
    <n v="12.3"/>
    <n v="17.8"/>
    <n v="5.9"/>
    <n v="99.3"/>
    <n v="49.2"/>
    <n v="0.9"/>
    <n v="4.5"/>
    <n v="0"/>
    <n v="0"/>
    <n v="-999"/>
    <n v="14.8"/>
    <n v="32.1"/>
    <n v="5.3"/>
    <n v="14.3"/>
    <n v="10.7"/>
    <n v="1.0029999999999999"/>
    <n v="1.0349999999999999"/>
    <n v="0"/>
    <n v="-999"/>
    <n v="201907"/>
    <x v="2"/>
  </r>
  <r>
    <n v="21.59"/>
    <n v="4.67"/>
    <n v="12.7"/>
    <n v="19.7"/>
    <n v="3.1"/>
    <n v="98.7"/>
    <n v="48.1"/>
    <n v="0.8"/>
    <n v="4"/>
    <n v="0"/>
    <n v="0"/>
    <n v="-999"/>
    <n v="15.3"/>
    <n v="34.1"/>
    <n v="1.6"/>
    <n v="14.9"/>
    <n v="11"/>
    <n v="1.1040000000000001"/>
    <n v="1.1910000000000001"/>
    <n v="0"/>
    <n v="-999"/>
    <n v="201907"/>
    <x v="2"/>
  </r>
  <r>
    <n v="21.09"/>
    <n v="4.66"/>
    <n v="12.5"/>
    <n v="20.2"/>
    <n v="3.6"/>
    <n v="98.6"/>
    <n v="39.700000000000003"/>
    <n v="1.1000000000000001"/>
    <n v="4.5999999999999996"/>
    <n v="0"/>
    <n v="0"/>
    <n v="-999"/>
    <n v="15.3"/>
    <n v="36.700000000000003"/>
    <n v="1.5"/>
    <n v="14.2"/>
    <n v="11.2"/>
    <n v="0.94"/>
    <n v="1.427"/>
    <n v="0"/>
    <n v="-999"/>
    <n v="201907"/>
    <x v="2"/>
  </r>
  <r>
    <n v="19.760000000000002"/>
    <n v="4.3499999999999996"/>
    <n v="11.1"/>
    <n v="17.899999999999999"/>
    <n v="3.1"/>
    <n v="95.8"/>
    <n v="40.9"/>
    <n v="1.4"/>
    <n v="5.0999999999999996"/>
    <n v="0"/>
    <n v="0"/>
    <n v="-999"/>
    <n v="14.1"/>
    <n v="33.5"/>
    <n v="1.1000000000000001"/>
    <n v="14"/>
    <n v="11.3"/>
    <n v="0.83899999999999997"/>
    <n v="1.212"/>
    <n v="0"/>
    <n v="-999"/>
    <n v="201907"/>
    <x v="2"/>
  </r>
  <r>
    <n v="18.850000000000001"/>
    <n v="4.1100000000000003"/>
    <n v="10.7"/>
    <n v="18.2"/>
    <n v="2.8"/>
    <n v="97.8"/>
    <n v="36.700000000000003"/>
    <n v="1"/>
    <n v="4.5999999999999996"/>
    <n v="0.254"/>
    <n v="0"/>
    <n v="-999"/>
    <n v="14.5"/>
    <n v="40.200000000000003"/>
    <n v="1"/>
    <n v="13.5"/>
    <n v="11.4"/>
    <n v="0.76700000000000002"/>
    <n v="1.323"/>
    <n v="0"/>
    <n v="-999"/>
    <n v="201907"/>
    <x v="2"/>
  </r>
  <r>
    <n v="18.940000000000001"/>
    <n v="4.21"/>
    <n v="10.3"/>
    <n v="19.8"/>
    <n v="1.6"/>
    <n v="99.3"/>
    <n v="38.5"/>
    <n v="0.9"/>
    <n v="4.7"/>
    <n v="0.254"/>
    <n v="0"/>
    <n v="-999"/>
    <n v="12.5"/>
    <n v="33"/>
    <n v="-0.3"/>
    <n v="13.4"/>
    <n v="11.4"/>
    <n v="0.88900000000000001"/>
    <n v="1.42"/>
    <n v="0"/>
    <n v="-999"/>
    <n v="201907"/>
    <x v="2"/>
  </r>
  <r>
    <n v="10.56"/>
    <n v="2.09"/>
    <n v="10.1"/>
    <n v="15.1"/>
    <n v="5.9"/>
    <n v="97"/>
    <n v="64.400000000000006"/>
    <n v="1.2"/>
    <n v="5.0999999999999996"/>
    <n v="5.3339999999999996"/>
    <n v="0"/>
    <n v="-999"/>
    <n v="11.3"/>
    <n v="23.9"/>
    <n v="4.0999999999999996"/>
    <n v="12.7"/>
    <n v="11.4"/>
    <n v="1.105"/>
    <n v="0.61099999999999999"/>
    <n v="0"/>
    <n v="-999"/>
    <n v="201907"/>
    <x v="2"/>
  </r>
  <r>
    <n v="21.52"/>
    <n v="4.6100000000000003"/>
    <n v="7.3"/>
    <n v="11.7"/>
    <n v="1.2"/>
    <n v="95.7"/>
    <n v="44.2"/>
    <n v="2.8"/>
    <n v="7.3"/>
    <n v="0.76200000000000001"/>
    <n v="0"/>
    <n v="-999"/>
    <n v="9.1999999999999993"/>
    <n v="25"/>
    <n v="-1.2"/>
    <n v="10.9"/>
    <n v="11.3"/>
    <n v="0.60799999999999998"/>
    <n v="0.76700000000000002"/>
    <n v="0"/>
    <n v="-999"/>
    <n v="201907"/>
    <x v="2"/>
  </r>
  <r>
    <n v="18.03"/>
    <n v="3.98"/>
    <n v="6.6"/>
    <n v="12.6"/>
    <n v="0.4"/>
    <n v="98.1"/>
    <n v="52.6"/>
    <n v="1.5"/>
    <n v="4.8"/>
    <n v="0.76200000000000001"/>
    <n v="0"/>
    <n v="-999"/>
    <n v="9.1999999999999993"/>
    <n v="27.5"/>
    <n v="-1.5"/>
    <n v="10.5"/>
    <n v="11"/>
    <n v="0.76700000000000002"/>
    <n v="0.69099999999999995"/>
    <n v="0"/>
    <n v="-999"/>
    <n v="201907"/>
    <x v="2"/>
  </r>
  <r>
    <n v="17.059999999999999"/>
    <n v="3.75"/>
    <n v="7.9"/>
    <n v="14.5"/>
    <n v="1.8"/>
    <n v="98.9"/>
    <n v="51.4"/>
    <n v="1.1000000000000001"/>
    <n v="4.0999999999999996"/>
    <n v="1.016"/>
    <n v="0"/>
    <n v="-999"/>
    <n v="10.4"/>
    <n v="28"/>
    <n v="-0.3"/>
    <n v="11.3"/>
    <n v="10.7"/>
    <n v="0.84799999999999998"/>
    <n v="0.80200000000000005"/>
    <n v="0"/>
    <n v="-999"/>
    <n v="201907"/>
    <x v="2"/>
  </r>
  <r>
    <n v="29.53"/>
    <n v="6.53"/>
    <n v="12.5"/>
    <n v="22.8"/>
    <n v="1.1000000000000001"/>
    <n v="99.4"/>
    <n v="26"/>
    <n v="1.2"/>
    <n v="4.5999999999999996"/>
    <n v="0"/>
    <n v="0"/>
    <n v="-999"/>
    <n v="15.9"/>
    <n v="38.1"/>
    <n v="-1.5"/>
    <n v="13.9"/>
    <n v="10.6"/>
    <n v="0.72099999999999997"/>
    <n v="2.0529999999999999"/>
    <n v="0"/>
    <n v="-999"/>
    <n v="201907"/>
    <x v="2"/>
  </r>
  <r>
    <n v="22.71"/>
    <n v="5.05"/>
    <n v="15.1"/>
    <n v="26.2"/>
    <n v="3.3"/>
    <n v="97.6"/>
    <n v="27.2"/>
    <n v="1.1000000000000001"/>
    <n v="4.8"/>
    <n v="0.50800000000000001"/>
    <n v="0"/>
    <n v="-999"/>
    <n v="17.3"/>
    <n v="41.5"/>
    <n v="-0.1"/>
    <n v="15.5"/>
    <n v="11"/>
    <n v="0.92500000000000004"/>
    <n v="2.476"/>
    <n v="0"/>
    <n v="-999"/>
    <n v="201907"/>
    <x v="2"/>
  </r>
  <r>
    <n v="14.54"/>
    <n v="3.16"/>
    <n v="14.9"/>
    <n v="24.3"/>
    <n v="6.4"/>
    <n v="98.6"/>
    <n v="36.5"/>
    <n v="1.1000000000000001"/>
    <n v="5.0999999999999996"/>
    <n v="2.54"/>
    <n v="0"/>
    <n v="-999"/>
    <n v="15"/>
    <n v="33.700000000000003"/>
    <n v="3.8"/>
    <n v="14.8"/>
    <n v="11.4"/>
    <n v="1.109"/>
    <n v="1.929"/>
    <n v="0"/>
    <n v="-999"/>
    <n v="201907"/>
    <x v="2"/>
  </r>
  <r>
    <n v="14.91"/>
    <n v="3.22"/>
    <n v="8.3000000000000007"/>
    <n v="14.1"/>
    <n v="-0.6"/>
    <n v="98.8"/>
    <n v="47"/>
    <n v="2.1"/>
    <n v="7.3"/>
    <n v="2.286"/>
    <n v="0"/>
    <n v="-999"/>
    <n v="9.5"/>
    <n v="23.2"/>
    <n v="-2.1"/>
    <n v="12.2"/>
    <n v="11.6"/>
    <n v="0.75600000000000001"/>
    <n v="0.85199999999999998"/>
    <n v="0"/>
    <n v="-999"/>
    <n v="201907"/>
    <x v="2"/>
  </r>
  <r>
    <n v="26.34"/>
    <n v="5.84"/>
    <n v="11"/>
    <n v="20.7"/>
    <n v="-0.7"/>
    <n v="99"/>
    <n v="35.700000000000003"/>
    <n v="1.3"/>
    <n v="6.2"/>
    <n v="0"/>
    <n v="0"/>
    <n v="-999"/>
    <n v="13.5"/>
    <n v="35.5"/>
    <n v="-2.7"/>
    <n v="12.9"/>
    <n v="11.3"/>
    <n v="0.871"/>
    <n v="1.57"/>
    <n v="0"/>
    <n v="-999"/>
    <n v="201907"/>
    <x v="2"/>
  </r>
  <r>
    <n v="27.37"/>
    <n v="6.12"/>
    <n v="15"/>
    <n v="25.2"/>
    <n v="2.4"/>
    <n v="99.2"/>
    <n v="20.7"/>
    <n v="1.1000000000000001"/>
    <n v="5.3"/>
    <n v="0"/>
    <n v="0"/>
    <n v="-999"/>
    <n v="17.5"/>
    <n v="39.799999999999997"/>
    <n v="-0.7"/>
    <n v="15.5"/>
    <n v="11.3"/>
    <n v="0.66300000000000003"/>
    <n v="2.5419999999999998"/>
    <n v="0"/>
    <n v="-999"/>
    <n v="201907"/>
    <x v="2"/>
  </r>
  <r>
    <n v="24.35"/>
    <n v="5.42"/>
    <n v="12"/>
    <n v="17.600000000000001"/>
    <n v="2"/>
    <n v="98.4"/>
    <n v="35.299999999999997"/>
    <n v="1.8"/>
    <n v="7.5"/>
    <n v="0"/>
    <n v="0"/>
    <n v="-999"/>
    <n v="15.7"/>
    <n v="36"/>
    <n v="-0.4"/>
    <n v="15.6"/>
    <n v="11.7"/>
    <n v="0.71"/>
    <n v="1.302"/>
    <n v="0"/>
    <n v="-999"/>
    <n v="201907"/>
    <x v="2"/>
  </r>
  <r>
    <n v="24.38"/>
    <n v="5.53"/>
    <n v="10.1"/>
    <n v="19.7"/>
    <n v="0.5"/>
    <n v="99.4"/>
    <n v="36.9"/>
    <n v="1.3"/>
    <n v="4.7"/>
    <n v="0"/>
    <n v="0"/>
    <n v="-999"/>
    <n v="13.7"/>
    <n v="37.9"/>
    <n v="-2.1"/>
    <n v="14.5"/>
    <n v="12"/>
    <n v="0.84699999999999998"/>
    <n v="1.448"/>
    <n v="0"/>
    <n v="-999"/>
    <n v="201907"/>
    <x v="2"/>
  </r>
  <r>
    <n v="25.37"/>
    <n v="5.73"/>
    <n v="14.2"/>
    <n v="23.6"/>
    <n v="1.9"/>
    <n v="98.9"/>
    <n v="22.8"/>
    <n v="1"/>
    <n v="4.5"/>
    <n v="0"/>
    <n v="0"/>
    <n v="-999"/>
    <n v="17.2"/>
    <n v="39.799999999999997"/>
    <n v="-0.9"/>
    <n v="16"/>
    <n v="12"/>
    <n v="0.66400000000000003"/>
    <n v="2.2480000000000002"/>
    <n v="0"/>
    <n v="-999"/>
    <n v="201907"/>
    <x v="2"/>
  </r>
  <r>
    <n v="24.67"/>
    <n v="5.57"/>
    <n v="12.9"/>
    <n v="21.2"/>
    <n v="3.4"/>
    <n v="96"/>
    <n v="26.2"/>
    <n v="1.5"/>
    <n v="5"/>
    <n v="0"/>
    <n v="0"/>
    <n v="-999"/>
    <n v="16.399999999999999"/>
    <n v="37.6"/>
    <n v="0"/>
    <n v="16.2"/>
    <n v="12.3"/>
    <n v="0.65900000000000003"/>
    <n v="1.8580000000000001"/>
    <n v="0"/>
    <n v="-999"/>
    <n v="201907"/>
    <x v="2"/>
  </r>
  <r>
    <n v="23.25"/>
    <n v="5.28"/>
    <n v="12.3"/>
    <n v="22.7"/>
    <n v="1.2"/>
    <n v="99"/>
    <n v="34.1"/>
    <n v="1"/>
    <n v="4.5999999999999996"/>
    <n v="0"/>
    <n v="0"/>
    <n v="-999"/>
    <n v="15.7"/>
    <n v="42.5"/>
    <n v="-1.6"/>
    <n v="16"/>
    <n v="12.5"/>
    <n v="0.94099999999999995"/>
    <n v="1.8180000000000001"/>
    <n v="0"/>
    <n v="-999"/>
    <n v="201907"/>
    <x v="2"/>
  </r>
  <r>
    <n v="25.2"/>
    <n v="5.86"/>
    <n v="14.4"/>
    <n v="23.8"/>
    <n v="2.9"/>
    <n v="99.1"/>
    <n v="27.2"/>
    <n v="1.1000000000000001"/>
    <n v="4.4000000000000004"/>
    <n v="0"/>
    <n v="0"/>
    <n v="-999"/>
    <n v="16.899999999999999"/>
    <n v="41.1"/>
    <n v="-0.1"/>
    <n v="16.5"/>
    <n v="12.6"/>
    <n v="0.80200000000000005"/>
    <n v="2.1459999999999999"/>
    <n v="0"/>
    <n v="-999"/>
    <n v="201908"/>
    <x v="2"/>
  </r>
  <r>
    <n v="20.41"/>
    <n v="4.79"/>
    <n v="14.4"/>
    <n v="21"/>
    <n v="7.2"/>
    <n v="85.3"/>
    <n v="36.1"/>
    <n v="1.8"/>
    <n v="6.4"/>
    <n v="0"/>
    <n v="0"/>
    <n v="-999"/>
    <n v="16"/>
    <n v="38.1"/>
    <n v="0.4"/>
    <n v="16.2"/>
    <n v="12.7"/>
    <n v="0.89800000000000002"/>
    <n v="1.589"/>
    <n v="0"/>
    <n v="-999"/>
    <n v="201908"/>
    <x v="2"/>
  </r>
  <r>
    <n v="22.92"/>
    <n v="5.34"/>
    <n v="9.3000000000000007"/>
    <n v="17.399999999999999"/>
    <n v="-0.3"/>
    <n v="98.1"/>
    <n v="36.799999999999997"/>
    <n v="1.5"/>
    <n v="5.3"/>
    <n v="0"/>
    <n v="0"/>
    <n v="-999"/>
    <n v="12.3"/>
    <n v="36.200000000000003"/>
    <n v="-3.7"/>
    <n v="14.5"/>
    <n v="12.7"/>
    <n v="0.73099999999999998"/>
    <n v="1.256"/>
    <n v="0"/>
    <n v="-999"/>
    <n v="201908"/>
    <x v="2"/>
  </r>
  <r>
    <n v="26.76"/>
    <n v="6.22"/>
    <n v="10.8"/>
    <n v="20"/>
    <n v="0"/>
    <n v="99.5"/>
    <n v="23.3"/>
    <n v="1.4"/>
    <n v="5"/>
    <n v="0"/>
    <n v="0"/>
    <n v="-999"/>
    <n v="14.2"/>
    <n v="37.6"/>
    <n v="-3.7"/>
    <n v="14.7"/>
    <n v="12.5"/>
    <n v="0.54500000000000004"/>
    <n v="1.7929999999999999"/>
    <n v="0"/>
    <n v="-999"/>
    <n v="201908"/>
    <x v="2"/>
  </r>
  <r>
    <n v="26.16"/>
    <n v="6.09"/>
    <n v="14.3"/>
    <n v="24.8"/>
    <n v="2"/>
    <n v="98.7"/>
    <n v="28.6"/>
    <n v="1"/>
    <n v="5.4"/>
    <n v="0"/>
    <n v="0"/>
    <n v="-999"/>
    <n v="17.3"/>
    <n v="41.7"/>
    <n v="-2.1"/>
    <n v="16.2"/>
    <n v="12.5"/>
    <n v="0.89500000000000002"/>
    <n v="2.2349999999999999"/>
    <n v="0"/>
    <n v="-999"/>
    <n v="201908"/>
    <x v="2"/>
  </r>
  <r>
    <n v="26.9"/>
    <n v="6.36"/>
    <n v="16.2"/>
    <n v="27"/>
    <n v="3.4"/>
    <n v="98.3"/>
    <n v="9"/>
    <n v="1.2"/>
    <n v="5.2"/>
    <n v="0"/>
    <n v="0"/>
    <n v="-999"/>
    <n v="18.100000000000001"/>
    <n v="43.4"/>
    <n v="-1.3"/>
    <n v="17.100000000000001"/>
    <n v="12.7"/>
    <n v="0.32100000000000001"/>
    <n v="3.2440000000000002"/>
    <n v="0"/>
    <n v="-999"/>
    <n v="201908"/>
    <x v="2"/>
  </r>
  <r>
    <n v="26.77"/>
    <n v="6.35"/>
    <n v="16.899999999999999"/>
    <n v="27.5"/>
    <n v="2.1"/>
    <n v="88.3"/>
    <n v="12.7"/>
    <n v="1.5"/>
    <n v="5.6"/>
    <n v="0"/>
    <n v="0"/>
    <n v="-999"/>
    <n v="18.399999999999999"/>
    <n v="43.7"/>
    <n v="-2.2999999999999998"/>
    <n v="17.100000000000001"/>
    <n v="12.9"/>
    <n v="0.46600000000000003"/>
    <n v="3.2040000000000002"/>
    <n v="0"/>
    <n v="-999"/>
    <n v="201908"/>
    <x v="2"/>
  </r>
  <r>
    <n v="26.36"/>
    <n v="6.26"/>
    <n v="17.8"/>
    <n v="26.6"/>
    <n v="5.3"/>
    <n v="78.7"/>
    <n v="15.5"/>
    <n v="1.5"/>
    <n v="5.7"/>
    <n v="0"/>
    <n v="0"/>
    <n v="-999"/>
    <n v="19.100000000000001"/>
    <n v="42.9"/>
    <n v="-1.3"/>
    <n v="17.8"/>
    <n v="13.1"/>
    <n v="0.54"/>
    <n v="2.9420000000000002"/>
    <n v="0"/>
    <n v="-999"/>
    <n v="201908"/>
    <x v="2"/>
  </r>
  <r>
    <n v="20.91"/>
    <n v="4.97"/>
    <n v="16.7"/>
    <n v="23.8"/>
    <n v="6.7"/>
    <n v="85.7"/>
    <n v="31.1"/>
    <n v="1.2"/>
    <n v="5"/>
    <n v="0"/>
    <n v="0"/>
    <n v="-999"/>
    <n v="19.100000000000001"/>
    <n v="40.6"/>
    <n v="1.8"/>
    <n v="17.899999999999999"/>
    <n v="13.3"/>
    <n v="0.91700000000000004"/>
    <n v="2.0310000000000001"/>
    <n v="0"/>
    <n v="-999"/>
    <n v="201908"/>
    <x v="2"/>
  </r>
  <r>
    <n v="10.96"/>
    <n v="2.39"/>
    <n v="13.3"/>
    <n v="18.899999999999999"/>
    <n v="8.1999999999999993"/>
    <n v="98.2"/>
    <n v="50.8"/>
    <n v="0.9"/>
    <n v="4.3"/>
    <n v="23.114000000000001"/>
    <n v="0"/>
    <n v="-999"/>
    <n v="14.6"/>
    <n v="27.5"/>
    <n v="5.9"/>
    <n v="15.9"/>
    <n v="13.4"/>
    <n v="1.109"/>
    <n v="1.0740000000000001"/>
    <n v="0"/>
    <n v="-999"/>
    <n v="201908"/>
    <x v="2"/>
  </r>
  <r>
    <n v="7.07"/>
    <n v="1.33"/>
    <n v="9.6"/>
    <n v="12.6"/>
    <n v="7.9"/>
    <n v="99.3"/>
    <n v="74.5"/>
    <n v="1.5"/>
    <n v="5.8"/>
    <n v="8.6359999999999992"/>
    <n v="0"/>
    <n v="-999"/>
    <n v="10.9"/>
    <n v="17.3"/>
    <n v="7.6"/>
    <n v="12.9"/>
    <n v="13.2"/>
    <n v="1.087"/>
    <n v="0.372"/>
    <n v="0"/>
    <n v="-999"/>
    <n v="201908"/>
    <x v="2"/>
  </r>
  <r>
    <n v="21.73"/>
    <n v="4.7300000000000004"/>
    <n v="11.3"/>
    <n v="19"/>
    <n v="5.0999999999999996"/>
    <n v="98.7"/>
    <n v="35.1"/>
    <n v="1.1000000000000001"/>
    <n v="4.8"/>
    <n v="0.254"/>
    <n v="0"/>
    <n v="-999"/>
    <n v="13.6"/>
    <n v="28.6"/>
    <n v="3.2"/>
    <n v="14.3"/>
    <n v="12.7"/>
    <n v="0.77100000000000002"/>
    <n v="1.4259999999999999"/>
    <n v="0"/>
    <n v="-999"/>
    <n v="201908"/>
    <x v="2"/>
  </r>
  <r>
    <n v="14.1"/>
    <n v="3.21"/>
    <n v="10.199999999999999"/>
    <n v="19"/>
    <n v="2.2999999999999998"/>
    <n v="99.6"/>
    <n v="42.6"/>
    <n v="0.7"/>
    <n v="4.7"/>
    <n v="5.5880000000000001"/>
    <n v="0"/>
    <n v="-999"/>
    <n v="11"/>
    <n v="29.5"/>
    <n v="-0.3"/>
    <n v="12.8"/>
    <n v="12.6"/>
    <n v="0.93600000000000005"/>
    <n v="1.2609999999999999"/>
    <n v="0"/>
    <n v="-999"/>
    <n v="201908"/>
    <x v="2"/>
  </r>
  <r>
    <n v="22.94"/>
    <n v="5.12"/>
    <n v="11.3"/>
    <n v="19.899999999999999"/>
    <n v="3.6"/>
    <n v="99.7"/>
    <n v="34.200000000000003"/>
    <n v="1"/>
    <n v="5.6"/>
    <n v="0"/>
    <n v="0"/>
    <n v="-999"/>
    <n v="12.6"/>
    <n v="30.6"/>
    <n v="1.5"/>
    <n v="13.5"/>
    <n v="12.3"/>
    <n v="0.79500000000000004"/>
    <n v="1.5289999999999999"/>
    <n v="0"/>
    <n v="-999"/>
    <n v="201908"/>
    <x v="2"/>
  </r>
  <r>
    <n v="21.29"/>
    <n v="4.9400000000000004"/>
    <n v="11.5"/>
    <n v="20.9"/>
    <n v="2.5"/>
    <n v="99.8"/>
    <n v="35.700000000000003"/>
    <n v="1.1000000000000001"/>
    <n v="5.0999999999999996"/>
    <n v="0"/>
    <n v="0"/>
    <n v="-999"/>
    <n v="12.7"/>
    <n v="35.299999999999997"/>
    <n v="-0.5"/>
    <n v="13.6"/>
    <n v="12.3"/>
    <n v="0.88200000000000001"/>
    <n v="1.589"/>
    <n v="0"/>
    <n v="-999"/>
    <n v="201908"/>
    <x v="2"/>
  </r>
  <r>
    <n v="8.81"/>
    <n v="1.98"/>
    <n v="10.5"/>
    <n v="15.5"/>
    <n v="3"/>
    <n v="98.6"/>
    <n v="55.4"/>
    <n v="1.5"/>
    <n v="4.2"/>
    <n v="0.254"/>
    <n v="0"/>
    <n v="-999"/>
    <n v="11.1"/>
    <n v="28.4"/>
    <n v="0.4"/>
    <n v="11.8"/>
    <n v="12.3"/>
    <n v="0.97499999999999998"/>
    <n v="0.78500000000000003"/>
    <n v="0"/>
    <n v="-999"/>
    <n v="201908"/>
    <x v="2"/>
  </r>
  <r>
    <n v="18.32"/>
    <n v="4.21"/>
    <n v="10.4"/>
    <n v="17.8"/>
    <n v="1.4"/>
    <n v="98.7"/>
    <n v="41.1"/>
    <n v="1.8"/>
    <n v="6.1"/>
    <n v="0"/>
    <n v="0"/>
    <n v="-999"/>
    <n v="12"/>
    <n v="33.4"/>
    <n v="-1.1000000000000001"/>
    <n v="12.7"/>
    <n v="12.1"/>
    <n v="0.83699999999999997"/>
    <n v="1.2"/>
    <n v="0"/>
    <n v="-999"/>
    <n v="201908"/>
    <x v="2"/>
  </r>
  <r>
    <n v="24.38"/>
    <n v="5.67"/>
    <n v="12.7"/>
    <n v="22.2"/>
    <n v="0.1"/>
    <n v="99.2"/>
    <n v="31.9"/>
    <n v="1.3"/>
    <n v="4.9000000000000004"/>
    <n v="0"/>
    <n v="0"/>
    <n v="-999"/>
    <n v="14.1"/>
    <n v="35"/>
    <n v="-2.8"/>
    <n v="14.1"/>
    <n v="11.9"/>
    <n v="0.85399999999999998"/>
    <n v="1.8220000000000001"/>
    <n v="0"/>
    <n v="-999"/>
    <n v="201908"/>
    <x v="2"/>
  </r>
  <r>
    <n v="23.49"/>
    <n v="5.55"/>
    <n v="12.2"/>
    <n v="20.9"/>
    <n v="3.1"/>
    <n v="93.1"/>
    <n v="28.7"/>
    <n v="1.4"/>
    <n v="4.5"/>
    <n v="0"/>
    <n v="0"/>
    <n v="-999"/>
    <n v="13.9"/>
    <n v="35.6"/>
    <n v="-0.9"/>
    <n v="14.7"/>
    <n v="12"/>
    <n v="0.70899999999999996"/>
    <n v="1.762"/>
    <n v="0"/>
    <n v="-999"/>
    <n v="201908"/>
    <x v="2"/>
  </r>
  <r>
    <n v="22.44"/>
    <n v="5.28"/>
    <n v="14.4"/>
    <n v="24.7"/>
    <n v="2.1"/>
    <n v="97"/>
    <n v="27.4"/>
    <n v="1.1000000000000001"/>
    <n v="4.5999999999999996"/>
    <n v="0"/>
    <n v="0"/>
    <n v="-999"/>
    <n v="15.8"/>
    <n v="39.4"/>
    <n v="-1.3"/>
    <n v="15.3"/>
    <n v="12.2"/>
    <n v="0.85199999999999998"/>
    <n v="2.2589999999999999"/>
    <n v="0"/>
    <n v="-999"/>
    <n v="201908"/>
    <x v="2"/>
  </r>
  <r>
    <n v="10.83"/>
    <n v="2.52"/>
    <n v="12.6"/>
    <n v="21.3"/>
    <n v="4.7"/>
    <n v="97.7"/>
    <n v="32.799999999999997"/>
    <n v="0.8"/>
    <n v="4.0999999999999996"/>
    <n v="0.50800000000000001"/>
    <n v="0"/>
    <n v="-999"/>
    <n v="12.2"/>
    <n v="31.7"/>
    <n v="0.1"/>
    <n v="13.8"/>
    <n v="12.4"/>
    <n v="0.83099999999999996"/>
    <n v="1.702"/>
    <n v="0"/>
    <n v="-999"/>
    <n v="201908"/>
    <x v="2"/>
  </r>
  <r>
    <n v="22.87"/>
    <n v="5.33"/>
    <n v="8.9"/>
    <n v="17.2"/>
    <n v="0.2"/>
    <n v="99.2"/>
    <n v="37.6"/>
    <n v="1.5"/>
    <n v="6.6"/>
    <n v="0"/>
    <n v="0"/>
    <n v="-999"/>
    <n v="11.3"/>
    <n v="31.8"/>
    <n v="-2.7"/>
    <n v="13.3"/>
    <n v="12.2"/>
    <n v="0.73799999999999999"/>
    <n v="1.224"/>
    <n v="0"/>
    <n v="-999"/>
    <n v="201908"/>
    <x v="2"/>
  </r>
  <r>
    <n v="8.24"/>
    <n v="1.85"/>
    <n v="8.4"/>
    <n v="16.100000000000001"/>
    <n v="1.3"/>
    <n v="99.2"/>
    <n v="50"/>
    <n v="0.6"/>
    <n v="3.9"/>
    <n v="1.016"/>
    <n v="0"/>
    <n v="-999"/>
    <n v="8.5"/>
    <n v="22.7"/>
    <n v="-1.4"/>
    <n v="11.1"/>
    <n v="12.1"/>
    <n v="0.91500000000000004"/>
    <n v="0.91500000000000004"/>
    <n v="0"/>
    <n v="-999"/>
    <n v="201908"/>
    <x v="2"/>
  </r>
  <r>
    <n v="21.56"/>
    <n v="5.05"/>
    <n v="9.5"/>
    <n v="16.100000000000001"/>
    <n v="0.6"/>
    <n v="98.7"/>
    <n v="42.9"/>
    <n v="2.1"/>
    <n v="7"/>
    <n v="0"/>
    <n v="0"/>
    <n v="-999"/>
    <n v="11.4"/>
    <n v="32.1"/>
    <n v="-1.5"/>
    <n v="12.1"/>
    <n v="11.8"/>
    <n v="0.78500000000000003"/>
    <n v="1.0449999999999999"/>
    <n v="0"/>
    <n v="-999"/>
    <n v="201908"/>
    <x v="2"/>
  </r>
  <r>
    <n v="14.64"/>
    <n v="3.17"/>
    <n v="7.3"/>
    <n v="13.3"/>
    <n v="0.1"/>
    <n v="99.2"/>
    <n v="54.4"/>
    <n v="1.3"/>
    <n v="5"/>
    <n v="7.8739999999999997"/>
    <n v="0"/>
    <n v="-999"/>
    <n v="9.1"/>
    <n v="25.7"/>
    <n v="-1.3"/>
    <n v="11.4"/>
    <n v="11.7"/>
    <n v="0.83099999999999996"/>
    <n v="0.69599999999999995"/>
    <n v="0"/>
    <n v="-999"/>
    <n v="201908"/>
    <x v="2"/>
  </r>
  <r>
    <n v="19.82"/>
    <n v="4.38"/>
    <n v="7"/>
    <n v="15.3"/>
    <n v="-0.9"/>
    <n v="99.8"/>
    <n v="43.3"/>
    <n v="1"/>
    <n v="5.0999999999999996"/>
    <n v="0.254"/>
    <n v="0"/>
    <n v="-999"/>
    <n v="8.4"/>
    <n v="26.8"/>
    <n v="-2.2999999999999998"/>
    <n v="10.8"/>
    <n v="11.5"/>
    <n v="0.753"/>
    <n v="0.98499999999999999"/>
    <n v="0"/>
    <n v="-999"/>
    <n v="201908"/>
    <x v="2"/>
  </r>
  <r>
    <n v="22.31"/>
    <n v="5.21"/>
    <n v="11.7"/>
    <n v="23.2"/>
    <n v="-0.5"/>
    <n v="99.7"/>
    <n v="29"/>
    <n v="0.7"/>
    <n v="3.5"/>
    <n v="0"/>
    <n v="0"/>
    <n v="-999"/>
    <n v="12.3"/>
    <n v="33.5"/>
    <n v="-3"/>
    <n v="12.5"/>
    <n v="11.3"/>
    <n v="0.82399999999999995"/>
    <n v="2.0190000000000001"/>
    <n v="0"/>
    <n v="-999"/>
    <n v="201908"/>
    <x v="2"/>
  </r>
  <r>
    <n v="22.22"/>
    <n v="5.23"/>
    <n v="12.6"/>
    <n v="23.3"/>
    <n v="2.2999999999999998"/>
    <n v="98.8"/>
    <n v="30.8"/>
    <n v="1"/>
    <n v="4.3"/>
    <n v="0"/>
    <n v="0"/>
    <n v="-999"/>
    <n v="13.6"/>
    <n v="35.5"/>
    <n v="-1.5"/>
    <n v="14.1"/>
    <n v="11.4"/>
    <n v="0.88100000000000001"/>
    <n v="1.9790000000000001"/>
    <n v="0"/>
    <n v="-999"/>
    <n v="201908"/>
    <x v="2"/>
  </r>
  <r>
    <n v="22.21"/>
    <n v="5.26"/>
    <n v="13.7"/>
    <n v="25.1"/>
    <n v="1.2"/>
    <n v="99.3"/>
    <n v="15.1"/>
    <n v="1"/>
    <n v="4.7"/>
    <n v="0"/>
    <n v="0"/>
    <n v="-999"/>
    <n v="14.5"/>
    <n v="40.200000000000003"/>
    <n v="-2.6"/>
    <n v="14.3"/>
    <n v="11.6"/>
    <n v="0.48099999999999998"/>
    <n v="2.7050000000000001"/>
    <n v="0"/>
    <n v="-999"/>
    <n v="201908"/>
    <x v="2"/>
  </r>
  <r>
    <n v="16.399999999999999"/>
    <n v="3.83"/>
    <n v="13.4"/>
    <n v="21.9"/>
    <n v="6.2"/>
    <n v="98.4"/>
    <n v="39.1"/>
    <n v="0.8"/>
    <n v="4.5999999999999996"/>
    <n v="0"/>
    <n v="0"/>
    <n v="-999"/>
    <n v="15.6"/>
    <n v="36"/>
    <n v="2.8"/>
    <n v="15"/>
    <n v="11.8"/>
    <n v="1.0269999999999999"/>
    <n v="1.6"/>
    <n v="0"/>
    <n v="-999"/>
    <n v="201908"/>
    <x v="2"/>
  </r>
  <r>
    <n v="12.67"/>
    <n v="2.93"/>
    <n v="13.5"/>
    <n v="22.7"/>
    <n v="6.4"/>
    <n v="99.3"/>
    <n v="40.9"/>
    <n v="0.8"/>
    <n v="4.3"/>
    <n v="1.016"/>
    <n v="0"/>
    <n v="-999"/>
    <n v="14.8"/>
    <n v="37.1"/>
    <n v="3.7"/>
    <n v="15.1"/>
    <n v="12.1"/>
    <n v="1.1279999999999999"/>
    <n v="1.63"/>
    <n v="0"/>
    <n v="-999"/>
    <n v="201908"/>
    <x v="2"/>
  </r>
  <r>
    <n v="17.329999999999998"/>
    <n v="3.99"/>
    <n v="12.3"/>
    <n v="21.1"/>
    <n v="4"/>
    <n v="99.5"/>
    <n v="39.700000000000003"/>
    <n v="1.1000000000000001"/>
    <n v="5.4"/>
    <n v="0.254"/>
    <n v="0"/>
    <n v="-999"/>
    <n v="13.5"/>
    <n v="32.299999999999997"/>
    <n v="0.5"/>
    <n v="14.2"/>
    <n v="12.1"/>
    <n v="0.99299999999999999"/>
    <n v="1.5089999999999999"/>
    <n v="0"/>
    <n v="-999"/>
    <n v="201909"/>
    <x v="2"/>
  </r>
  <r>
    <n v="20.329999999999998"/>
    <n v="4.79"/>
    <n v="10.4"/>
    <n v="18.899999999999999"/>
    <n v="2.5"/>
    <n v="99.3"/>
    <n v="35.5"/>
    <n v="1.4"/>
    <n v="5"/>
    <n v="0"/>
    <n v="0"/>
    <n v="-999"/>
    <n v="11.8"/>
    <n v="32.299999999999997"/>
    <n v="-1.1000000000000001"/>
    <n v="13.7"/>
    <n v="12.1"/>
    <n v="0.77500000000000002"/>
    <n v="1.4079999999999999"/>
    <n v="0"/>
    <n v="-999"/>
    <n v="201909"/>
    <x v="2"/>
  </r>
  <r>
    <n v="20.66"/>
    <n v="4.8499999999999996"/>
    <n v="13.2"/>
    <n v="24.2"/>
    <n v="1.6"/>
    <n v="99.2"/>
    <n v="27.5"/>
    <n v="1.3"/>
    <n v="6.3"/>
    <n v="5.08"/>
    <n v="0"/>
    <n v="-999"/>
    <n v="15"/>
    <n v="38.4"/>
    <n v="-2.4"/>
    <n v="14.4"/>
    <n v="12.1"/>
    <n v="0.83"/>
    <n v="2.1890000000000001"/>
    <n v="0"/>
    <n v="-999"/>
    <n v="201909"/>
    <x v="2"/>
  </r>
  <r>
    <n v="18.850000000000001"/>
    <n v="4.26"/>
    <n v="10.6"/>
    <n v="20.7"/>
    <n v="2.4"/>
    <n v="99.9"/>
    <n v="35.4"/>
    <n v="0.6"/>
    <n v="3.4"/>
    <n v="0.254"/>
    <n v="0"/>
    <n v="-999"/>
    <n v="11.1"/>
    <n v="30.8"/>
    <n v="0.2"/>
    <n v="13.7"/>
    <n v="12.1"/>
    <n v="0.86399999999999999"/>
    <n v="1.577"/>
    <n v="0"/>
    <n v="-999"/>
    <n v="201909"/>
    <x v="2"/>
  </r>
  <r>
    <n v="19.989999999999998"/>
    <n v="4.72"/>
    <n v="12.3"/>
    <n v="23.7"/>
    <n v="1.1000000000000001"/>
    <n v="99.7"/>
    <n v="30.3"/>
    <n v="0.8"/>
    <n v="3.8"/>
    <n v="0"/>
    <n v="0"/>
    <n v="-999"/>
    <n v="13"/>
    <n v="34"/>
    <n v="-1.7"/>
    <n v="13.6"/>
    <n v="12"/>
    <n v="0.88800000000000001"/>
    <n v="2.0419999999999998"/>
    <n v="0"/>
    <n v="-999"/>
    <n v="201909"/>
    <x v="2"/>
  </r>
  <r>
    <n v="14.64"/>
    <n v="3.42"/>
    <n v="12.9"/>
    <n v="23.2"/>
    <n v="5.0999999999999996"/>
    <n v="99.1"/>
    <n v="31.2"/>
    <n v="0.6"/>
    <n v="3.6"/>
    <n v="0"/>
    <n v="0"/>
    <n v="-999"/>
    <n v="13.4"/>
    <n v="33.299999999999997"/>
    <n v="0.8"/>
    <n v="13.9"/>
    <n v="12"/>
    <n v="0.88700000000000001"/>
    <n v="1.956"/>
    <n v="0"/>
    <n v="-999"/>
    <n v="201909"/>
    <x v="2"/>
  </r>
  <r>
    <n v="14.76"/>
    <n v="3.46"/>
    <n v="12.2"/>
    <n v="22"/>
    <n v="3.1"/>
    <n v="99.9"/>
    <n v="39.799999999999997"/>
    <n v="0.9"/>
    <n v="5"/>
    <n v="0"/>
    <n v="0"/>
    <n v="-999"/>
    <n v="12.8"/>
    <n v="32.9"/>
    <n v="-1.2"/>
    <n v="13.3"/>
    <n v="12"/>
    <n v="1.052"/>
    <n v="1.591"/>
    <n v="0"/>
    <n v="-999"/>
    <n v="201909"/>
    <x v="2"/>
  </r>
  <r>
    <n v="4.43"/>
    <n v="0.81"/>
    <n v="9"/>
    <n v="12.1"/>
    <n v="6.7"/>
    <n v="98.6"/>
    <n v="78.3"/>
    <n v="0.6"/>
    <n v="3.8"/>
    <n v="8.89"/>
    <n v="0"/>
    <n v="-999"/>
    <n v="9.6999999999999993"/>
    <n v="16.5"/>
    <n v="3.9"/>
    <n v="11.7"/>
    <n v="12"/>
    <n v="1.105"/>
    <n v="0.30599999999999999"/>
    <n v="0"/>
    <n v="-999"/>
    <n v="201909"/>
    <x v="2"/>
  </r>
  <r>
    <n v="8.33"/>
    <n v="1.55"/>
    <n v="7.4"/>
    <n v="14.5"/>
    <n v="3.5"/>
    <n v="99.4"/>
    <n v="55.5"/>
    <n v="0.4"/>
    <n v="3.3"/>
    <n v="5.3339999999999996"/>
    <n v="0"/>
    <n v="-999"/>
    <n v="9.1"/>
    <n v="24.4"/>
    <n v="2.7"/>
    <n v="10.9"/>
    <n v="11.7"/>
    <n v="0.91600000000000004"/>
    <n v="0.73499999999999999"/>
    <n v="0"/>
    <n v="-999"/>
    <n v="201909"/>
    <x v="2"/>
  </r>
  <r>
    <n v="8"/>
    <n v="1.43"/>
    <n v="7.1"/>
    <n v="14.3"/>
    <n v="2.7"/>
    <n v="99.5"/>
    <n v="62.2"/>
    <n v="0.4"/>
    <n v="2.6"/>
    <n v="7.8739999999999997"/>
    <n v="0"/>
    <n v="-999"/>
    <n v="8.4"/>
    <n v="21.6"/>
    <n v="1.7"/>
    <n v="10.199999999999999"/>
    <n v="11.4"/>
    <n v="1.014"/>
    <n v="0.61599999999999999"/>
    <n v="0"/>
    <n v="-999"/>
    <n v="201909"/>
    <x v="2"/>
  </r>
  <r>
    <n v="12.52"/>
    <n v="2.4500000000000002"/>
    <n v="8.9"/>
    <n v="14.4"/>
    <n v="4.9000000000000004"/>
    <n v="99.6"/>
    <n v="55.2"/>
    <n v="0.6"/>
    <n v="3.6"/>
    <n v="3.556"/>
    <n v="0"/>
    <n v="-999"/>
    <n v="10.7"/>
    <n v="24.3"/>
    <n v="4.3"/>
    <n v="11.3"/>
    <n v="11.2"/>
    <n v="0.90500000000000003"/>
    <n v="0.73499999999999999"/>
    <n v="0"/>
    <n v="-999"/>
    <n v="201909"/>
    <x v="2"/>
  </r>
  <r>
    <n v="13.58"/>
    <n v="2.85"/>
    <n v="9.6"/>
    <n v="16.100000000000001"/>
    <n v="2.5"/>
    <n v="99.8"/>
    <n v="46.7"/>
    <n v="1.1000000000000001"/>
    <n v="5.6"/>
    <n v="0.50800000000000001"/>
    <n v="0"/>
    <n v="-999"/>
    <n v="10.3"/>
    <n v="24.7"/>
    <n v="0.3"/>
    <n v="11.2"/>
    <n v="11.1"/>
    <n v="0.85399999999999998"/>
    <n v="0.97499999999999998"/>
    <n v="0"/>
    <n v="-999"/>
    <n v="201909"/>
    <x v="2"/>
  </r>
  <r>
    <n v="11.02"/>
    <n v="2.4"/>
    <n v="8.1999999999999993"/>
    <n v="13.1"/>
    <n v="4.0999999999999996"/>
    <n v="98.9"/>
    <n v="60.5"/>
    <n v="1.4"/>
    <n v="5.0999999999999996"/>
    <n v="1.524"/>
    <n v="0"/>
    <n v="-999"/>
    <n v="8.9"/>
    <n v="23.6"/>
    <n v="2.1"/>
    <n v="10.5"/>
    <n v="11.1"/>
    <n v="0.91200000000000003"/>
    <n v="0.59499999999999997"/>
    <n v="0"/>
    <n v="-999"/>
    <n v="201909"/>
    <x v="2"/>
  </r>
  <r>
    <n v="6.79"/>
    <n v="1.25"/>
    <n v="8"/>
    <n v="12"/>
    <n v="5.8"/>
    <n v="99.2"/>
    <n v="71.5"/>
    <n v="1"/>
    <n v="3.7"/>
    <n v="1.27"/>
    <n v="0"/>
    <n v="-999"/>
    <n v="9.1"/>
    <n v="16.600000000000001"/>
    <n v="5.7"/>
    <n v="10.1"/>
    <n v="10.9"/>
    <n v="1.002"/>
    <n v="0.4"/>
    <n v="0"/>
    <n v="-999"/>
    <n v="201909"/>
    <x v="2"/>
  </r>
  <r>
    <n v="3.21"/>
    <n v="0.5"/>
    <n v="6.6"/>
    <n v="8.6"/>
    <n v="4.7"/>
    <n v="98.9"/>
    <n v="87.6"/>
    <n v="0.7"/>
    <n v="3"/>
    <n v="22.86"/>
    <n v="0"/>
    <n v="-999"/>
    <n v="7.7"/>
    <n v="11.7"/>
    <n v="5"/>
    <n v="9"/>
    <n v="10.7"/>
    <n v="0.97799999999999998"/>
    <n v="0.13900000000000001"/>
    <n v="0"/>
    <n v="-999"/>
    <n v="201909"/>
    <x v="2"/>
  </r>
  <r>
    <n v="9.01"/>
    <n v="1.67"/>
    <n v="5.6"/>
    <n v="10.3"/>
    <n v="0.9"/>
    <n v="99.4"/>
    <n v="60.7"/>
    <n v="0.5"/>
    <n v="3"/>
    <n v="2.032"/>
    <n v="0"/>
    <n v="-999"/>
    <n v="7.5"/>
    <n v="17.8"/>
    <n v="0.1"/>
    <n v="9.1999999999999993"/>
    <n v="10.4"/>
    <n v="0.76"/>
    <n v="0.49199999999999999"/>
    <n v="0"/>
    <n v="-999"/>
    <n v="201909"/>
    <x v="2"/>
  </r>
  <r>
    <n v="6.39"/>
    <n v="1.1399999999999999"/>
    <n v="4.5999999999999996"/>
    <n v="8.6999999999999993"/>
    <n v="3.1"/>
    <n v="99.4"/>
    <n v="70"/>
    <n v="1"/>
    <n v="4.8"/>
    <n v="6.6040000000000001"/>
    <n v="0"/>
    <n v="-999"/>
    <n v="6"/>
    <n v="15.4"/>
    <n v="1.9"/>
    <n v="7.6"/>
    <n v="10.199999999999999"/>
    <n v="0.78700000000000003"/>
    <n v="0.33700000000000002"/>
    <n v="0"/>
    <n v="-999"/>
    <n v="201909"/>
    <x v="2"/>
  </r>
  <r>
    <n v="5.89"/>
    <n v="0.98"/>
    <n v="5.0999999999999996"/>
    <n v="8.1999999999999993"/>
    <n v="2.4"/>
    <n v="99.5"/>
    <n v="80.8"/>
    <n v="0.7"/>
    <n v="3.5"/>
    <n v="3.81"/>
    <n v="0"/>
    <n v="-999"/>
    <n v="6.8"/>
    <n v="14.4"/>
    <n v="2.2999999999999998"/>
    <n v="8"/>
    <n v="9.9"/>
    <n v="0.878"/>
    <n v="0.20899999999999999"/>
    <n v="0"/>
    <n v="-999"/>
    <n v="201909"/>
    <x v="2"/>
  </r>
  <r>
    <n v="13.15"/>
    <n v="2.64"/>
    <n v="6.7"/>
    <n v="11.2"/>
    <n v="-0.5"/>
    <n v="99.5"/>
    <n v="57.4"/>
    <n v="1.1000000000000001"/>
    <n v="4.0999999999999996"/>
    <n v="1.016"/>
    <n v="0"/>
    <n v="-999"/>
    <n v="8"/>
    <n v="20.8"/>
    <n v="-1.2"/>
    <n v="9.1999999999999993"/>
    <n v="9.8000000000000007"/>
    <n v="0.76300000000000001"/>
    <n v="0.56599999999999995"/>
    <n v="0"/>
    <n v="-999"/>
    <n v="201909"/>
    <x v="2"/>
  </r>
  <r>
    <n v="9.6"/>
    <n v="1.85"/>
    <n v="5.4"/>
    <n v="10.7"/>
    <n v="-1.5"/>
    <n v="99.5"/>
    <n v="58.4"/>
    <n v="1"/>
    <n v="5.2"/>
    <n v="3.302"/>
    <n v="0"/>
    <n v="-999"/>
    <n v="6.5"/>
    <n v="17.2"/>
    <n v="-2.2000000000000002"/>
    <n v="8.8000000000000007"/>
    <n v="9.6999999999999993"/>
    <n v="0.751"/>
    <n v="0.53500000000000003"/>
    <n v="0"/>
    <n v="-999"/>
    <n v="201909"/>
    <x v="2"/>
  </r>
  <r>
    <n v="16.25"/>
    <n v="3.54"/>
    <n v="6.5"/>
    <n v="16.100000000000001"/>
    <n v="-1.6"/>
    <n v="99.8"/>
    <n v="47.6"/>
    <n v="0.7"/>
    <n v="5.2"/>
    <n v="0"/>
    <n v="0"/>
    <n v="-999"/>
    <n v="6.3"/>
    <n v="21.9"/>
    <n v="-2.6"/>
    <n v="8.5"/>
    <n v="9.5"/>
    <n v="0.871"/>
    <n v="0.95899999999999996"/>
    <n v="0"/>
    <n v="-999"/>
    <n v="201909"/>
    <x v="2"/>
  </r>
  <r>
    <n v="6.45"/>
    <n v="1.22"/>
    <n v="6.5"/>
    <n v="11.5"/>
    <n v="-0.4"/>
    <n v="100"/>
    <n v="76.2"/>
    <n v="1"/>
    <n v="4.0999999999999996"/>
    <n v="9.6519999999999992"/>
    <n v="0"/>
    <n v="-999"/>
    <n v="6.6"/>
    <n v="17.2"/>
    <n v="-2.1"/>
    <n v="7.7"/>
    <n v="9.5"/>
    <n v="1.034"/>
    <n v="0.32300000000000001"/>
    <n v="0"/>
    <n v="-999"/>
    <n v="201909"/>
    <x v="2"/>
  </r>
  <r>
    <n v="3.52"/>
    <n v="0.55000000000000004"/>
    <n v="5.9"/>
    <n v="7.5"/>
    <n v="3.7"/>
    <n v="98.2"/>
    <n v="78.3"/>
    <n v="1.3"/>
    <n v="5.0999999999999996"/>
    <n v="5.08"/>
    <n v="0"/>
    <n v="-999"/>
    <n v="6.1"/>
    <n v="10.6"/>
    <n v="2"/>
    <n v="7.4"/>
    <n v="9.3000000000000007"/>
    <n v="0.81100000000000005"/>
    <n v="0.22500000000000001"/>
    <n v="0"/>
    <n v="-999"/>
    <n v="201909"/>
    <x v="2"/>
  </r>
  <r>
    <n v="11.74"/>
    <n v="2.38"/>
    <n v="5.8"/>
    <n v="10.7"/>
    <n v="-2.2999999999999998"/>
    <n v="98.7"/>
    <n v="56.2"/>
    <n v="2.2000000000000002"/>
    <n v="7.2"/>
    <n v="0.254"/>
    <n v="0"/>
    <n v="-999"/>
    <n v="5.6"/>
    <n v="17.899999999999999"/>
    <n v="-3.2"/>
    <n v="7.6"/>
    <n v="9.1"/>
    <n v="0.72299999999999998"/>
    <n v="0.56299999999999994"/>
    <n v="0"/>
    <n v="-999"/>
    <n v="201909"/>
    <x v="2"/>
  </r>
  <r>
    <n v="8.69"/>
    <n v="1.79"/>
    <n v="4.9000000000000004"/>
    <n v="9.3000000000000007"/>
    <n v="-2.2999999999999998"/>
    <n v="99.3"/>
    <n v="48.7"/>
    <n v="1.1000000000000001"/>
    <n v="5"/>
    <n v="0"/>
    <n v="0"/>
    <n v="-999"/>
    <n v="5.3"/>
    <n v="17.7"/>
    <n v="-3.5"/>
    <n v="6.3"/>
    <n v="8.9"/>
    <n v="0.56999999999999995"/>
    <n v="0.60099999999999998"/>
    <n v="0"/>
    <n v="-999"/>
    <n v="201909"/>
    <x v="2"/>
  </r>
  <r>
    <n v="8.25"/>
    <n v="1.38"/>
    <n v="3.8"/>
    <n v="8.9"/>
    <n v="-1.7"/>
    <n v="98.2"/>
    <n v="66"/>
    <n v="1.9"/>
    <n v="7"/>
    <n v="20.574000000000002"/>
    <n v="0"/>
    <n v="-999"/>
    <n v="5.0999999999999996"/>
    <n v="13"/>
    <n v="-1.3"/>
    <n v="6.9"/>
    <n v="8.6999999999999993"/>
    <n v="0.752"/>
    <n v="0.38800000000000001"/>
    <n v="0"/>
    <n v="-999"/>
    <n v="201909"/>
    <x v="2"/>
  </r>
  <r>
    <n v="5.0199999999999996"/>
    <n v="1.4"/>
    <n v="0.1"/>
    <n v="4.5"/>
    <n v="-1.1000000000000001"/>
    <n v="99"/>
    <n v="69.099999999999994"/>
    <n v="0.5"/>
    <n v="3.5"/>
    <n v="13.278"/>
    <n v="93"/>
    <n v="-999"/>
    <n v="0.8"/>
    <n v="6.1"/>
    <n v="-2.4"/>
    <n v="4.2"/>
    <n v="8.4"/>
    <n v="0.58199999999999996"/>
    <n v="0.26"/>
    <n v="0"/>
    <n v="-999"/>
    <n v="201909"/>
    <x v="2"/>
  </r>
  <r>
    <n v="5.88"/>
    <n v="5.0999999999999996"/>
    <n v="-1.5"/>
    <n v="0.9"/>
    <n v="-4"/>
    <n v="99.2"/>
    <n v="77"/>
    <n v="0.9"/>
    <n v="3.7"/>
    <n v="12.98"/>
    <n v="160"/>
    <n v="-999"/>
    <n v="-2.6"/>
    <n v="-0.6"/>
    <n v="-5.9"/>
    <n v="3.1"/>
    <n v="7.9"/>
    <n v="0.502"/>
    <n v="0.15"/>
    <n v="0"/>
    <n v="-999"/>
    <n v="201909"/>
    <x v="2"/>
  </r>
  <r>
    <n v="6.38"/>
    <n v="5.35"/>
    <n v="-3.4"/>
    <n v="-0.4"/>
    <n v="-7.7"/>
    <n v="97.4"/>
    <n v="73.3"/>
    <n v="0.7"/>
    <n v="5"/>
    <n v="0"/>
    <n v="153"/>
    <n v="-999"/>
    <n v="-5.3"/>
    <n v="-1.8"/>
    <n v="-16.399999999999999"/>
    <n v="2.6"/>
    <n v="7.4"/>
    <n v="0.435"/>
    <n v="0.158"/>
    <n v="0"/>
    <n v="-999"/>
    <n v="201909"/>
    <x v="2"/>
  </r>
  <r>
    <n v="9.6999999999999993"/>
    <n v="8.15"/>
    <n v="-2.2999999999999998"/>
    <n v="4"/>
    <n v="-6.6"/>
    <n v="98"/>
    <n v="43.9"/>
    <n v="0.7"/>
    <n v="3.7"/>
    <n v="0"/>
    <n v="87"/>
    <n v="-999"/>
    <n v="-4.7"/>
    <n v="0.4"/>
    <n v="-9.8000000000000007"/>
    <n v="2.5"/>
    <n v="7"/>
    <n v="0.35699999999999998"/>
    <n v="0.45600000000000002"/>
    <n v="87"/>
    <n v="-999"/>
    <n v="201909"/>
    <x v="2"/>
  </r>
  <r>
    <n v="13.81"/>
    <n v="10.6"/>
    <n v="0.1"/>
    <n v="9.4"/>
    <n v="-8.9"/>
    <n v="99.1"/>
    <n v="45.3"/>
    <n v="0.5"/>
    <n v="3.4"/>
    <n v="0"/>
    <n v="42"/>
    <n v="-999"/>
    <n v="-5.5"/>
    <n v="1.2"/>
    <n v="-17.899999999999999"/>
    <n v="2.4"/>
    <n v="6.7"/>
    <n v="0.53400000000000003"/>
    <n v="0.64500000000000002"/>
    <n v="0"/>
    <n v="-999"/>
    <n v="201910"/>
    <x v="2"/>
  </r>
  <r>
    <n v="6.8"/>
    <n v="4.6900000000000004"/>
    <n v="0"/>
    <n v="4.7"/>
    <n v="-4.8"/>
    <n v="98.8"/>
    <n v="66.400000000000006"/>
    <n v="1.1000000000000001"/>
    <n v="3.6"/>
    <n v="0"/>
    <n v="25"/>
    <n v="-999"/>
    <n v="-2.2000000000000002"/>
    <n v="0.7"/>
    <n v="-9.6"/>
    <n v="1.4"/>
    <n v="6.2"/>
    <n v="0.56699999999999995"/>
    <n v="0.28699999999999998"/>
    <n v="0"/>
    <n v="-999"/>
    <n v="201910"/>
    <x v="2"/>
  </r>
  <r>
    <n v="7.04"/>
    <n v="4.72"/>
    <n v="0.8"/>
    <n v="5.9"/>
    <n v="-2.2000000000000002"/>
    <n v="98.8"/>
    <n v="65.8"/>
    <n v="0.9"/>
    <n v="3.5"/>
    <n v="0"/>
    <n v="9"/>
    <n v="-999"/>
    <n v="-0.7"/>
    <n v="1.6"/>
    <n v="-4.0999999999999996"/>
    <n v="2"/>
    <n v="5.9"/>
    <n v="0.61099999999999999"/>
    <n v="0.317"/>
    <n v="0"/>
    <n v="-999"/>
    <n v="201910"/>
    <x v="2"/>
  </r>
  <r>
    <n v="7.25"/>
    <n v="3.19"/>
    <n v="1.1000000000000001"/>
    <n v="7.1"/>
    <n v="-2.9"/>
    <n v="99.3"/>
    <n v="55.2"/>
    <n v="0.6"/>
    <n v="3.6"/>
    <n v="1"/>
    <n v="0"/>
    <n v="-999"/>
    <n v="-0.1"/>
    <n v="3.4"/>
    <n v="-5.3"/>
    <n v="2.5"/>
    <n v="5.6"/>
    <n v="0.55700000000000005"/>
    <n v="0.45200000000000001"/>
    <n v="0"/>
    <n v="-999"/>
    <n v="201910"/>
    <x v="2"/>
  </r>
  <r>
    <n v="9.26"/>
    <n v="2.93"/>
    <n v="1.3"/>
    <n v="7.4"/>
    <n v="-4.5999999999999996"/>
    <n v="98.7"/>
    <n v="55.2"/>
    <n v="1.4"/>
    <n v="4.5999999999999996"/>
    <n v="3"/>
    <n v="0"/>
    <n v="-999"/>
    <n v="0.6"/>
    <n v="9.4"/>
    <n v="-5.5"/>
    <n v="3.2"/>
    <n v="5.4"/>
    <n v="0.56799999999999995"/>
    <n v="0.46100000000000002"/>
    <n v="0"/>
    <n v="-999"/>
    <n v="201910"/>
    <x v="2"/>
  </r>
  <r>
    <n v="11.5"/>
    <n v="2.5499999999999998"/>
    <n v="1.3"/>
    <n v="9.1999999999999993"/>
    <n v="-6.3"/>
    <n v="98.4"/>
    <n v="52.9"/>
    <n v="0.8"/>
    <n v="4.2"/>
    <n v="1"/>
    <n v="0"/>
    <n v="-999"/>
    <n v="0.4"/>
    <n v="11.3"/>
    <n v="-8"/>
    <n v="3.1"/>
    <n v="5.4"/>
    <n v="0.61499999999999999"/>
    <n v="0.54800000000000004"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0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1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  <r>
    <m/>
    <m/>
    <m/>
    <m/>
    <m/>
    <m/>
    <m/>
    <m/>
    <m/>
    <m/>
    <m/>
    <m/>
    <m/>
    <m/>
    <m/>
    <m/>
    <m/>
    <m/>
    <m/>
    <n v="0"/>
    <n v="-999"/>
    <n v="201912"/>
    <x v="2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28">
  <r>
    <m/>
    <m/>
    <n v="9"/>
    <x v="0"/>
  </r>
  <r>
    <n v="27"/>
    <n v="0"/>
    <n v="10"/>
    <x v="0"/>
  </r>
  <r>
    <n v="0"/>
    <n v="0"/>
    <n v="11"/>
    <x v="0"/>
  </r>
  <r>
    <n v="0"/>
    <n v="0"/>
    <n v="12"/>
    <x v="0"/>
  </r>
  <r>
    <n v="0"/>
    <n v="0"/>
    <n v="1"/>
    <x v="1"/>
  </r>
  <r>
    <n v="0"/>
    <n v="0"/>
    <n v="2"/>
    <x v="1"/>
  </r>
  <r>
    <n v="0"/>
    <n v="0"/>
    <n v="3"/>
    <x v="1"/>
  </r>
  <r>
    <n v="51"/>
    <n v="4.8999999999999986"/>
    <n v="4"/>
    <x v="1"/>
  </r>
  <r>
    <n v="104"/>
    <n v="68.599999999999994"/>
    <n v="5"/>
    <x v="1"/>
  </r>
  <r>
    <n v="102"/>
    <n v="61.7"/>
    <n v="6"/>
    <x v="1"/>
  </r>
  <r>
    <n v="133"/>
    <n v="103.9"/>
    <n v="7"/>
    <x v="1"/>
  </r>
  <r>
    <n v="108"/>
    <n v="74"/>
    <n v="8"/>
    <x v="1"/>
  </r>
  <r>
    <n v="53"/>
    <n v="3.6000000000000014"/>
    <n v="9"/>
    <x v="1"/>
  </r>
  <r>
    <n v="28"/>
    <n v="0"/>
    <n v="10"/>
    <x v="1"/>
  </r>
  <r>
    <n v="0"/>
    <n v="0"/>
    <n v="11"/>
    <x v="1"/>
  </r>
  <r>
    <n v="0"/>
    <n v="0"/>
    <n v="12"/>
    <x v="1"/>
  </r>
  <r>
    <n v="0"/>
    <n v="0"/>
    <n v="1"/>
    <x v="2"/>
  </r>
  <r>
    <n v="0"/>
    <n v="0"/>
    <n v="2"/>
    <x v="2"/>
  </r>
  <r>
    <n v="0"/>
    <n v="0"/>
    <n v="3"/>
    <x v="2"/>
  </r>
  <r>
    <n v="50"/>
    <n v="6.2999999999999972"/>
    <n v="4"/>
    <x v="2"/>
  </r>
  <r>
    <n v="93"/>
    <n v="53.1"/>
    <n v="5"/>
    <x v="2"/>
  </r>
  <r>
    <n v="104"/>
    <n v="67.099999999999994"/>
    <n v="6"/>
    <x v="2"/>
  </r>
  <r>
    <n v="117"/>
    <n v="76.2"/>
    <n v="7"/>
    <x v="2"/>
  </r>
  <r>
    <n v="108"/>
    <n v="72.7"/>
    <n v="8"/>
    <x v="2"/>
  </r>
  <r>
    <n v="52"/>
    <n v="0"/>
    <n v="9"/>
    <x v="2"/>
  </r>
  <r>
    <m/>
    <m/>
    <n v="10"/>
    <x v="2"/>
  </r>
  <r>
    <m/>
    <m/>
    <n v="11"/>
    <x v="2"/>
  </r>
  <r>
    <m/>
    <m/>
    <n v="12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4" cacheId="76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DC4:DE8" firstHeaderRow="0" firstDataRow="1" firstDataCol="1"/>
  <pivotFields count="4">
    <pivotField dataField="1" showAll="0"/>
    <pivotField dataField="1" showAll="0"/>
    <pivotField showAll="0"/>
    <pivotField axis="axisRow" showAll="0">
      <items count="4">
        <item x="0"/>
        <item x="1"/>
        <item x="2"/>
        <item t="default"/>
      </items>
    </pivotField>
  </pivotFields>
  <rowFields count="1">
    <field x="3"/>
  </rowFields>
  <rowItems count="4">
    <i>
      <x/>
    </i>
    <i>
      <x v="1"/>
    </i>
    <i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Eref" fld="0" baseField="3" baseItem="0"/>
    <dataField name="Sum of CMD" fld="1" baseField="3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2" cacheId="75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BB4:BY8" firstHeaderRow="0" firstDataRow="1" firstDataCol="1"/>
  <pivotFields count="23"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 defaultSubtotal="0"/>
    <pivotField showAll="0"/>
    <pivotField showAll="0"/>
    <pivotField showAll="0"/>
    <pivotField axis="axisRow" showAll="0">
      <items count="16">
        <item m="1" x="13"/>
        <item m="1" x="6"/>
        <item m="1" x="11"/>
        <item m="1" x="4"/>
        <item m="1" x="9"/>
        <item m="1" x="14"/>
        <item m="1" x="7"/>
        <item m="1" x="12"/>
        <item m="1" x="5"/>
        <item m="1" x="10"/>
        <item m="1" x="3"/>
        <item m="1" x="8"/>
        <item x="0"/>
        <item x="1"/>
        <item x="2"/>
        <item t="default"/>
      </items>
    </pivotField>
  </pivotFields>
  <rowFields count="1">
    <field x="22"/>
  </rowFields>
  <rowItems count="4">
    <i>
      <x v="12"/>
    </i>
    <i>
      <x v="13"/>
    </i>
    <i>
      <x v="14"/>
    </i>
    <i t="grand">
      <x/>
    </i>
  </rowItems>
  <colFields count="1">
    <field x="-2"/>
  </colFields>
  <colItems count="23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  <i i="20">
      <x v="20"/>
    </i>
    <i i="21">
      <x v="21"/>
    </i>
    <i i="22">
      <x v="22"/>
    </i>
  </colItems>
  <dataFields count="23">
    <dataField name="Average of Solar" fld="0" subtotal="average" baseField="23" baseItem="0"/>
    <dataField name="Average of Reflected" fld="1" subtotal="average" baseField="23" baseItem="0"/>
    <dataField name="Average of Tav" fld="2" subtotal="average" baseField="23" baseItem="0"/>
    <dataField name="Average of Tmax" fld="3" subtotal="average" baseField="23" baseItem="0"/>
    <dataField name="Average of Tmin" fld="4" subtotal="average" baseField="23" baseItem="0"/>
    <dataField name="Max of Tmax" fld="3" subtotal="max" baseField="23" baseItem="0"/>
    <dataField name="Min of Tmin" fld="4" subtotal="min" baseField="23" baseItem="0"/>
    <dataField name="Average of Rhav" fld="5" subtotal="average" baseField="23" baseItem="0"/>
    <dataField name="Average of Rhmin" fld="6" subtotal="average" baseField="23" baseItem="0"/>
    <dataField name="Average of Wind" fld="7" subtotal="average" baseField="23" baseItem="0"/>
    <dataField name="Average of WindX" fld="8" subtotal="average" baseField="23" baseItem="0"/>
    <dataField name="Max of WindX" fld="8" subtotal="max" baseField="23" baseItem="0"/>
    <dataField name="Sum of PPT" fld="9" baseField="23" baseItem="0"/>
    <dataField name="Max of PPT" fld="9" subtotal="max" baseField="23" baseItem="0"/>
    <dataField name="Max of SnowD" fld="10" subtotal="max" baseField="23" baseItem="0"/>
    <dataField name="Average of Tsoil005" fld="15" subtotal="average" baseField="23" baseItem="0"/>
    <dataField name="Average of Tsoil50" fld="16" subtotal="average" baseField="23" baseItem="0"/>
    <dataField name="Average of IRTSurfA" fld="12" subtotal="average" baseField="23" baseItem="0"/>
    <dataField name="Average of IRTSurfX" fld="13" subtotal="average" baseField="23" baseItem="0"/>
    <dataField name="Average of IRTSurfn" fld="14" subtotal="average" baseField="23" baseItem="0"/>
    <dataField name="Average of Vapres" fld="17" subtotal="average" baseField="23" baseItem="0"/>
    <dataField name="Average of vpdX" fld="18" subtotal="average" baseField="23" baseItem="3"/>
    <dataField name="Max of vpdX" fld="18" subtotal="max" baseField="23" baseItem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1" cacheId="74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A4:AY33" firstHeaderRow="0" firstDataRow="1" firstDataCol="1"/>
  <pivotFields count="24">
    <pivotField numFmtId="164" showAll="0"/>
    <pivotField numFmtId="1" showAll="0"/>
    <pivotField dataField="1" showAll="0"/>
    <pivotField dataField="1" showAll="0" defaultSubtota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dataField="1" showAll="0" defaultSubtotal="0"/>
    <pivotField dataField="1" showAll="0" defaultSubtotal="0"/>
    <pivotField dataField="1" showAll="0" defaultSubtotal="0"/>
    <pivotField dataField="1" showAll="0"/>
    <pivotField dataField="1" showAll="0"/>
    <pivotField dataField="1" showAll="0"/>
    <pivotField dataField="1" showAll="0" defaultSubtotal="0"/>
    <pivotField dataField="1" showAll="0" defaultSubtotal="0"/>
    <pivotField dataField="1" showAll="0" defaultSubtotal="0"/>
    <pivotField axis="axisRow" showAll="0">
      <items count="172">
        <item m="1" x="42"/>
        <item m="1" x="58"/>
        <item m="1" x="74"/>
        <item m="1" x="79"/>
        <item m="1" x="95"/>
        <item m="1" x="111"/>
        <item m="1" x="127"/>
        <item m="1" x="143"/>
        <item m="1" x="159"/>
        <item m="1" x="32"/>
        <item m="1" x="48"/>
        <item m="1" x="64"/>
        <item m="1" x="81"/>
        <item m="1" x="97"/>
        <item m="1" x="112"/>
        <item m="1" x="117"/>
        <item m="1" x="133"/>
        <item m="1" x="149"/>
        <item m="1" x="165"/>
        <item m="1" x="38"/>
        <item m="1" x="55"/>
        <item m="1" x="71"/>
        <item m="1" x="87"/>
        <item m="1" x="103"/>
        <item m="1" x="119"/>
        <item m="1" x="135"/>
        <item m="1" x="150"/>
        <item m="1" x="155"/>
        <item m="1" x="28"/>
        <item m="1" x="45"/>
        <item m="1" x="61"/>
        <item m="1" x="77"/>
        <item m="1" x="93"/>
        <item m="1" x="109"/>
        <item m="1" x="125"/>
        <item m="1" x="141"/>
        <item m="1" x="157"/>
        <item m="1" x="30"/>
        <item m="1" x="46"/>
        <item m="1" x="51"/>
        <item m="1" x="67"/>
        <item m="1" x="84"/>
        <item m="1" x="100"/>
        <item m="1" x="115"/>
        <item m="1" x="131"/>
        <item m="1" x="147"/>
        <item m="1" x="163"/>
        <item m="1" x="36"/>
        <item m="1" x="53"/>
        <item m="1" x="69"/>
        <item m="1" x="85"/>
        <item m="1" x="90"/>
        <item m="1" x="106"/>
        <item m="1" x="122"/>
        <item m="1" x="138"/>
        <item m="1" x="153"/>
        <item m="1" x="169"/>
        <item m="1" x="43"/>
        <item m="1" x="59"/>
        <item m="1" x="75"/>
        <item m="1" x="91"/>
        <item m="1" x="107"/>
        <item m="1" x="123"/>
        <item m="1" x="128"/>
        <item m="1" x="144"/>
        <item m="1" x="160"/>
        <item m="1" x="33"/>
        <item m="1" x="49"/>
        <item m="1" x="65"/>
        <item m="1" x="82"/>
        <item m="1" x="98"/>
        <item m="1" x="113"/>
        <item m="1" x="129"/>
        <item m="1" x="145"/>
        <item m="1" x="161"/>
        <item m="1" x="166"/>
        <item m="1" x="39"/>
        <item m="1" x="56"/>
        <item m="1" x="72"/>
        <item m="1" x="88"/>
        <item m="1" x="104"/>
        <item m="1" x="120"/>
        <item m="1" x="136"/>
        <item m="1" x="151"/>
        <item m="1" x="167"/>
        <item m="1" x="40"/>
        <item m="1" x="57"/>
        <item m="1" x="62"/>
        <item m="1" x="78"/>
        <item m="1" x="94"/>
        <item m="1" x="110"/>
        <item m="1" x="126"/>
        <item m="1" x="142"/>
        <item m="1" x="158"/>
        <item m="1" x="31"/>
        <item m="1" x="47"/>
        <item m="1" x="63"/>
        <item m="1" x="80"/>
        <item m="1" x="96"/>
        <item m="1" x="101"/>
        <item m="1" x="116"/>
        <item m="1" x="132"/>
        <item m="1" x="148"/>
        <item m="1" x="164"/>
        <item m="1" x="37"/>
        <item m="1" x="54"/>
        <item m="1" x="70"/>
        <item m="1" x="86"/>
        <item m="1" x="102"/>
        <item m="1" x="118"/>
        <item m="1" x="134"/>
        <item m="1" x="139"/>
        <item m="1" x="154"/>
        <item m="1" x="170"/>
        <item m="1" x="44"/>
        <item m="1" x="60"/>
        <item m="1" x="76"/>
        <item m="1" x="92"/>
        <item m="1" x="108"/>
        <item m="1" x="124"/>
        <item m="1" x="140"/>
        <item m="1" x="156"/>
        <item m="1" x="29"/>
        <item m="1" x="34"/>
        <item m="1" x="50"/>
        <item m="1" x="66"/>
        <item m="1" x="83"/>
        <item m="1" x="99"/>
        <item m="1" x="114"/>
        <item m="1" x="130"/>
        <item m="1" x="146"/>
        <item m="1" x="162"/>
        <item m="1" x="35"/>
        <item m="1" x="52"/>
        <item m="1" x="68"/>
        <item m="1" x="73"/>
        <item m="1" x="89"/>
        <item m="1" x="105"/>
        <item m="1" x="121"/>
        <item m="1" x="137"/>
        <item m="1" x="152"/>
        <item m="1" x="168"/>
        <item m="1" x="41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</pivotFields>
  <rowFields count="1">
    <field x="23"/>
  </rowFields>
  <rowItems count="29"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 t="grand">
      <x/>
    </i>
  </rowItems>
  <colFields count="1">
    <field x="-2"/>
  </colFields>
  <colItems count="24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  <i i="20">
      <x v="20"/>
    </i>
    <i i="21">
      <x v="21"/>
    </i>
    <i i="22">
      <x v="22"/>
    </i>
    <i i="23">
      <x v="23"/>
    </i>
  </colItems>
  <dataFields count="24">
    <dataField name="Average of Solar" fld="2" subtotal="average" baseField="18" baseItem="0"/>
    <dataField name="Average of Reflected" fld="3" subtotal="average" baseField="24" baseItem="320"/>
    <dataField name="Average of Tav" fld="4" subtotal="average" baseField="18" baseItem="0"/>
    <dataField name="Average of Tmax" fld="5" subtotal="average" baseField="18" baseItem="0"/>
    <dataField name="Average of Tmin" fld="6" subtotal="average" baseField="18" baseItem="0"/>
    <dataField name="Max of Tmax" fld="5" subtotal="max" baseField="18" baseItem="0"/>
    <dataField name="Min of Tmin" fld="6" subtotal="min" baseField="18" baseItem="0"/>
    <dataField name="Average of Rhav" fld="7" subtotal="average" baseField="18" baseItem="0"/>
    <dataField name="Average of Rhmin" fld="8" subtotal="average" baseField="18" baseItem="0"/>
    <dataField name="Sum of PPT" fld="11" baseField="0" baseItem="0"/>
    <dataField name="Max of PPT" fld="11" subtotal="max" baseField="18" baseItem="0"/>
    <dataField name="Average of Wind" fld="9" subtotal="average" baseField="18" baseItem="0"/>
    <dataField name="Average of WindX" fld="10" subtotal="average" baseField="18" baseItem="0"/>
    <dataField name="Max of WindX" fld="10" subtotal="max" baseField="18" baseItem="0"/>
    <dataField name="Average of Tsoil005" fld="17" subtotal="average" baseField="18" baseItem="22"/>
    <dataField name="Average of Tsoil50" fld="18" subtotal="average" baseField="18" baseItem="22"/>
    <dataField name="Average of IRTSurfA" fld="14" subtotal="average" baseField="24" baseItem="320"/>
    <dataField name="Average of IRTSurfX" fld="15" subtotal="average" baseField="24" baseItem="320"/>
    <dataField name="Average of IRTSurfn" fld="16" subtotal="average" baseField="24" baseItem="320"/>
    <dataField name="Average of Vapres" fld="19" subtotal="average" baseField="18" baseItem="22"/>
    <dataField name="Average of vpdX" fld="20" subtotal="average" baseField="24" baseItem="15"/>
    <dataField name="Max of vpdX" fld="20" subtotal="max" baseField="24" baseItem="15"/>
    <dataField name="Max of SoG" fld="21" subtotal="max" baseField="20" baseItem="7"/>
    <dataField name="Max of TSoG" fld="22" subtotal="max" baseField="20" baseItem="7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194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"/>
    </sheetView>
  </sheetViews>
  <sheetFormatPr defaultRowHeight="15" x14ac:dyDescent="0.25"/>
  <cols>
    <col min="1" max="1" width="9.7109375" customWidth="1"/>
    <col min="2" max="26" width="6.7109375" customWidth="1"/>
    <col min="27" max="27" width="13.140625" customWidth="1"/>
    <col min="28" max="28" width="15.5703125" customWidth="1"/>
    <col min="29" max="29" width="19.85546875" customWidth="1"/>
    <col min="30" max="30" width="14.140625" customWidth="1"/>
    <col min="31" max="31" width="15.85546875" bestFit="1" customWidth="1"/>
    <col min="32" max="32" width="15.5703125" customWidth="1"/>
    <col min="33" max="33" width="12.28515625" customWidth="1"/>
    <col min="34" max="34" width="11.7109375" customWidth="1"/>
    <col min="35" max="35" width="15.42578125" customWidth="1"/>
    <col min="36" max="36" width="16.85546875" customWidth="1"/>
    <col min="37" max="38" width="10.85546875" customWidth="1"/>
    <col min="39" max="39" width="16" customWidth="1"/>
    <col min="40" max="40" width="17.28515625" bestFit="1" customWidth="1"/>
    <col min="41" max="41" width="13.7109375" customWidth="1"/>
    <col min="42" max="42" width="18.42578125" bestFit="1" customWidth="1"/>
    <col min="43" max="43" width="17.42578125" bestFit="1" customWidth="1"/>
    <col min="44" max="44" width="18.85546875" bestFit="1" customWidth="1"/>
    <col min="45" max="46" width="18.7109375" customWidth="1"/>
    <col min="47" max="47" width="17.42578125" customWidth="1"/>
    <col min="48" max="48" width="15.5703125" customWidth="1"/>
    <col min="49" max="49" width="12" customWidth="1"/>
    <col min="50" max="50" width="11.140625" customWidth="1"/>
    <col min="51" max="51" width="12.140625" customWidth="1"/>
    <col min="52" max="52" width="12.140625" bestFit="1" customWidth="1"/>
    <col min="54" max="54" width="13.140625" bestFit="1" customWidth="1"/>
    <col min="55" max="55" width="15.5703125" bestFit="1" customWidth="1"/>
    <col min="56" max="56" width="19.85546875" bestFit="1" customWidth="1"/>
    <col min="57" max="57" width="14.140625" bestFit="1" customWidth="1"/>
    <col min="58" max="58" width="15.85546875" bestFit="1" customWidth="1"/>
    <col min="59" max="59" width="15.5703125" bestFit="1" customWidth="1"/>
    <col min="60" max="60" width="12.28515625" customWidth="1"/>
    <col min="61" max="61" width="11.7109375" customWidth="1"/>
    <col min="62" max="62" width="15.42578125" bestFit="1" customWidth="1"/>
    <col min="63" max="63" width="16.85546875" bestFit="1" customWidth="1"/>
    <col min="64" max="64" width="16" bestFit="1" customWidth="1"/>
    <col min="65" max="65" width="17.28515625" bestFit="1" customWidth="1"/>
    <col min="66" max="66" width="13.7109375" customWidth="1"/>
    <col min="67" max="68" width="10.85546875" customWidth="1"/>
    <col min="69" max="69" width="13.85546875" customWidth="1"/>
    <col min="70" max="70" width="18.42578125" bestFit="1" customWidth="1"/>
    <col min="71" max="71" width="17.42578125" bestFit="1" customWidth="1"/>
    <col min="72" max="72" width="18.85546875" bestFit="1" customWidth="1"/>
    <col min="73" max="74" width="18.7109375" customWidth="1"/>
    <col min="75" max="75" width="17.42578125" customWidth="1"/>
    <col min="76" max="76" width="15.5703125" customWidth="1"/>
    <col min="77" max="77" width="12" customWidth="1"/>
    <col min="78" max="106" width="6.7109375" customWidth="1"/>
    <col min="107" max="107" width="13.140625" customWidth="1"/>
    <col min="108" max="108" width="11.140625" customWidth="1"/>
    <col min="109" max="109" width="11.85546875" customWidth="1"/>
    <col min="110" max="116" width="6.7109375" customWidth="1"/>
  </cols>
  <sheetData>
    <row r="1" spans="1:109" x14ac:dyDescent="0.25">
      <c r="A1" t="s">
        <v>110</v>
      </c>
    </row>
    <row r="2" spans="1:109" x14ac:dyDescent="0.25">
      <c r="A2" t="s">
        <v>127</v>
      </c>
      <c r="T2" s="19">
        <f>ROUND((0.6105*(EXP((17.273*F2)/(F2+237.3))))*I2/100,3)</f>
        <v>0</v>
      </c>
      <c r="U2" s="19">
        <f>ROUND((0.6105*(EXP((17.273*F2)/(F2+237.3))))*(100-I2)/100,3)</f>
        <v>0.61099999999999999</v>
      </c>
    </row>
    <row r="3" spans="1:109" x14ac:dyDescent="0.25">
      <c r="C3" s="5" t="s">
        <v>11</v>
      </c>
      <c r="D3" s="5"/>
      <c r="E3" s="1" t="s">
        <v>12</v>
      </c>
      <c r="F3" s="1" t="s">
        <v>12</v>
      </c>
      <c r="G3" s="1" t="s">
        <v>12</v>
      </c>
      <c r="H3" s="1" t="s">
        <v>13</v>
      </c>
      <c r="I3" s="1" t="s">
        <v>13</v>
      </c>
      <c r="J3" s="5" t="s">
        <v>15</v>
      </c>
      <c r="K3" s="5" t="s">
        <v>15</v>
      </c>
      <c r="L3" s="5" t="s">
        <v>14</v>
      </c>
      <c r="M3" s="5" t="s">
        <v>14</v>
      </c>
      <c r="N3" s="1" t="s">
        <v>12</v>
      </c>
      <c r="O3" s="14" t="s">
        <v>12</v>
      </c>
      <c r="P3" s="14" t="s">
        <v>12</v>
      </c>
      <c r="Q3" s="14" t="s">
        <v>12</v>
      </c>
      <c r="R3" s="1" t="s">
        <v>12</v>
      </c>
      <c r="S3" s="1" t="s">
        <v>12</v>
      </c>
      <c r="T3" s="1" t="s">
        <v>17</v>
      </c>
      <c r="U3" s="1" t="s">
        <v>17</v>
      </c>
      <c r="V3" s="1"/>
      <c r="W3" s="1"/>
    </row>
    <row r="4" spans="1:109" x14ac:dyDescent="0.25">
      <c r="A4" s="1" t="s">
        <v>0</v>
      </c>
      <c r="B4" s="1" t="s">
        <v>1</v>
      </c>
      <c r="C4" s="5" t="s">
        <v>2</v>
      </c>
      <c r="D4" s="5" t="s">
        <v>53</v>
      </c>
      <c r="E4" s="5" t="s">
        <v>3</v>
      </c>
      <c r="F4" s="5" t="s">
        <v>4</v>
      </c>
      <c r="G4" s="5" t="s">
        <v>5</v>
      </c>
      <c r="H4" s="5" t="s">
        <v>6</v>
      </c>
      <c r="I4" s="5" t="s">
        <v>7</v>
      </c>
      <c r="J4" s="5" t="s">
        <v>9</v>
      </c>
      <c r="K4" s="5" t="s">
        <v>10</v>
      </c>
      <c r="L4" s="5" t="s">
        <v>8</v>
      </c>
      <c r="M4" s="5" t="s">
        <v>18</v>
      </c>
      <c r="N4" s="5" t="s">
        <v>19</v>
      </c>
      <c r="O4" s="7" t="s">
        <v>54</v>
      </c>
      <c r="P4" s="7" t="s">
        <v>55</v>
      </c>
      <c r="Q4" s="7" t="s">
        <v>56</v>
      </c>
      <c r="R4" s="5" t="s">
        <v>21</v>
      </c>
      <c r="S4" s="7" t="s">
        <v>20</v>
      </c>
      <c r="T4" s="5" t="s">
        <v>16</v>
      </c>
      <c r="U4" s="5" t="s">
        <v>52</v>
      </c>
      <c r="V4" s="5" t="s">
        <v>45</v>
      </c>
      <c r="W4" s="5" t="s">
        <v>47</v>
      </c>
      <c r="X4" s="5" t="s">
        <v>22</v>
      </c>
      <c r="Y4" s="5" t="s">
        <v>63</v>
      </c>
      <c r="AA4" s="9" t="s">
        <v>23</v>
      </c>
      <c r="AB4" t="s">
        <v>25</v>
      </c>
      <c r="AC4" t="s">
        <v>58</v>
      </c>
      <c r="AD4" t="s">
        <v>26</v>
      </c>
      <c r="AE4" t="s">
        <v>28</v>
      </c>
      <c r="AF4" t="s">
        <v>29</v>
      </c>
      <c r="AG4" t="s">
        <v>35</v>
      </c>
      <c r="AH4" t="s">
        <v>36</v>
      </c>
      <c r="AI4" t="s">
        <v>30</v>
      </c>
      <c r="AJ4" t="s">
        <v>31</v>
      </c>
      <c r="AK4" t="s">
        <v>27</v>
      </c>
      <c r="AL4" t="s">
        <v>37</v>
      </c>
      <c r="AM4" t="s">
        <v>32</v>
      </c>
      <c r="AN4" t="s">
        <v>33</v>
      </c>
      <c r="AO4" t="s">
        <v>34</v>
      </c>
      <c r="AP4" t="s">
        <v>38</v>
      </c>
      <c r="AQ4" t="s">
        <v>39</v>
      </c>
      <c r="AR4" t="s">
        <v>59</v>
      </c>
      <c r="AS4" t="s">
        <v>60</v>
      </c>
      <c r="AT4" t="s">
        <v>61</v>
      </c>
      <c r="AU4" t="s">
        <v>40</v>
      </c>
      <c r="AV4" t="s">
        <v>105</v>
      </c>
      <c r="AW4" t="s">
        <v>106</v>
      </c>
      <c r="AX4" t="s">
        <v>48</v>
      </c>
      <c r="AY4" t="s">
        <v>49</v>
      </c>
      <c r="BB4" s="9" t="s">
        <v>23</v>
      </c>
      <c r="BC4" t="s">
        <v>25</v>
      </c>
      <c r="BD4" t="s">
        <v>58</v>
      </c>
      <c r="BE4" t="s">
        <v>26</v>
      </c>
      <c r="BF4" t="s">
        <v>28</v>
      </c>
      <c r="BG4" t="s">
        <v>29</v>
      </c>
      <c r="BH4" t="s">
        <v>35</v>
      </c>
      <c r="BI4" t="s">
        <v>36</v>
      </c>
      <c r="BJ4" t="s">
        <v>30</v>
      </c>
      <c r="BK4" t="s">
        <v>31</v>
      </c>
      <c r="BL4" t="s">
        <v>32</v>
      </c>
      <c r="BM4" t="s">
        <v>33</v>
      </c>
      <c r="BN4" t="s">
        <v>34</v>
      </c>
      <c r="BO4" t="s">
        <v>27</v>
      </c>
      <c r="BP4" t="s">
        <v>37</v>
      </c>
      <c r="BQ4" t="s">
        <v>64</v>
      </c>
      <c r="BR4" t="s">
        <v>38</v>
      </c>
      <c r="BS4" t="s">
        <v>39</v>
      </c>
      <c r="BT4" t="s">
        <v>59</v>
      </c>
      <c r="BU4" t="s">
        <v>60</v>
      </c>
      <c r="BV4" t="s">
        <v>61</v>
      </c>
      <c r="BW4" t="s">
        <v>40</v>
      </c>
      <c r="BX4" t="s">
        <v>105</v>
      </c>
      <c r="BY4" t="s">
        <v>106</v>
      </c>
      <c r="CA4" t="s">
        <v>63</v>
      </c>
      <c r="CB4" s="5" t="s">
        <v>2</v>
      </c>
      <c r="CC4" s="5" t="s">
        <v>57</v>
      </c>
      <c r="CD4" s="5" t="s">
        <v>3</v>
      </c>
      <c r="CE4" s="5" t="s">
        <v>4</v>
      </c>
      <c r="CF4" s="5" t="s">
        <v>5</v>
      </c>
      <c r="CG4" s="5" t="s">
        <v>41</v>
      </c>
      <c r="CH4" s="5" t="s">
        <v>42</v>
      </c>
      <c r="CI4" s="5" t="s">
        <v>6</v>
      </c>
      <c r="CJ4" s="5" t="s">
        <v>7</v>
      </c>
      <c r="CK4" s="5" t="s">
        <v>9</v>
      </c>
      <c r="CL4" s="5" t="s">
        <v>10</v>
      </c>
      <c r="CM4" s="5" t="s">
        <v>44</v>
      </c>
      <c r="CN4" s="5" t="s">
        <v>8</v>
      </c>
      <c r="CO4" s="5" t="s">
        <v>43</v>
      </c>
      <c r="CP4" s="5" t="s">
        <v>18</v>
      </c>
      <c r="CQ4" s="5" t="s">
        <v>21</v>
      </c>
      <c r="CR4" s="7" t="s">
        <v>20</v>
      </c>
      <c r="CS4" s="7" t="s">
        <v>54</v>
      </c>
      <c r="CT4" s="7" t="s">
        <v>55</v>
      </c>
      <c r="CU4" s="7" t="s">
        <v>56</v>
      </c>
      <c r="CV4" s="5" t="s">
        <v>16</v>
      </c>
      <c r="CW4" s="5" t="s">
        <v>51</v>
      </c>
      <c r="CX4" s="5" t="s">
        <v>52</v>
      </c>
      <c r="CY4" s="5" t="s">
        <v>65</v>
      </c>
      <c r="CZ4" s="5" t="s">
        <v>143</v>
      </c>
      <c r="DA4" s="5" t="s">
        <v>144</v>
      </c>
      <c r="DC4" s="9" t="s">
        <v>23</v>
      </c>
      <c r="DD4" t="s">
        <v>145</v>
      </c>
      <c r="DE4" t="s">
        <v>146</v>
      </c>
    </row>
    <row r="5" spans="1:109" x14ac:dyDescent="0.25">
      <c r="A5" s="17">
        <v>42999</v>
      </c>
      <c r="B5" s="2">
        <v>264</v>
      </c>
      <c r="C5" s="3">
        <v>6.82</v>
      </c>
      <c r="D5" s="3">
        <v>4.0999999999999996</v>
      </c>
      <c r="E5" s="4">
        <v>1.9</v>
      </c>
      <c r="F5" s="4">
        <v>5.5</v>
      </c>
      <c r="G5" s="4">
        <v>-0.1</v>
      </c>
      <c r="H5" s="3">
        <v>97.5</v>
      </c>
      <c r="I5" s="3">
        <v>70.2</v>
      </c>
      <c r="J5" s="3">
        <v>1.6</v>
      </c>
      <c r="K5" s="3">
        <v>5.0999999999999996</v>
      </c>
      <c r="L5" s="3">
        <v>9.14</v>
      </c>
      <c r="M5" s="3">
        <v>0</v>
      </c>
      <c r="N5" s="3">
        <v>-999</v>
      </c>
      <c r="O5" s="4">
        <v>0.6</v>
      </c>
      <c r="P5" s="4">
        <v>6.1</v>
      </c>
      <c r="Q5" s="4">
        <v>-1.4</v>
      </c>
      <c r="R5" s="3">
        <v>3</v>
      </c>
      <c r="S5" s="4">
        <v>8.5</v>
      </c>
      <c r="T5" s="19">
        <v>0.63400000000000001</v>
      </c>
      <c r="U5" s="19">
        <v>0.26900000000000002</v>
      </c>
      <c r="V5" s="16">
        <v>0</v>
      </c>
      <c r="W5" s="5">
        <f t="shared" ref="W5:W68" si="0">IF(V5&gt;0,N5,-999)</f>
        <v>-999</v>
      </c>
      <c r="X5">
        <v>201709</v>
      </c>
      <c r="Y5">
        <v>2017</v>
      </c>
      <c r="AA5" s="10">
        <v>201709</v>
      </c>
      <c r="AB5" s="11">
        <v>10.228</v>
      </c>
      <c r="AC5" s="11">
        <v>2.5449999999999995</v>
      </c>
      <c r="AD5" s="11">
        <v>5.5900000000000007</v>
      </c>
      <c r="AE5" s="11">
        <v>12.91</v>
      </c>
      <c r="AF5" s="11">
        <v>-1.0000000000000002</v>
      </c>
      <c r="AG5" s="11">
        <v>19.8</v>
      </c>
      <c r="AH5" s="11">
        <v>-3.3</v>
      </c>
      <c r="AI5" s="11">
        <v>98.240000000000009</v>
      </c>
      <c r="AJ5" s="11">
        <v>49.599999999999987</v>
      </c>
      <c r="AK5" s="11">
        <v>13.203999999999999</v>
      </c>
      <c r="AL5" s="11">
        <v>9.14</v>
      </c>
      <c r="AM5" s="11">
        <v>1.1600000000000001</v>
      </c>
      <c r="AN5" s="11">
        <v>5.0900000000000007</v>
      </c>
      <c r="AO5" s="11">
        <v>6.2</v>
      </c>
      <c r="AP5" s="11">
        <v>6.6899999999999995</v>
      </c>
      <c r="AQ5" s="11">
        <v>8.0500000000000007</v>
      </c>
      <c r="AR5" s="11">
        <v>5.3299999999999992</v>
      </c>
      <c r="AS5" s="11">
        <v>23.409999999999997</v>
      </c>
      <c r="AT5" s="11">
        <v>-5.0399999999999991</v>
      </c>
      <c r="AU5" s="11">
        <v>0.71840000000000004</v>
      </c>
      <c r="AV5" s="11">
        <v>0.84219999999999984</v>
      </c>
      <c r="AW5" s="11">
        <v>1.5840000000000001</v>
      </c>
      <c r="AX5" s="11">
        <v>0</v>
      </c>
      <c r="AY5" s="11">
        <v>-999</v>
      </c>
      <c r="BB5" s="10">
        <v>2017</v>
      </c>
      <c r="BC5" s="11">
        <v>4.8243137254901969</v>
      </c>
      <c r="BD5" s="11">
        <v>2.5821568627450979</v>
      </c>
      <c r="BE5" s="11">
        <v>-2.886274509803922</v>
      </c>
      <c r="BF5" s="11">
        <v>2.570588235294117</v>
      </c>
      <c r="BG5" s="11">
        <v>-7.8058823529411772</v>
      </c>
      <c r="BH5" s="11">
        <v>19.8</v>
      </c>
      <c r="BI5" s="11">
        <v>-27.9</v>
      </c>
      <c r="BJ5" s="11">
        <v>96.629411764705878</v>
      </c>
      <c r="BK5" s="11">
        <v>63.91764705882354</v>
      </c>
      <c r="BL5" s="11">
        <v>1.3127450980392161</v>
      </c>
      <c r="BM5" s="11">
        <v>5.0470588235294116</v>
      </c>
      <c r="BN5" s="11">
        <v>9.8000000000000007</v>
      </c>
      <c r="BO5" s="11">
        <v>304.81</v>
      </c>
      <c r="BP5" s="11">
        <v>30.24</v>
      </c>
      <c r="BQ5" s="11">
        <v>815.00000000000011</v>
      </c>
      <c r="BR5" s="11">
        <v>0.85882352941176665</v>
      </c>
      <c r="BS5" s="11">
        <v>3.4147058823529419</v>
      </c>
      <c r="BT5" s="11">
        <v>-5.7225490196078432</v>
      </c>
      <c r="BU5" s="11">
        <v>1.6960784313725481</v>
      </c>
      <c r="BV5" s="11">
        <v>-13.940196078431372</v>
      </c>
      <c r="BW5" s="11">
        <v>0.4559607843137255</v>
      </c>
      <c r="BX5" s="11">
        <v>0.36939215686274524</v>
      </c>
      <c r="BY5" s="11">
        <v>1.92</v>
      </c>
      <c r="CA5">
        <f>BB5</f>
        <v>2017</v>
      </c>
      <c r="DC5" s="10">
        <v>2017</v>
      </c>
      <c r="DD5" s="11">
        <v>27</v>
      </c>
      <c r="DE5" s="11">
        <v>0</v>
      </c>
    </row>
    <row r="6" spans="1:109" x14ac:dyDescent="0.25">
      <c r="A6" s="17">
        <v>43000</v>
      </c>
      <c r="B6" s="2">
        <v>265</v>
      </c>
      <c r="C6" s="3">
        <v>12.31</v>
      </c>
      <c r="D6" s="3">
        <v>2.5</v>
      </c>
      <c r="E6" s="4">
        <v>3.9</v>
      </c>
      <c r="F6" s="4">
        <v>9.1999999999999993</v>
      </c>
      <c r="G6" s="4">
        <v>-0.9</v>
      </c>
      <c r="H6" s="3">
        <v>96</v>
      </c>
      <c r="I6" s="3">
        <v>44.2</v>
      </c>
      <c r="J6" s="3">
        <v>1.3</v>
      </c>
      <c r="K6" s="3">
        <v>5.6</v>
      </c>
      <c r="L6" s="3">
        <v>0</v>
      </c>
      <c r="M6" s="3">
        <v>0</v>
      </c>
      <c r="N6" s="3">
        <v>-999</v>
      </c>
      <c r="O6" s="4">
        <v>4.5999999999999996</v>
      </c>
      <c r="P6" s="4">
        <v>20.9</v>
      </c>
      <c r="Q6" s="4">
        <v>-2.1</v>
      </c>
      <c r="R6" s="3">
        <v>6</v>
      </c>
      <c r="S6" s="4">
        <v>8.1999999999999993</v>
      </c>
      <c r="T6" s="19">
        <v>0.51400000000000001</v>
      </c>
      <c r="U6" s="19">
        <v>0.64900000000000002</v>
      </c>
      <c r="V6" s="5">
        <f t="shared" ref="V6:V69" si="1">IF(X6&lt;X7,M6,0)</f>
        <v>0</v>
      </c>
      <c r="W6" s="5">
        <f t="shared" si="0"/>
        <v>-999</v>
      </c>
      <c r="X6">
        <v>201709</v>
      </c>
      <c r="Y6">
        <v>2017</v>
      </c>
      <c r="AA6" s="10">
        <v>201710</v>
      </c>
      <c r="AB6" s="11">
        <v>6.954838709677416</v>
      </c>
      <c r="AC6" s="11">
        <v>2.62</v>
      </c>
      <c r="AD6" s="11">
        <v>0.98387096774193561</v>
      </c>
      <c r="AE6" s="11">
        <v>7.203225806451611</v>
      </c>
      <c r="AF6" s="11">
        <v>-4.7032258064516146</v>
      </c>
      <c r="AG6" s="11">
        <v>18.3</v>
      </c>
      <c r="AH6" s="11">
        <v>-12.2</v>
      </c>
      <c r="AI6" s="11">
        <v>96.296774193548401</v>
      </c>
      <c r="AJ6" s="11">
        <v>48.548387096774178</v>
      </c>
      <c r="AK6" s="11">
        <v>70.866</v>
      </c>
      <c r="AL6" s="11">
        <v>17.271999999999998</v>
      </c>
      <c r="AM6" s="11">
        <v>1.4193548387096777</v>
      </c>
      <c r="AN6" s="11">
        <v>5.4903225806451621</v>
      </c>
      <c r="AO6" s="11">
        <v>9.8000000000000007</v>
      </c>
      <c r="AP6" s="11">
        <v>1</v>
      </c>
      <c r="AQ6" s="11">
        <v>4.8838709677419354</v>
      </c>
      <c r="AR6" s="11">
        <v>-1.2580645161290325</v>
      </c>
      <c r="AS6" s="11">
        <v>7.161290322580645</v>
      </c>
      <c r="AT6" s="11">
        <v>-8.4064516129032238</v>
      </c>
      <c r="AU6" s="11">
        <v>0.46570967741935476</v>
      </c>
      <c r="AV6" s="11">
        <v>0.59974193548387089</v>
      </c>
      <c r="AW6" s="11">
        <v>1.92</v>
      </c>
      <c r="AX6" s="11">
        <v>0</v>
      </c>
      <c r="AY6" s="11">
        <v>-999</v>
      </c>
      <c r="BB6" s="10">
        <v>2018</v>
      </c>
      <c r="BC6" s="11">
        <v>12.204904109589034</v>
      </c>
      <c r="BD6" s="11">
        <v>5.0434520547945203</v>
      </c>
      <c r="BE6" s="11">
        <v>1.9104109589041105</v>
      </c>
      <c r="BF6" s="11">
        <v>8.3005479452054836</v>
      </c>
      <c r="BG6" s="11">
        <v>-4.7413698630136976</v>
      </c>
      <c r="BH6" s="11">
        <v>32.1</v>
      </c>
      <c r="BI6" s="11">
        <v>-30</v>
      </c>
      <c r="BJ6" s="11">
        <v>96.359452054794531</v>
      </c>
      <c r="BK6" s="11">
        <v>53.257808219178116</v>
      </c>
      <c r="BL6" s="11">
        <v>1.4715068493150685</v>
      </c>
      <c r="BM6" s="11">
        <v>5.3506849315068497</v>
      </c>
      <c r="BN6" s="11">
        <v>12.1</v>
      </c>
      <c r="BO6" s="11">
        <v>883.00399999999979</v>
      </c>
      <c r="BP6" s="11">
        <v>22.2</v>
      </c>
      <c r="BQ6" s="11">
        <v>1551.0000000000002</v>
      </c>
      <c r="BR6" s="11">
        <v>4.6076712328767133</v>
      </c>
      <c r="BS6" s="11">
        <v>4.7013698630136984</v>
      </c>
      <c r="BT6" s="11">
        <v>0.4435616438356173</v>
      </c>
      <c r="BU6" s="11">
        <v>12.3172602739726</v>
      </c>
      <c r="BV6" s="11">
        <v>-10.013698630136984</v>
      </c>
      <c r="BW6" s="11">
        <v>0.54301369863013726</v>
      </c>
      <c r="BX6" s="11">
        <v>0.77894246575342441</v>
      </c>
      <c r="BY6" s="11">
        <v>4.05</v>
      </c>
      <c r="CA6">
        <f>BB6</f>
        <v>2018</v>
      </c>
      <c r="CB6">
        <f>ROUND(BC6,2)</f>
        <v>12.2</v>
      </c>
      <c r="CC6">
        <f>ROUND(BD6,2)</f>
        <v>5.04</v>
      </c>
      <c r="CD6">
        <f t="shared" ref="CD6:CS6" si="2">ROUND(BE6,1)</f>
        <v>1.9</v>
      </c>
      <c r="CE6">
        <f t="shared" si="2"/>
        <v>8.3000000000000007</v>
      </c>
      <c r="CF6">
        <f t="shared" si="2"/>
        <v>-4.7</v>
      </c>
      <c r="CG6">
        <f t="shared" si="2"/>
        <v>32.1</v>
      </c>
      <c r="CH6">
        <f t="shared" si="2"/>
        <v>-30</v>
      </c>
      <c r="CI6">
        <f t="shared" si="2"/>
        <v>96.4</v>
      </c>
      <c r="CJ6">
        <f t="shared" si="2"/>
        <v>53.3</v>
      </c>
      <c r="CK6">
        <f t="shared" si="2"/>
        <v>1.5</v>
      </c>
      <c r="CL6">
        <f t="shared" si="2"/>
        <v>5.4</v>
      </c>
      <c r="CM6">
        <f t="shared" si="2"/>
        <v>12.1</v>
      </c>
      <c r="CN6">
        <f t="shared" si="2"/>
        <v>883</v>
      </c>
      <c r="CO6">
        <f t="shared" si="2"/>
        <v>22.2</v>
      </c>
      <c r="CP6">
        <f t="shared" si="2"/>
        <v>1551</v>
      </c>
      <c r="CQ6">
        <f t="shared" si="2"/>
        <v>4.5999999999999996</v>
      </c>
      <c r="CR6">
        <f t="shared" si="2"/>
        <v>4.7</v>
      </c>
      <c r="CS6">
        <f t="shared" si="2"/>
        <v>0.4</v>
      </c>
      <c r="CT6">
        <f t="shared" ref="CT6:CU6" si="3">ROUND(BU6,1)</f>
        <v>12.3</v>
      </c>
      <c r="CU6">
        <f t="shared" si="3"/>
        <v>-10</v>
      </c>
      <c r="CV6">
        <f>ROUND(BW6,3)</f>
        <v>0.54300000000000004</v>
      </c>
      <c r="CW6">
        <f>ROUND(BX6,3)</f>
        <v>0.77900000000000003</v>
      </c>
      <c r="CX6">
        <f>ROUND(BY6,3)</f>
        <v>4.05</v>
      </c>
      <c r="CY6">
        <f>CE6-CF6</f>
        <v>13</v>
      </c>
      <c r="CZ6">
        <f>DD6</f>
        <v>579</v>
      </c>
      <c r="DA6">
        <f>DE6</f>
        <v>316.70000000000005</v>
      </c>
      <c r="DC6" s="10">
        <v>2018</v>
      </c>
      <c r="DD6" s="11">
        <v>579</v>
      </c>
      <c r="DE6" s="11">
        <v>316.70000000000005</v>
      </c>
    </row>
    <row r="7" spans="1:109" x14ac:dyDescent="0.25">
      <c r="A7" s="17">
        <v>43001</v>
      </c>
      <c r="B7" s="2">
        <v>266</v>
      </c>
      <c r="C7" s="3">
        <v>5.55</v>
      </c>
      <c r="D7" s="3">
        <v>1.18</v>
      </c>
      <c r="E7" s="4">
        <v>2.6</v>
      </c>
      <c r="F7" s="4">
        <v>8.1</v>
      </c>
      <c r="G7" s="4">
        <v>-3.2</v>
      </c>
      <c r="H7" s="3">
        <v>98.4</v>
      </c>
      <c r="I7" s="3">
        <v>59</v>
      </c>
      <c r="J7" s="3">
        <v>0.6</v>
      </c>
      <c r="K7" s="3">
        <v>3.4</v>
      </c>
      <c r="L7" s="3">
        <v>0</v>
      </c>
      <c r="M7" s="3">
        <v>0</v>
      </c>
      <c r="N7" s="3">
        <v>-999</v>
      </c>
      <c r="O7" s="4">
        <v>3</v>
      </c>
      <c r="P7" s="4">
        <v>16.5</v>
      </c>
      <c r="Q7" s="4">
        <v>-7.4</v>
      </c>
      <c r="R7" s="3">
        <v>4.9000000000000004</v>
      </c>
      <c r="S7" s="4">
        <v>8</v>
      </c>
      <c r="T7" s="19">
        <v>0.63700000000000001</v>
      </c>
      <c r="U7" s="19">
        <v>0.443</v>
      </c>
      <c r="V7" s="5">
        <f t="shared" si="1"/>
        <v>0</v>
      </c>
      <c r="W7" s="5">
        <f t="shared" si="0"/>
        <v>-999</v>
      </c>
      <c r="X7">
        <v>201709</v>
      </c>
      <c r="Y7">
        <v>2017</v>
      </c>
      <c r="AA7" s="10">
        <v>201711</v>
      </c>
      <c r="AB7" s="11">
        <v>3.0246666666666675</v>
      </c>
      <c r="AC7" s="11">
        <v>2.7000000000000006</v>
      </c>
      <c r="AD7" s="11">
        <v>-4.2266666666666648</v>
      </c>
      <c r="AE7" s="11">
        <v>-0.43000000000000044</v>
      </c>
      <c r="AF7" s="11">
        <v>-7.81</v>
      </c>
      <c r="AG7" s="11">
        <v>8.6999999999999993</v>
      </c>
      <c r="AH7" s="11">
        <v>-21.3</v>
      </c>
      <c r="AI7" s="11">
        <v>97.420000000000016</v>
      </c>
      <c r="AJ7" s="11">
        <v>74.463333333333338</v>
      </c>
      <c r="AK7" s="11">
        <v>117.65999999999998</v>
      </c>
      <c r="AL7" s="11">
        <v>30.24</v>
      </c>
      <c r="AM7" s="11">
        <v>1.6166666666666667</v>
      </c>
      <c r="AN7" s="11">
        <v>5.456666666666667</v>
      </c>
      <c r="AO7" s="11">
        <v>8.1999999999999993</v>
      </c>
      <c r="AP7" s="11">
        <v>-0.10333333333333337</v>
      </c>
      <c r="AQ7" s="11">
        <v>2.2000000000000002</v>
      </c>
      <c r="AR7" s="11">
        <v>-6.7666666666666657</v>
      </c>
      <c r="AS7" s="11">
        <v>-2.8733333333333331</v>
      </c>
      <c r="AT7" s="11">
        <v>-14.953333333333335</v>
      </c>
      <c r="AU7" s="11">
        <v>0.45363333333333344</v>
      </c>
      <c r="AV7" s="11">
        <v>0.16646666666666665</v>
      </c>
      <c r="AW7" s="11">
        <v>0.47799999999999998</v>
      </c>
      <c r="AX7" s="11">
        <v>336.00000000000028</v>
      </c>
      <c r="AY7" s="11">
        <v>-1</v>
      </c>
      <c r="BB7" s="10">
        <v>2019</v>
      </c>
      <c r="BC7" s="11">
        <v>14.508637992831536</v>
      </c>
      <c r="BD7" s="11">
        <v>5.7248745519713209</v>
      </c>
      <c r="BE7" s="11">
        <v>2.849103942652329</v>
      </c>
      <c r="BF7" s="11">
        <v>9.7025089605734678</v>
      </c>
      <c r="BG7" s="11">
        <v>-4.5014336917562723</v>
      </c>
      <c r="BH7" s="11">
        <v>27.5</v>
      </c>
      <c r="BI7" s="11">
        <v>-30.3</v>
      </c>
      <c r="BJ7" s="11">
        <v>96.570609318996389</v>
      </c>
      <c r="BK7" s="11">
        <v>47.196415770609335</v>
      </c>
      <c r="BL7" s="11">
        <v>1.3530465949820802</v>
      </c>
      <c r="BM7" s="11">
        <v>5.2207885304659429</v>
      </c>
      <c r="BN7" s="11">
        <v>9.6</v>
      </c>
      <c r="BO7" s="11">
        <v>549.1220000000003</v>
      </c>
      <c r="BP7" s="11">
        <v>28.956</v>
      </c>
      <c r="BQ7" s="11">
        <v>974.00000000000023</v>
      </c>
      <c r="BR7" s="11">
        <v>6.1767025089605729</v>
      </c>
      <c r="BS7" s="11">
        <v>5.731541218637993</v>
      </c>
      <c r="BT7" s="11">
        <v>1.7752688172043014</v>
      </c>
      <c r="BU7" s="11">
        <v>14.91433691756272</v>
      </c>
      <c r="BV7" s="11">
        <v>-9.2824372759856661</v>
      </c>
      <c r="BW7" s="11">
        <v>0.57337992831541229</v>
      </c>
      <c r="BX7" s="11">
        <v>0.85002867383512548</v>
      </c>
      <c r="BY7" s="11">
        <v>3.2440000000000002</v>
      </c>
      <c r="CA7">
        <f>BB7</f>
        <v>2019</v>
      </c>
      <c r="DC7" s="10">
        <v>2019</v>
      </c>
      <c r="DD7" s="11">
        <v>524</v>
      </c>
      <c r="DE7" s="11">
        <v>275.39999999999998</v>
      </c>
    </row>
    <row r="8" spans="1:109" x14ac:dyDescent="0.25">
      <c r="A8" s="17">
        <v>43002</v>
      </c>
      <c r="B8" s="2">
        <v>267</v>
      </c>
      <c r="C8" s="3">
        <v>7.91</v>
      </c>
      <c r="D8" s="3">
        <v>1.73</v>
      </c>
      <c r="E8" s="4">
        <v>4.4000000000000004</v>
      </c>
      <c r="F8" s="4">
        <v>12.1</v>
      </c>
      <c r="G8" s="4">
        <v>-3.3</v>
      </c>
      <c r="H8" s="3">
        <v>99.2</v>
      </c>
      <c r="I8" s="3">
        <v>63.7</v>
      </c>
      <c r="J8" s="3">
        <v>0.6</v>
      </c>
      <c r="K8" s="3">
        <v>3.8</v>
      </c>
      <c r="L8" s="3">
        <v>0.50800000000000001</v>
      </c>
      <c r="M8" s="3">
        <v>0</v>
      </c>
      <c r="N8" s="3">
        <v>-999</v>
      </c>
      <c r="O8" s="4">
        <v>4.9000000000000004</v>
      </c>
      <c r="P8" s="4">
        <v>24.8</v>
      </c>
      <c r="Q8" s="4">
        <v>-7.8</v>
      </c>
      <c r="R8" s="3">
        <v>5</v>
      </c>
      <c r="S8" s="4">
        <v>7.9</v>
      </c>
      <c r="T8" s="19">
        <v>0.89900000000000002</v>
      </c>
      <c r="U8" s="19">
        <v>0.51200000000000001</v>
      </c>
      <c r="V8" s="5">
        <f t="shared" si="1"/>
        <v>0</v>
      </c>
      <c r="W8" s="5">
        <f t="shared" si="0"/>
        <v>-999</v>
      </c>
      <c r="X8">
        <v>201709</v>
      </c>
      <c r="Y8">
        <v>2017</v>
      </c>
      <c r="AA8" s="10">
        <v>201712</v>
      </c>
      <c r="AB8" s="11">
        <v>2.6922580645161283</v>
      </c>
      <c r="AC8" s="11">
        <v>2.4422580645161291</v>
      </c>
      <c r="AD8" s="11">
        <v>-8.1935483870967758</v>
      </c>
      <c r="AE8" s="11">
        <v>-2.4935483870967743</v>
      </c>
      <c r="AF8" s="11">
        <v>-13.1</v>
      </c>
      <c r="AG8" s="11">
        <v>10.7</v>
      </c>
      <c r="AH8" s="11">
        <v>-27.9</v>
      </c>
      <c r="AI8" s="11">
        <v>95.677419354838705</v>
      </c>
      <c r="AJ8" s="11">
        <v>73.7</v>
      </c>
      <c r="AK8" s="11">
        <v>103.08000000000001</v>
      </c>
      <c r="AL8" s="11">
        <v>14.16</v>
      </c>
      <c r="AM8" s="11">
        <v>0.96129032258064506</v>
      </c>
      <c r="AN8" s="11">
        <v>4.193548387096774</v>
      </c>
      <c r="AO8" s="11">
        <v>7.3</v>
      </c>
      <c r="AP8" s="11">
        <v>-0.23225806451612896</v>
      </c>
      <c r="AQ8" s="11">
        <v>1.6258064516129032</v>
      </c>
      <c r="AR8" s="11">
        <v>-12.741935483870968</v>
      </c>
      <c r="AS8" s="11">
        <v>-6.3516129032258064</v>
      </c>
      <c r="AT8" s="11">
        <v>-21.36451612903226</v>
      </c>
      <c r="AU8" s="11">
        <v>0.3638064516129032</v>
      </c>
      <c r="AV8" s="11">
        <v>0.18290322580645166</v>
      </c>
      <c r="AW8" s="11">
        <v>0.95299999999999996</v>
      </c>
      <c r="AX8" s="11">
        <v>777.00000000000011</v>
      </c>
      <c r="AY8" s="11">
        <v>-1.7</v>
      </c>
      <c r="BB8" s="10" t="s">
        <v>24</v>
      </c>
      <c r="BC8" s="11">
        <v>12.05734584450402</v>
      </c>
      <c r="BD8" s="11">
        <v>4.9617694369973169</v>
      </c>
      <c r="BE8" s="11">
        <v>1.6056300268096504</v>
      </c>
      <c r="BF8" s="11">
        <v>8.041420911528153</v>
      </c>
      <c r="BG8" s="11">
        <v>-5.0706434316353937</v>
      </c>
      <c r="BH8" s="11">
        <v>32.1</v>
      </c>
      <c r="BI8" s="11">
        <v>-30.3</v>
      </c>
      <c r="BJ8" s="11">
        <v>96.475335120643436</v>
      </c>
      <c r="BK8" s="11">
        <v>52.448391420911527</v>
      </c>
      <c r="BL8" s="11">
        <v>1.4054959785522774</v>
      </c>
      <c r="BM8" s="11">
        <v>5.2605898123324346</v>
      </c>
      <c r="BN8" s="11">
        <v>12.1</v>
      </c>
      <c r="BO8" s="11">
        <v>1736.9359999999997</v>
      </c>
      <c r="BP8" s="11">
        <v>30.24</v>
      </c>
      <c r="BQ8" s="11">
        <v>1551.0000000000002</v>
      </c>
      <c r="BR8" s="11">
        <v>4.6819034852546917</v>
      </c>
      <c r="BS8" s="11">
        <v>4.9107238605898171</v>
      </c>
      <c r="BT8" s="11">
        <v>9.8525469168901189E-2</v>
      </c>
      <c r="BU8" s="11">
        <v>11.836327077747985</v>
      </c>
      <c r="BV8" s="11">
        <v>-10.277077747989278</v>
      </c>
      <c r="BW8" s="11">
        <v>0.5424678284182306</v>
      </c>
      <c r="BX8" s="11">
        <v>0.74953083109919583</v>
      </c>
      <c r="BY8" s="11">
        <v>4.05</v>
      </c>
      <c r="DC8" s="10" t="s">
        <v>24</v>
      </c>
      <c r="DD8" s="11">
        <v>1130</v>
      </c>
      <c r="DE8" s="11">
        <v>592.1</v>
      </c>
    </row>
    <row r="9" spans="1:109" x14ac:dyDescent="0.25">
      <c r="A9" s="17">
        <v>43003</v>
      </c>
      <c r="B9" s="2">
        <v>268</v>
      </c>
      <c r="C9" s="3">
        <v>7.8</v>
      </c>
      <c r="D9" s="3">
        <v>1.69</v>
      </c>
      <c r="E9" s="4">
        <v>6.2</v>
      </c>
      <c r="F9" s="4">
        <v>11.5</v>
      </c>
      <c r="G9" s="4">
        <v>-1.3</v>
      </c>
      <c r="H9" s="3">
        <v>99.7</v>
      </c>
      <c r="I9" s="3">
        <v>63.4</v>
      </c>
      <c r="J9" s="3">
        <v>0.9</v>
      </c>
      <c r="K9" s="3">
        <v>5.0999999999999996</v>
      </c>
      <c r="L9" s="3">
        <v>0.254</v>
      </c>
      <c r="M9" s="3">
        <v>0</v>
      </c>
      <c r="N9" s="3">
        <v>-999</v>
      </c>
      <c r="O9" s="4">
        <v>6.3</v>
      </c>
      <c r="P9" s="4">
        <v>19.8</v>
      </c>
      <c r="Q9" s="4">
        <v>-4.7</v>
      </c>
      <c r="R9" s="3">
        <v>6.4</v>
      </c>
      <c r="S9" s="4">
        <v>7.8</v>
      </c>
      <c r="T9" s="19">
        <v>0.86</v>
      </c>
      <c r="U9" s="19">
        <v>0.496</v>
      </c>
      <c r="V9" s="5">
        <f t="shared" si="1"/>
        <v>0</v>
      </c>
      <c r="W9" s="5">
        <f t="shared" si="0"/>
        <v>-999</v>
      </c>
      <c r="X9">
        <v>201709</v>
      </c>
      <c r="Y9">
        <v>2017</v>
      </c>
      <c r="AA9" s="10">
        <v>201801</v>
      </c>
      <c r="AB9" s="11">
        <v>3.0303225806451608</v>
      </c>
      <c r="AC9" s="11">
        <v>2.7403225806451617</v>
      </c>
      <c r="AD9" s="11">
        <v>-4.5193548387096776</v>
      </c>
      <c r="AE9" s="11">
        <v>-0.30645161290322576</v>
      </c>
      <c r="AF9" s="11">
        <v>-9.0709677419354851</v>
      </c>
      <c r="AG9" s="11">
        <v>7.4</v>
      </c>
      <c r="AH9" s="11">
        <v>-18.5</v>
      </c>
      <c r="AI9" s="11">
        <v>97.190322580645187</v>
      </c>
      <c r="AJ9" s="11">
        <v>75.841935483870969</v>
      </c>
      <c r="AK9" s="11">
        <v>102.83999999999999</v>
      </c>
      <c r="AL9" s="11">
        <v>15.48</v>
      </c>
      <c r="AM9" s="11">
        <v>1.5225806451612904</v>
      </c>
      <c r="AN9" s="11">
        <v>5.2193548387096778</v>
      </c>
      <c r="AO9" s="11">
        <v>12.1</v>
      </c>
      <c r="AP9" s="11">
        <v>-0.21612903225806454</v>
      </c>
      <c r="AQ9" s="11">
        <v>1.3</v>
      </c>
      <c r="AR9" s="11">
        <v>-8.0451612903225804</v>
      </c>
      <c r="AS9" s="11">
        <v>-2.8258064516129031</v>
      </c>
      <c r="AT9" s="11">
        <v>-17.432258064516127</v>
      </c>
      <c r="AU9" s="11">
        <v>0.4533225806451614</v>
      </c>
      <c r="AV9" s="11">
        <v>0.15448387096774194</v>
      </c>
      <c r="AW9" s="11">
        <v>0.42899999999999999</v>
      </c>
      <c r="AX9" s="11">
        <v>1071.0000000000002</v>
      </c>
      <c r="AY9" s="11">
        <v>-0.9</v>
      </c>
    </row>
    <row r="10" spans="1:109" x14ac:dyDescent="0.25">
      <c r="A10" s="17">
        <v>43004</v>
      </c>
      <c r="B10" s="2">
        <v>269</v>
      </c>
      <c r="C10" s="3">
        <v>9.59</v>
      </c>
      <c r="D10" s="3">
        <v>2.2000000000000002</v>
      </c>
      <c r="E10" s="4">
        <v>7</v>
      </c>
      <c r="F10" s="4">
        <v>15.4</v>
      </c>
      <c r="G10" s="4">
        <v>-0.3</v>
      </c>
      <c r="H10" s="3">
        <v>99.1</v>
      </c>
      <c r="I10" s="3">
        <v>45.4</v>
      </c>
      <c r="J10" s="3">
        <v>0.7</v>
      </c>
      <c r="K10" s="3">
        <v>6.2</v>
      </c>
      <c r="L10" s="3">
        <v>0</v>
      </c>
      <c r="M10" s="3">
        <v>0</v>
      </c>
      <c r="N10" s="3">
        <v>-999</v>
      </c>
      <c r="O10" s="4">
        <v>6.7</v>
      </c>
      <c r="P10" s="4">
        <v>29.8</v>
      </c>
      <c r="Q10" s="4">
        <v>-5.6</v>
      </c>
      <c r="R10" s="3">
        <v>8.1</v>
      </c>
      <c r="S10" s="4">
        <v>7.8</v>
      </c>
      <c r="T10" s="19">
        <v>0.79400000000000004</v>
      </c>
      <c r="U10" s="19">
        <v>0.95499999999999996</v>
      </c>
      <c r="V10" s="5">
        <f t="shared" si="1"/>
        <v>0</v>
      </c>
      <c r="W10" s="5">
        <f t="shared" si="0"/>
        <v>-999</v>
      </c>
      <c r="X10">
        <v>201709</v>
      </c>
      <c r="Y10">
        <v>2017</v>
      </c>
      <c r="AA10" s="10">
        <v>201802</v>
      </c>
      <c r="AB10" s="11">
        <v>6.0807142857142864</v>
      </c>
      <c r="AC10" s="11">
        <v>5.2707142857142841</v>
      </c>
      <c r="AD10" s="11">
        <v>-8.9178571428571427</v>
      </c>
      <c r="AE10" s="11">
        <v>-3.4392857142857141</v>
      </c>
      <c r="AF10" s="11">
        <v>-14.578571428571431</v>
      </c>
      <c r="AG10" s="11">
        <v>3.5</v>
      </c>
      <c r="AH10" s="11">
        <v>-30</v>
      </c>
      <c r="AI10" s="11">
        <v>94.492857142857162</v>
      </c>
      <c r="AJ10" s="11">
        <v>65.703571428571422</v>
      </c>
      <c r="AK10" s="11">
        <v>114.48000000000002</v>
      </c>
      <c r="AL10" s="11">
        <v>20.76</v>
      </c>
      <c r="AM10" s="11">
        <v>1.9249999999999996</v>
      </c>
      <c r="AN10" s="11">
        <v>6.4249999999999998</v>
      </c>
      <c r="AO10" s="11">
        <v>11.5</v>
      </c>
      <c r="AP10" s="11">
        <v>-7.8571428571428584E-2</v>
      </c>
      <c r="AQ10" s="11">
        <v>1.2071428571428573</v>
      </c>
      <c r="AR10" s="11">
        <v>-12.499999999999996</v>
      </c>
      <c r="AS10" s="11">
        <v>-6.0821428571428573</v>
      </c>
      <c r="AT10" s="11">
        <v>-22.928571428571434</v>
      </c>
      <c r="AU10" s="11">
        <v>0.3274285714285714</v>
      </c>
      <c r="AV10" s="11">
        <v>0.17292857142857146</v>
      </c>
      <c r="AW10" s="11">
        <v>0.42599999999999999</v>
      </c>
      <c r="AX10" s="11">
        <v>1385</v>
      </c>
      <c r="AY10" s="11">
        <v>-1.4</v>
      </c>
    </row>
    <row r="11" spans="1:109" x14ac:dyDescent="0.25">
      <c r="A11" s="17">
        <v>43005</v>
      </c>
      <c r="B11" s="2">
        <v>270</v>
      </c>
      <c r="C11" s="3">
        <v>15.24</v>
      </c>
      <c r="D11" s="3">
        <v>3.54</v>
      </c>
      <c r="E11" s="4">
        <v>7.6</v>
      </c>
      <c r="F11" s="4">
        <v>19.2</v>
      </c>
      <c r="G11" s="4">
        <v>-1.2</v>
      </c>
      <c r="H11" s="3">
        <v>99.5</v>
      </c>
      <c r="I11" s="3">
        <v>37.4</v>
      </c>
      <c r="J11" s="3">
        <v>0.9</v>
      </c>
      <c r="K11" s="3">
        <v>5</v>
      </c>
      <c r="L11" s="3">
        <v>0</v>
      </c>
      <c r="M11" s="3">
        <v>0</v>
      </c>
      <c r="N11" s="3">
        <v>-999</v>
      </c>
      <c r="O11" s="4">
        <v>7.1</v>
      </c>
      <c r="P11" s="4">
        <v>32.799999999999997</v>
      </c>
      <c r="Q11" s="4">
        <v>-6.8</v>
      </c>
      <c r="R11" s="3">
        <v>8.6</v>
      </c>
      <c r="S11" s="4">
        <v>7.9</v>
      </c>
      <c r="T11" s="19">
        <v>0.83199999999999996</v>
      </c>
      <c r="U11" s="19">
        <v>1.3919999999999999</v>
      </c>
      <c r="V11" s="5">
        <f t="shared" si="1"/>
        <v>0</v>
      </c>
      <c r="W11" s="5">
        <f t="shared" si="0"/>
        <v>-999</v>
      </c>
      <c r="X11">
        <v>201709</v>
      </c>
      <c r="Y11">
        <v>2017</v>
      </c>
      <c r="AA11" s="10">
        <v>201803</v>
      </c>
      <c r="AB11" s="11">
        <v>10.409032258064519</v>
      </c>
      <c r="AC11" s="11">
        <v>8.8922580645161293</v>
      </c>
      <c r="AD11" s="11">
        <v>-3.854838709677419</v>
      </c>
      <c r="AE11" s="11">
        <v>2.4612903225806453</v>
      </c>
      <c r="AF11" s="11">
        <v>-10.661290322580646</v>
      </c>
      <c r="AG11" s="11">
        <v>10.5</v>
      </c>
      <c r="AH11" s="11">
        <v>-18</v>
      </c>
      <c r="AI11" s="11">
        <v>95.522580645161284</v>
      </c>
      <c r="AJ11" s="11">
        <v>57.645161290322584</v>
      </c>
      <c r="AK11" s="11">
        <v>103.19999999999999</v>
      </c>
      <c r="AL11" s="11">
        <v>21.84</v>
      </c>
      <c r="AM11" s="11">
        <v>1.6129032258064513</v>
      </c>
      <c r="AN11" s="11">
        <v>5.4870967741935504</v>
      </c>
      <c r="AO11" s="11">
        <v>10.3</v>
      </c>
      <c r="AP11" s="11">
        <v>-2.9032258064516127E-2</v>
      </c>
      <c r="AQ11" s="11">
        <v>1.1483870967741938</v>
      </c>
      <c r="AR11" s="11">
        <v>-8.2258064516129039</v>
      </c>
      <c r="AS11" s="11">
        <v>-1.2096774193548387</v>
      </c>
      <c r="AT11" s="11">
        <v>-19.477419354838709</v>
      </c>
      <c r="AU11" s="11">
        <v>0.4055483870967741</v>
      </c>
      <c r="AV11" s="11">
        <v>0.35077419354838724</v>
      </c>
      <c r="AW11" s="11">
        <v>0.871</v>
      </c>
      <c r="AX11" s="11">
        <v>1461.0000000000002</v>
      </c>
      <c r="AY11" s="11">
        <v>-0.4</v>
      </c>
    </row>
    <row r="12" spans="1:109" x14ac:dyDescent="0.25">
      <c r="A12" s="17">
        <v>43006</v>
      </c>
      <c r="B12" s="2">
        <v>271</v>
      </c>
      <c r="C12" s="3">
        <v>15.05</v>
      </c>
      <c r="D12" s="3">
        <v>3.54</v>
      </c>
      <c r="E12" s="4">
        <v>9.8000000000000007</v>
      </c>
      <c r="F12" s="4">
        <v>19.7</v>
      </c>
      <c r="G12" s="4">
        <v>0.2</v>
      </c>
      <c r="H12" s="3">
        <v>98.6</v>
      </c>
      <c r="I12" s="3">
        <v>32.4</v>
      </c>
      <c r="J12" s="3">
        <v>1.4</v>
      </c>
      <c r="K12" s="3">
        <v>5.0999999999999996</v>
      </c>
      <c r="L12" s="3">
        <v>0</v>
      </c>
      <c r="M12" s="3">
        <v>0</v>
      </c>
      <c r="N12" s="3">
        <v>-999</v>
      </c>
      <c r="O12" s="4">
        <v>8.5</v>
      </c>
      <c r="P12" s="4">
        <v>32</v>
      </c>
      <c r="Q12" s="4">
        <v>-5.5</v>
      </c>
      <c r="R12" s="3">
        <v>9.8000000000000007</v>
      </c>
      <c r="S12" s="4">
        <v>8</v>
      </c>
      <c r="T12" s="19">
        <v>0.74299999999999999</v>
      </c>
      <c r="U12" s="19">
        <v>1.5509999999999999</v>
      </c>
      <c r="V12" s="5">
        <f t="shared" si="1"/>
        <v>0</v>
      </c>
      <c r="W12" s="5">
        <f t="shared" si="0"/>
        <v>-999</v>
      </c>
      <c r="X12">
        <v>201709</v>
      </c>
      <c r="Y12">
        <v>2017</v>
      </c>
      <c r="AA12" s="10">
        <v>201804</v>
      </c>
      <c r="AB12" s="11">
        <v>16.101333333333336</v>
      </c>
      <c r="AC12" s="11">
        <v>12.056000000000001</v>
      </c>
      <c r="AD12" s="11">
        <v>0.62666666666666659</v>
      </c>
      <c r="AE12" s="11">
        <v>7.2799999999999994</v>
      </c>
      <c r="AF12" s="11">
        <v>-5.8166666666666655</v>
      </c>
      <c r="AG12" s="11">
        <v>20.8</v>
      </c>
      <c r="AH12" s="11">
        <v>-14.8</v>
      </c>
      <c r="AI12" s="11">
        <v>95.946666666666658</v>
      </c>
      <c r="AJ12" s="11">
        <v>46.126666666666665</v>
      </c>
      <c r="AK12" s="11">
        <v>117.06</v>
      </c>
      <c r="AL12" s="11">
        <v>22.2</v>
      </c>
      <c r="AM12" s="11">
        <v>1.6366666666666667</v>
      </c>
      <c r="AN12" s="11">
        <v>5.2399999999999993</v>
      </c>
      <c r="AO12" s="11">
        <v>8.9</v>
      </c>
      <c r="AP12" s="11">
        <v>-0.02</v>
      </c>
      <c r="AQ12" s="11">
        <v>1.02</v>
      </c>
      <c r="AR12" s="11">
        <v>-3.669999999999999</v>
      </c>
      <c r="AS12" s="11">
        <v>0.46333333333333321</v>
      </c>
      <c r="AT12" s="11">
        <v>-10.863333333333332</v>
      </c>
      <c r="AU12" s="11">
        <v>0.44109999999999983</v>
      </c>
      <c r="AV12" s="11">
        <v>0.64559999999999995</v>
      </c>
      <c r="AW12" s="11">
        <v>2.129</v>
      </c>
      <c r="AX12" s="11">
        <v>1049.0000000000002</v>
      </c>
      <c r="AY12" s="11">
        <v>-0.1</v>
      </c>
    </row>
    <row r="13" spans="1:109" x14ac:dyDescent="0.25">
      <c r="A13" s="17">
        <v>43007</v>
      </c>
      <c r="B13" s="2">
        <v>272</v>
      </c>
      <c r="C13" s="3">
        <v>10.57</v>
      </c>
      <c r="D13" s="3">
        <v>2.4700000000000002</v>
      </c>
      <c r="E13" s="4">
        <v>8.9</v>
      </c>
      <c r="F13" s="4">
        <v>19.8</v>
      </c>
      <c r="G13" s="4">
        <v>0.4</v>
      </c>
      <c r="H13" s="3">
        <v>98.2</v>
      </c>
      <c r="I13" s="3">
        <v>31.4</v>
      </c>
      <c r="J13" s="3">
        <v>1.4</v>
      </c>
      <c r="K13" s="3">
        <v>5.4</v>
      </c>
      <c r="L13" s="3">
        <v>3.302</v>
      </c>
      <c r="M13" s="3">
        <v>0</v>
      </c>
      <c r="N13" s="3">
        <v>-999</v>
      </c>
      <c r="O13" s="4">
        <v>8.1999999999999993</v>
      </c>
      <c r="P13" s="4">
        <v>31.7</v>
      </c>
      <c r="Q13" s="4">
        <v>-5.3</v>
      </c>
      <c r="R13" s="3">
        <v>9</v>
      </c>
      <c r="S13" s="4">
        <v>8.1999999999999993</v>
      </c>
      <c r="T13" s="19">
        <v>0.72499999999999998</v>
      </c>
      <c r="U13" s="19">
        <v>1.5840000000000001</v>
      </c>
      <c r="V13" s="5">
        <f t="shared" si="1"/>
        <v>0</v>
      </c>
      <c r="W13" s="5">
        <f t="shared" si="0"/>
        <v>-999</v>
      </c>
      <c r="X13">
        <v>201709</v>
      </c>
      <c r="Y13">
        <v>2017</v>
      </c>
      <c r="AA13" s="10">
        <v>201805</v>
      </c>
      <c r="AB13" s="11">
        <v>22.467419354838704</v>
      </c>
      <c r="AC13" s="11">
        <v>9.3580645161290352</v>
      </c>
      <c r="AD13" s="11">
        <v>8.1000000000000014</v>
      </c>
      <c r="AE13" s="11">
        <v>16.467741935483872</v>
      </c>
      <c r="AF13" s="11">
        <v>-0.79999999999999993</v>
      </c>
      <c r="AG13" s="11">
        <v>23.4</v>
      </c>
      <c r="AH13" s="11">
        <v>-3.9</v>
      </c>
      <c r="AI13" s="11">
        <v>97.958064516129028</v>
      </c>
      <c r="AJ13" s="11">
        <v>35.419354838709687</v>
      </c>
      <c r="AK13" s="11">
        <v>38.597999999999999</v>
      </c>
      <c r="AL13" s="11">
        <v>19.5</v>
      </c>
      <c r="AM13" s="11">
        <v>1.3967741935483873</v>
      </c>
      <c r="AN13" s="11">
        <v>5.274193548387097</v>
      </c>
      <c r="AO13" s="11">
        <v>7.5</v>
      </c>
      <c r="AP13" s="11">
        <v>5.0129032258064514</v>
      </c>
      <c r="AQ13" s="11">
        <v>2.7032258064516128</v>
      </c>
      <c r="AR13" s="11">
        <v>5.4451612903225799</v>
      </c>
      <c r="AS13" s="11">
        <v>17.964516129032258</v>
      </c>
      <c r="AT13" s="11">
        <v>-3.4225806451612906</v>
      </c>
      <c r="AU13" s="11">
        <v>0.64522580645161298</v>
      </c>
      <c r="AV13" s="11">
        <v>1.2936774193548384</v>
      </c>
      <c r="AW13" s="11">
        <v>2.2589999999999999</v>
      </c>
      <c r="AX13" s="11">
        <v>0</v>
      </c>
      <c r="AY13" s="11">
        <v>-999</v>
      </c>
    </row>
    <row r="14" spans="1:109" x14ac:dyDescent="0.25">
      <c r="A14" s="17">
        <v>43008</v>
      </c>
      <c r="B14" s="2">
        <v>273</v>
      </c>
      <c r="C14" s="3">
        <v>11.44</v>
      </c>
      <c r="D14" s="3">
        <v>2.5</v>
      </c>
      <c r="E14" s="4">
        <v>3.6</v>
      </c>
      <c r="F14" s="4">
        <v>8.6</v>
      </c>
      <c r="G14" s="4">
        <v>-0.3</v>
      </c>
      <c r="H14" s="3">
        <v>96.2</v>
      </c>
      <c r="I14" s="3">
        <v>48.9</v>
      </c>
      <c r="J14" s="3">
        <v>2.2000000000000002</v>
      </c>
      <c r="K14" s="3">
        <v>6.2</v>
      </c>
      <c r="L14" s="3">
        <v>0</v>
      </c>
      <c r="M14" s="3">
        <v>0</v>
      </c>
      <c r="N14" s="3">
        <v>-999</v>
      </c>
      <c r="O14" s="4">
        <v>3.4</v>
      </c>
      <c r="P14" s="4">
        <v>19.7</v>
      </c>
      <c r="Q14" s="4">
        <v>-3.8</v>
      </c>
      <c r="R14" s="3">
        <v>6.1</v>
      </c>
      <c r="S14" s="4">
        <v>8.1999999999999993</v>
      </c>
      <c r="T14" s="19">
        <v>0.54600000000000004</v>
      </c>
      <c r="U14" s="19">
        <v>0.57099999999999995</v>
      </c>
      <c r="V14" s="5">
        <f t="shared" si="1"/>
        <v>0</v>
      </c>
      <c r="W14" s="5">
        <f t="shared" si="0"/>
        <v>-999</v>
      </c>
      <c r="X14">
        <v>201709</v>
      </c>
      <c r="Y14">
        <v>2017</v>
      </c>
      <c r="AA14" s="10">
        <v>201806</v>
      </c>
      <c r="AB14" s="11">
        <v>19.361666666666665</v>
      </c>
      <c r="AC14" s="11">
        <v>3.5933333333333337</v>
      </c>
      <c r="AD14" s="11">
        <v>8.4199999999999982</v>
      </c>
      <c r="AE14" s="11">
        <v>15.483333333333336</v>
      </c>
      <c r="AF14" s="11">
        <v>0.66666666666666685</v>
      </c>
      <c r="AG14" s="11">
        <v>24.7</v>
      </c>
      <c r="AH14" s="11">
        <v>-4.8</v>
      </c>
      <c r="AI14" s="11">
        <v>97.373333333333321</v>
      </c>
      <c r="AJ14" s="11">
        <v>40.31333333333334</v>
      </c>
      <c r="AK14" s="11">
        <v>66.801999999999992</v>
      </c>
      <c r="AL14" s="11">
        <v>14.224</v>
      </c>
      <c r="AM14" s="11">
        <v>1.6700000000000006</v>
      </c>
      <c r="AN14" s="11">
        <v>5.8866666666666658</v>
      </c>
      <c r="AO14" s="11">
        <v>10</v>
      </c>
      <c r="AP14" s="11">
        <v>10.573333333333331</v>
      </c>
      <c r="AQ14" s="11">
        <v>7.910000000000001</v>
      </c>
      <c r="AR14" s="11">
        <v>11.116666666666667</v>
      </c>
      <c r="AS14" s="11">
        <v>31.669999999999998</v>
      </c>
      <c r="AT14" s="11">
        <v>-1.6333333333333333</v>
      </c>
      <c r="AU14" s="11">
        <v>0.70113333333333328</v>
      </c>
      <c r="AV14" s="11">
        <v>1.1262333333333336</v>
      </c>
      <c r="AW14" s="11">
        <v>2.3180000000000001</v>
      </c>
      <c r="AX14" s="11">
        <v>0</v>
      </c>
      <c r="AY14" s="11">
        <v>-999</v>
      </c>
    </row>
    <row r="15" spans="1:109" x14ac:dyDescent="0.25">
      <c r="A15" s="17">
        <v>43009</v>
      </c>
      <c r="B15" s="2">
        <v>274</v>
      </c>
      <c r="C15" s="3">
        <v>7.56</v>
      </c>
      <c r="D15" s="3">
        <v>2.62</v>
      </c>
      <c r="E15" s="4">
        <v>1</v>
      </c>
      <c r="F15" s="4">
        <v>3.6</v>
      </c>
      <c r="G15" s="4">
        <v>-0.2</v>
      </c>
      <c r="H15" s="3">
        <v>96.2</v>
      </c>
      <c r="I15" s="3">
        <v>73.8</v>
      </c>
      <c r="J15" s="3">
        <v>1.7</v>
      </c>
      <c r="K15" s="3">
        <v>6.5</v>
      </c>
      <c r="L15" s="3">
        <v>3.81</v>
      </c>
      <c r="M15" s="3">
        <v>0</v>
      </c>
      <c r="N15" s="3">
        <v>-999</v>
      </c>
      <c r="O15" s="4">
        <v>1.2</v>
      </c>
      <c r="P15" s="4">
        <v>15.1</v>
      </c>
      <c r="Q15" s="4">
        <v>-1.6</v>
      </c>
      <c r="R15" s="3">
        <v>3.3</v>
      </c>
      <c r="S15" s="4">
        <v>7.9</v>
      </c>
      <c r="T15" s="19">
        <v>0.58299999999999996</v>
      </c>
      <c r="U15" s="19">
        <v>0.20699999999999999</v>
      </c>
      <c r="V15" s="5">
        <f t="shared" si="1"/>
        <v>0</v>
      </c>
      <c r="W15" s="5">
        <f t="shared" si="0"/>
        <v>-999</v>
      </c>
      <c r="X15">
        <v>201710</v>
      </c>
      <c r="Y15">
        <v>2017</v>
      </c>
      <c r="AA15" s="10">
        <v>201807</v>
      </c>
      <c r="AB15" s="11">
        <v>24.150645161290324</v>
      </c>
      <c r="AC15" s="11">
        <v>5.0358064516129026</v>
      </c>
      <c r="AD15" s="11">
        <v>13.219354838709679</v>
      </c>
      <c r="AE15" s="11">
        <v>21.616129032258065</v>
      </c>
      <c r="AF15" s="11">
        <v>3.403225806451613</v>
      </c>
      <c r="AG15" s="11">
        <v>29.3</v>
      </c>
      <c r="AH15" s="11">
        <v>-1.9</v>
      </c>
      <c r="AI15" s="11">
        <v>93.219354838709691</v>
      </c>
      <c r="AJ15" s="11">
        <v>29.093548387096778</v>
      </c>
      <c r="AK15" s="11">
        <v>29.21</v>
      </c>
      <c r="AL15" s="11">
        <v>13.208</v>
      </c>
      <c r="AM15" s="11">
        <v>1.4903225806451612</v>
      </c>
      <c r="AN15" s="11">
        <v>5.6161290322580646</v>
      </c>
      <c r="AO15" s="11">
        <v>8.4</v>
      </c>
      <c r="AP15" s="11">
        <v>15.945161290322581</v>
      </c>
      <c r="AQ15" s="11">
        <v>11.387096774193552</v>
      </c>
      <c r="AR15" s="11">
        <v>16.706451612903226</v>
      </c>
      <c r="AS15" s="11">
        <v>40.916129032258063</v>
      </c>
      <c r="AT15" s="11">
        <v>-6.4516129032258264E-3</v>
      </c>
      <c r="AU15" s="11">
        <v>0.69022580645161313</v>
      </c>
      <c r="AV15" s="11">
        <v>2.0060967741935483</v>
      </c>
      <c r="AW15" s="11">
        <v>3.3149999999999999</v>
      </c>
      <c r="AX15" s="11">
        <v>0</v>
      </c>
      <c r="AY15" s="11">
        <v>-999</v>
      </c>
    </row>
    <row r="16" spans="1:109" x14ac:dyDescent="0.25">
      <c r="A16" s="17">
        <v>43010</v>
      </c>
      <c r="B16" s="2">
        <v>275</v>
      </c>
      <c r="C16" s="3">
        <v>8.8000000000000007</v>
      </c>
      <c r="D16" s="3">
        <v>1.74</v>
      </c>
      <c r="E16" s="4">
        <v>1</v>
      </c>
      <c r="F16" s="4">
        <v>4.9000000000000004</v>
      </c>
      <c r="G16" s="4">
        <v>-0.5</v>
      </c>
      <c r="H16" s="3">
        <v>94.7</v>
      </c>
      <c r="I16" s="3">
        <v>64.3</v>
      </c>
      <c r="J16" s="3">
        <v>3.5</v>
      </c>
      <c r="K16" s="3">
        <v>8.4</v>
      </c>
      <c r="L16" s="3">
        <v>0</v>
      </c>
      <c r="M16" s="3">
        <v>0</v>
      </c>
      <c r="N16" s="3">
        <v>-999</v>
      </c>
      <c r="O16" s="4">
        <v>0.7</v>
      </c>
      <c r="P16" s="4">
        <v>13.2</v>
      </c>
      <c r="Q16" s="4">
        <v>-3.4</v>
      </c>
      <c r="R16" s="3">
        <v>2.8</v>
      </c>
      <c r="S16" s="4">
        <v>7.6</v>
      </c>
      <c r="T16" s="19">
        <v>0.55700000000000005</v>
      </c>
      <c r="U16" s="19">
        <v>0.309</v>
      </c>
      <c r="V16" s="5">
        <f t="shared" si="1"/>
        <v>0</v>
      </c>
      <c r="W16" s="5">
        <f t="shared" si="0"/>
        <v>-999</v>
      </c>
      <c r="X16">
        <v>201710</v>
      </c>
      <c r="Y16">
        <v>2017</v>
      </c>
      <c r="AA16" s="10">
        <v>201808</v>
      </c>
      <c r="AB16" s="11">
        <v>17.929677419354839</v>
      </c>
      <c r="AC16" s="11">
        <v>4.0970967741935489</v>
      </c>
      <c r="AD16" s="11">
        <v>12.109677419354838</v>
      </c>
      <c r="AE16" s="11">
        <v>20.625806451612899</v>
      </c>
      <c r="AF16" s="11">
        <v>2.709677419354839</v>
      </c>
      <c r="AG16" s="11">
        <v>32.1</v>
      </c>
      <c r="AH16" s="11">
        <v>-2.2999999999999998</v>
      </c>
      <c r="AI16" s="11">
        <v>93.793548387096777</v>
      </c>
      <c r="AJ16" s="11">
        <v>34.041935483870965</v>
      </c>
      <c r="AK16" s="11">
        <v>25.400000000000002</v>
      </c>
      <c r="AL16" s="11">
        <v>14.731999999999999</v>
      </c>
      <c r="AM16" s="11">
        <v>1.3903225806451613</v>
      </c>
      <c r="AN16" s="11">
        <v>5.4483870967741934</v>
      </c>
      <c r="AO16" s="11">
        <v>8</v>
      </c>
      <c r="AP16" s="11">
        <v>14.36774193548387</v>
      </c>
      <c r="AQ16" s="11">
        <v>12.406451612903229</v>
      </c>
      <c r="AR16" s="11">
        <v>13.838709677419352</v>
      </c>
      <c r="AS16" s="11">
        <v>37.103225806451611</v>
      </c>
      <c r="AT16" s="11">
        <v>-1.7806451612903227</v>
      </c>
      <c r="AU16" s="11">
        <v>0.76029032258064511</v>
      </c>
      <c r="AV16" s="11">
        <v>1.8006129032258062</v>
      </c>
      <c r="AW16" s="11">
        <v>4.05</v>
      </c>
      <c r="AX16" s="11">
        <v>0</v>
      </c>
      <c r="AY16" s="11">
        <v>-999</v>
      </c>
    </row>
    <row r="17" spans="1:51" x14ac:dyDescent="0.25">
      <c r="A17" s="17">
        <v>43011</v>
      </c>
      <c r="B17" s="2">
        <v>276</v>
      </c>
      <c r="C17" s="3">
        <v>14.03</v>
      </c>
      <c r="D17" s="3">
        <v>3.2</v>
      </c>
      <c r="E17" s="4">
        <v>1.5</v>
      </c>
      <c r="F17" s="4">
        <v>9.3000000000000007</v>
      </c>
      <c r="G17" s="4">
        <v>-5.8</v>
      </c>
      <c r="H17" s="3">
        <v>92.2</v>
      </c>
      <c r="I17" s="3">
        <v>39.6</v>
      </c>
      <c r="J17" s="3">
        <v>1.4</v>
      </c>
      <c r="K17" s="3">
        <v>5.8</v>
      </c>
      <c r="L17" s="3">
        <v>0</v>
      </c>
      <c r="M17" s="3">
        <v>0</v>
      </c>
      <c r="N17" s="3">
        <v>-999</v>
      </c>
      <c r="O17" s="4">
        <v>-0.3</v>
      </c>
      <c r="P17" s="4">
        <v>16.899999999999999</v>
      </c>
      <c r="Q17" s="4">
        <v>-11.8</v>
      </c>
      <c r="R17" s="3">
        <v>3.2</v>
      </c>
      <c r="S17" s="4">
        <v>7.2</v>
      </c>
      <c r="T17" s="19">
        <v>0.46400000000000002</v>
      </c>
      <c r="U17" s="19">
        <v>0.70699999999999996</v>
      </c>
      <c r="V17" s="5">
        <f t="shared" si="1"/>
        <v>0</v>
      </c>
      <c r="W17" s="5">
        <f t="shared" si="0"/>
        <v>-999</v>
      </c>
      <c r="X17">
        <v>201710</v>
      </c>
      <c r="Y17">
        <v>2017</v>
      </c>
      <c r="AA17" s="10">
        <v>201809</v>
      </c>
      <c r="AB17" s="11">
        <v>12.257000000000001</v>
      </c>
      <c r="AC17" s="11">
        <v>2.625666666666667</v>
      </c>
      <c r="AD17" s="11">
        <v>5.5133333333333336</v>
      </c>
      <c r="AE17" s="11">
        <v>12.393333333333336</v>
      </c>
      <c r="AF17" s="11">
        <v>-0.8933333333333332</v>
      </c>
      <c r="AG17" s="11">
        <v>23.2</v>
      </c>
      <c r="AH17" s="11">
        <v>-3.6</v>
      </c>
      <c r="AI17" s="11">
        <v>98.523333333333326</v>
      </c>
      <c r="AJ17" s="11">
        <v>49.43</v>
      </c>
      <c r="AK17" s="11">
        <v>68.072000000000003</v>
      </c>
      <c r="AL17" s="11">
        <v>20.827999999999999</v>
      </c>
      <c r="AM17" s="11">
        <v>1.1166666666666667</v>
      </c>
      <c r="AN17" s="11">
        <v>4.8366666666666651</v>
      </c>
      <c r="AO17" s="11">
        <v>7.8</v>
      </c>
      <c r="AP17" s="11">
        <v>7.7933333333333321</v>
      </c>
      <c r="AQ17" s="11">
        <v>8.8066666666666666</v>
      </c>
      <c r="AR17" s="11">
        <v>6.5533333333333319</v>
      </c>
      <c r="AS17" s="11">
        <v>24.083333333333339</v>
      </c>
      <c r="AT17" s="11">
        <v>-3.4466666666666672</v>
      </c>
      <c r="AU17" s="11">
        <v>0.67596666666666672</v>
      </c>
      <c r="AV17" s="11">
        <v>0.8191666666666666</v>
      </c>
      <c r="AW17" s="11">
        <v>2.2370000000000001</v>
      </c>
      <c r="AX17" s="11">
        <v>0</v>
      </c>
      <c r="AY17" s="11">
        <v>-999</v>
      </c>
    </row>
    <row r="18" spans="1:51" x14ac:dyDescent="0.25">
      <c r="A18" s="17">
        <v>43012</v>
      </c>
      <c r="B18" s="2">
        <v>277</v>
      </c>
      <c r="C18" s="3">
        <v>13.75</v>
      </c>
      <c r="D18" s="3">
        <v>3.26</v>
      </c>
      <c r="E18" s="4">
        <v>2.2999999999999998</v>
      </c>
      <c r="F18" s="4">
        <v>15.5</v>
      </c>
      <c r="G18" s="4">
        <v>-7.1</v>
      </c>
      <c r="H18" s="3">
        <v>96.3</v>
      </c>
      <c r="I18" s="3">
        <v>24.5</v>
      </c>
      <c r="J18" s="3">
        <v>0.7</v>
      </c>
      <c r="K18" s="3">
        <v>3.7</v>
      </c>
      <c r="L18" s="3">
        <v>0</v>
      </c>
      <c r="M18" s="3">
        <v>0</v>
      </c>
      <c r="N18" s="3">
        <v>-999</v>
      </c>
      <c r="O18" s="4">
        <v>0</v>
      </c>
      <c r="P18" s="4">
        <v>23.8</v>
      </c>
      <c r="Q18" s="4">
        <v>-13.8</v>
      </c>
      <c r="R18" s="3">
        <v>2.6</v>
      </c>
      <c r="S18" s="4">
        <v>6.9</v>
      </c>
      <c r="T18" s="19">
        <v>0.43099999999999999</v>
      </c>
      <c r="U18" s="19">
        <v>1.329</v>
      </c>
      <c r="V18" s="5">
        <f t="shared" si="1"/>
        <v>0</v>
      </c>
      <c r="W18" s="5">
        <f t="shared" si="0"/>
        <v>-999</v>
      </c>
      <c r="X18">
        <v>201710</v>
      </c>
      <c r="Y18">
        <v>2017</v>
      </c>
      <c r="AA18" s="10">
        <v>201810</v>
      </c>
      <c r="AB18" s="11">
        <v>8.3861290322580651</v>
      </c>
      <c r="AC18" s="11">
        <v>2.1351612903225803</v>
      </c>
      <c r="AD18" s="11">
        <v>1.4741935483870969</v>
      </c>
      <c r="AE18" s="11">
        <v>8.1645161290322577</v>
      </c>
      <c r="AF18" s="11">
        <v>-3.9612903225806457</v>
      </c>
      <c r="AG18" s="11">
        <v>17</v>
      </c>
      <c r="AH18" s="11">
        <v>-11</v>
      </c>
      <c r="AI18" s="11">
        <v>97.458064516129028</v>
      </c>
      <c r="AJ18" s="11">
        <v>53.745161290322571</v>
      </c>
      <c r="AK18" s="11">
        <v>70.86399999999999</v>
      </c>
      <c r="AL18" s="11">
        <v>13.42</v>
      </c>
      <c r="AM18" s="11">
        <v>1.1387096774193548</v>
      </c>
      <c r="AN18" s="11">
        <v>4.6967741935483875</v>
      </c>
      <c r="AO18" s="11">
        <v>7.5</v>
      </c>
      <c r="AP18" s="11">
        <v>2.0838709677419351</v>
      </c>
      <c r="AQ18" s="11">
        <v>4.6645161290322577</v>
      </c>
      <c r="AR18" s="11">
        <v>0.1999999999999999</v>
      </c>
      <c r="AS18" s="11">
        <v>11.406451612903222</v>
      </c>
      <c r="AT18" s="11">
        <v>-6.6645161290322577</v>
      </c>
      <c r="AU18" s="11">
        <v>0.53174193548387105</v>
      </c>
      <c r="AV18" s="11">
        <v>0.60699999999999998</v>
      </c>
      <c r="AW18" s="11">
        <v>1.621</v>
      </c>
      <c r="AX18" s="11">
        <v>156.00000000000014</v>
      </c>
      <c r="AY18" s="11">
        <v>0</v>
      </c>
    </row>
    <row r="19" spans="1:51" x14ac:dyDescent="0.25">
      <c r="A19" s="17">
        <v>43013</v>
      </c>
      <c r="B19" s="2">
        <v>278</v>
      </c>
      <c r="C19" s="3">
        <v>13.44</v>
      </c>
      <c r="D19" s="3">
        <v>3.18</v>
      </c>
      <c r="E19" s="4">
        <v>5.0999999999999996</v>
      </c>
      <c r="F19" s="4">
        <v>18.3</v>
      </c>
      <c r="G19" s="4">
        <v>-3.8</v>
      </c>
      <c r="H19" s="3">
        <v>85.6</v>
      </c>
      <c r="I19" s="3">
        <v>8.6999999999999993</v>
      </c>
      <c r="J19" s="3">
        <v>0.7</v>
      </c>
      <c r="K19" s="3">
        <v>3.7</v>
      </c>
      <c r="L19" s="3">
        <v>0</v>
      </c>
      <c r="M19" s="3">
        <v>0</v>
      </c>
      <c r="N19" s="3">
        <v>-999</v>
      </c>
      <c r="O19" s="4">
        <v>2.8</v>
      </c>
      <c r="P19" s="4">
        <v>26</v>
      </c>
      <c r="Q19" s="4">
        <v>-9.4</v>
      </c>
      <c r="R19" s="3">
        <v>4.7</v>
      </c>
      <c r="S19" s="4">
        <v>6.7</v>
      </c>
      <c r="T19" s="19">
        <v>0.183</v>
      </c>
      <c r="U19" s="19">
        <v>1.92</v>
      </c>
      <c r="V19" s="5">
        <f t="shared" si="1"/>
        <v>0</v>
      </c>
      <c r="W19" s="5">
        <f t="shared" si="0"/>
        <v>-999</v>
      </c>
      <c r="X19">
        <v>201710</v>
      </c>
      <c r="Y19">
        <v>2017</v>
      </c>
      <c r="AA19" s="10">
        <v>201811</v>
      </c>
      <c r="AB19" s="11">
        <v>3.3203333333333336</v>
      </c>
      <c r="AC19" s="11">
        <v>2.7686666666666668</v>
      </c>
      <c r="AD19" s="11">
        <v>-3.0733333333333328</v>
      </c>
      <c r="AE19" s="11">
        <v>1.1966666666666665</v>
      </c>
      <c r="AF19" s="11">
        <v>-7.1866666666666674</v>
      </c>
      <c r="AG19" s="11">
        <v>8.5</v>
      </c>
      <c r="AH19" s="11">
        <v>-17.7</v>
      </c>
      <c r="AI19" s="11">
        <v>97.86999999999999</v>
      </c>
      <c r="AJ19" s="11">
        <v>74.236666666666679</v>
      </c>
      <c r="AK19" s="11">
        <v>80.02800000000002</v>
      </c>
      <c r="AL19" s="11">
        <v>16.763999999999999</v>
      </c>
      <c r="AM19" s="11">
        <v>1.3966666666666663</v>
      </c>
      <c r="AN19" s="11">
        <v>5.0166666666666675</v>
      </c>
      <c r="AO19" s="11">
        <v>8</v>
      </c>
      <c r="AP19" s="11">
        <v>-6.6666666666666693E-2</v>
      </c>
      <c r="AQ19" s="11">
        <v>2.2000000000000002</v>
      </c>
      <c r="AR19" s="11">
        <v>-6.8599999999999985</v>
      </c>
      <c r="AS19" s="11">
        <v>-1.7833333333333337</v>
      </c>
      <c r="AT19" s="11">
        <v>-14.066666666666665</v>
      </c>
      <c r="AU19" s="11">
        <v>0.48780000000000001</v>
      </c>
      <c r="AV19" s="11">
        <v>0.19153333333333336</v>
      </c>
      <c r="AW19" s="11">
        <v>0.78500000000000003</v>
      </c>
      <c r="AX19" s="11">
        <v>220</v>
      </c>
      <c r="AY19" s="11">
        <v>-0.3</v>
      </c>
    </row>
    <row r="20" spans="1:51" x14ac:dyDescent="0.25">
      <c r="A20" s="17">
        <v>43014</v>
      </c>
      <c r="B20" s="2">
        <v>279</v>
      </c>
      <c r="C20" s="3">
        <v>3.16</v>
      </c>
      <c r="D20" s="3">
        <v>0.67</v>
      </c>
      <c r="E20" s="4">
        <v>3.2</v>
      </c>
      <c r="F20" s="4">
        <v>9.1</v>
      </c>
      <c r="G20" s="4">
        <v>-3.9</v>
      </c>
      <c r="H20" s="3">
        <v>86.9</v>
      </c>
      <c r="I20" s="3">
        <v>33.700000000000003</v>
      </c>
      <c r="J20" s="3">
        <v>1.6</v>
      </c>
      <c r="K20" s="3">
        <v>6.7</v>
      </c>
      <c r="L20" s="3">
        <v>0.76200000000000001</v>
      </c>
      <c r="M20" s="3">
        <v>0</v>
      </c>
      <c r="N20" s="3">
        <v>-999</v>
      </c>
      <c r="O20" s="4">
        <v>0</v>
      </c>
      <c r="P20" s="4">
        <v>12.2</v>
      </c>
      <c r="Q20" s="4">
        <v>-10.9</v>
      </c>
      <c r="R20" s="3">
        <v>1.3</v>
      </c>
      <c r="S20" s="4">
        <v>6.6</v>
      </c>
      <c r="T20" s="19">
        <v>0.38900000000000001</v>
      </c>
      <c r="U20" s="19">
        <v>0.76600000000000001</v>
      </c>
      <c r="V20" s="5">
        <f t="shared" si="1"/>
        <v>0</v>
      </c>
      <c r="W20" s="5">
        <f t="shared" si="0"/>
        <v>-999</v>
      </c>
      <c r="X20">
        <v>201710</v>
      </c>
      <c r="Y20">
        <v>2017</v>
      </c>
      <c r="AA20" s="10">
        <v>201812</v>
      </c>
      <c r="AB20" s="11">
        <v>2.4435483870967731</v>
      </c>
      <c r="AC20" s="11">
        <v>1.9983870967741941</v>
      </c>
      <c r="AD20" s="11">
        <v>-7.0967741935483861</v>
      </c>
      <c r="AE20" s="11">
        <v>-3.3709677419354835</v>
      </c>
      <c r="AF20" s="11">
        <v>-11.474193548387095</v>
      </c>
      <c r="AG20" s="11">
        <v>2</v>
      </c>
      <c r="AH20" s="11">
        <v>-21</v>
      </c>
      <c r="AI20" s="11">
        <v>96.92258064516129</v>
      </c>
      <c r="AJ20" s="11">
        <v>78.606451612903214</v>
      </c>
      <c r="AK20" s="11">
        <v>66.45</v>
      </c>
      <c r="AL20" s="11">
        <v>17.489999999999998</v>
      </c>
      <c r="AM20" s="11">
        <v>1.403225806451613</v>
      </c>
      <c r="AN20" s="11">
        <v>5.1516129032258062</v>
      </c>
      <c r="AO20" s="11">
        <v>8.1</v>
      </c>
      <c r="AP20" s="11">
        <v>-0.53225806451612911</v>
      </c>
      <c r="AQ20" s="11">
        <v>1.3612903225806459</v>
      </c>
      <c r="AR20" s="11">
        <v>-10.316129032258067</v>
      </c>
      <c r="AS20" s="11">
        <v>-5.5129032258064505</v>
      </c>
      <c r="AT20" s="11">
        <v>-19.36774193548387</v>
      </c>
      <c r="AU20" s="11">
        <v>0.37983870967741934</v>
      </c>
      <c r="AV20" s="11">
        <v>0.10980645161290324</v>
      </c>
      <c r="AW20" s="11">
        <v>0.318</v>
      </c>
      <c r="AX20" s="11">
        <v>652.00000000000011</v>
      </c>
      <c r="AY20" s="11">
        <v>-1.3</v>
      </c>
    </row>
    <row r="21" spans="1:51" x14ac:dyDescent="0.25">
      <c r="A21" s="17">
        <v>43015</v>
      </c>
      <c r="B21" s="2">
        <v>280</v>
      </c>
      <c r="C21" s="3">
        <v>7.36</v>
      </c>
      <c r="D21" s="3">
        <v>2.97</v>
      </c>
      <c r="E21" s="4">
        <v>0.9</v>
      </c>
      <c r="F21" s="4">
        <v>3.9</v>
      </c>
      <c r="G21" s="4">
        <v>-1.4</v>
      </c>
      <c r="H21" s="3">
        <v>97.4</v>
      </c>
      <c r="I21" s="3">
        <v>61.1</v>
      </c>
      <c r="J21" s="3">
        <v>2.5</v>
      </c>
      <c r="K21" s="3">
        <v>6.7</v>
      </c>
      <c r="L21" s="3">
        <v>2.794</v>
      </c>
      <c r="M21" s="3">
        <v>0</v>
      </c>
      <c r="N21" s="3">
        <v>-999</v>
      </c>
      <c r="O21" s="4">
        <v>0.2</v>
      </c>
      <c r="P21" s="4">
        <v>7.3</v>
      </c>
      <c r="Q21" s="4">
        <v>-5.4</v>
      </c>
      <c r="R21" s="3">
        <v>2</v>
      </c>
      <c r="S21" s="4">
        <v>6.4</v>
      </c>
      <c r="T21" s="19">
        <v>0.49299999999999999</v>
      </c>
      <c r="U21" s="19">
        <v>0.314</v>
      </c>
      <c r="V21" s="5">
        <f t="shared" si="1"/>
        <v>0</v>
      </c>
      <c r="W21" s="5">
        <f t="shared" si="0"/>
        <v>-999</v>
      </c>
      <c r="X21">
        <v>201710</v>
      </c>
      <c r="Y21">
        <v>2017</v>
      </c>
      <c r="AA21" s="10">
        <v>201901</v>
      </c>
      <c r="AB21" s="11">
        <v>3.6974193548387104</v>
      </c>
      <c r="AC21" s="11">
        <v>3.2825806451612909</v>
      </c>
      <c r="AD21" s="11">
        <v>-5.458064516129034</v>
      </c>
      <c r="AE21" s="11">
        <v>0.40322580645161293</v>
      </c>
      <c r="AF21" s="11">
        <v>-11.535483870967745</v>
      </c>
      <c r="AG21" s="11">
        <v>12.9</v>
      </c>
      <c r="AH21" s="11">
        <v>-20.9</v>
      </c>
      <c r="AI21" s="11">
        <v>96.558064516129036</v>
      </c>
      <c r="AJ21" s="11">
        <v>66.003225806451638</v>
      </c>
      <c r="AK21" s="11">
        <v>33.9</v>
      </c>
      <c r="AL21" s="11">
        <v>9.9</v>
      </c>
      <c r="AM21" s="11">
        <v>1.4741935483870969</v>
      </c>
      <c r="AN21" s="11">
        <v>5.0903225806451617</v>
      </c>
      <c r="AO21" s="11">
        <v>7.9</v>
      </c>
      <c r="AP21" s="11">
        <v>-0.38387096774193569</v>
      </c>
      <c r="AQ21" s="11">
        <v>1.0612903225806454</v>
      </c>
      <c r="AR21" s="11">
        <v>-10.654838709677419</v>
      </c>
      <c r="AS21" s="11">
        <v>-3.6258064516129034</v>
      </c>
      <c r="AT21" s="11">
        <v>-20.296774193548387</v>
      </c>
      <c r="AU21" s="11">
        <v>0.40683870967741936</v>
      </c>
      <c r="AV21" s="11">
        <v>0.24745161290322579</v>
      </c>
      <c r="AW21" s="11">
        <v>0.91500000000000004</v>
      </c>
      <c r="AX21" s="11">
        <v>670.00000000000011</v>
      </c>
      <c r="AY21" s="11">
        <v>-1.8</v>
      </c>
    </row>
    <row r="22" spans="1:51" x14ac:dyDescent="0.25">
      <c r="A22" s="17">
        <v>43016</v>
      </c>
      <c r="B22" s="2">
        <v>281</v>
      </c>
      <c r="C22" s="3">
        <v>6.67</v>
      </c>
      <c r="D22" s="3">
        <v>5.2</v>
      </c>
      <c r="E22" s="4">
        <v>-1.2</v>
      </c>
      <c r="F22" s="4">
        <v>3.6</v>
      </c>
      <c r="G22" s="4">
        <v>-6</v>
      </c>
      <c r="H22" s="3">
        <v>97.8</v>
      </c>
      <c r="I22" s="3">
        <v>68</v>
      </c>
      <c r="J22" s="3">
        <v>1.5</v>
      </c>
      <c r="K22" s="3">
        <v>5.2</v>
      </c>
      <c r="L22" s="3">
        <v>4.3179999999999996</v>
      </c>
      <c r="M22" s="3">
        <v>0</v>
      </c>
      <c r="N22" s="3">
        <v>-999</v>
      </c>
      <c r="O22" s="4">
        <v>-3.4</v>
      </c>
      <c r="P22" s="4">
        <v>1.3</v>
      </c>
      <c r="Q22" s="4">
        <v>-10.3</v>
      </c>
      <c r="R22" s="3">
        <v>0.8</v>
      </c>
      <c r="S22" s="4">
        <v>6.1</v>
      </c>
      <c r="T22" s="19">
        <v>0.53700000000000003</v>
      </c>
      <c r="U22" s="19">
        <v>0.253</v>
      </c>
      <c r="V22" s="5">
        <f t="shared" si="1"/>
        <v>0</v>
      </c>
      <c r="W22" s="5">
        <f t="shared" si="0"/>
        <v>-999</v>
      </c>
      <c r="X22">
        <v>201710</v>
      </c>
      <c r="Y22">
        <v>2017</v>
      </c>
      <c r="AA22" s="10">
        <v>201902</v>
      </c>
      <c r="AB22" s="11">
        <v>6.657857142857142</v>
      </c>
      <c r="AC22" s="11">
        <v>5.9778571428571423</v>
      </c>
      <c r="AD22" s="11">
        <v>-12.542857142857143</v>
      </c>
      <c r="AE22" s="11">
        <v>-7.4785714285714278</v>
      </c>
      <c r="AF22" s="11">
        <v>-18.907142857142862</v>
      </c>
      <c r="AG22" s="11">
        <v>1.8</v>
      </c>
      <c r="AH22" s="11">
        <v>-30.3</v>
      </c>
      <c r="AI22" s="11">
        <v>93.689285714285703</v>
      </c>
      <c r="AJ22" s="11">
        <v>65.010714285714286</v>
      </c>
      <c r="AK22" s="11">
        <v>65.67</v>
      </c>
      <c r="AL22" s="11">
        <v>10.89</v>
      </c>
      <c r="AM22" s="11">
        <v>1.5607142857142855</v>
      </c>
      <c r="AN22" s="11">
        <v>5.5678571428571448</v>
      </c>
      <c r="AO22" s="11">
        <v>9.1</v>
      </c>
      <c r="AP22" s="11">
        <v>-0.45000000000000012</v>
      </c>
      <c r="AQ22" s="11">
        <v>0.85000000000000042</v>
      </c>
      <c r="AR22" s="11">
        <v>-16.032142857142855</v>
      </c>
      <c r="AS22" s="11">
        <v>-8.9071428571428566</v>
      </c>
      <c r="AT22" s="11">
        <v>-28.06785714285714</v>
      </c>
      <c r="AU22" s="11">
        <v>0.23835714285714285</v>
      </c>
      <c r="AV22" s="11">
        <v>0.1287142857142857</v>
      </c>
      <c r="AW22" s="11">
        <v>0.33500000000000002</v>
      </c>
      <c r="AX22" s="11">
        <v>932.00000000000011</v>
      </c>
      <c r="AY22" s="11">
        <v>-1.3</v>
      </c>
    </row>
    <row r="23" spans="1:51" x14ac:dyDescent="0.25">
      <c r="A23" s="17">
        <v>43017</v>
      </c>
      <c r="B23" s="2">
        <v>282</v>
      </c>
      <c r="C23" s="3">
        <v>9.1300000000000008</v>
      </c>
      <c r="D23" s="3">
        <v>3.54</v>
      </c>
      <c r="E23" s="4">
        <v>0.5</v>
      </c>
      <c r="F23" s="4">
        <v>8.4</v>
      </c>
      <c r="G23" s="4">
        <v>-7.3</v>
      </c>
      <c r="H23" s="3">
        <v>97.8</v>
      </c>
      <c r="I23" s="3">
        <v>39</v>
      </c>
      <c r="J23" s="3">
        <v>0.8</v>
      </c>
      <c r="K23" s="3">
        <v>4</v>
      </c>
      <c r="L23" s="3">
        <v>0.254</v>
      </c>
      <c r="M23" s="3">
        <v>0</v>
      </c>
      <c r="N23" s="3">
        <v>-999</v>
      </c>
      <c r="O23" s="4">
        <v>-2.6</v>
      </c>
      <c r="P23" s="4">
        <v>6.7</v>
      </c>
      <c r="Q23" s="4">
        <v>-12.1</v>
      </c>
      <c r="R23" s="3">
        <v>0.3</v>
      </c>
      <c r="S23" s="4">
        <v>5.9</v>
      </c>
      <c r="T23" s="19">
        <v>0.43</v>
      </c>
      <c r="U23" s="19">
        <v>0.67200000000000004</v>
      </c>
      <c r="V23" s="5">
        <f t="shared" si="1"/>
        <v>0</v>
      </c>
      <c r="W23" s="5">
        <f t="shared" si="0"/>
        <v>-999</v>
      </c>
      <c r="X23">
        <v>201710</v>
      </c>
      <c r="Y23">
        <v>2017</v>
      </c>
      <c r="AA23" s="10">
        <v>201903</v>
      </c>
      <c r="AB23" s="11">
        <v>13.061290322580643</v>
      </c>
      <c r="AC23" s="11">
        <v>10.606774193548388</v>
      </c>
      <c r="AD23" s="11">
        <v>-3.8870967741935485</v>
      </c>
      <c r="AE23" s="11">
        <v>4.7516129032258068</v>
      </c>
      <c r="AF23" s="11">
        <v>-12.206451612903223</v>
      </c>
      <c r="AG23" s="11">
        <v>17.3</v>
      </c>
      <c r="AH23" s="11">
        <v>-28.1</v>
      </c>
      <c r="AI23" s="11">
        <v>94.654838709677435</v>
      </c>
      <c r="AJ23" s="11">
        <v>39.545161290322575</v>
      </c>
      <c r="AK23" s="11">
        <v>36.6</v>
      </c>
      <c r="AL23" s="11">
        <v>9.92</v>
      </c>
      <c r="AM23" s="11">
        <v>1.2419354838709677</v>
      </c>
      <c r="AN23" s="11">
        <v>4.9064516129032256</v>
      </c>
      <c r="AO23" s="11">
        <v>6.8</v>
      </c>
      <c r="AP23" s="11">
        <v>-0.26129032258064516</v>
      </c>
      <c r="AQ23" s="11">
        <v>0.80645161290322609</v>
      </c>
      <c r="AR23" s="11">
        <v>-10.419354838709676</v>
      </c>
      <c r="AS23" s="11">
        <v>-1.3548387096774193</v>
      </c>
      <c r="AT23" s="11">
        <v>-21.219354838709677</v>
      </c>
      <c r="AU23" s="11">
        <v>0.32974193548387093</v>
      </c>
      <c r="AV23" s="11">
        <v>0.62232258064516133</v>
      </c>
      <c r="AW23" s="11">
        <v>1.613</v>
      </c>
      <c r="AX23" s="11">
        <v>558.00000000000023</v>
      </c>
      <c r="AY23" s="11">
        <v>0</v>
      </c>
    </row>
    <row r="24" spans="1:51" x14ac:dyDescent="0.25">
      <c r="A24" s="17">
        <v>43018</v>
      </c>
      <c r="B24" s="2">
        <v>283</v>
      </c>
      <c r="C24" s="3">
        <v>4.08</v>
      </c>
      <c r="D24" s="3">
        <v>0.8</v>
      </c>
      <c r="E24" s="4">
        <v>1.6</v>
      </c>
      <c r="F24" s="4">
        <v>5.0999999999999996</v>
      </c>
      <c r="G24" s="4">
        <v>-3.8</v>
      </c>
      <c r="H24" s="3">
        <v>88.3</v>
      </c>
      <c r="I24" s="3">
        <v>47.6</v>
      </c>
      <c r="J24" s="3">
        <v>1.8</v>
      </c>
      <c r="K24" s="3">
        <v>4.5999999999999996</v>
      </c>
      <c r="L24" s="3">
        <v>0</v>
      </c>
      <c r="M24" s="3">
        <v>0</v>
      </c>
      <c r="N24" s="3">
        <v>-999</v>
      </c>
      <c r="O24" s="4">
        <v>-0.1</v>
      </c>
      <c r="P24" s="4">
        <v>5.2</v>
      </c>
      <c r="Q24" s="4">
        <v>-7.3</v>
      </c>
      <c r="R24" s="3">
        <v>1.1000000000000001</v>
      </c>
      <c r="S24" s="4">
        <v>5.5</v>
      </c>
      <c r="T24" s="19">
        <v>0.41799999999999998</v>
      </c>
      <c r="U24" s="19">
        <v>0.46</v>
      </c>
      <c r="V24" s="5">
        <f t="shared" si="1"/>
        <v>0</v>
      </c>
      <c r="W24" s="5">
        <f t="shared" si="0"/>
        <v>-999</v>
      </c>
      <c r="X24">
        <v>201710</v>
      </c>
      <c r="Y24">
        <v>2017</v>
      </c>
      <c r="AA24" s="10">
        <v>201904</v>
      </c>
      <c r="AB24" s="11">
        <v>15.473333333333333</v>
      </c>
      <c r="AC24" s="11">
        <v>11.02866666666667</v>
      </c>
      <c r="AD24" s="11">
        <v>0.50333333333333319</v>
      </c>
      <c r="AE24" s="11">
        <v>6.61</v>
      </c>
      <c r="AF24" s="11">
        <v>-5.8633333333333333</v>
      </c>
      <c r="AG24" s="11">
        <v>13.1</v>
      </c>
      <c r="AH24" s="11">
        <v>-10.3</v>
      </c>
      <c r="AI24" s="11">
        <v>96.346666666666678</v>
      </c>
      <c r="AJ24" s="11">
        <v>43.7</v>
      </c>
      <c r="AK24" s="11">
        <v>58.860000000000007</v>
      </c>
      <c r="AL24" s="11">
        <v>16</v>
      </c>
      <c r="AM24" s="11">
        <v>1.5599999999999996</v>
      </c>
      <c r="AN24" s="11">
        <v>5.783333333333335</v>
      </c>
      <c r="AO24" s="11">
        <v>8.1</v>
      </c>
      <c r="AP24" s="11">
        <v>-0.10333333333333336</v>
      </c>
      <c r="AQ24" s="11">
        <v>0.77333333333333343</v>
      </c>
      <c r="AR24" s="11">
        <v>-3.53</v>
      </c>
      <c r="AS24" s="11">
        <v>1.0233333333333334</v>
      </c>
      <c r="AT24" s="11">
        <v>-11.193333333333332</v>
      </c>
      <c r="AU24" s="11">
        <v>0.41353333333333347</v>
      </c>
      <c r="AV24" s="11">
        <v>0.57729999999999992</v>
      </c>
      <c r="AW24" s="11">
        <v>1.2829999999999999</v>
      </c>
      <c r="AX24" s="11">
        <v>258</v>
      </c>
      <c r="AY24" s="11">
        <v>0</v>
      </c>
    </row>
    <row r="25" spans="1:51" x14ac:dyDescent="0.25">
      <c r="A25" s="17">
        <v>43019</v>
      </c>
      <c r="B25" s="2">
        <v>284</v>
      </c>
      <c r="C25" s="3">
        <v>6.59</v>
      </c>
      <c r="D25" s="3">
        <v>1.34</v>
      </c>
      <c r="E25" s="4">
        <v>-3.1</v>
      </c>
      <c r="F25" s="4">
        <v>1.6</v>
      </c>
      <c r="G25" s="4">
        <v>-8.9</v>
      </c>
      <c r="H25" s="3">
        <v>96.3</v>
      </c>
      <c r="I25" s="3">
        <v>56</v>
      </c>
      <c r="J25" s="3">
        <v>1.2</v>
      </c>
      <c r="K25" s="3">
        <v>4.3</v>
      </c>
      <c r="L25" s="3">
        <v>0.7</v>
      </c>
      <c r="M25" s="3">
        <v>0</v>
      </c>
      <c r="N25" s="3">
        <v>-999</v>
      </c>
      <c r="O25" s="4">
        <v>-3.2</v>
      </c>
      <c r="P25" s="4">
        <v>7</v>
      </c>
      <c r="Q25" s="4">
        <v>-10.9</v>
      </c>
      <c r="R25" s="3">
        <v>-0.6</v>
      </c>
      <c r="S25" s="4">
        <v>5.4</v>
      </c>
      <c r="T25" s="19">
        <v>0.38400000000000001</v>
      </c>
      <c r="U25" s="19">
        <v>0.30199999999999999</v>
      </c>
      <c r="V25" s="5">
        <f t="shared" si="1"/>
        <v>0</v>
      </c>
      <c r="W25" s="5">
        <f t="shared" si="0"/>
        <v>-999</v>
      </c>
      <c r="X25">
        <v>201710</v>
      </c>
      <c r="Y25">
        <v>2017</v>
      </c>
      <c r="AA25" s="10">
        <v>201905</v>
      </c>
      <c r="AB25" s="11">
        <v>20.054838709677419</v>
      </c>
      <c r="AC25" s="11">
        <v>4.7719354838709682</v>
      </c>
      <c r="AD25" s="11">
        <v>7.2032258064516137</v>
      </c>
      <c r="AE25" s="11">
        <v>14.087096774193547</v>
      </c>
      <c r="AF25" s="11">
        <v>-0.6419354838709681</v>
      </c>
      <c r="AG25" s="11">
        <v>21.4</v>
      </c>
      <c r="AH25" s="11">
        <v>-4</v>
      </c>
      <c r="AI25" s="11">
        <v>95.97419354838712</v>
      </c>
      <c r="AJ25" s="11">
        <v>39.916129032258063</v>
      </c>
      <c r="AK25" s="11">
        <v>37.083999999999996</v>
      </c>
      <c r="AL25" s="11">
        <v>9.6519999999999992</v>
      </c>
      <c r="AM25" s="11">
        <v>1.441935483870967</v>
      </c>
      <c r="AN25" s="11">
        <v>5.5290322580645181</v>
      </c>
      <c r="AO25" s="11">
        <v>7.4</v>
      </c>
      <c r="AP25" s="11">
        <v>8.0870967741935491</v>
      </c>
      <c r="AQ25" s="11">
        <v>4.6516129032258062</v>
      </c>
      <c r="AR25" s="11">
        <v>8.6838709677419352</v>
      </c>
      <c r="AS25" s="11">
        <v>26.693548387096772</v>
      </c>
      <c r="AT25" s="11">
        <v>-2.6548387096774198</v>
      </c>
      <c r="AU25" s="11">
        <v>0.6167096774193549</v>
      </c>
      <c r="AV25" s="11">
        <v>1.0420322580645165</v>
      </c>
      <c r="AW25" s="11">
        <v>2.0790000000000002</v>
      </c>
      <c r="AX25" s="11">
        <v>0</v>
      </c>
      <c r="AY25" s="11">
        <v>-999</v>
      </c>
    </row>
    <row r="26" spans="1:51" x14ac:dyDescent="0.25">
      <c r="A26" s="17">
        <v>43020</v>
      </c>
      <c r="B26" s="2">
        <v>285</v>
      </c>
      <c r="C26" s="3">
        <v>6.85</v>
      </c>
      <c r="D26" s="3">
        <v>1.72</v>
      </c>
      <c r="E26" s="4">
        <v>-2</v>
      </c>
      <c r="F26" s="4">
        <v>1.8</v>
      </c>
      <c r="G26" s="4">
        <v>-5.6</v>
      </c>
      <c r="H26" s="3">
        <v>95.9</v>
      </c>
      <c r="I26" s="3">
        <v>56.8</v>
      </c>
      <c r="J26" s="3">
        <v>0.8</v>
      </c>
      <c r="K26" s="3">
        <v>3.8</v>
      </c>
      <c r="L26" s="3">
        <v>1.2</v>
      </c>
      <c r="M26" s="3">
        <v>0</v>
      </c>
      <c r="N26" s="3">
        <v>-999</v>
      </c>
      <c r="O26" s="4">
        <v>-1.3</v>
      </c>
      <c r="P26" s="4">
        <v>6.6</v>
      </c>
      <c r="Q26" s="4">
        <v>-9</v>
      </c>
      <c r="R26" s="3">
        <v>-0.2</v>
      </c>
      <c r="S26" s="4">
        <v>5.0999999999999996</v>
      </c>
      <c r="T26" s="19">
        <v>0.39500000000000002</v>
      </c>
      <c r="U26" s="19">
        <v>0.3</v>
      </c>
      <c r="V26" s="5">
        <f t="shared" si="1"/>
        <v>0</v>
      </c>
      <c r="W26" s="5">
        <f t="shared" si="0"/>
        <v>-999</v>
      </c>
      <c r="X26">
        <v>201710</v>
      </c>
      <c r="Y26">
        <v>2017</v>
      </c>
      <c r="AA26" s="10">
        <v>201906</v>
      </c>
      <c r="AB26" s="11">
        <v>21.584</v>
      </c>
      <c r="AC26" s="11">
        <v>4.4393333333333338</v>
      </c>
      <c r="AD26" s="11">
        <v>8.8633333333333333</v>
      </c>
      <c r="AE26" s="11">
        <v>15.933333333333334</v>
      </c>
      <c r="AF26" s="11">
        <v>0.89666666666666672</v>
      </c>
      <c r="AG26" s="11">
        <v>23.7</v>
      </c>
      <c r="AH26" s="11">
        <v>-3.3</v>
      </c>
      <c r="AI26" s="11">
        <v>97.016666666666652</v>
      </c>
      <c r="AJ26" s="11">
        <v>36.890000000000008</v>
      </c>
      <c r="AK26" s="11">
        <v>70.103999999999999</v>
      </c>
      <c r="AL26" s="11">
        <v>18.795999999999999</v>
      </c>
      <c r="AM26" s="11">
        <v>1.61</v>
      </c>
      <c r="AN26" s="11">
        <v>5.8199999999999976</v>
      </c>
      <c r="AO26" s="11">
        <v>9.6</v>
      </c>
      <c r="AP26" s="11">
        <v>11.679999999999998</v>
      </c>
      <c r="AQ26" s="11">
        <v>9.3666666666666689</v>
      </c>
      <c r="AR26" s="11">
        <v>12.286666666666665</v>
      </c>
      <c r="AS26" s="11">
        <v>32.696666666666673</v>
      </c>
      <c r="AT26" s="11">
        <v>-1.0533333333333332</v>
      </c>
      <c r="AU26" s="11">
        <v>0.64100000000000013</v>
      </c>
      <c r="AV26" s="11">
        <v>1.2478999999999998</v>
      </c>
      <c r="AW26" s="11">
        <v>2.4430000000000001</v>
      </c>
      <c r="AX26" s="11">
        <v>0</v>
      </c>
      <c r="AY26" s="11">
        <v>-999</v>
      </c>
    </row>
    <row r="27" spans="1:51" x14ac:dyDescent="0.25">
      <c r="A27" s="17">
        <v>43021</v>
      </c>
      <c r="B27" s="2">
        <v>286</v>
      </c>
      <c r="C27" s="3">
        <v>5.89</v>
      </c>
      <c r="D27" s="3">
        <v>3.88</v>
      </c>
      <c r="E27" s="4">
        <v>-3.5</v>
      </c>
      <c r="F27" s="4">
        <v>0.8</v>
      </c>
      <c r="G27" s="4">
        <v>-10.9</v>
      </c>
      <c r="H27" s="3">
        <v>97.2</v>
      </c>
      <c r="I27" s="3">
        <v>53</v>
      </c>
      <c r="J27" s="3">
        <v>1.3</v>
      </c>
      <c r="K27" s="3">
        <v>5.2</v>
      </c>
      <c r="L27" s="3">
        <v>2.16</v>
      </c>
      <c r="M27" s="3">
        <v>8</v>
      </c>
      <c r="N27" s="3">
        <v>0</v>
      </c>
      <c r="O27" s="4">
        <v>-4.4000000000000004</v>
      </c>
      <c r="P27" s="4">
        <v>2.9</v>
      </c>
      <c r="Q27" s="4">
        <v>-16.600000000000001</v>
      </c>
      <c r="R27" s="3">
        <v>0</v>
      </c>
      <c r="S27" s="4">
        <v>4.9000000000000004</v>
      </c>
      <c r="T27" s="19">
        <v>0.34300000000000003</v>
      </c>
      <c r="U27" s="19">
        <v>0.30399999999999999</v>
      </c>
      <c r="V27" s="5">
        <f t="shared" si="1"/>
        <v>0</v>
      </c>
      <c r="W27" s="5">
        <f t="shared" si="0"/>
        <v>-999</v>
      </c>
      <c r="X27">
        <v>201710</v>
      </c>
      <c r="Y27">
        <v>2017</v>
      </c>
      <c r="AA27" s="10">
        <v>201907</v>
      </c>
      <c r="AB27" s="11">
        <v>20.027096774193549</v>
      </c>
      <c r="AC27" s="11">
        <v>4.3664516129032265</v>
      </c>
      <c r="AD27" s="11">
        <v>11.216129032258063</v>
      </c>
      <c r="AE27" s="11">
        <v>18.71290322580646</v>
      </c>
      <c r="AF27" s="11">
        <v>2.6709677419354851</v>
      </c>
      <c r="AG27" s="11">
        <v>26.2</v>
      </c>
      <c r="AH27" s="11">
        <v>-0.7</v>
      </c>
      <c r="AI27" s="11">
        <v>98.212903225806443</v>
      </c>
      <c r="AJ27" s="11">
        <v>40.822580645161295</v>
      </c>
      <c r="AK27" s="11">
        <v>57.404000000000003</v>
      </c>
      <c r="AL27" s="11">
        <v>28.956</v>
      </c>
      <c r="AM27" s="11">
        <v>1.2612903225806451</v>
      </c>
      <c r="AN27" s="11">
        <v>5.1419354838709657</v>
      </c>
      <c r="AO27" s="11">
        <v>7.5</v>
      </c>
      <c r="AP27" s="11">
        <v>13.512903225806451</v>
      </c>
      <c r="AQ27" s="11">
        <v>11.022580645161291</v>
      </c>
      <c r="AR27" s="11">
        <v>13.716129032258062</v>
      </c>
      <c r="AS27" s="11">
        <v>33.993548387096773</v>
      </c>
      <c r="AT27" s="11">
        <v>0.54838709677419362</v>
      </c>
      <c r="AU27" s="11">
        <v>0.85780645161290325</v>
      </c>
      <c r="AV27" s="11">
        <v>1.3486451612903223</v>
      </c>
      <c r="AW27" s="11">
        <v>2.5419999999999998</v>
      </c>
      <c r="AX27" s="11">
        <v>0</v>
      </c>
      <c r="AY27" s="11">
        <v>-999</v>
      </c>
    </row>
    <row r="28" spans="1:51" x14ac:dyDescent="0.25">
      <c r="A28" s="17">
        <v>43022</v>
      </c>
      <c r="B28" s="2">
        <v>287</v>
      </c>
      <c r="C28" s="3">
        <v>2.96</v>
      </c>
      <c r="D28" s="3">
        <v>2.66</v>
      </c>
      <c r="E28" s="4">
        <v>-3.7</v>
      </c>
      <c r="F28" s="4">
        <v>0.2</v>
      </c>
      <c r="G28" s="4">
        <v>-12.2</v>
      </c>
      <c r="H28" s="3">
        <v>97.5</v>
      </c>
      <c r="I28" s="3">
        <v>82.7</v>
      </c>
      <c r="J28" s="3">
        <v>0.8</v>
      </c>
      <c r="K28" s="3">
        <v>3.7</v>
      </c>
      <c r="L28" s="3">
        <v>1.64</v>
      </c>
      <c r="M28" s="3">
        <v>25.000000000000355</v>
      </c>
      <c r="N28" s="3">
        <v>-0.3</v>
      </c>
      <c r="O28" s="4">
        <v>-4.4000000000000004</v>
      </c>
      <c r="P28" s="4">
        <v>-0.3</v>
      </c>
      <c r="Q28" s="4">
        <v>-16.7</v>
      </c>
      <c r="R28" s="3">
        <v>-0.3</v>
      </c>
      <c r="S28" s="4">
        <v>4.8</v>
      </c>
      <c r="T28" s="19">
        <v>0.51200000000000001</v>
      </c>
      <c r="U28" s="19">
        <v>0.107</v>
      </c>
      <c r="V28" s="5">
        <f t="shared" si="1"/>
        <v>0</v>
      </c>
      <c r="W28" s="5">
        <f t="shared" si="0"/>
        <v>-999</v>
      </c>
      <c r="X28">
        <v>201710</v>
      </c>
      <c r="Y28">
        <v>2017</v>
      </c>
      <c r="AA28" s="10">
        <v>201908</v>
      </c>
      <c r="AB28" s="11">
        <v>19.73193548387097</v>
      </c>
      <c r="AC28" s="11">
        <v>4.5616129032258055</v>
      </c>
      <c r="AD28" s="11">
        <v>12.154838709677417</v>
      </c>
      <c r="AE28" s="11">
        <v>20.606451612903225</v>
      </c>
      <c r="AF28" s="11">
        <v>2.9096774193548383</v>
      </c>
      <c r="AG28" s="11">
        <v>27.5</v>
      </c>
      <c r="AH28" s="11">
        <v>-0.9</v>
      </c>
      <c r="AI28" s="11">
        <v>96.867741935483878</v>
      </c>
      <c r="AJ28" s="11">
        <v>35.277419354838706</v>
      </c>
      <c r="AK28" s="11">
        <v>48.513999999999996</v>
      </c>
      <c r="AL28" s="11">
        <v>23.114000000000001</v>
      </c>
      <c r="AM28" s="11">
        <v>1.2000000000000002</v>
      </c>
      <c r="AN28" s="11">
        <v>5.0225806451612902</v>
      </c>
      <c r="AO28" s="11">
        <v>7</v>
      </c>
      <c r="AP28" s="11">
        <v>14.293548387096781</v>
      </c>
      <c r="AQ28" s="11">
        <v>12.319354838709678</v>
      </c>
      <c r="AR28" s="11">
        <v>13.722580645161292</v>
      </c>
      <c r="AS28" s="11">
        <v>34.161290322580648</v>
      </c>
      <c r="AT28" s="11">
        <v>-0.33225806451612905</v>
      </c>
      <c r="AU28" s="11">
        <v>0.8101935483870969</v>
      </c>
      <c r="AV28" s="11">
        <v>1.6780322580645157</v>
      </c>
      <c r="AW28" s="11">
        <v>3.2440000000000002</v>
      </c>
      <c r="AX28" s="11">
        <v>0</v>
      </c>
      <c r="AY28" s="11">
        <v>-999</v>
      </c>
    </row>
    <row r="29" spans="1:51" x14ac:dyDescent="0.25">
      <c r="A29" s="17">
        <v>43023</v>
      </c>
      <c r="B29" s="2">
        <v>288</v>
      </c>
      <c r="C29" s="3">
        <v>11.59</v>
      </c>
      <c r="D29" s="3">
        <v>4.84</v>
      </c>
      <c r="E29" s="4">
        <v>1.9</v>
      </c>
      <c r="F29" s="4">
        <v>8.4</v>
      </c>
      <c r="G29" s="4">
        <v>-3.6</v>
      </c>
      <c r="H29" s="3">
        <v>98.1</v>
      </c>
      <c r="I29" s="3">
        <v>59.4</v>
      </c>
      <c r="J29" s="3">
        <v>1</v>
      </c>
      <c r="K29" s="3">
        <v>4.5999999999999996</v>
      </c>
      <c r="L29" s="3">
        <v>1.5</v>
      </c>
      <c r="M29" s="3">
        <v>0</v>
      </c>
      <c r="N29" s="3">
        <v>-999</v>
      </c>
      <c r="O29" s="4">
        <v>0</v>
      </c>
      <c r="P29" s="4">
        <v>8.3000000000000007</v>
      </c>
      <c r="Q29" s="4">
        <v>-9.1999999999999993</v>
      </c>
      <c r="R29" s="3">
        <v>0.9</v>
      </c>
      <c r="S29" s="4">
        <v>4.7</v>
      </c>
      <c r="T29" s="19">
        <v>0.65500000000000003</v>
      </c>
      <c r="U29" s="19">
        <v>0.44700000000000001</v>
      </c>
      <c r="V29" s="5">
        <f t="shared" si="1"/>
        <v>0</v>
      </c>
      <c r="W29" s="5">
        <f t="shared" si="0"/>
        <v>-999</v>
      </c>
      <c r="X29">
        <v>201710</v>
      </c>
      <c r="Y29">
        <v>2017</v>
      </c>
      <c r="AA29" s="10">
        <v>201909</v>
      </c>
      <c r="AB29" s="11">
        <v>10.678666666666665</v>
      </c>
      <c r="AC29" s="11">
        <v>2.7290000000000001</v>
      </c>
      <c r="AD29" s="11">
        <v>6.746666666666667</v>
      </c>
      <c r="AE29" s="11">
        <v>12.7</v>
      </c>
      <c r="AF29" s="11">
        <v>1.1700000000000002</v>
      </c>
      <c r="AG29" s="11">
        <v>24.2</v>
      </c>
      <c r="AH29" s="11">
        <v>-7.7</v>
      </c>
      <c r="AI29" s="11">
        <v>99.186666666666667</v>
      </c>
      <c r="AJ29" s="11">
        <v>57.35</v>
      </c>
      <c r="AK29" s="11">
        <v>135.98600000000002</v>
      </c>
      <c r="AL29" s="11">
        <v>22.86</v>
      </c>
      <c r="AM29" s="11">
        <v>0.93999999999999984</v>
      </c>
      <c r="AN29" s="11">
        <v>4.4433333333333325</v>
      </c>
      <c r="AO29" s="11">
        <v>7.2</v>
      </c>
      <c r="AP29" s="11">
        <v>9.3766666666666652</v>
      </c>
      <c r="AQ29" s="11">
        <v>10.339999999999998</v>
      </c>
      <c r="AR29" s="11">
        <v>7.4166666666666679</v>
      </c>
      <c r="AS29" s="11">
        <v>19.513333333333335</v>
      </c>
      <c r="AT29" s="11">
        <v>-0.78333333333333333</v>
      </c>
      <c r="AU29" s="11">
        <v>0.81836666666666646</v>
      </c>
      <c r="AV29" s="11">
        <v>0.76649999999999985</v>
      </c>
      <c r="AW29" s="11">
        <v>2.1890000000000001</v>
      </c>
      <c r="AX29" s="11">
        <v>87</v>
      </c>
      <c r="AY29" s="11">
        <v>-999</v>
      </c>
    </row>
    <row r="30" spans="1:51" x14ac:dyDescent="0.25">
      <c r="A30" s="17">
        <v>43024</v>
      </c>
      <c r="B30" s="2">
        <v>289</v>
      </c>
      <c r="C30" s="3">
        <v>4.66</v>
      </c>
      <c r="D30" s="3">
        <v>0.79</v>
      </c>
      <c r="E30" s="4">
        <v>5</v>
      </c>
      <c r="F30" s="4">
        <v>10.199999999999999</v>
      </c>
      <c r="G30" s="4">
        <v>-0.9</v>
      </c>
      <c r="H30" s="3">
        <v>95.7</v>
      </c>
      <c r="I30" s="3">
        <v>50</v>
      </c>
      <c r="J30" s="3">
        <v>1.1000000000000001</v>
      </c>
      <c r="K30" s="3">
        <v>4.2</v>
      </c>
      <c r="L30" s="3">
        <v>0.50800000000000001</v>
      </c>
      <c r="M30" s="3">
        <v>0</v>
      </c>
      <c r="N30" s="3">
        <v>-999</v>
      </c>
      <c r="O30" s="4">
        <v>3.6</v>
      </c>
      <c r="P30" s="4">
        <v>11.9</v>
      </c>
      <c r="Q30" s="4">
        <v>-1.8</v>
      </c>
      <c r="R30" s="3">
        <v>3.4</v>
      </c>
      <c r="S30" s="4">
        <v>4.5999999999999996</v>
      </c>
      <c r="T30" s="19">
        <v>0.622</v>
      </c>
      <c r="U30" s="19">
        <v>0.622</v>
      </c>
      <c r="V30" s="5">
        <f t="shared" si="1"/>
        <v>0</v>
      </c>
      <c r="W30" s="5">
        <f t="shared" si="0"/>
        <v>-999</v>
      </c>
      <c r="X30">
        <v>201710</v>
      </c>
      <c r="Y30">
        <v>2017</v>
      </c>
      <c r="AA30" s="10">
        <v>201910</v>
      </c>
      <c r="AB30" s="11">
        <v>9.2766666666666655</v>
      </c>
      <c r="AC30" s="11">
        <v>4.78</v>
      </c>
      <c r="AD30" s="11">
        <v>0.76666666666666661</v>
      </c>
      <c r="AE30" s="11">
        <v>7.2833333333333341</v>
      </c>
      <c r="AF30" s="11">
        <v>-4.95</v>
      </c>
      <c r="AG30" s="11">
        <v>9.4</v>
      </c>
      <c r="AH30" s="11">
        <v>-8.9</v>
      </c>
      <c r="AI30" s="11">
        <v>98.850000000000009</v>
      </c>
      <c r="AJ30" s="11">
        <v>56.79999999999999</v>
      </c>
      <c r="AK30" s="11">
        <v>5</v>
      </c>
      <c r="AL30" s="11">
        <v>3</v>
      </c>
      <c r="AM30" s="11">
        <v>0.8833333333333333</v>
      </c>
      <c r="AN30" s="11">
        <v>3.8166666666666664</v>
      </c>
      <c r="AO30" s="11">
        <v>4.5999999999999996</v>
      </c>
      <c r="AP30" s="11">
        <v>2.4333333333333331</v>
      </c>
      <c r="AQ30" s="11">
        <v>5.8666666666666663</v>
      </c>
      <c r="AR30" s="11">
        <v>-1.25</v>
      </c>
      <c r="AS30" s="11">
        <v>4.6000000000000005</v>
      </c>
      <c r="AT30" s="11">
        <v>-8.4</v>
      </c>
      <c r="AU30" s="11">
        <v>0.57533333333333336</v>
      </c>
      <c r="AV30" s="11">
        <v>0.45166666666666666</v>
      </c>
      <c r="AW30" s="11">
        <v>0.64500000000000002</v>
      </c>
      <c r="AX30" s="11">
        <v>0</v>
      </c>
      <c r="AY30" s="11">
        <v>-999</v>
      </c>
    </row>
    <row r="31" spans="1:51" x14ac:dyDescent="0.25">
      <c r="A31" s="17">
        <v>43025</v>
      </c>
      <c r="B31" s="2">
        <v>290</v>
      </c>
      <c r="C31" s="3">
        <v>3.56</v>
      </c>
      <c r="D31" s="3">
        <v>0.57999999999999996</v>
      </c>
      <c r="E31" s="4">
        <v>2.4</v>
      </c>
      <c r="F31" s="4">
        <v>8.1999999999999993</v>
      </c>
      <c r="G31" s="4">
        <v>-4.5</v>
      </c>
      <c r="H31" s="3">
        <v>95.5</v>
      </c>
      <c r="I31" s="3">
        <v>55.3</v>
      </c>
      <c r="J31" s="3">
        <v>2.6</v>
      </c>
      <c r="K31" s="3">
        <v>9.8000000000000007</v>
      </c>
      <c r="L31" s="3">
        <v>8.1280000000000001</v>
      </c>
      <c r="M31" s="3">
        <v>0</v>
      </c>
      <c r="N31" s="3">
        <v>-999</v>
      </c>
      <c r="O31" s="4">
        <v>1.2</v>
      </c>
      <c r="P31" s="4">
        <v>8.5</v>
      </c>
      <c r="Q31" s="4">
        <v>-5.4</v>
      </c>
      <c r="R31" s="3">
        <v>2.7</v>
      </c>
      <c r="S31" s="4">
        <v>4.7</v>
      </c>
      <c r="T31" s="19">
        <v>0.60099999999999998</v>
      </c>
      <c r="U31" s="19">
        <v>0.48599999999999999</v>
      </c>
      <c r="V31" s="5">
        <f t="shared" si="1"/>
        <v>0</v>
      </c>
      <c r="W31" s="5">
        <f t="shared" si="0"/>
        <v>-999</v>
      </c>
      <c r="X31">
        <v>201710</v>
      </c>
      <c r="Y31">
        <v>2017</v>
      </c>
      <c r="AA31" s="10">
        <v>201911</v>
      </c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>
        <v>0</v>
      </c>
      <c r="AY31" s="11">
        <v>-999</v>
      </c>
    </row>
    <row r="32" spans="1:51" x14ac:dyDescent="0.25">
      <c r="A32" s="17">
        <v>43026</v>
      </c>
      <c r="B32" s="2">
        <v>291</v>
      </c>
      <c r="C32" s="3">
        <v>2.7</v>
      </c>
      <c r="D32" s="3">
        <v>0.51</v>
      </c>
      <c r="E32" s="4">
        <v>0.9</v>
      </c>
      <c r="F32" s="4">
        <v>4.5999999999999996</v>
      </c>
      <c r="G32" s="4">
        <v>-4.7</v>
      </c>
      <c r="H32" s="3">
        <v>98.9</v>
      </c>
      <c r="I32" s="3">
        <v>41.2</v>
      </c>
      <c r="J32" s="3">
        <v>1.9</v>
      </c>
      <c r="K32" s="3">
        <v>7.8</v>
      </c>
      <c r="L32" s="3">
        <v>17.271999999999998</v>
      </c>
      <c r="M32" s="3">
        <v>0</v>
      </c>
      <c r="N32" s="3">
        <v>-999</v>
      </c>
      <c r="O32" s="4">
        <v>0</v>
      </c>
      <c r="P32" s="4">
        <v>3</v>
      </c>
      <c r="Q32" s="4">
        <v>-5.0999999999999996</v>
      </c>
      <c r="R32" s="3">
        <v>0.1</v>
      </c>
      <c r="S32" s="4">
        <v>4.7</v>
      </c>
      <c r="T32" s="19">
        <v>0.34899999999999998</v>
      </c>
      <c r="U32" s="19">
        <v>0.499</v>
      </c>
      <c r="V32" s="5">
        <f t="shared" si="1"/>
        <v>0</v>
      </c>
      <c r="W32" s="5">
        <f t="shared" si="0"/>
        <v>-999</v>
      </c>
      <c r="X32">
        <v>201710</v>
      </c>
      <c r="Y32">
        <v>2017</v>
      </c>
      <c r="AA32" s="10">
        <v>201912</v>
      </c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>
        <v>0</v>
      </c>
      <c r="AY32" s="11">
        <v>-999</v>
      </c>
    </row>
    <row r="33" spans="1:51" x14ac:dyDescent="0.25">
      <c r="A33" s="17">
        <v>43027</v>
      </c>
      <c r="B33" s="2">
        <v>292</v>
      </c>
      <c r="C33" s="3">
        <v>2.67</v>
      </c>
      <c r="D33" s="3">
        <v>0.4</v>
      </c>
      <c r="E33" s="4">
        <v>2.6</v>
      </c>
      <c r="F33" s="4">
        <v>4.5</v>
      </c>
      <c r="G33" s="4">
        <v>0</v>
      </c>
      <c r="H33" s="3">
        <v>99.4</v>
      </c>
      <c r="I33" s="3">
        <v>84.1</v>
      </c>
      <c r="J33" s="3">
        <v>1</v>
      </c>
      <c r="K33" s="3">
        <v>4.3</v>
      </c>
      <c r="L33" s="3">
        <v>2.778</v>
      </c>
      <c r="M33" s="3">
        <v>0</v>
      </c>
      <c r="N33" s="3">
        <v>-999</v>
      </c>
      <c r="O33" s="4">
        <v>1.9</v>
      </c>
      <c r="P33" s="4">
        <v>6.3</v>
      </c>
      <c r="Q33" s="4">
        <v>-1.1000000000000001</v>
      </c>
      <c r="R33" s="3">
        <v>1.7</v>
      </c>
      <c r="S33" s="4">
        <v>4.2</v>
      </c>
      <c r="T33" s="19">
        <v>0.70799999999999996</v>
      </c>
      <c r="U33" s="19">
        <v>0.13400000000000001</v>
      </c>
      <c r="V33" s="5">
        <f t="shared" si="1"/>
        <v>0</v>
      </c>
      <c r="W33" s="5">
        <f t="shared" si="0"/>
        <v>-999</v>
      </c>
      <c r="X33">
        <v>201710</v>
      </c>
      <c r="Y33">
        <v>2017</v>
      </c>
      <c r="AA33" s="10" t="s">
        <v>24</v>
      </c>
      <c r="AB33" s="11">
        <v>12.05734584450402</v>
      </c>
      <c r="AC33" s="11">
        <v>4.9617694369973169</v>
      </c>
      <c r="AD33" s="11">
        <v>1.6056300268096504</v>
      </c>
      <c r="AE33" s="11">
        <v>8.041420911528153</v>
      </c>
      <c r="AF33" s="11">
        <v>-5.0706434316353937</v>
      </c>
      <c r="AG33" s="11">
        <v>32.1</v>
      </c>
      <c r="AH33" s="11">
        <v>-30.3</v>
      </c>
      <c r="AI33" s="11">
        <v>96.475335120643436</v>
      </c>
      <c r="AJ33" s="11">
        <v>52.448391420911527</v>
      </c>
      <c r="AK33" s="11">
        <v>1736.9359999999997</v>
      </c>
      <c r="AL33" s="11">
        <v>30.24</v>
      </c>
      <c r="AM33" s="11">
        <v>1.4054959785522774</v>
      </c>
      <c r="AN33" s="11">
        <v>5.2605898123324346</v>
      </c>
      <c r="AO33" s="11">
        <v>12.1</v>
      </c>
      <c r="AP33" s="11">
        <v>4.6819034852546917</v>
      </c>
      <c r="AQ33" s="11">
        <v>4.9107238605898171</v>
      </c>
      <c r="AR33" s="11">
        <v>9.8525469168901189E-2</v>
      </c>
      <c r="AS33" s="11">
        <v>11.836327077747985</v>
      </c>
      <c r="AT33" s="11">
        <v>-10.277077747989278</v>
      </c>
      <c r="AU33" s="11">
        <v>0.5424678284182306</v>
      </c>
      <c r="AV33" s="11">
        <v>0.74953083109919583</v>
      </c>
      <c r="AW33" s="11">
        <v>4.05</v>
      </c>
      <c r="AX33" s="11">
        <v>1461.0000000000002</v>
      </c>
      <c r="AY33" s="11">
        <v>0</v>
      </c>
    </row>
    <row r="34" spans="1:51" x14ac:dyDescent="0.25">
      <c r="A34" s="17">
        <v>43028</v>
      </c>
      <c r="B34" s="2">
        <v>293</v>
      </c>
      <c r="C34" s="3">
        <v>7.01</v>
      </c>
      <c r="D34" s="3">
        <v>2.89</v>
      </c>
      <c r="E34" s="4">
        <v>0.7</v>
      </c>
      <c r="F34" s="4">
        <v>3.8</v>
      </c>
      <c r="G34" s="4">
        <v>-1.9</v>
      </c>
      <c r="H34" s="3">
        <v>98.8</v>
      </c>
      <c r="I34" s="3">
        <v>58</v>
      </c>
      <c r="J34" s="3">
        <v>2.1</v>
      </c>
      <c r="K34" s="3">
        <v>6.7</v>
      </c>
      <c r="L34" s="3">
        <v>3.8</v>
      </c>
      <c r="M34" s="3">
        <v>0</v>
      </c>
      <c r="N34" s="3">
        <v>-999</v>
      </c>
      <c r="O34" s="4">
        <v>-0.3</v>
      </c>
      <c r="P34" s="4">
        <v>4.4000000000000004</v>
      </c>
      <c r="Q34" s="4">
        <v>-4.2</v>
      </c>
      <c r="R34" s="3">
        <v>1.4</v>
      </c>
      <c r="S34" s="4">
        <v>4.0999999999999996</v>
      </c>
      <c r="T34" s="19">
        <v>0.46500000000000002</v>
      </c>
      <c r="U34" s="19">
        <v>0.33700000000000002</v>
      </c>
      <c r="V34" s="5">
        <f t="shared" si="1"/>
        <v>0</v>
      </c>
      <c r="W34" s="5">
        <f t="shared" si="0"/>
        <v>-999</v>
      </c>
      <c r="X34">
        <v>201710</v>
      </c>
      <c r="Y34">
        <v>2017</v>
      </c>
    </row>
    <row r="35" spans="1:51" x14ac:dyDescent="0.25">
      <c r="A35" s="17">
        <v>43029</v>
      </c>
      <c r="B35" s="2">
        <v>294</v>
      </c>
      <c r="C35" s="3">
        <v>1.88</v>
      </c>
      <c r="D35" s="3">
        <v>1.29</v>
      </c>
      <c r="E35" s="4">
        <v>-3</v>
      </c>
      <c r="F35" s="4">
        <v>-0.8</v>
      </c>
      <c r="G35" s="4">
        <v>-7.4</v>
      </c>
      <c r="H35" s="3">
        <v>98.8</v>
      </c>
      <c r="I35" s="3">
        <v>67.099999999999994</v>
      </c>
      <c r="J35" s="3">
        <v>1.2</v>
      </c>
      <c r="K35" s="3">
        <v>4.5999999999999996</v>
      </c>
      <c r="L35" s="3">
        <v>14.34</v>
      </c>
      <c r="M35" s="3">
        <v>111.00000000000021</v>
      </c>
      <c r="N35" s="3">
        <v>-0.2</v>
      </c>
      <c r="O35" s="4">
        <v>-3.3</v>
      </c>
      <c r="P35" s="4">
        <v>-0.7</v>
      </c>
      <c r="Q35" s="4">
        <v>-7.8</v>
      </c>
      <c r="R35" s="3">
        <v>-0.2</v>
      </c>
      <c r="S35" s="4">
        <v>4</v>
      </c>
      <c r="T35" s="19">
        <v>0.38600000000000001</v>
      </c>
      <c r="U35" s="19">
        <v>0.189</v>
      </c>
      <c r="V35" s="5">
        <f t="shared" si="1"/>
        <v>0</v>
      </c>
      <c r="W35" s="5">
        <f t="shared" si="0"/>
        <v>-999</v>
      </c>
      <c r="X35">
        <v>201710</v>
      </c>
      <c r="Y35">
        <v>2017</v>
      </c>
    </row>
    <row r="36" spans="1:51" x14ac:dyDescent="0.25">
      <c r="A36" s="17">
        <v>43030</v>
      </c>
      <c r="B36" s="2">
        <v>295</v>
      </c>
      <c r="C36" s="3">
        <v>7.71</v>
      </c>
      <c r="D36" s="3">
        <v>6.47</v>
      </c>
      <c r="E36" s="4">
        <v>1.1000000000000001</v>
      </c>
      <c r="F36" s="4">
        <v>4.8</v>
      </c>
      <c r="G36" s="4">
        <v>-2.2000000000000002</v>
      </c>
      <c r="H36" s="3">
        <v>99.5</v>
      </c>
      <c r="I36" s="3">
        <v>59.8</v>
      </c>
      <c r="J36" s="3">
        <v>2.5</v>
      </c>
      <c r="K36" s="3">
        <v>7.2</v>
      </c>
      <c r="L36" s="3">
        <v>0</v>
      </c>
      <c r="M36" s="3">
        <v>75.000000000000171</v>
      </c>
      <c r="N36" s="3">
        <v>0</v>
      </c>
      <c r="O36" s="4">
        <v>-2.5</v>
      </c>
      <c r="P36" s="4">
        <v>0.5</v>
      </c>
      <c r="Q36" s="4">
        <v>-8</v>
      </c>
      <c r="R36" s="3">
        <v>0</v>
      </c>
      <c r="S36" s="4">
        <v>3.9</v>
      </c>
      <c r="T36" s="19">
        <v>0.51400000000000001</v>
      </c>
      <c r="U36" s="19">
        <v>0.34599999999999997</v>
      </c>
      <c r="V36" s="5">
        <f t="shared" si="1"/>
        <v>0</v>
      </c>
      <c r="W36" s="5">
        <f t="shared" si="0"/>
        <v>-999</v>
      </c>
      <c r="X36">
        <v>201710</v>
      </c>
      <c r="Y36">
        <v>2017</v>
      </c>
    </row>
    <row r="37" spans="1:51" x14ac:dyDescent="0.25">
      <c r="A37" s="17">
        <v>43031</v>
      </c>
      <c r="B37" s="2">
        <v>296</v>
      </c>
      <c r="C37" s="3">
        <v>6.6</v>
      </c>
      <c r="D37" s="3">
        <v>5.17</v>
      </c>
      <c r="E37" s="4">
        <v>0.1</v>
      </c>
      <c r="F37" s="4">
        <v>7.2</v>
      </c>
      <c r="G37" s="4">
        <v>-6.7</v>
      </c>
      <c r="H37" s="3">
        <v>97.7</v>
      </c>
      <c r="I37" s="3">
        <v>38.299999999999997</v>
      </c>
      <c r="J37" s="3">
        <v>0.8</v>
      </c>
      <c r="K37" s="3">
        <v>6.2</v>
      </c>
      <c r="L37" s="3">
        <v>0.2</v>
      </c>
      <c r="M37" s="3">
        <v>57</v>
      </c>
      <c r="N37" s="3">
        <v>0</v>
      </c>
      <c r="O37" s="4">
        <v>-6.3</v>
      </c>
      <c r="P37" s="4">
        <v>0.5</v>
      </c>
      <c r="Q37" s="4">
        <v>-15.2</v>
      </c>
      <c r="R37" s="3">
        <v>0</v>
      </c>
      <c r="S37" s="4">
        <v>3.7</v>
      </c>
      <c r="T37" s="19">
        <v>0.38900000000000001</v>
      </c>
      <c r="U37" s="19">
        <v>0.626</v>
      </c>
      <c r="V37" s="5">
        <f t="shared" si="1"/>
        <v>0</v>
      </c>
      <c r="W37" s="5">
        <f t="shared" si="0"/>
        <v>-999</v>
      </c>
      <c r="X37">
        <v>201710</v>
      </c>
      <c r="Y37">
        <v>2017</v>
      </c>
    </row>
    <row r="38" spans="1:51" x14ac:dyDescent="0.25">
      <c r="A38" s="17">
        <v>43032</v>
      </c>
      <c r="B38" s="2">
        <v>297</v>
      </c>
      <c r="C38" s="3">
        <v>9.9499999999999993</v>
      </c>
      <c r="D38" s="3">
        <v>7.21</v>
      </c>
      <c r="E38" s="4">
        <v>1.6</v>
      </c>
      <c r="F38" s="4">
        <v>14.5</v>
      </c>
      <c r="G38" s="4">
        <v>-4.5999999999999996</v>
      </c>
      <c r="H38" s="3">
        <v>98.9</v>
      </c>
      <c r="I38" s="3">
        <v>35.6</v>
      </c>
      <c r="J38" s="3">
        <v>1.1000000000000001</v>
      </c>
      <c r="K38" s="3">
        <v>5.3</v>
      </c>
      <c r="L38" s="3">
        <v>0.254</v>
      </c>
      <c r="M38" s="3">
        <v>29.000000000000359</v>
      </c>
      <c r="N38" s="3">
        <v>-0.1</v>
      </c>
      <c r="O38" s="4">
        <v>-4.7</v>
      </c>
      <c r="P38" s="4">
        <v>0.6</v>
      </c>
      <c r="Q38" s="4">
        <v>-11.3</v>
      </c>
      <c r="R38" s="3">
        <v>-0.1</v>
      </c>
      <c r="S38" s="4">
        <v>3.6</v>
      </c>
      <c r="T38" s="19">
        <v>0.58799999999999997</v>
      </c>
      <c r="U38" s="19">
        <v>1.0629999999999999</v>
      </c>
      <c r="V38" s="5">
        <f t="shared" si="1"/>
        <v>0</v>
      </c>
      <c r="W38" s="5">
        <f t="shared" si="0"/>
        <v>-999</v>
      </c>
      <c r="X38">
        <v>201710</v>
      </c>
      <c r="Y38">
        <v>2017</v>
      </c>
    </row>
    <row r="39" spans="1:51" x14ac:dyDescent="0.25">
      <c r="A39" s="17">
        <v>43033</v>
      </c>
      <c r="B39" s="2">
        <v>298</v>
      </c>
      <c r="C39" s="3">
        <v>3.92</v>
      </c>
      <c r="D39" s="3">
        <v>2.12</v>
      </c>
      <c r="E39" s="4">
        <v>1.5</v>
      </c>
      <c r="F39" s="4">
        <v>10.1</v>
      </c>
      <c r="G39" s="4">
        <v>-3.3</v>
      </c>
      <c r="H39" s="3">
        <v>98</v>
      </c>
      <c r="I39" s="3">
        <v>65.7</v>
      </c>
      <c r="J39" s="3">
        <v>1.2</v>
      </c>
      <c r="K39" s="3">
        <v>6.4</v>
      </c>
      <c r="L39" s="3">
        <v>2.54</v>
      </c>
      <c r="M39" s="3">
        <v>12.000000000000011</v>
      </c>
      <c r="N39" s="3">
        <v>-0.1</v>
      </c>
      <c r="O39" s="4">
        <v>-2.2000000000000002</v>
      </c>
      <c r="P39" s="4">
        <v>1.7</v>
      </c>
      <c r="Q39" s="4">
        <v>-6.9</v>
      </c>
      <c r="R39" s="3">
        <v>-0.1</v>
      </c>
      <c r="S39" s="4">
        <v>3.4</v>
      </c>
      <c r="T39" s="19">
        <v>0.81200000000000006</v>
      </c>
      <c r="U39" s="19">
        <v>0.42399999999999999</v>
      </c>
      <c r="V39" s="5">
        <f t="shared" si="1"/>
        <v>0</v>
      </c>
      <c r="W39" s="5">
        <f t="shared" si="0"/>
        <v>-999</v>
      </c>
      <c r="X39">
        <v>201710</v>
      </c>
      <c r="Y39">
        <v>2017</v>
      </c>
    </row>
    <row r="40" spans="1:51" x14ac:dyDescent="0.25">
      <c r="A40" s="17">
        <v>43034</v>
      </c>
      <c r="B40" s="2">
        <v>299</v>
      </c>
      <c r="C40" s="3">
        <v>9.32</v>
      </c>
      <c r="D40" s="3">
        <v>4.08</v>
      </c>
      <c r="E40" s="4">
        <v>0.6</v>
      </c>
      <c r="F40" s="4">
        <v>9.1</v>
      </c>
      <c r="G40" s="4">
        <v>-6</v>
      </c>
      <c r="H40" s="3">
        <v>97.4</v>
      </c>
      <c r="I40" s="3">
        <v>41.2</v>
      </c>
      <c r="J40" s="3">
        <v>0.8</v>
      </c>
      <c r="K40" s="3">
        <v>3.6</v>
      </c>
      <c r="L40" s="3">
        <v>0.254</v>
      </c>
      <c r="M40" s="3">
        <v>0</v>
      </c>
      <c r="N40" s="3">
        <v>-999</v>
      </c>
      <c r="O40" s="4">
        <v>-3.4</v>
      </c>
      <c r="P40" s="4">
        <v>3</v>
      </c>
      <c r="Q40" s="4">
        <v>-9.1999999999999993</v>
      </c>
      <c r="R40" s="3">
        <v>-0.7</v>
      </c>
      <c r="S40" s="4">
        <v>3.3</v>
      </c>
      <c r="T40" s="19">
        <v>0.47599999999999998</v>
      </c>
      <c r="U40" s="19">
        <v>0.67900000000000005</v>
      </c>
      <c r="V40" s="5">
        <f t="shared" si="1"/>
        <v>0</v>
      </c>
      <c r="W40" s="5">
        <f t="shared" si="0"/>
        <v>-999</v>
      </c>
      <c r="X40">
        <v>201710</v>
      </c>
      <c r="Y40">
        <v>2017</v>
      </c>
    </row>
    <row r="41" spans="1:51" x14ac:dyDescent="0.25">
      <c r="A41" s="17">
        <v>43035</v>
      </c>
      <c r="B41" s="2">
        <v>300</v>
      </c>
      <c r="C41" s="3">
        <v>8.93</v>
      </c>
      <c r="D41" s="3">
        <v>2.7</v>
      </c>
      <c r="E41" s="4">
        <v>3.3</v>
      </c>
      <c r="F41" s="4">
        <v>13.5</v>
      </c>
      <c r="G41" s="4">
        <v>-3.8</v>
      </c>
      <c r="H41" s="3">
        <v>98.9</v>
      </c>
      <c r="I41" s="3">
        <v>10.3</v>
      </c>
      <c r="J41" s="3">
        <v>1.1000000000000001</v>
      </c>
      <c r="K41" s="3">
        <v>5.5</v>
      </c>
      <c r="L41" s="3">
        <v>0</v>
      </c>
      <c r="M41" s="3">
        <v>0</v>
      </c>
      <c r="N41" s="3">
        <v>-999</v>
      </c>
      <c r="O41" s="4">
        <v>-1.4</v>
      </c>
      <c r="P41" s="4">
        <v>6.3</v>
      </c>
      <c r="Q41" s="4">
        <v>-5.6</v>
      </c>
      <c r="R41" s="3">
        <v>-0.1</v>
      </c>
      <c r="S41" s="4">
        <v>3.2</v>
      </c>
      <c r="T41" s="19">
        <v>0.159</v>
      </c>
      <c r="U41" s="19">
        <v>1.3879999999999999</v>
      </c>
      <c r="V41" s="5">
        <f t="shared" si="1"/>
        <v>0</v>
      </c>
      <c r="W41" s="5">
        <f t="shared" si="0"/>
        <v>-999</v>
      </c>
      <c r="X41">
        <v>201710</v>
      </c>
      <c r="Y41">
        <v>2017</v>
      </c>
    </row>
    <row r="42" spans="1:51" x14ac:dyDescent="0.25">
      <c r="A42" s="17">
        <v>43036</v>
      </c>
      <c r="B42" s="2">
        <v>301</v>
      </c>
      <c r="C42" s="3">
        <v>8.93</v>
      </c>
      <c r="D42" s="3">
        <v>1.96</v>
      </c>
      <c r="E42" s="4">
        <v>4.7</v>
      </c>
      <c r="F42" s="4">
        <v>15.9</v>
      </c>
      <c r="G42" s="4">
        <v>-1.8</v>
      </c>
      <c r="H42" s="3">
        <v>99.4</v>
      </c>
      <c r="I42" s="3">
        <v>35</v>
      </c>
      <c r="J42" s="3">
        <v>0.7</v>
      </c>
      <c r="K42" s="3">
        <v>3.4</v>
      </c>
      <c r="L42" s="3">
        <v>0</v>
      </c>
      <c r="M42" s="3">
        <v>0</v>
      </c>
      <c r="N42" s="3">
        <v>-999</v>
      </c>
      <c r="O42" s="4">
        <v>0.1</v>
      </c>
      <c r="P42" s="4">
        <v>8.6999999999999993</v>
      </c>
      <c r="Q42" s="4">
        <v>-4.7</v>
      </c>
      <c r="R42" s="3">
        <v>2.1</v>
      </c>
      <c r="S42" s="4">
        <v>3.1</v>
      </c>
      <c r="T42" s="19">
        <v>0.63200000000000001</v>
      </c>
      <c r="U42" s="19">
        <v>1.1739999999999999</v>
      </c>
      <c r="V42" s="5">
        <f t="shared" si="1"/>
        <v>0</v>
      </c>
      <c r="W42" s="5">
        <f t="shared" si="0"/>
        <v>-999</v>
      </c>
      <c r="X42">
        <v>201710</v>
      </c>
      <c r="Y42">
        <v>2017</v>
      </c>
    </row>
    <row r="43" spans="1:51" x14ac:dyDescent="0.25">
      <c r="A43" s="17">
        <v>43037</v>
      </c>
      <c r="B43" s="2">
        <v>302</v>
      </c>
      <c r="C43" s="3">
        <v>4.82</v>
      </c>
      <c r="D43" s="3">
        <v>0.92</v>
      </c>
      <c r="E43" s="4">
        <v>1.1000000000000001</v>
      </c>
      <c r="F43" s="4">
        <v>4.9000000000000004</v>
      </c>
      <c r="G43" s="4">
        <v>-5.3</v>
      </c>
      <c r="H43" s="3">
        <v>98.4</v>
      </c>
      <c r="I43" s="3">
        <v>47.1</v>
      </c>
      <c r="J43" s="3">
        <v>1.7</v>
      </c>
      <c r="K43" s="3">
        <v>7.8</v>
      </c>
      <c r="L43" s="3">
        <v>0</v>
      </c>
      <c r="M43" s="3">
        <v>0</v>
      </c>
      <c r="N43" s="3">
        <v>-999</v>
      </c>
      <c r="O43" s="4">
        <v>-2.1</v>
      </c>
      <c r="P43" s="4">
        <v>2.9</v>
      </c>
      <c r="Q43" s="4">
        <v>-8.3000000000000007</v>
      </c>
      <c r="R43" s="3">
        <v>0.2</v>
      </c>
      <c r="S43" s="4">
        <v>3.1</v>
      </c>
      <c r="T43" s="19">
        <v>0.40799999999999997</v>
      </c>
      <c r="U43" s="19">
        <v>0.45800000000000002</v>
      </c>
      <c r="V43" s="5">
        <f t="shared" si="1"/>
        <v>0</v>
      </c>
      <c r="W43" s="5">
        <f t="shared" si="0"/>
        <v>-999</v>
      </c>
      <c r="X43">
        <v>201710</v>
      </c>
      <c r="Y43">
        <v>2017</v>
      </c>
    </row>
    <row r="44" spans="1:51" x14ac:dyDescent="0.25">
      <c r="A44" s="17">
        <v>43038</v>
      </c>
      <c r="B44" s="2">
        <v>303</v>
      </c>
      <c r="C44" s="3">
        <v>8.44</v>
      </c>
      <c r="D44" s="3">
        <v>1.97</v>
      </c>
      <c r="E44" s="4">
        <v>-2.4</v>
      </c>
      <c r="F44" s="4">
        <v>8.1</v>
      </c>
      <c r="G44" s="4">
        <v>-8.9</v>
      </c>
      <c r="H44" s="3">
        <v>96.2</v>
      </c>
      <c r="I44" s="3">
        <v>27.3</v>
      </c>
      <c r="J44" s="3">
        <v>0.6</v>
      </c>
      <c r="K44" s="3">
        <v>4.0999999999999996</v>
      </c>
      <c r="L44" s="3">
        <v>0</v>
      </c>
      <c r="M44" s="3">
        <v>0</v>
      </c>
      <c r="N44" s="3">
        <v>-999</v>
      </c>
      <c r="O44" s="4">
        <v>-5.0999999999999996</v>
      </c>
      <c r="P44" s="4">
        <v>4.5</v>
      </c>
      <c r="Q44" s="4">
        <v>-11.6</v>
      </c>
      <c r="R44" s="3">
        <v>-0.9</v>
      </c>
      <c r="S44" s="4">
        <v>3.1</v>
      </c>
      <c r="T44" s="19">
        <v>0.29499999999999998</v>
      </c>
      <c r="U44" s="19">
        <v>0.78500000000000003</v>
      </c>
      <c r="V44" s="5">
        <f t="shared" si="1"/>
        <v>0</v>
      </c>
      <c r="W44" s="5">
        <f t="shared" si="0"/>
        <v>-999</v>
      </c>
      <c r="X44">
        <v>201710</v>
      </c>
      <c r="Y44">
        <v>2017</v>
      </c>
    </row>
    <row r="45" spans="1:51" x14ac:dyDescent="0.25">
      <c r="A45" s="17">
        <v>43039</v>
      </c>
      <c r="B45" s="2">
        <v>304</v>
      </c>
      <c r="C45" s="3">
        <v>2.64</v>
      </c>
      <c r="D45" s="3">
        <v>0.54</v>
      </c>
      <c r="E45" s="4">
        <v>4.8</v>
      </c>
      <c r="F45" s="4">
        <v>10.199999999999999</v>
      </c>
      <c r="G45" s="4">
        <v>-2.8</v>
      </c>
      <c r="H45" s="3">
        <v>95.5</v>
      </c>
      <c r="I45" s="3">
        <v>20.8</v>
      </c>
      <c r="J45" s="3">
        <v>2.2999999999999998</v>
      </c>
      <c r="K45" s="3">
        <v>6.4</v>
      </c>
      <c r="L45" s="3">
        <v>1.6539999999999999</v>
      </c>
      <c r="M45" s="3">
        <v>0</v>
      </c>
      <c r="N45" s="3">
        <v>-999</v>
      </c>
      <c r="O45" s="4">
        <v>0.3</v>
      </c>
      <c r="P45" s="4">
        <v>7.7</v>
      </c>
      <c r="Q45" s="4">
        <v>-6</v>
      </c>
      <c r="R45" s="3">
        <v>-0.4</v>
      </c>
      <c r="S45" s="4">
        <v>3</v>
      </c>
      <c r="T45" s="19">
        <v>0.25900000000000001</v>
      </c>
      <c r="U45" s="19">
        <v>0.98499999999999999</v>
      </c>
      <c r="V45" s="5">
        <f t="shared" si="1"/>
        <v>0</v>
      </c>
      <c r="W45" s="5">
        <f t="shared" si="0"/>
        <v>-999</v>
      </c>
      <c r="X45">
        <v>201710</v>
      </c>
      <c r="Y45">
        <v>2017</v>
      </c>
    </row>
    <row r="46" spans="1:51" x14ac:dyDescent="0.25">
      <c r="A46" s="17">
        <v>43040</v>
      </c>
      <c r="B46" s="2">
        <v>305</v>
      </c>
      <c r="C46" s="3">
        <v>2.98</v>
      </c>
      <c r="D46" s="3">
        <v>2.71</v>
      </c>
      <c r="E46" s="4">
        <v>-2.9</v>
      </c>
      <c r="F46" s="4">
        <v>0.8</v>
      </c>
      <c r="G46" s="4">
        <v>-8.1</v>
      </c>
      <c r="H46" s="3">
        <v>97.9</v>
      </c>
      <c r="I46" s="3">
        <v>72.900000000000006</v>
      </c>
      <c r="J46" s="3">
        <v>1.5</v>
      </c>
      <c r="K46" s="3">
        <v>6.1</v>
      </c>
      <c r="L46" s="3">
        <v>9.9600000000000009</v>
      </c>
      <c r="M46" s="3">
        <v>69.000000000000398</v>
      </c>
      <c r="N46" s="3">
        <v>-0.3</v>
      </c>
      <c r="O46" s="4">
        <v>-5.9</v>
      </c>
      <c r="P46" s="4">
        <v>0</v>
      </c>
      <c r="Q46" s="4">
        <v>-19.100000000000001</v>
      </c>
      <c r="R46" s="3">
        <v>-0.3</v>
      </c>
      <c r="S46" s="4">
        <v>2.7</v>
      </c>
      <c r="T46" s="19">
        <v>0.47199999999999998</v>
      </c>
      <c r="U46" s="19">
        <v>0.17499999999999999</v>
      </c>
      <c r="V46" s="5">
        <f t="shared" si="1"/>
        <v>0</v>
      </c>
      <c r="W46" s="5">
        <f t="shared" si="0"/>
        <v>-999</v>
      </c>
      <c r="X46">
        <v>201711</v>
      </c>
      <c r="Y46">
        <v>2017</v>
      </c>
    </row>
    <row r="47" spans="1:51" x14ac:dyDescent="0.25">
      <c r="A47" s="17">
        <v>43041</v>
      </c>
      <c r="B47" s="2">
        <v>306</v>
      </c>
      <c r="C47" s="3">
        <v>2.31</v>
      </c>
      <c r="D47" s="3">
        <v>2.15</v>
      </c>
      <c r="E47" s="4">
        <v>-4.5</v>
      </c>
      <c r="F47" s="4">
        <v>-0.2</v>
      </c>
      <c r="G47" s="4">
        <v>-9.8000000000000007</v>
      </c>
      <c r="H47" s="3">
        <v>97.7</v>
      </c>
      <c r="I47" s="3">
        <v>87.2</v>
      </c>
      <c r="J47" s="3">
        <v>1.7</v>
      </c>
      <c r="K47" s="3">
        <v>8.1999999999999993</v>
      </c>
      <c r="L47" s="3">
        <v>30.24</v>
      </c>
      <c r="M47" s="3">
        <v>319.0000000000004</v>
      </c>
      <c r="N47" s="3">
        <v>-1.9</v>
      </c>
      <c r="O47" s="4">
        <v>-4.8</v>
      </c>
      <c r="P47" s="4">
        <v>-0.5</v>
      </c>
      <c r="Q47" s="4">
        <v>-12.9</v>
      </c>
      <c r="R47" s="3">
        <v>-0.2</v>
      </c>
      <c r="S47" s="4">
        <v>2.6</v>
      </c>
      <c r="T47" s="19">
        <v>0.52500000000000002</v>
      </c>
      <c r="U47" s="19">
        <v>7.6999999999999999E-2</v>
      </c>
      <c r="V47" s="5">
        <f t="shared" si="1"/>
        <v>0</v>
      </c>
      <c r="W47" s="5">
        <f t="shared" si="0"/>
        <v>-999</v>
      </c>
      <c r="X47">
        <v>201711</v>
      </c>
      <c r="Y47">
        <v>2017</v>
      </c>
    </row>
    <row r="48" spans="1:51" x14ac:dyDescent="0.25">
      <c r="A48" s="17">
        <v>43042</v>
      </c>
      <c r="B48" s="2">
        <v>307</v>
      </c>
      <c r="C48" s="3">
        <v>4.09</v>
      </c>
      <c r="D48" s="3">
        <v>3.8</v>
      </c>
      <c r="E48" s="4">
        <v>-12.6</v>
      </c>
      <c r="F48" s="4">
        <v>-9.8000000000000007</v>
      </c>
      <c r="G48" s="4">
        <v>-14.8</v>
      </c>
      <c r="H48" s="3">
        <v>93.6</v>
      </c>
      <c r="I48" s="3">
        <v>87.9</v>
      </c>
      <c r="J48" s="3">
        <v>2.1</v>
      </c>
      <c r="K48" s="3">
        <v>5.9</v>
      </c>
      <c r="L48" s="3">
        <v>0</v>
      </c>
      <c r="M48" s="3">
        <v>255.00000000000034</v>
      </c>
      <c r="N48" s="3">
        <v>-2.2000000000000002</v>
      </c>
      <c r="O48" s="4">
        <v>-12.9</v>
      </c>
      <c r="P48" s="4">
        <v>-10.199999999999999</v>
      </c>
      <c r="Q48" s="4">
        <v>-18.3</v>
      </c>
      <c r="R48" s="3">
        <v>-0.2</v>
      </c>
      <c r="S48" s="4">
        <v>2.6</v>
      </c>
      <c r="T48" s="19">
        <v>0.255</v>
      </c>
      <c r="U48" s="19">
        <v>3.5000000000000003E-2</v>
      </c>
      <c r="V48" s="5">
        <f t="shared" si="1"/>
        <v>0</v>
      </c>
      <c r="W48" s="5">
        <f t="shared" si="0"/>
        <v>-999</v>
      </c>
      <c r="X48">
        <v>201711</v>
      </c>
      <c r="Y48">
        <v>2017</v>
      </c>
    </row>
    <row r="49" spans="1:25" x14ac:dyDescent="0.25">
      <c r="A49" s="17">
        <v>43043</v>
      </c>
      <c r="B49" s="2">
        <v>308</v>
      </c>
      <c r="C49" s="3">
        <v>3.03</v>
      </c>
      <c r="D49" s="3">
        <v>2.81</v>
      </c>
      <c r="E49" s="4">
        <v>-10.8</v>
      </c>
      <c r="F49" s="4">
        <v>-7.3</v>
      </c>
      <c r="G49" s="4">
        <v>-14.2</v>
      </c>
      <c r="H49" s="3">
        <v>93.4</v>
      </c>
      <c r="I49" s="3">
        <v>84.2</v>
      </c>
      <c r="J49" s="3">
        <v>0.5</v>
      </c>
      <c r="K49" s="3">
        <v>2.9</v>
      </c>
      <c r="L49" s="3">
        <v>0</v>
      </c>
      <c r="M49" s="3">
        <v>237.00000000000011</v>
      </c>
      <c r="N49" s="3">
        <v>-2.5</v>
      </c>
      <c r="O49" s="4">
        <v>-12.1</v>
      </c>
      <c r="P49" s="4">
        <v>-8</v>
      </c>
      <c r="Q49" s="4">
        <v>-22.8</v>
      </c>
      <c r="R49" s="3">
        <v>-0.2</v>
      </c>
      <c r="S49" s="4">
        <v>2.5</v>
      </c>
      <c r="T49" s="19">
        <v>0.29699999999999999</v>
      </c>
      <c r="U49" s="19">
        <v>5.6000000000000001E-2</v>
      </c>
      <c r="V49" s="5">
        <f t="shared" si="1"/>
        <v>0</v>
      </c>
      <c r="W49" s="5">
        <f t="shared" si="0"/>
        <v>-999</v>
      </c>
      <c r="X49">
        <v>201711</v>
      </c>
      <c r="Y49">
        <v>2017</v>
      </c>
    </row>
    <row r="50" spans="1:25" x14ac:dyDescent="0.25">
      <c r="A50" s="17">
        <v>43044</v>
      </c>
      <c r="B50" s="2">
        <v>309</v>
      </c>
      <c r="C50" s="3">
        <v>4.92</v>
      </c>
      <c r="D50" s="3">
        <v>4.57</v>
      </c>
      <c r="E50" s="4">
        <v>-12.5</v>
      </c>
      <c r="F50" s="4">
        <v>-10.1</v>
      </c>
      <c r="G50" s="4">
        <v>-14.8</v>
      </c>
      <c r="H50" s="3">
        <v>91.9</v>
      </c>
      <c r="I50" s="3">
        <v>78.8</v>
      </c>
      <c r="J50" s="3">
        <v>1.6</v>
      </c>
      <c r="K50" s="3">
        <v>5</v>
      </c>
      <c r="L50" s="3">
        <v>0</v>
      </c>
      <c r="M50" s="3">
        <v>217.99999999999997</v>
      </c>
      <c r="N50" s="3">
        <v>-2.6</v>
      </c>
      <c r="O50" s="4">
        <v>-14.5</v>
      </c>
      <c r="P50" s="4">
        <v>-10.199999999999999</v>
      </c>
      <c r="Q50" s="4">
        <v>-24.7</v>
      </c>
      <c r="R50" s="3">
        <v>-0.1</v>
      </c>
      <c r="S50" s="4">
        <v>2.5</v>
      </c>
      <c r="T50" s="19">
        <v>0.223</v>
      </c>
      <c r="U50" s="19">
        <v>0.06</v>
      </c>
      <c r="V50" s="5">
        <f t="shared" si="1"/>
        <v>0</v>
      </c>
      <c r="W50" s="5">
        <f t="shared" si="0"/>
        <v>-999</v>
      </c>
      <c r="X50">
        <v>201711</v>
      </c>
      <c r="Y50">
        <v>2017</v>
      </c>
    </row>
    <row r="51" spans="1:25" x14ac:dyDescent="0.25">
      <c r="A51" s="17">
        <v>43045</v>
      </c>
      <c r="B51" s="2">
        <v>310</v>
      </c>
      <c r="C51" s="3">
        <v>7.74</v>
      </c>
      <c r="D51" s="3">
        <v>7.11</v>
      </c>
      <c r="E51" s="4">
        <v>-12.2</v>
      </c>
      <c r="F51" s="4">
        <v>-2.8</v>
      </c>
      <c r="G51" s="4">
        <v>-21.3</v>
      </c>
      <c r="H51" s="3">
        <v>97.6</v>
      </c>
      <c r="I51" s="3">
        <v>43.2</v>
      </c>
      <c r="J51" s="3">
        <v>0.9</v>
      </c>
      <c r="K51" s="3">
        <v>3.7</v>
      </c>
      <c r="L51" s="3">
        <v>0</v>
      </c>
      <c r="M51" s="3">
        <v>209.00000000000009</v>
      </c>
      <c r="N51" s="3">
        <v>0</v>
      </c>
      <c r="O51" s="4">
        <v>-23.1</v>
      </c>
      <c r="P51" s="4">
        <v>-11.3</v>
      </c>
      <c r="Q51" s="4">
        <v>-34.1</v>
      </c>
      <c r="R51" s="3">
        <v>0</v>
      </c>
      <c r="S51" s="4">
        <v>2.5</v>
      </c>
      <c r="T51" s="19">
        <v>0.215</v>
      </c>
      <c r="U51" s="19">
        <v>0.28199999999999997</v>
      </c>
      <c r="V51" s="5">
        <f t="shared" si="1"/>
        <v>0</v>
      </c>
      <c r="W51" s="5">
        <f t="shared" si="0"/>
        <v>-999</v>
      </c>
      <c r="X51">
        <v>201711</v>
      </c>
      <c r="Y51">
        <v>2017</v>
      </c>
    </row>
    <row r="52" spans="1:25" x14ac:dyDescent="0.25">
      <c r="A52" s="17">
        <v>43046</v>
      </c>
      <c r="B52" s="2">
        <v>311</v>
      </c>
      <c r="C52" s="3">
        <v>2.66</v>
      </c>
      <c r="D52" s="3">
        <v>2.4500000000000002</v>
      </c>
      <c r="E52" s="4">
        <v>-9.1</v>
      </c>
      <c r="F52" s="4">
        <v>-8</v>
      </c>
      <c r="G52" s="4">
        <v>-11</v>
      </c>
      <c r="H52" s="3">
        <v>95.5</v>
      </c>
      <c r="I52" s="3">
        <v>91.1</v>
      </c>
      <c r="J52" s="3">
        <v>2</v>
      </c>
      <c r="K52" s="3">
        <v>4.0999999999999996</v>
      </c>
      <c r="L52" s="3">
        <v>0</v>
      </c>
      <c r="M52" s="3">
        <v>195.00000000000028</v>
      </c>
      <c r="N52" s="3">
        <v>-0.1</v>
      </c>
      <c r="O52" s="4">
        <v>-10</v>
      </c>
      <c r="P52" s="4">
        <v>-7.9</v>
      </c>
      <c r="Q52" s="4">
        <v>-18.899999999999999</v>
      </c>
      <c r="R52" s="3">
        <v>-0.1</v>
      </c>
      <c r="S52" s="4">
        <v>2.5</v>
      </c>
      <c r="T52" s="19">
        <v>0.30399999999999999</v>
      </c>
      <c r="U52" s="19">
        <v>0.03</v>
      </c>
      <c r="V52" s="5">
        <f t="shared" si="1"/>
        <v>0</v>
      </c>
      <c r="W52" s="5">
        <f t="shared" si="0"/>
        <v>-999</v>
      </c>
      <c r="X52">
        <v>201711</v>
      </c>
      <c r="Y52">
        <v>2017</v>
      </c>
    </row>
    <row r="53" spans="1:25" x14ac:dyDescent="0.25">
      <c r="A53" s="17">
        <v>43047</v>
      </c>
      <c r="B53" s="2">
        <v>312</v>
      </c>
      <c r="C53" s="3">
        <v>3.47</v>
      </c>
      <c r="D53" s="3">
        <v>3.07</v>
      </c>
      <c r="E53" s="4">
        <v>-5</v>
      </c>
      <c r="F53" s="4">
        <v>-1.7</v>
      </c>
      <c r="G53" s="4">
        <v>-8.1</v>
      </c>
      <c r="H53" s="3">
        <v>94.8</v>
      </c>
      <c r="I53" s="3">
        <v>74.400000000000006</v>
      </c>
      <c r="J53" s="3">
        <v>2.2000000000000002</v>
      </c>
      <c r="K53" s="3">
        <v>6.1</v>
      </c>
      <c r="L53" s="3">
        <v>0.84</v>
      </c>
      <c r="M53" s="3">
        <v>197.99999999999994</v>
      </c>
      <c r="N53" s="3">
        <v>-0.1</v>
      </c>
      <c r="O53" s="4">
        <v>-5.8</v>
      </c>
      <c r="P53" s="4">
        <v>-3.2</v>
      </c>
      <c r="Q53" s="4">
        <v>-10.1</v>
      </c>
      <c r="R53" s="3">
        <v>-0.1</v>
      </c>
      <c r="S53" s="4">
        <v>2.4</v>
      </c>
      <c r="T53" s="19">
        <v>0.40100000000000002</v>
      </c>
      <c r="U53" s="19">
        <v>0.13800000000000001</v>
      </c>
      <c r="V53" s="5">
        <f t="shared" si="1"/>
        <v>0</v>
      </c>
      <c r="W53" s="5">
        <f t="shared" si="0"/>
        <v>-999</v>
      </c>
      <c r="X53">
        <v>201711</v>
      </c>
      <c r="Y53">
        <v>2017</v>
      </c>
    </row>
    <row r="54" spans="1:25" x14ac:dyDescent="0.25">
      <c r="A54" s="17">
        <v>43048</v>
      </c>
      <c r="B54" s="2">
        <v>313</v>
      </c>
      <c r="C54" s="3">
        <v>1.04</v>
      </c>
      <c r="D54" s="3">
        <v>0.97</v>
      </c>
      <c r="E54" s="4">
        <v>-2.5</v>
      </c>
      <c r="F54" s="4">
        <v>-1.2</v>
      </c>
      <c r="G54" s="4">
        <v>-3.1</v>
      </c>
      <c r="H54" s="3">
        <v>97.9</v>
      </c>
      <c r="I54" s="3">
        <v>67.3</v>
      </c>
      <c r="J54" s="3">
        <v>1.5</v>
      </c>
      <c r="K54" s="3">
        <v>5.6</v>
      </c>
      <c r="L54" s="3">
        <v>22.68</v>
      </c>
      <c r="M54" s="3">
        <v>387</v>
      </c>
      <c r="N54" s="3">
        <v>-0.8</v>
      </c>
      <c r="O54" s="4">
        <v>-3</v>
      </c>
      <c r="P54" s="4">
        <v>-2</v>
      </c>
      <c r="Q54" s="4">
        <v>-4.3</v>
      </c>
      <c r="R54" s="3">
        <v>-0.1</v>
      </c>
      <c r="S54" s="4">
        <v>2.4</v>
      </c>
      <c r="T54" s="19">
        <v>0.376</v>
      </c>
      <c r="U54" s="19">
        <v>0.183</v>
      </c>
      <c r="V54" s="5">
        <f t="shared" si="1"/>
        <v>0</v>
      </c>
      <c r="W54" s="5">
        <f t="shared" si="0"/>
        <v>-999</v>
      </c>
      <c r="X54">
        <v>201711</v>
      </c>
      <c r="Y54">
        <v>2017</v>
      </c>
    </row>
    <row r="55" spans="1:25" x14ac:dyDescent="0.25">
      <c r="A55" s="17">
        <v>43049</v>
      </c>
      <c r="B55" s="2">
        <v>314</v>
      </c>
      <c r="C55" s="3">
        <v>6.16</v>
      </c>
      <c r="D55" s="3">
        <v>5.4</v>
      </c>
      <c r="E55" s="4">
        <v>-2.9</v>
      </c>
      <c r="F55" s="4">
        <v>8.6999999999999993</v>
      </c>
      <c r="G55" s="4">
        <v>-10.1</v>
      </c>
      <c r="H55" s="3">
        <v>98.4</v>
      </c>
      <c r="I55" s="3">
        <v>57.5</v>
      </c>
      <c r="J55" s="3">
        <v>0.5</v>
      </c>
      <c r="K55" s="3">
        <v>2.9</v>
      </c>
      <c r="L55" s="3">
        <v>0</v>
      </c>
      <c r="M55" s="3">
        <v>352.00000000000034</v>
      </c>
      <c r="N55" s="3">
        <v>-0.6</v>
      </c>
      <c r="O55" s="4">
        <v>-9.1</v>
      </c>
      <c r="P55" s="4">
        <v>0</v>
      </c>
      <c r="Q55" s="4">
        <v>-22.3</v>
      </c>
      <c r="R55" s="3">
        <v>-0.1</v>
      </c>
      <c r="S55" s="4">
        <v>2.4</v>
      </c>
      <c r="T55" s="19">
        <v>0.64700000000000002</v>
      </c>
      <c r="U55" s="19">
        <v>0.47799999999999998</v>
      </c>
      <c r="V55" s="5">
        <f t="shared" si="1"/>
        <v>0</v>
      </c>
      <c r="W55" s="5">
        <f t="shared" si="0"/>
        <v>-999</v>
      </c>
      <c r="X55">
        <v>201711</v>
      </c>
      <c r="Y55">
        <v>2017</v>
      </c>
    </row>
    <row r="56" spans="1:25" x14ac:dyDescent="0.25">
      <c r="A56" s="17">
        <v>43050</v>
      </c>
      <c r="B56" s="2">
        <v>315</v>
      </c>
      <c r="C56" s="3">
        <v>2.08</v>
      </c>
      <c r="D56" s="3">
        <v>1.92</v>
      </c>
      <c r="E56" s="4">
        <v>-5.0999999999999996</v>
      </c>
      <c r="F56" s="4">
        <v>-1</v>
      </c>
      <c r="G56" s="4">
        <v>-11.8</v>
      </c>
      <c r="H56" s="3">
        <v>98.9</v>
      </c>
      <c r="I56" s="3">
        <v>90.8</v>
      </c>
      <c r="J56" s="3">
        <v>1</v>
      </c>
      <c r="K56" s="3">
        <v>3.1</v>
      </c>
      <c r="L56" s="3">
        <v>0</v>
      </c>
      <c r="M56" s="3">
        <v>330.00000000000006</v>
      </c>
      <c r="N56" s="3">
        <v>-1.2</v>
      </c>
      <c r="O56" s="4">
        <v>-7.7</v>
      </c>
      <c r="P56" s="4">
        <v>-1.5</v>
      </c>
      <c r="Q56" s="4">
        <v>-23.8</v>
      </c>
      <c r="R56" s="3">
        <v>-0.1</v>
      </c>
      <c r="S56" s="4">
        <v>2.2999999999999998</v>
      </c>
      <c r="T56" s="19">
        <v>0.51500000000000001</v>
      </c>
      <c r="U56" s="19">
        <v>5.1999999999999998E-2</v>
      </c>
      <c r="V56" s="5">
        <f t="shared" si="1"/>
        <v>0</v>
      </c>
      <c r="W56" s="5">
        <f t="shared" si="0"/>
        <v>-999</v>
      </c>
      <c r="X56">
        <v>201711</v>
      </c>
      <c r="Y56">
        <v>2017</v>
      </c>
    </row>
    <row r="57" spans="1:25" x14ac:dyDescent="0.25">
      <c r="A57" s="17">
        <v>43051</v>
      </c>
      <c r="B57" s="2">
        <v>316</v>
      </c>
      <c r="C57" s="3">
        <v>3.06</v>
      </c>
      <c r="D57" s="3">
        <v>2.74</v>
      </c>
      <c r="E57" s="4">
        <v>0.1</v>
      </c>
      <c r="F57" s="4">
        <v>4.2</v>
      </c>
      <c r="G57" s="4">
        <v>-1.8</v>
      </c>
      <c r="H57" s="3">
        <v>99.1</v>
      </c>
      <c r="I57" s="3">
        <v>77.900000000000006</v>
      </c>
      <c r="J57" s="3">
        <v>1.7</v>
      </c>
      <c r="K57" s="3">
        <v>4.5</v>
      </c>
      <c r="L57" s="3">
        <v>0</v>
      </c>
      <c r="M57" s="3">
        <v>301.00000000000017</v>
      </c>
      <c r="N57" s="3">
        <v>-0.4</v>
      </c>
      <c r="O57" s="4">
        <v>-0.7</v>
      </c>
      <c r="P57" s="4">
        <v>0.4</v>
      </c>
      <c r="Q57" s="4">
        <v>-2.2000000000000002</v>
      </c>
      <c r="R57" s="3">
        <v>-0.1</v>
      </c>
      <c r="S57" s="4">
        <v>2.2999999999999998</v>
      </c>
      <c r="T57" s="19">
        <v>0.64200000000000002</v>
      </c>
      <c r="U57" s="19">
        <v>0.182</v>
      </c>
      <c r="V57" s="5">
        <f t="shared" si="1"/>
        <v>0</v>
      </c>
      <c r="W57" s="5">
        <f t="shared" si="0"/>
        <v>-999</v>
      </c>
      <c r="X57">
        <v>201711</v>
      </c>
      <c r="Y57">
        <v>2017</v>
      </c>
    </row>
    <row r="58" spans="1:25" x14ac:dyDescent="0.25">
      <c r="A58" s="17">
        <v>43052</v>
      </c>
      <c r="B58" s="2">
        <v>317</v>
      </c>
      <c r="C58" s="3">
        <v>3.92</v>
      </c>
      <c r="D58" s="3">
        <v>3.44</v>
      </c>
      <c r="E58" s="4">
        <v>-0.6</v>
      </c>
      <c r="F58" s="4">
        <v>2.5</v>
      </c>
      <c r="G58" s="4">
        <v>-2.4</v>
      </c>
      <c r="H58" s="3">
        <v>98.7</v>
      </c>
      <c r="I58" s="3">
        <v>78.8</v>
      </c>
      <c r="J58" s="3">
        <v>2.2999999999999998</v>
      </c>
      <c r="K58" s="3">
        <v>6</v>
      </c>
      <c r="L58" s="3">
        <v>1.56</v>
      </c>
      <c r="M58" s="3">
        <v>313.00000000000017</v>
      </c>
      <c r="N58" s="3">
        <v>-0.3</v>
      </c>
      <c r="O58" s="4">
        <v>-2.4</v>
      </c>
      <c r="P58" s="4">
        <v>0.6</v>
      </c>
      <c r="Q58" s="4">
        <v>-9.3000000000000007</v>
      </c>
      <c r="R58" s="3">
        <v>-0.1</v>
      </c>
      <c r="S58" s="4">
        <v>2.2999999999999998</v>
      </c>
      <c r="T58" s="19">
        <v>0.57599999999999996</v>
      </c>
      <c r="U58" s="19">
        <v>0.155</v>
      </c>
      <c r="V58" s="5">
        <f t="shared" si="1"/>
        <v>0</v>
      </c>
      <c r="W58" s="5">
        <f t="shared" si="0"/>
        <v>-999</v>
      </c>
      <c r="X58">
        <v>201711</v>
      </c>
      <c r="Y58">
        <v>2017</v>
      </c>
    </row>
    <row r="59" spans="1:25" x14ac:dyDescent="0.25">
      <c r="A59" s="17">
        <v>43053</v>
      </c>
      <c r="B59" s="2">
        <v>318</v>
      </c>
      <c r="C59" s="3">
        <v>4.58</v>
      </c>
      <c r="D59" s="3">
        <v>3.95</v>
      </c>
      <c r="E59" s="4">
        <v>-2.2999999999999998</v>
      </c>
      <c r="F59" s="4">
        <v>3</v>
      </c>
      <c r="G59" s="4">
        <v>-7.7</v>
      </c>
      <c r="H59" s="3">
        <v>98.3</v>
      </c>
      <c r="I59" s="3">
        <v>60.2</v>
      </c>
      <c r="J59" s="3">
        <v>1.7</v>
      </c>
      <c r="K59" s="3">
        <v>6</v>
      </c>
      <c r="L59" s="3">
        <v>0</v>
      </c>
      <c r="M59" s="3">
        <v>308.00000000000028</v>
      </c>
      <c r="N59" s="3">
        <v>-0.8</v>
      </c>
      <c r="O59" s="4">
        <v>-6.5</v>
      </c>
      <c r="P59" s="4">
        <v>-1.7</v>
      </c>
      <c r="Q59" s="4">
        <v>-16.7</v>
      </c>
      <c r="R59" s="3">
        <v>0</v>
      </c>
      <c r="S59" s="4">
        <v>2.2999999999999998</v>
      </c>
      <c r="T59" s="19">
        <v>0.45600000000000002</v>
      </c>
      <c r="U59" s="19">
        <v>0.30099999999999999</v>
      </c>
      <c r="V59" s="5">
        <f t="shared" si="1"/>
        <v>0</v>
      </c>
      <c r="W59" s="5">
        <f t="shared" si="0"/>
        <v>-999</v>
      </c>
      <c r="X59">
        <v>201711</v>
      </c>
      <c r="Y59">
        <v>2017</v>
      </c>
    </row>
    <row r="60" spans="1:25" x14ac:dyDescent="0.25">
      <c r="A60" s="17">
        <v>43054</v>
      </c>
      <c r="B60" s="2">
        <v>319</v>
      </c>
      <c r="C60" s="3">
        <v>1.02</v>
      </c>
      <c r="D60" s="3">
        <v>0.87</v>
      </c>
      <c r="E60" s="4">
        <v>-2.6</v>
      </c>
      <c r="F60" s="4">
        <v>-1.3</v>
      </c>
      <c r="G60" s="4">
        <v>-3.5</v>
      </c>
      <c r="H60" s="3">
        <v>98.5</v>
      </c>
      <c r="I60" s="3">
        <v>82.1</v>
      </c>
      <c r="J60" s="3">
        <v>1.8</v>
      </c>
      <c r="K60" s="3">
        <v>6.7</v>
      </c>
      <c r="L60" s="3">
        <v>0.6</v>
      </c>
      <c r="M60" s="3">
        <v>304.00000000000028</v>
      </c>
      <c r="N60" s="3">
        <v>-0.8</v>
      </c>
      <c r="O60" s="4">
        <v>-3.8</v>
      </c>
      <c r="P60" s="4">
        <v>-2.5</v>
      </c>
      <c r="Q60" s="4">
        <v>-7.2</v>
      </c>
      <c r="R60" s="3">
        <v>-0.1</v>
      </c>
      <c r="S60" s="4">
        <v>2.2000000000000002</v>
      </c>
      <c r="T60" s="19">
        <v>0.45600000000000002</v>
      </c>
      <c r="U60" s="19">
        <v>9.9000000000000005E-2</v>
      </c>
      <c r="V60" s="5">
        <f t="shared" si="1"/>
        <v>0</v>
      </c>
      <c r="W60" s="5">
        <f t="shared" si="0"/>
        <v>-999</v>
      </c>
      <c r="X60">
        <v>201711</v>
      </c>
      <c r="Y60">
        <v>2017</v>
      </c>
    </row>
    <row r="61" spans="1:25" x14ac:dyDescent="0.25">
      <c r="A61" s="17">
        <v>43055</v>
      </c>
      <c r="B61" s="2">
        <v>320</v>
      </c>
      <c r="C61" s="3">
        <v>4.87</v>
      </c>
      <c r="D61" s="3">
        <v>4.3600000000000003</v>
      </c>
      <c r="E61" s="4">
        <v>-3.6</v>
      </c>
      <c r="F61" s="4">
        <v>1.7</v>
      </c>
      <c r="G61" s="4">
        <v>-7.4</v>
      </c>
      <c r="H61" s="3">
        <v>98</v>
      </c>
      <c r="I61" s="3">
        <v>63.2</v>
      </c>
      <c r="J61" s="3">
        <v>0.7</v>
      </c>
      <c r="K61" s="3">
        <v>3.6</v>
      </c>
      <c r="L61" s="3">
        <v>0</v>
      </c>
      <c r="M61" s="3">
        <v>302.00000000000006</v>
      </c>
      <c r="N61" s="3">
        <v>-0.8</v>
      </c>
      <c r="O61" s="4">
        <v>-6.7</v>
      </c>
      <c r="P61" s="4">
        <v>-2</v>
      </c>
      <c r="Q61" s="4">
        <v>-17.3</v>
      </c>
      <c r="R61" s="3">
        <v>0</v>
      </c>
      <c r="S61" s="4">
        <v>2.2000000000000002</v>
      </c>
      <c r="T61" s="19">
        <v>0.436</v>
      </c>
      <c r="U61" s="19">
        <v>0.254</v>
      </c>
      <c r="V61" s="5">
        <f t="shared" si="1"/>
        <v>0</v>
      </c>
      <c r="W61" s="5">
        <f t="shared" si="0"/>
        <v>-999</v>
      </c>
      <c r="X61">
        <v>201711</v>
      </c>
      <c r="Y61">
        <v>2017</v>
      </c>
    </row>
    <row r="62" spans="1:25" x14ac:dyDescent="0.25">
      <c r="A62" s="17">
        <v>43056</v>
      </c>
      <c r="B62" s="2">
        <v>321</v>
      </c>
      <c r="C62" s="3">
        <v>2.29</v>
      </c>
      <c r="D62" s="3">
        <v>2.02</v>
      </c>
      <c r="E62" s="4">
        <v>-4.5999999999999996</v>
      </c>
      <c r="F62" s="4">
        <v>-3.1</v>
      </c>
      <c r="G62" s="4">
        <v>-6.7</v>
      </c>
      <c r="H62" s="3">
        <v>97.5</v>
      </c>
      <c r="I62" s="3">
        <v>70.8</v>
      </c>
      <c r="J62" s="3">
        <v>2</v>
      </c>
      <c r="K62" s="3">
        <v>7.4</v>
      </c>
      <c r="L62" s="3">
        <v>2.2799999999999998</v>
      </c>
      <c r="M62" s="3">
        <v>317.00000000000017</v>
      </c>
      <c r="N62" s="3">
        <v>-0.9</v>
      </c>
      <c r="O62" s="4">
        <v>-7.1</v>
      </c>
      <c r="P62" s="4">
        <v>-5</v>
      </c>
      <c r="Q62" s="4">
        <v>-16.100000000000001</v>
      </c>
      <c r="R62" s="3">
        <v>-0.1</v>
      </c>
      <c r="S62" s="4">
        <v>2.2000000000000002</v>
      </c>
      <c r="T62" s="19">
        <v>0.34399999999999997</v>
      </c>
      <c r="U62" s="19">
        <v>0.14199999999999999</v>
      </c>
      <c r="V62" s="5">
        <f t="shared" si="1"/>
        <v>0</v>
      </c>
      <c r="W62" s="5">
        <f t="shared" si="0"/>
        <v>-999</v>
      </c>
      <c r="X62">
        <v>201711</v>
      </c>
      <c r="Y62">
        <v>2017</v>
      </c>
    </row>
    <row r="63" spans="1:25" x14ac:dyDescent="0.25">
      <c r="A63" s="17">
        <v>43057</v>
      </c>
      <c r="B63" s="2">
        <v>322</v>
      </c>
      <c r="C63" s="3">
        <v>3.86</v>
      </c>
      <c r="D63" s="3">
        <v>3.44</v>
      </c>
      <c r="E63" s="4">
        <v>-4.8</v>
      </c>
      <c r="F63" s="4">
        <v>-0.4</v>
      </c>
      <c r="G63" s="4">
        <v>-7.5</v>
      </c>
      <c r="H63" s="3">
        <v>97.2</v>
      </c>
      <c r="I63" s="3">
        <v>64.8</v>
      </c>
      <c r="J63" s="3">
        <v>1.4</v>
      </c>
      <c r="K63" s="3">
        <v>5.3</v>
      </c>
      <c r="L63" s="3">
        <v>0</v>
      </c>
      <c r="M63" s="3">
        <v>308.00000000000028</v>
      </c>
      <c r="N63" s="3">
        <v>-1.1000000000000001</v>
      </c>
      <c r="O63" s="4">
        <v>-8.1999999999999993</v>
      </c>
      <c r="P63" s="4">
        <v>-3.9</v>
      </c>
      <c r="Q63" s="4">
        <v>-13.8</v>
      </c>
      <c r="R63" s="3">
        <v>-0.1</v>
      </c>
      <c r="S63" s="4">
        <v>2.1</v>
      </c>
      <c r="T63" s="19">
        <v>0.38400000000000001</v>
      </c>
      <c r="U63" s="19">
        <v>0.20899999999999999</v>
      </c>
      <c r="V63" s="5">
        <f t="shared" si="1"/>
        <v>0</v>
      </c>
      <c r="W63" s="5">
        <f t="shared" si="0"/>
        <v>-999</v>
      </c>
      <c r="X63">
        <v>201711</v>
      </c>
      <c r="Y63">
        <v>2017</v>
      </c>
    </row>
    <row r="64" spans="1:25" x14ac:dyDescent="0.25">
      <c r="A64" s="17">
        <v>43058</v>
      </c>
      <c r="B64" s="2">
        <v>323</v>
      </c>
      <c r="C64" s="3">
        <v>3.49</v>
      </c>
      <c r="D64" s="3">
        <v>2.96</v>
      </c>
      <c r="E64" s="4">
        <v>-4.4000000000000004</v>
      </c>
      <c r="F64" s="4">
        <v>-1.6</v>
      </c>
      <c r="G64" s="4">
        <v>-6.8</v>
      </c>
      <c r="H64" s="3">
        <v>97.8</v>
      </c>
      <c r="I64" s="3">
        <v>72.2</v>
      </c>
      <c r="J64" s="3">
        <v>2</v>
      </c>
      <c r="K64" s="3">
        <v>6.1</v>
      </c>
      <c r="L64" s="3">
        <v>0</v>
      </c>
      <c r="M64" s="3">
        <v>308</v>
      </c>
      <c r="N64" s="3">
        <v>-1</v>
      </c>
      <c r="O64" s="4">
        <v>-6.3</v>
      </c>
      <c r="P64" s="4">
        <v>-3</v>
      </c>
      <c r="Q64" s="4">
        <v>-14.2</v>
      </c>
      <c r="R64" s="3">
        <v>-0.1</v>
      </c>
      <c r="S64" s="4">
        <v>2.1</v>
      </c>
      <c r="T64" s="19">
        <v>0.39200000000000002</v>
      </c>
      <c r="U64" s="19">
        <v>0.151</v>
      </c>
      <c r="V64" s="5">
        <f t="shared" si="1"/>
        <v>0</v>
      </c>
      <c r="W64" s="5">
        <f t="shared" si="0"/>
        <v>-999</v>
      </c>
      <c r="X64">
        <v>201711</v>
      </c>
      <c r="Y64">
        <v>2017</v>
      </c>
    </row>
    <row r="65" spans="1:25" x14ac:dyDescent="0.25">
      <c r="A65" s="17">
        <v>43059</v>
      </c>
      <c r="B65" s="2">
        <v>324</v>
      </c>
      <c r="C65" s="3">
        <v>1.69</v>
      </c>
      <c r="D65" s="3">
        <v>1.57</v>
      </c>
      <c r="E65" s="4">
        <v>-2.8</v>
      </c>
      <c r="F65" s="4">
        <v>0</v>
      </c>
      <c r="G65" s="4">
        <v>-6.2</v>
      </c>
      <c r="H65" s="3">
        <v>98.2</v>
      </c>
      <c r="I65" s="3">
        <v>87.8</v>
      </c>
      <c r="J65" s="3">
        <v>1.3</v>
      </c>
      <c r="K65" s="3">
        <v>3.9</v>
      </c>
      <c r="L65" s="3">
        <v>2.64</v>
      </c>
      <c r="M65" s="3">
        <v>329</v>
      </c>
      <c r="N65" s="3">
        <v>-0.7</v>
      </c>
      <c r="O65" s="4">
        <v>-4.2</v>
      </c>
      <c r="P65" s="4">
        <v>-0.2</v>
      </c>
      <c r="Q65" s="4">
        <v>-14.6</v>
      </c>
      <c r="R65" s="3">
        <v>-0.1</v>
      </c>
      <c r="S65" s="4">
        <v>2.1</v>
      </c>
      <c r="T65" s="19">
        <v>0.53600000000000003</v>
      </c>
      <c r="U65" s="19">
        <v>7.3999999999999996E-2</v>
      </c>
      <c r="V65" s="5">
        <f t="shared" si="1"/>
        <v>0</v>
      </c>
      <c r="W65" s="5">
        <f t="shared" si="0"/>
        <v>-999</v>
      </c>
      <c r="X65">
        <v>201711</v>
      </c>
      <c r="Y65">
        <v>2017</v>
      </c>
    </row>
    <row r="66" spans="1:25" x14ac:dyDescent="0.25">
      <c r="A66" s="17">
        <v>43060</v>
      </c>
      <c r="B66" s="2">
        <v>325</v>
      </c>
      <c r="C66" s="3">
        <v>1.1499999999999999</v>
      </c>
      <c r="D66" s="3">
        <v>1.07</v>
      </c>
      <c r="E66" s="4">
        <v>-3.5</v>
      </c>
      <c r="F66" s="4">
        <v>-0.8</v>
      </c>
      <c r="G66" s="4">
        <v>-9</v>
      </c>
      <c r="H66" s="3">
        <v>99.3</v>
      </c>
      <c r="I66" s="3">
        <v>88.9</v>
      </c>
      <c r="J66" s="3">
        <v>2</v>
      </c>
      <c r="K66" s="3">
        <v>5.4</v>
      </c>
      <c r="L66" s="3">
        <v>1.32</v>
      </c>
      <c r="M66" s="3">
        <v>336.00000000000028</v>
      </c>
      <c r="N66" s="3">
        <v>-0.9</v>
      </c>
      <c r="O66" s="4">
        <v>-6</v>
      </c>
      <c r="P66" s="4">
        <v>-0.6</v>
      </c>
      <c r="Q66" s="4">
        <v>-19.399999999999999</v>
      </c>
      <c r="R66" s="3">
        <v>-0.1</v>
      </c>
      <c r="S66" s="4">
        <v>2.1</v>
      </c>
      <c r="T66" s="19">
        <v>0.51200000000000001</v>
      </c>
      <c r="U66" s="19">
        <v>6.4000000000000001E-2</v>
      </c>
      <c r="V66" s="5">
        <f t="shared" si="1"/>
        <v>0</v>
      </c>
      <c r="W66" s="5">
        <f t="shared" si="0"/>
        <v>-999</v>
      </c>
      <c r="X66">
        <v>201711</v>
      </c>
      <c r="Y66">
        <v>2017</v>
      </c>
    </row>
    <row r="67" spans="1:25" x14ac:dyDescent="0.25">
      <c r="A67" s="17">
        <v>43061</v>
      </c>
      <c r="B67" s="2">
        <v>326</v>
      </c>
      <c r="C67" s="3">
        <v>2.31</v>
      </c>
      <c r="D67" s="3">
        <v>1.88</v>
      </c>
      <c r="E67" s="4">
        <v>2.4</v>
      </c>
      <c r="F67" s="4">
        <v>6.3</v>
      </c>
      <c r="G67" s="4">
        <v>-0.9</v>
      </c>
      <c r="H67" s="3">
        <v>100</v>
      </c>
      <c r="I67" s="3">
        <v>96</v>
      </c>
      <c r="J67" s="3">
        <v>2</v>
      </c>
      <c r="K67" s="3">
        <v>5.8</v>
      </c>
      <c r="L67" s="3">
        <v>2.2999999999999998</v>
      </c>
      <c r="M67" s="3">
        <v>269.00000000000011</v>
      </c>
      <c r="N67" s="3">
        <v>-0.3</v>
      </c>
      <c r="O67" s="4">
        <v>0</v>
      </c>
      <c r="P67" s="4">
        <v>0.9</v>
      </c>
      <c r="Q67" s="4">
        <v>-2.9</v>
      </c>
      <c r="R67" s="3">
        <v>0</v>
      </c>
      <c r="S67" s="4">
        <v>2.1</v>
      </c>
      <c r="T67" s="19">
        <v>0.91600000000000004</v>
      </c>
      <c r="U67" s="19">
        <v>3.7999999999999999E-2</v>
      </c>
      <c r="V67" s="5">
        <f t="shared" si="1"/>
        <v>0</v>
      </c>
      <c r="W67" s="5">
        <f t="shared" si="0"/>
        <v>-999</v>
      </c>
      <c r="X67">
        <v>201711</v>
      </c>
      <c r="Y67">
        <v>2017</v>
      </c>
    </row>
    <row r="68" spans="1:25" x14ac:dyDescent="0.25">
      <c r="A68" s="17">
        <v>43062</v>
      </c>
      <c r="B68" s="2">
        <v>327</v>
      </c>
      <c r="C68" s="3">
        <v>0.82</v>
      </c>
      <c r="D68" s="3">
        <v>0.73</v>
      </c>
      <c r="E68" s="4">
        <v>0.7</v>
      </c>
      <c r="F68" s="4">
        <v>6.1</v>
      </c>
      <c r="G68" s="4">
        <v>-5.5</v>
      </c>
      <c r="H68" s="3">
        <v>99.3</v>
      </c>
      <c r="I68" s="3">
        <v>74.8</v>
      </c>
      <c r="J68" s="3">
        <v>1.8</v>
      </c>
      <c r="K68" s="3">
        <v>8.1999999999999993</v>
      </c>
      <c r="L68" s="3">
        <v>24.1</v>
      </c>
      <c r="M68" s="3">
        <v>244.00000000000023</v>
      </c>
      <c r="N68" s="3">
        <v>-0.3</v>
      </c>
      <c r="O68" s="4">
        <v>-2.5</v>
      </c>
      <c r="P68" s="4">
        <v>0.4</v>
      </c>
      <c r="Q68" s="4">
        <v>-13.2</v>
      </c>
      <c r="R68" s="3">
        <v>-0.1</v>
      </c>
      <c r="S68" s="4">
        <v>1.9</v>
      </c>
      <c r="T68" s="19">
        <v>0.70399999999999996</v>
      </c>
      <c r="U68" s="19">
        <v>0.23699999999999999</v>
      </c>
      <c r="V68" s="5">
        <f t="shared" si="1"/>
        <v>0</v>
      </c>
      <c r="W68" s="5">
        <f t="shared" si="0"/>
        <v>-999</v>
      </c>
      <c r="X68">
        <v>201711</v>
      </c>
      <c r="Y68">
        <v>2017</v>
      </c>
    </row>
    <row r="69" spans="1:25" x14ac:dyDescent="0.25">
      <c r="A69" s="17">
        <v>43063</v>
      </c>
      <c r="B69" s="2">
        <v>328</v>
      </c>
      <c r="C69" s="3">
        <v>4.29</v>
      </c>
      <c r="D69" s="3">
        <v>3.97</v>
      </c>
      <c r="E69" s="4">
        <v>-2.4</v>
      </c>
      <c r="F69" s="4">
        <v>3.8</v>
      </c>
      <c r="G69" s="4">
        <v>-7.4</v>
      </c>
      <c r="H69" s="3">
        <v>98.8</v>
      </c>
      <c r="I69" s="3">
        <v>65.3</v>
      </c>
      <c r="J69" s="3">
        <v>0.9</v>
      </c>
      <c r="K69" s="3">
        <v>4</v>
      </c>
      <c r="L69" s="3">
        <v>0.4</v>
      </c>
      <c r="M69" s="3">
        <v>246</v>
      </c>
      <c r="N69" s="3">
        <v>-1.4</v>
      </c>
      <c r="O69" s="4">
        <v>-6.3</v>
      </c>
      <c r="P69" s="4">
        <v>-0.3</v>
      </c>
      <c r="Q69" s="4">
        <v>-14.2</v>
      </c>
      <c r="R69" s="3">
        <v>-0.1</v>
      </c>
      <c r="S69" s="4">
        <v>1.8</v>
      </c>
      <c r="T69" s="19">
        <v>0.52300000000000002</v>
      </c>
      <c r="U69" s="19">
        <v>0.27800000000000002</v>
      </c>
      <c r="V69" s="5">
        <f t="shared" si="1"/>
        <v>0</v>
      </c>
      <c r="W69" s="5">
        <f t="shared" ref="W69:W132" si="4">IF(V69&gt;0,N69,-999)</f>
        <v>-999</v>
      </c>
      <c r="X69">
        <v>201711</v>
      </c>
      <c r="Y69">
        <v>2017</v>
      </c>
    </row>
    <row r="70" spans="1:25" x14ac:dyDescent="0.25">
      <c r="A70" s="17">
        <v>43064</v>
      </c>
      <c r="B70" s="2">
        <v>329</v>
      </c>
      <c r="C70" s="3">
        <v>2.06</v>
      </c>
      <c r="D70" s="3">
        <v>1.84</v>
      </c>
      <c r="E70" s="4">
        <v>-2.4</v>
      </c>
      <c r="F70" s="4">
        <v>-0.4</v>
      </c>
      <c r="G70" s="4">
        <v>-3.3</v>
      </c>
      <c r="H70" s="3">
        <v>98.6</v>
      </c>
      <c r="I70" s="3">
        <v>73.900000000000006</v>
      </c>
      <c r="J70" s="3">
        <v>1.2</v>
      </c>
      <c r="K70" s="3">
        <v>5.3</v>
      </c>
      <c r="L70" s="3">
        <v>4.5599999999999996</v>
      </c>
      <c r="M70" s="3">
        <v>289.00000000000017</v>
      </c>
      <c r="N70" s="3">
        <v>-0.9</v>
      </c>
      <c r="O70" s="4">
        <v>-3.1</v>
      </c>
      <c r="P70" s="4">
        <v>-0.7</v>
      </c>
      <c r="Q70" s="4">
        <v>-5.5</v>
      </c>
      <c r="R70" s="3">
        <v>-0.1</v>
      </c>
      <c r="S70" s="4">
        <v>1.8</v>
      </c>
      <c r="T70" s="19">
        <v>0.438</v>
      </c>
      <c r="U70" s="19">
        <v>0.155</v>
      </c>
      <c r="V70" s="5">
        <f t="shared" ref="V70:V133" si="5">IF(X70&lt;X71,M70,0)</f>
        <v>0</v>
      </c>
      <c r="W70" s="5">
        <f t="shared" si="4"/>
        <v>-999</v>
      </c>
      <c r="X70">
        <v>201711</v>
      </c>
      <c r="Y70">
        <v>2017</v>
      </c>
    </row>
    <row r="71" spans="1:25" x14ac:dyDescent="0.25">
      <c r="A71" s="17">
        <v>43065</v>
      </c>
      <c r="B71" s="2">
        <v>330</v>
      </c>
      <c r="C71" s="3">
        <v>2.34</v>
      </c>
      <c r="D71" s="3">
        <v>1.89</v>
      </c>
      <c r="E71" s="4">
        <v>1.4</v>
      </c>
      <c r="F71" s="4">
        <v>7</v>
      </c>
      <c r="G71" s="4">
        <v>-3.8</v>
      </c>
      <c r="H71" s="3">
        <v>98</v>
      </c>
      <c r="I71" s="3">
        <v>54.7</v>
      </c>
      <c r="J71" s="3">
        <v>2.5</v>
      </c>
      <c r="K71" s="3">
        <v>7.6</v>
      </c>
      <c r="L71" s="3">
        <v>2.2999999999999998</v>
      </c>
      <c r="M71" s="3">
        <v>256.00000000000023</v>
      </c>
      <c r="N71" s="3">
        <v>-0.4</v>
      </c>
      <c r="O71" s="4">
        <v>-2.7</v>
      </c>
      <c r="P71" s="4">
        <v>0.4</v>
      </c>
      <c r="Q71" s="4">
        <v>-12.6</v>
      </c>
      <c r="R71" s="3">
        <v>-0.1</v>
      </c>
      <c r="S71" s="4">
        <v>1.9</v>
      </c>
      <c r="T71" s="19">
        <v>0.54800000000000004</v>
      </c>
      <c r="U71" s="19">
        <v>0.45400000000000001</v>
      </c>
      <c r="V71" s="5">
        <f t="shared" si="5"/>
        <v>0</v>
      </c>
      <c r="W71" s="5">
        <f t="shared" si="4"/>
        <v>-999</v>
      </c>
      <c r="X71">
        <v>201711</v>
      </c>
      <c r="Y71">
        <v>2017</v>
      </c>
    </row>
    <row r="72" spans="1:25" x14ac:dyDescent="0.25">
      <c r="A72" s="17">
        <v>43066</v>
      </c>
      <c r="B72" s="2">
        <v>331</v>
      </c>
      <c r="C72" s="3">
        <v>3.63</v>
      </c>
      <c r="D72" s="3">
        <v>3.01</v>
      </c>
      <c r="E72" s="4">
        <v>-4.3</v>
      </c>
      <c r="F72" s="4">
        <v>-0.1</v>
      </c>
      <c r="G72" s="4">
        <v>-10.1</v>
      </c>
      <c r="H72" s="3">
        <v>96.5</v>
      </c>
      <c r="I72" s="3">
        <v>55.5</v>
      </c>
      <c r="J72" s="3">
        <v>2.4</v>
      </c>
      <c r="K72" s="3">
        <v>6.5</v>
      </c>
      <c r="L72" s="3">
        <v>0</v>
      </c>
      <c r="M72" s="3">
        <v>254</v>
      </c>
      <c r="N72" s="3">
        <v>-1.3</v>
      </c>
      <c r="O72" s="4">
        <v>-9.1999999999999993</v>
      </c>
      <c r="P72" s="4">
        <v>-3.6</v>
      </c>
      <c r="Q72" s="4">
        <v>-16.8</v>
      </c>
      <c r="R72" s="3">
        <v>-0.1</v>
      </c>
      <c r="S72" s="4">
        <v>1.8</v>
      </c>
      <c r="T72" s="19">
        <v>0.33600000000000002</v>
      </c>
      <c r="U72" s="19">
        <v>0.27</v>
      </c>
      <c r="V72" s="5">
        <f t="shared" si="5"/>
        <v>0</v>
      </c>
      <c r="W72" s="5">
        <f t="shared" si="4"/>
        <v>-999</v>
      </c>
      <c r="X72">
        <v>201711</v>
      </c>
      <c r="Y72">
        <v>2017</v>
      </c>
    </row>
    <row r="73" spans="1:25" x14ac:dyDescent="0.25">
      <c r="A73" s="17">
        <v>43067</v>
      </c>
      <c r="B73" s="2">
        <v>332</v>
      </c>
      <c r="C73" s="3">
        <v>0.64</v>
      </c>
      <c r="D73" s="3">
        <v>0.55000000000000004</v>
      </c>
      <c r="E73" s="4">
        <v>-4.5999999999999996</v>
      </c>
      <c r="F73" s="4">
        <v>-3.8</v>
      </c>
      <c r="G73" s="4">
        <v>-5.9</v>
      </c>
      <c r="H73" s="3">
        <v>96.8</v>
      </c>
      <c r="I73" s="3">
        <v>70.3</v>
      </c>
      <c r="J73" s="3">
        <v>2.1</v>
      </c>
      <c r="K73" s="3">
        <v>6.8</v>
      </c>
      <c r="L73" s="3">
        <v>5.88</v>
      </c>
      <c r="M73" s="3">
        <v>301.00000000000017</v>
      </c>
      <c r="N73" s="3">
        <v>-1.7</v>
      </c>
      <c r="O73" s="4">
        <v>-5.9</v>
      </c>
      <c r="P73" s="4">
        <v>-4.5</v>
      </c>
      <c r="Q73" s="4">
        <v>-10.8</v>
      </c>
      <c r="R73" s="3">
        <v>-0.1</v>
      </c>
      <c r="S73" s="4">
        <v>1.8</v>
      </c>
      <c r="T73" s="19">
        <v>0.32400000000000001</v>
      </c>
      <c r="U73" s="19">
        <v>0.13700000000000001</v>
      </c>
      <c r="V73" s="5">
        <f t="shared" si="5"/>
        <v>0</v>
      </c>
      <c r="W73" s="5">
        <f t="shared" si="4"/>
        <v>-999</v>
      </c>
      <c r="X73">
        <v>201711</v>
      </c>
      <c r="Y73">
        <v>2017</v>
      </c>
    </row>
    <row r="74" spans="1:25" x14ac:dyDescent="0.25">
      <c r="A74" s="17">
        <v>43068</v>
      </c>
      <c r="B74" s="2">
        <v>333</v>
      </c>
      <c r="C74" s="3">
        <v>2.62</v>
      </c>
      <c r="D74" s="3">
        <v>2.2799999999999998</v>
      </c>
      <c r="E74" s="4">
        <v>-3.8</v>
      </c>
      <c r="F74" s="4">
        <v>-0.2</v>
      </c>
      <c r="G74" s="4">
        <v>-5.6</v>
      </c>
      <c r="H74" s="3">
        <v>96.9</v>
      </c>
      <c r="I74" s="3">
        <v>65.099999999999994</v>
      </c>
      <c r="J74" s="3">
        <v>2.1</v>
      </c>
      <c r="K74" s="3">
        <v>6.6</v>
      </c>
      <c r="L74" s="3">
        <v>0</v>
      </c>
      <c r="M74" s="3">
        <v>292.00000000000028</v>
      </c>
      <c r="N74" s="3">
        <v>-1.2</v>
      </c>
      <c r="O74" s="4">
        <v>-7.3</v>
      </c>
      <c r="P74" s="4">
        <v>-3.2</v>
      </c>
      <c r="Q74" s="4">
        <v>-16.2</v>
      </c>
      <c r="R74" s="3">
        <v>-0.1</v>
      </c>
      <c r="S74" s="4">
        <v>1.8</v>
      </c>
      <c r="T74" s="19">
        <v>0.39200000000000002</v>
      </c>
      <c r="U74" s="19">
        <v>0.21</v>
      </c>
      <c r="V74" s="5">
        <f t="shared" si="5"/>
        <v>0</v>
      </c>
      <c r="W74" s="5">
        <f t="shared" si="4"/>
        <v>-999</v>
      </c>
      <c r="X74">
        <v>201711</v>
      </c>
      <c r="Y74">
        <v>2017</v>
      </c>
    </row>
    <row r="75" spans="1:25" x14ac:dyDescent="0.25">
      <c r="A75" s="17">
        <v>43069</v>
      </c>
      <c r="B75" s="2">
        <v>334</v>
      </c>
      <c r="C75" s="3">
        <v>1.62</v>
      </c>
      <c r="D75" s="3">
        <v>1.47</v>
      </c>
      <c r="E75" s="4">
        <v>-4.5999999999999996</v>
      </c>
      <c r="F75" s="4">
        <v>-3.2</v>
      </c>
      <c r="G75" s="4">
        <v>-5.7</v>
      </c>
      <c r="H75" s="3">
        <v>97.5</v>
      </c>
      <c r="I75" s="3">
        <v>96.3</v>
      </c>
      <c r="J75" s="3">
        <v>1.1000000000000001</v>
      </c>
      <c r="K75" s="3">
        <v>4.4000000000000004</v>
      </c>
      <c r="L75" s="3">
        <v>6</v>
      </c>
      <c r="M75" s="3">
        <v>336.00000000000028</v>
      </c>
      <c r="N75" s="3">
        <v>-1</v>
      </c>
      <c r="O75" s="4">
        <v>-5.2</v>
      </c>
      <c r="P75" s="4">
        <v>-2.9</v>
      </c>
      <c r="Q75" s="4">
        <v>-14.3</v>
      </c>
      <c r="R75" s="3">
        <v>-0.1</v>
      </c>
      <c r="S75" s="4">
        <v>1.8</v>
      </c>
      <c r="T75" s="19">
        <v>0.46400000000000002</v>
      </c>
      <c r="U75" s="19">
        <v>1.7999999999999999E-2</v>
      </c>
      <c r="V75" s="5">
        <f t="shared" si="5"/>
        <v>336.00000000000028</v>
      </c>
      <c r="W75" s="5">
        <f t="shared" si="4"/>
        <v>-1</v>
      </c>
      <c r="X75">
        <v>201711</v>
      </c>
      <c r="Y75">
        <v>2017</v>
      </c>
    </row>
    <row r="76" spans="1:25" x14ac:dyDescent="0.25">
      <c r="A76" s="17">
        <v>43070</v>
      </c>
      <c r="B76" s="2">
        <v>335</v>
      </c>
      <c r="C76" s="3">
        <v>2.14</v>
      </c>
      <c r="D76" s="3">
        <v>1.99</v>
      </c>
      <c r="E76" s="4">
        <v>-5.7</v>
      </c>
      <c r="F76" s="4">
        <v>-4.3</v>
      </c>
      <c r="G76" s="4">
        <v>-7.9</v>
      </c>
      <c r="H76" s="3">
        <v>97.2</v>
      </c>
      <c r="I76" s="3">
        <v>94.2</v>
      </c>
      <c r="J76" s="3">
        <v>1.1000000000000001</v>
      </c>
      <c r="K76" s="3">
        <v>3.6</v>
      </c>
      <c r="L76" s="3">
        <v>0.84</v>
      </c>
      <c r="M76" s="3">
        <v>335</v>
      </c>
      <c r="N76" s="3">
        <v>-0.9</v>
      </c>
      <c r="O76" s="4">
        <v>-8</v>
      </c>
      <c r="P76" s="4">
        <v>-4.2</v>
      </c>
      <c r="Q76" s="4">
        <v>-16</v>
      </c>
      <c r="R76" s="3">
        <v>-0.1</v>
      </c>
      <c r="S76" s="4">
        <v>1.9</v>
      </c>
      <c r="T76" s="19">
        <v>0.41799999999999998</v>
      </c>
      <c r="U76" s="19">
        <v>2.5999999999999999E-2</v>
      </c>
      <c r="V76" s="5">
        <f t="shared" si="5"/>
        <v>0</v>
      </c>
      <c r="W76" s="5">
        <f t="shared" si="4"/>
        <v>-999</v>
      </c>
      <c r="X76">
        <v>201712</v>
      </c>
      <c r="Y76">
        <v>2017</v>
      </c>
    </row>
    <row r="77" spans="1:25" x14ac:dyDescent="0.25">
      <c r="A77" s="17">
        <v>43071</v>
      </c>
      <c r="B77" s="2">
        <v>336</v>
      </c>
      <c r="C77" s="3">
        <v>1.88</v>
      </c>
      <c r="D77" s="3">
        <v>1.75</v>
      </c>
      <c r="E77" s="4">
        <v>-6.1</v>
      </c>
      <c r="F77" s="4">
        <v>-5.0999999999999996</v>
      </c>
      <c r="G77" s="4">
        <v>-10.7</v>
      </c>
      <c r="H77" s="3">
        <v>96.9</v>
      </c>
      <c r="I77" s="3">
        <v>91.5</v>
      </c>
      <c r="J77" s="3">
        <v>0.2</v>
      </c>
      <c r="K77" s="3">
        <v>2</v>
      </c>
      <c r="L77" s="3">
        <v>8.16</v>
      </c>
      <c r="M77" s="3">
        <v>400.00000000000034</v>
      </c>
      <c r="N77" s="3">
        <v>-1</v>
      </c>
      <c r="O77" s="4">
        <v>-7.3</v>
      </c>
      <c r="P77" s="4">
        <v>-5.3</v>
      </c>
      <c r="Q77" s="4">
        <v>-19.899999999999999</v>
      </c>
      <c r="R77" s="3">
        <v>-0.1</v>
      </c>
      <c r="S77" s="4">
        <v>1.8</v>
      </c>
      <c r="T77" s="19">
        <v>0.38200000000000001</v>
      </c>
      <c r="U77" s="19">
        <v>3.5999999999999997E-2</v>
      </c>
      <c r="V77" s="5">
        <f t="shared" si="5"/>
        <v>0</v>
      </c>
      <c r="W77" s="5">
        <f t="shared" si="4"/>
        <v>-999</v>
      </c>
      <c r="X77">
        <v>201712</v>
      </c>
      <c r="Y77">
        <v>2017</v>
      </c>
    </row>
    <row r="78" spans="1:25" x14ac:dyDescent="0.25">
      <c r="A78" s="17">
        <v>43072</v>
      </c>
      <c r="B78" s="2">
        <v>337</v>
      </c>
      <c r="C78" s="3">
        <v>3.79</v>
      </c>
      <c r="D78" s="3">
        <v>3.53</v>
      </c>
      <c r="E78" s="4">
        <v>-7.6</v>
      </c>
      <c r="F78" s="4">
        <v>-5.0999999999999996</v>
      </c>
      <c r="G78" s="4">
        <v>-9.6999999999999993</v>
      </c>
      <c r="H78" s="3">
        <v>96.7</v>
      </c>
      <c r="I78" s="3">
        <v>81.400000000000006</v>
      </c>
      <c r="J78" s="3">
        <v>1.8</v>
      </c>
      <c r="K78" s="3">
        <v>4.7</v>
      </c>
      <c r="L78" s="3">
        <v>0.72</v>
      </c>
      <c r="M78" s="3">
        <v>394.00000000000011</v>
      </c>
      <c r="N78" s="3">
        <v>-0.8</v>
      </c>
      <c r="O78" s="4">
        <v>-10.6</v>
      </c>
      <c r="P78" s="4">
        <v>-5.3</v>
      </c>
      <c r="Q78" s="4">
        <v>-19.5</v>
      </c>
      <c r="R78" s="3">
        <v>-0.1</v>
      </c>
      <c r="S78" s="4">
        <v>1.9</v>
      </c>
      <c r="T78" s="19">
        <v>0.34</v>
      </c>
      <c r="U78" s="19">
        <v>7.8E-2</v>
      </c>
      <c r="V78" s="5">
        <f t="shared" si="5"/>
        <v>0</v>
      </c>
      <c r="W78" s="5">
        <f t="shared" si="4"/>
        <v>-999</v>
      </c>
      <c r="X78">
        <v>201712</v>
      </c>
      <c r="Y78">
        <v>2017</v>
      </c>
    </row>
    <row r="79" spans="1:25" x14ac:dyDescent="0.25">
      <c r="A79" s="17">
        <v>43073</v>
      </c>
      <c r="B79" s="2">
        <v>338</v>
      </c>
      <c r="C79" s="3">
        <v>4.2699999999999996</v>
      </c>
      <c r="D79" s="3">
        <v>3.76</v>
      </c>
      <c r="E79" s="4">
        <v>-7.1</v>
      </c>
      <c r="F79" s="4">
        <v>-2.4</v>
      </c>
      <c r="G79" s="4">
        <v>-14.1</v>
      </c>
      <c r="H79" s="3">
        <v>94.6</v>
      </c>
      <c r="I79" s="3">
        <v>63.1</v>
      </c>
      <c r="J79" s="3">
        <v>1.2</v>
      </c>
      <c r="K79" s="3">
        <v>5.4</v>
      </c>
      <c r="L79" s="3">
        <v>0</v>
      </c>
      <c r="M79" s="3">
        <v>379</v>
      </c>
      <c r="N79" s="3">
        <v>-1</v>
      </c>
      <c r="O79" s="4">
        <v>-12.1</v>
      </c>
      <c r="P79" s="4">
        <v>-5.3</v>
      </c>
      <c r="Q79" s="4">
        <v>-24.5</v>
      </c>
      <c r="R79" s="3">
        <v>0</v>
      </c>
      <c r="S79" s="4">
        <v>1.9</v>
      </c>
      <c r="T79" s="19">
        <v>0.32300000000000001</v>
      </c>
      <c r="U79" s="19">
        <v>0.189</v>
      </c>
      <c r="V79" s="5">
        <f t="shared" si="5"/>
        <v>0</v>
      </c>
      <c r="W79" s="5">
        <f t="shared" si="4"/>
        <v>-999</v>
      </c>
      <c r="X79">
        <v>201712</v>
      </c>
      <c r="Y79">
        <v>2017</v>
      </c>
    </row>
    <row r="80" spans="1:25" x14ac:dyDescent="0.25">
      <c r="A80" s="17">
        <v>43074</v>
      </c>
      <c r="B80" s="2">
        <v>339</v>
      </c>
      <c r="C80" s="3">
        <v>2.5099999999999998</v>
      </c>
      <c r="D80" s="3">
        <v>2.15</v>
      </c>
      <c r="E80" s="4">
        <v>-2.8</v>
      </c>
      <c r="F80" s="4">
        <v>-0.1</v>
      </c>
      <c r="G80" s="4">
        <v>-7.8</v>
      </c>
      <c r="H80" s="3">
        <v>98.3</v>
      </c>
      <c r="I80" s="3">
        <v>80.3</v>
      </c>
      <c r="J80" s="3">
        <v>1.4</v>
      </c>
      <c r="K80" s="3">
        <v>4.7</v>
      </c>
      <c r="L80" s="3">
        <v>0</v>
      </c>
      <c r="M80" s="3">
        <v>371</v>
      </c>
      <c r="N80" s="3">
        <v>-0.9</v>
      </c>
      <c r="O80" s="4">
        <v>-5.7</v>
      </c>
      <c r="P80" s="4">
        <v>-0.5</v>
      </c>
      <c r="Q80" s="4">
        <v>-16.3</v>
      </c>
      <c r="R80" s="3">
        <v>-0.1</v>
      </c>
      <c r="S80" s="4">
        <v>1.8</v>
      </c>
      <c r="T80" s="19">
        <v>0.48699999999999999</v>
      </c>
      <c r="U80" s="19">
        <v>0.11899999999999999</v>
      </c>
      <c r="V80" s="5">
        <f t="shared" si="5"/>
        <v>0</v>
      </c>
      <c r="W80" s="5">
        <f t="shared" si="4"/>
        <v>-999</v>
      </c>
      <c r="X80">
        <v>201712</v>
      </c>
      <c r="Y80">
        <v>2017</v>
      </c>
    </row>
    <row r="81" spans="1:25" x14ac:dyDescent="0.25">
      <c r="A81" s="17">
        <v>43075</v>
      </c>
      <c r="B81" s="2">
        <v>340</v>
      </c>
      <c r="C81" s="3">
        <v>4.47</v>
      </c>
      <c r="D81" s="3">
        <v>3.91</v>
      </c>
      <c r="E81" s="4">
        <v>-5.8</v>
      </c>
      <c r="F81" s="4">
        <v>2.2999999999999998</v>
      </c>
      <c r="G81" s="4">
        <v>-11.4</v>
      </c>
      <c r="H81" s="3">
        <v>98</v>
      </c>
      <c r="I81" s="3">
        <v>61.3</v>
      </c>
      <c r="J81" s="3">
        <v>0.6</v>
      </c>
      <c r="K81" s="3">
        <v>4</v>
      </c>
      <c r="L81" s="3">
        <v>0</v>
      </c>
      <c r="M81" s="3">
        <v>357.00000000000023</v>
      </c>
      <c r="N81" s="3">
        <v>-0.8</v>
      </c>
      <c r="O81" s="4">
        <v>-14.7</v>
      </c>
      <c r="P81" s="4">
        <v>-5.4</v>
      </c>
      <c r="Q81" s="4">
        <v>-21.5</v>
      </c>
      <c r="R81" s="3">
        <v>0</v>
      </c>
      <c r="S81" s="4">
        <v>1.8</v>
      </c>
      <c r="T81" s="19">
        <v>0.442</v>
      </c>
      <c r="U81" s="19">
        <v>0.27900000000000003</v>
      </c>
      <c r="V81" s="5">
        <f t="shared" si="5"/>
        <v>0</v>
      </c>
      <c r="W81" s="5">
        <f t="shared" si="4"/>
        <v>-999</v>
      </c>
      <c r="X81">
        <v>201712</v>
      </c>
      <c r="Y81">
        <v>2017</v>
      </c>
    </row>
    <row r="82" spans="1:25" x14ac:dyDescent="0.25">
      <c r="A82" s="17">
        <v>43076</v>
      </c>
      <c r="B82" s="2">
        <v>341</v>
      </c>
      <c r="C82" s="3">
        <v>4.45</v>
      </c>
      <c r="D82" s="3">
        <v>3.95</v>
      </c>
      <c r="E82" s="4">
        <v>-5.5</v>
      </c>
      <c r="F82" s="4">
        <v>10.5</v>
      </c>
      <c r="G82" s="4">
        <v>-11.3</v>
      </c>
      <c r="H82" s="3">
        <v>98.6</v>
      </c>
      <c r="I82" s="3">
        <v>40.4</v>
      </c>
      <c r="J82" s="3">
        <v>0.3</v>
      </c>
      <c r="K82" s="3">
        <v>2.2000000000000002</v>
      </c>
      <c r="L82" s="3">
        <v>0</v>
      </c>
      <c r="M82" s="3">
        <v>348</v>
      </c>
      <c r="N82" s="3">
        <v>-1.6</v>
      </c>
      <c r="O82" s="4">
        <v>-17.8</v>
      </c>
      <c r="P82" s="4">
        <v>-6.8</v>
      </c>
      <c r="Q82" s="4">
        <v>-23</v>
      </c>
      <c r="R82" s="3">
        <v>-0.1</v>
      </c>
      <c r="S82" s="4">
        <v>1.8</v>
      </c>
      <c r="T82" s="19">
        <v>0.51300000000000001</v>
      </c>
      <c r="U82" s="19">
        <v>0.75600000000000001</v>
      </c>
      <c r="V82" s="5">
        <f t="shared" si="5"/>
        <v>0</v>
      </c>
      <c r="W82" s="5">
        <f t="shared" si="4"/>
        <v>-999</v>
      </c>
      <c r="X82">
        <v>201712</v>
      </c>
      <c r="Y82">
        <v>2017</v>
      </c>
    </row>
    <row r="83" spans="1:25" x14ac:dyDescent="0.25">
      <c r="A83" s="17">
        <v>43077</v>
      </c>
      <c r="B83" s="2">
        <v>342</v>
      </c>
      <c r="C83" s="3">
        <v>4.3899999999999997</v>
      </c>
      <c r="D83" s="3">
        <v>3.94</v>
      </c>
      <c r="E83" s="4">
        <v>-6.6</v>
      </c>
      <c r="F83" s="4">
        <v>4.4000000000000004</v>
      </c>
      <c r="G83" s="4">
        <v>-11.6</v>
      </c>
      <c r="H83" s="3">
        <v>96.9</v>
      </c>
      <c r="I83" s="3">
        <v>38.1</v>
      </c>
      <c r="J83" s="3">
        <v>0.7</v>
      </c>
      <c r="K83" s="3">
        <v>2.8</v>
      </c>
      <c r="L83" s="3">
        <v>0</v>
      </c>
      <c r="M83" s="3">
        <v>351</v>
      </c>
      <c r="N83" s="3">
        <v>-1.9</v>
      </c>
      <c r="O83" s="4">
        <v>-19.8</v>
      </c>
      <c r="P83" s="4">
        <v>-6.3</v>
      </c>
      <c r="Q83" s="4">
        <v>-24.9</v>
      </c>
      <c r="R83" s="3">
        <v>-0.1</v>
      </c>
      <c r="S83" s="4">
        <v>1.8</v>
      </c>
      <c r="T83" s="19">
        <v>0.31900000000000001</v>
      </c>
      <c r="U83" s="19">
        <v>0.51800000000000002</v>
      </c>
      <c r="V83" s="5">
        <f t="shared" si="5"/>
        <v>0</v>
      </c>
      <c r="W83" s="5">
        <f t="shared" si="4"/>
        <v>-999</v>
      </c>
      <c r="X83">
        <v>201712</v>
      </c>
      <c r="Y83">
        <v>2017</v>
      </c>
    </row>
    <row r="84" spans="1:25" x14ac:dyDescent="0.25">
      <c r="A84" s="17">
        <v>43078</v>
      </c>
      <c r="B84" s="2">
        <v>343</v>
      </c>
      <c r="C84" s="3">
        <v>4.3600000000000003</v>
      </c>
      <c r="D84" s="3">
        <v>3.8</v>
      </c>
      <c r="E84" s="4">
        <v>-5.4</v>
      </c>
      <c r="F84" s="4">
        <v>1.3</v>
      </c>
      <c r="G84" s="4">
        <v>-10.1</v>
      </c>
      <c r="H84" s="3">
        <v>93.2</v>
      </c>
      <c r="I84" s="3">
        <v>51.5</v>
      </c>
      <c r="J84" s="3">
        <v>1.2</v>
      </c>
      <c r="K84" s="3">
        <v>3.9</v>
      </c>
      <c r="L84" s="3">
        <v>0</v>
      </c>
      <c r="M84" s="3">
        <v>359</v>
      </c>
      <c r="N84" s="3">
        <v>-2</v>
      </c>
      <c r="O84" s="4">
        <v>-14.6</v>
      </c>
      <c r="P84" s="4">
        <v>-5.9</v>
      </c>
      <c r="Q84" s="4">
        <v>-21.3</v>
      </c>
      <c r="R84" s="3">
        <v>-0.2</v>
      </c>
      <c r="S84" s="4">
        <v>1.7</v>
      </c>
      <c r="T84" s="19">
        <v>0.34499999999999997</v>
      </c>
      <c r="U84" s="19">
        <v>0.32500000000000001</v>
      </c>
      <c r="V84" s="5">
        <f t="shared" si="5"/>
        <v>0</v>
      </c>
      <c r="W84" s="5">
        <f t="shared" si="4"/>
        <v>-999</v>
      </c>
      <c r="X84">
        <v>201712</v>
      </c>
      <c r="Y84">
        <v>2017</v>
      </c>
    </row>
    <row r="85" spans="1:25" x14ac:dyDescent="0.25">
      <c r="A85" s="17">
        <v>43079</v>
      </c>
      <c r="B85" s="2">
        <v>344</v>
      </c>
      <c r="C85" s="3">
        <v>3.9</v>
      </c>
      <c r="D85" s="3">
        <v>3.39</v>
      </c>
      <c r="E85" s="4">
        <v>-1.5</v>
      </c>
      <c r="F85" s="4">
        <v>10.7</v>
      </c>
      <c r="G85" s="4">
        <v>-5.6</v>
      </c>
      <c r="H85" s="3">
        <v>89.2</v>
      </c>
      <c r="I85" s="3">
        <v>25.9</v>
      </c>
      <c r="J85" s="3">
        <v>0.6</v>
      </c>
      <c r="K85" s="3">
        <v>2.9</v>
      </c>
      <c r="L85" s="3">
        <v>0</v>
      </c>
      <c r="M85" s="3">
        <v>351</v>
      </c>
      <c r="N85" s="3">
        <v>-1.4</v>
      </c>
      <c r="O85" s="4">
        <v>-9</v>
      </c>
      <c r="P85" s="4">
        <v>-3.5</v>
      </c>
      <c r="Q85" s="4">
        <v>-15.6</v>
      </c>
      <c r="R85" s="3">
        <v>-0.2</v>
      </c>
      <c r="S85" s="4">
        <v>1.8</v>
      </c>
      <c r="T85" s="19">
        <v>0.33300000000000002</v>
      </c>
      <c r="U85" s="19">
        <v>0.95299999999999996</v>
      </c>
      <c r="V85" s="5">
        <f t="shared" si="5"/>
        <v>0</v>
      </c>
      <c r="W85" s="5">
        <f t="shared" si="4"/>
        <v>-999</v>
      </c>
      <c r="X85">
        <v>201712</v>
      </c>
      <c r="Y85">
        <v>2017</v>
      </c>
    </row>
    <row r="86" spans="1:25" x14ac:dyDescent="0.25">
      <c r="A86" s="17">
        <v>43080</v>
      </c>
      <c r="B86" s="2">
        <v>345</v>
      </c>
      <c r="C86" s="3">
        <v>4.2300000000000004</v>
      </c>
      <c r="D86" s="3">
        <v>3.68</v>
      </c>
      <c r="E86" s="4">
        <v>-2.4</v>
      </c>
      <c r="F86" s="4">
        <v>3.2</v>
      </c>
      <c r="G86" s="4">
        <v>-10.199999999999999</v>
      </c>
      <c r="H86" s="3">
        <v>89.4</v>
      </c>
      <c r="I86" s="3">
        <v>31.5</v>
      </c>
      <c r="J86" s="3">
        <v>2</v>
      </c>
      <c r="K86" s="3">
        <v>5.7</v>
      </c>
      <c r="L86" s="3">
        <v>0</v>
      </c>
      <c r="M86" s="3">
        <v>356.00000000000034</v>
      </c>
      <c r="N86" s="3">
        <v>-1.4</v>
      </c>
      <c r="O86" s="4">
        <v>-10.8</v>
      </c>
      <c r="P86" s="4">
        <v>-4.4000000000000004</v>
      </c>
      <c r="Q86" s="4">
        <v>-20.5</v>
      </c>
      <c r="R86" s="3">
        <v>-0.3</v>
      </c>
      <c r="S86" s="4">
        <v>1.8</v>
      </c>
      <c r="T86" s="19">
        <v>0.24199999999999999</v>
      </c>
      <c r="U86" s="19">
        <v>0.52600000000000002</v>
      </c>
      <c r="V86" s="5">
        <f t="shared" si="5"/>
        <v>0</v>
      </c>
      <c r="W86" s="5">
        <f t="shared" si="4"/>
        <v>-999</v>
      </c>
      <c r="X86">
        <v>201712</v>
      </c>
      <c r="Y86">
        <v>2017</v>
      </c>
    </row>
    <row r="87" spans="1:25" x14ac:dyDescent="0.25">
      <c r="A87" s="17">
        <v>43081</v>
      </c>
      <c r="B87" s="2">
        <v>346</v>
      </c>
      <c r="C87" s="3">
        <v>3.17</v>
      </c>
      <c r="D87" s="3">
        <v>2.78</v>
      </c>
      <c r="E87" s="4">
        <v>-3</v>
      </c>
      <c r="F87" s="4">
        <v>6.1</v>
      </c>
      <c r="G87" s="4">
        <v>-8.9</v>
      </c>
      <c r="H87" s="3">
        <v>97.7</v>
      </c>
      <c r="I87" s="3">
        <v>41</v>
      </c>
      <c r="J87" s="3">
        <v>0.9</v>
      </c>
      <c r="K87" s="3">
        <v>4.9000000000000004</v>
      </c>
      <c r="L87" s="3">
        <v>0</v>
      </c>
      <c r="M87" s="3">
        <v>351</v>
      </c>
      <c r="N87" s="3">
        <v>-1.3</v>
      </c>
      <c r="O87" s="4">
        <v>-9.1</v>
      </c>
      <c r="P87" s="4">
        <v>-1.6</v>
      </c>
      <c r="Q87" s="4">
        <v>-18.3</v>
      </c>
      <c r="R87" s="3">
        <v>-0.3</v>
      </c>
      <c r="S87" s="4">
        <v>1.7</v>
      </c>
      <c r="T87" s="19">
        <v>0.38600000000000001</v>
      </c>
      <c r="U87" s="19">
        <v>0.55500000000000005</v>
      </c>
      <c r="V87" s="5">
        <f t="shared" si="5"/>
        <v>0</v>
      </c>
      <c r="W87" s="5">
        <f t="shared" si="4"/>
        <v>-999</v>
      </c>
      <c r="X87">
        <v>201712</v>
      </c>
      <c r="Y87">
        <v>2017</v>
      </c>
    </row>
    <row r="88" spans="1:25" x14ac:dyDescent="0.25">
      <c r="A88" s="17">
        <v>43082</v>
      </c>
      <c r="B88" s="2">
        <v>347</v>
      </c>
      <c r="C88" s="3">
        <v>1.3</v>
      </c>
      <c r="D88" s="3">
        <v>1.21</v>
      </c>
      <c r="E88" s="4">
        <v>-2.8</v>
      </c>
      <c r="F88" s="4">
        <v>-1</v>
      </c>
      <c r="G88" s="4">
        <v>-5.5</v>
      </c>
      <c r="H88" s="3">
        <v>97.7</v>
      </c>
      <c r="I88" s="3">
        <v>81.599999999999994</v>
      </c>
      <c r="J88" s="3">
        <v>1.4</v>
      </c>
      <c r="K88" s="3">
        <v>4.7</v>
      </c>
      <c r="L88" s="3">
        <v>2.64</v>
      </c>
      <c r="M88" s="3">
        <v>365.00000000000023</v>
      </c>
      <c r="N88" s="3">
        <v>-1.1000000000000001</v>
      </c>
      <c r="O88" s="4">
        <v>-4.2</v>
      </c>
      <c r="P88" s="4">
        <v>-2.2000000000000002</v>
      </c>
      <c r="Q88" s="4">
        <v>-15.3</v>
      </c>
      <c r="R88" s="3">
        <v>-0.3</v>
      </c>
      <c r="S88" s="4">
        <v>1.7</v>
      </c>
      <c r="T88" s="19">
        <v>0.46300000000000002</v>
      </c>
      <c r="U88" s="19">
        <v>0.104</v>
      </c>
      <c r="V88" s="5">
        <f t="shared" si="5"/>
        <v>0</v>
      </c>
      <c r="W88" s="5">
        <f t="shared" si="4"/>
        <v>-999</v>
      </c>
      <c r="X88">
        <v>201712</v>
      </c>
      <c r="Y88">
        <v>2017</v>
      </c>
    </row>
    <row r="89" spans="1:25" x14ac:dyDescent="0.25">
      <c r="A89" s="17">
        <v>43083</v>
      </c>
      <c r="B89" s="2">
        <v>348</v>
      </c>
      <c r="C89" s="3">
        <v>2.73</v>
      </c>
      <c r="D89" s="3">
        <v>2.5299999999999998</v>
      </c>
      <c r="E89" s="4">
        <v>-6</v>
      </c>
      <c r="F89" s="4">
        <v>-2.8</v>
      </c>
      <c r="G89" s="4">
        <v>-9</v>
      </c>
      <c r="H89" s="3">
        <v>97.6</v>
      </c>
      <c r="I89" s="3">
        <v>91.8</v>
      </c>
      <c r="J89" s="3">
        <v>1.1000000000000001</v>
      </c>
      <c r="K89" s="3">
        <v>4</v>
      </c>
      <c r="L89" s="3">
        <v>0</v>
      </c>
      <c r="M89" s="3">
        <v>366.00000000000011</v>
      </c>
      <c r="N89" s="3">
        <v>-0.9</v>
      </c>
      <c r="O89" s="4">
        <v>-7.7</v>
      </c>
      <c r="P89" s="4">
        <v>-4.7</v>
      </c>
      <c r="Q89" s="4">
        <v>-14.2</v>
      </c>
      <c r="R89" s="3">
        <v>-0.3</v>
      </c>
      <c r="S89" s="4">
        <v>1.7</v>
      </c>
      <c r="T89" s="19">
        <v>0.45600000000000002</v>
      </c>
      <c r="U89" s="19">
        <v>4.1000000000000002E-2</v>
      </c>
      <c r="V89" s="5">
        <f t="shared" si="5"/>
        <v>0</v>
      </c>
      <c r="W89" s="5">
        <f t="shared" si="4"/>
        <v>-999</v>
      </c>
      <c r="X89">
        <v>201712</v>
      </c>
      <c r="Y89">
        <v>2017</v>
      </c>
    </row>
    <row r="90" spans="1:25" x14ac:dyDescent="0.25">
      <c r="A90" s="17">
        <v>43084</v>
      </c>
      <c r="B90" s="2">
        <v>349</v>
      </c>
      <c r="C90" s="3">
        <v>1.51</v>
      </c>
      <c r="D90" s="3">
        <v>1.4</v>
      </c>
      <c r="E90" s="4">
        <v>-4.4000000000000004</v>
      </c>
      <c r="F90" s="4">
        <v>-1.3</v>
      </c>
      <c r="G90" s="4">
        <v>-7.5</v>
      </c>
      <c r="H90" s="3">
        <v>98.1</v>
      </c>
      <c r="I90" s="3">
        <v>83.8</v>
      </c>
      <c r="J90" s="3">
        <v>1.4</v>
      </c>
      <c r="K90" s="3">
        <v>6.1</v>
      </c>
      <c r="L90" s="3">
        <v>1.68</v>
      </c>
      <c r="M90" s="3">
        <v>378.00000000000011</v>
      </c>
      <c r="N90" s="3">
        <v>-1</v>
      </c>
      <c r="O90" s="4">
        <v>-5.5</v>
      </c>
      <c r="P90" s="4">
        <v>-1.8</v>
      </c>
      <c r="Q90" s="4">
        <v>-9.6999999999999993</v>
      </c>
      <c r="R90" s="3">
        <v>-0.3</v>
      </c>
      <c r="S90" s="4">
        <v>1.6</v>
      </c>
      <c r="T90" s="19">
        <v>0.46500000000000002</v>
      </c>
      <c r="U90" s="19">
        <v>0.09</v>
      </c>
      <c r="V90" s="5">
        <f t="shared" si="5"/>
        <v>0</v>
      </c>
      <c r="W90" s="5">
        <f t="shared" si="4"/>
        <v>-999</v>
      </c>
      <c r="X90">
        <v>201712</v>
      </c>
      <c r="Y90">
        <v>2017</v>
      </c>
    </row>
    <row r="91" spans="1:25" x14ac:dyDescent="0.25">
      <c r="A91" s="17">
        <v>43085</v>
      </c>
      <c r="B91" s="2">
        <v>350</v>
      </c>
      <c r="C91" s="3">
        <v>1.88</v>
      </c>
      <c r="D91" s="3">
        <v>1.75</v>
      </c>
      <c r="E91" s="4">
        <v>-6.3</v>
      </c>
      <c r="F91" s="4">
        <v>-3.4</v>
      </c>
      <c r="G91" s="4">
        <v>-12.5</v>
      </c>
      <c r="H91" s="3">
        <v>96.4</v>
      </c>
      <c r="I91" s="3">
        <v>74.8</v>
      </c>
      <c r="J91" s="3">
        <v>0.6</v>
      </c>
      <c r="K91" s="3">
        <v>3.6</v>
      </c>
      <c r="L91" s="3">
        <v>3.36</v>
      </c>
      <c r="M91" s="3">
        <v>401.00000000000023</v>
      </c>
      <c r="N91" s="3">
        <v>-1.1000000000000001</v>
      </c>
      <c r="O91" s="4">
        <v>-9.9</v>
      </c>
      <c r="P91" s="4">
        <v>-5.4</v>
      </c>
      <c r="Q91" s="4">
        <v>-24</v>
      </c>
      <c r="R91" s="3">
        <v>-0.3</v>
      </c>
      <c r="S91" s="4">
        <v>1.6</v>
      </c>
      <c r="T91" s="19">
        <v>0.35499999999999998</v>
      </c>
      <c r="U91" s="19">
        <v>0.12</v>
      </c>
      <c r="V91" s="5">
        <f t="shared" si="5"/>
        <v>0</v>
      </c>
      <c r="W91" s="5">
        <f t="shared" si="4"/>
        <v>-999</v>
      </c>
      <c r="X91">
        <v>201712</v>
      </c>
      <c r="Y91">
        <v>2017</v>
      </c>
    </row>
    <row r="92" spans="1:25" x14ac:dyDescent="0.25">
      <c r="A92" s="17">
        <v>43086</v>
      </c>
      <c r="B92" s="2">
        <v>351</v>
      </c>
      <c r="C92" s="3">
        <v>0.75</v>
      </c>
      <c r="D92" s="3">
        <v>0.69</v>
      </c>
      <c r="E92" s="4">
        <v>-4</v>
      </c>
      <c r="F92" s="4">
        <v>-2.1</v>
      </c>
      <c r="G92" s="4">
        <v>-5.8</v>
      </c>
      <c r="H92" s="3">
        <v>97.8</v>
      </c>
      <c r="I92" s="3">
        <v>91.4</v>
      </c>
      <c r="J92" s="3">
        <v>1</v>
      </c>
      <c r="K92" s="3">
        <v>3.5</v>
      </c>
      <c r="L92" s="3">
        <v>8.2799999999999994</v>
      </c>
      <c r="M92" s="3">
        <v>461.00000000000006</v>
      </c>
      <c r="N92" s="3">
        <v>-1</v>
      </c>
      <c r="O92" s="4">
        <v>-4.5</v>
      </c>
      <c r="P92" s="4">
        <v>-2.7</v>
      </c>
      <c r="Q92" s="4">
        <v>-7.7</v>
      </c>
      <c r="R92" s="3">
        <v>-0.3</v>
      </c>
      <c r="S92" s="4">
        <v>1.6</v>
      </c>
      <c r="T92" s="19">
        <v>0.47799999999999998</v>
      </c>
      <c r="U92" s="19">
        <v>4.4999999999999998E-2</v>
      </c>
      <c r="V92" s="5">
        <f t="shared" si="5"/>
        <v>0</v>
      </c>
      <c r="W92" s="5">
        <f t="shared" si="4"/>
        <v>-999</v>
      </c>
      <c r="X92">
        <v>201712</v>
      </c>
      <c r="Y92">
        <v>2017</v>
      </c>
    </row>
    <row r="93" spans="1:25" x14ac:dyDescent="0.25">
      <c r="A93" s="17">
        <v>43087</v>
      </c>
      <c r="B93" s="2">
        <v>352</v>
      </c>
      <c r="C93" s="3">
        <v>2.29</v>
      </c>
      <c r="D93" s="3">
        <v>2.13</v>
      </c>
      <c r="E93" s="4">
        <v>-5.3</v>
      </c>
      <c r="F93" s="4">
        <v>-2</v>
      </c>
      <c r="G93" s="4">
        <v>-8.1999999999999993</v>
      </c>
      <c r="H93" s="3">
        <v>97.6</v>
      </c>
      <c r="I93" s="3">
        <v>81.2</v>
      </c>
      <c r="J93" s="3">
        <v>0.9</v>
      </c>
      <c r="K93" s="3">
        <v>4.2</v>
      </c>
      <c r="L93" s="3">
        <v>14.16</v>
      </c>
      <c r="M93" s="3">
        <v>573</v>
      </c>
      <c r="N93" s="3">
        <v>-1.5</v>
      </c>
      <c r="O93" s="4">
        <v>-7.1</v>
      </c>
      <c r="P93" s="4">
        <v>-2.2000000000000002</v>
      </c>
      <c r="Q93" s="4">
        <v>-12.2</v>
      </c>
      <c r="R93" s="3">
        <v>-0.3</v>
      </c>
      <c r="S93" s="4">
        <v>1.6</v>
      </c>
      <c r="T93" s="19">
        <v>0.42799999999999999</v>
      </c>
      <c r="U93" s="19">
        <v>9.9000000000000005E-2</v>
      </c>
      <c r="V93" s="5">
        <f t="shared" si="5"/>
        <v>0</v>
      </c>
      <c r="W93" s="5">
        <f t="shared" si="4"/>
        <v>-999</v>
      </c>
      <c r="X93">
        <v>201712</v>
      </c>
      <c r="Y93">
        <v>2017</v>
      </c>
    </row>
    <row r="94" spans="1:25" x14ac:dyDescent="0.25">
      <c r="A94" s="17">
        <v>43088</v>
      </c>
      <c r="B94" s="2">
        <v>353</v>
      </c>
      <c r="C94" s="3">
        <v>1.0900000000000001</v>
      </c>
      <c r="D94" s="3">
        <v>1.01</v>
      </c>
      <c r="E94" s="4">
        <v>-6.7</v>
      </c>
      <c r="F94" s="4">
        <v>-4.8</v>
      </c>
      <c r="G94" s="4">
        <v>-8.5</v>
      </c>
      <c r="H94" s="3">
        <v>96.3</v>
      </c>
      <c r="I94" s="3">
        <v>93.7</v>
      </c>
      <c r="J94" s="3">
        <v>1.7</v>
      </c>
      <c r="K94" s="3">
        <v>5.5</v>
      </c>
      <c r="L94" s="3">
        <v>9.84</v>
      </c>
      <c r="M94" s="3">
        <v>641</v>
      </c>
      <c r="N94" s="3">
        <v>-1.8</v>
      </c>
      <c r="O94" s="4">
        <v>-7</v>
      </c>
      <c r="P94" s="4">
        <v>-4.7</v>
      </c>
      <c r="Q94" s="4">
        <v>-10.7</v>
      </c>
      <c r="R94" s="3">
        <v>-0.3</v>
      </c>
      <c r="S94" s="4">
        <v>1.6</v>
      </c>
      <c r="T94" s="19">
        <v>0.4</v>
      </c>
      <c r="U94" s="19">
        <v>2.7E-2</v>
      </c>
      <c r="V94" s="5">
        <f t="shared" si="5"/>
        <v>0</v>
      </c>
      <c r="W94" s="5">
        <f t="shared" si="4"/>
        <v>-999</v>
      </c>
      <c r="X94">
        <v>201712</v>
      </c>
      <c r="Y94">
        <v>2017</v>
      </c>
    </row>
    <row r="95" spans="1:25" x14ac:dyDescent="0.25">
      <c r="A95" s="17">
        <v>43089</v>
      </c>
      <c r="B95" s="2">
        <v>354</v>
      </c>
      <c r="C95" s="3">
        <v>1.51</v>
      </c>
      <c r="D95" s="3">
        <v>1.41</v>
      </c>
      <c r="E95" s="4">
        <v>-13.5</v>
      </c>
      <c r="F95" s="4">
        <v>-8.4</v>
      </c>
      <c r="G95" s="4">
        <v>-20.9</v>
      </c>
      <c r="H95" s="3">
        <v>95.1</v>
      </c>
      <c r="I95" s="3">
        <v>85.5</v>
      </c>
      <c r="J95" s="3">
        <v>1</v>
      </c>
      <c r="K95" s="3">
        <v>5.4</v>
      </c>
      <c r="L95" s="3">
        <v>10.199999999999999</v>
      </c>
      <c r="M95" s="3">
        <v>674.00000000000011</v>
      </c>
      <c r="N95" s="3">
        <v>-1.9</v>
      </c>
      <c r="O95" s="4">
        <v>-18.8</v>
      </c>
      <c r="P95" s="4">
        <v>-9.1</v>
      </c>
      <c r="Q95" s="4">
        <v>-32.1</v>
      </c>
      <c r="R95" s="3">
        <v>-0.3</v>
      </c>
      <c r="S95" s="4">
        <v>1.5</v>
      </c>
      <c r="T95" s="19">
        <v>0.27700000000000002</v>
      </c>
      <c r="U95" s="19">
        <v>4.7E-2</v>
      </c>
      <c r="V95" s="5">
        <f t="shared" si="5"/>
        <v>0</v>
      </c>
      <c r="W95" s="5">
        <f t="shared" si="4"/>
        <v>-999</v>
      </c>
      <c r="X95">
        <v>201712</v>
      </c>
      <c r="Y95">
        <v>2017</v>
      </c>
    </row>
    <row r="96" spans="1:25" x14ac:dyDescent="0.25">
      <c r="A96" s="17">
        <v>43090</v>
      </c>
      <c r="B96" s="2">
        <v>355</v>
      </c>
      <c r="C96" s="3">
        <v>1.31</v>
      </c>
      <c r="D96" s="3">
        <v>1.22</v>
      </c>
      <c r="E96" s="4">
        <v>-10.3</v>
      </c>
      <c r="F96" s="4">
        <v>-6.5</v>
      </c>
      <c r="G96" s="4">
        <v>-20.7</v>
      </c>
      <c r="H96" s="3">
        <v>96</v>
      </c>
      <c r="I96" s="3">
        <v>85.5</v>
      </c>
      <c r="J96" s="3">
        <v>0.8</v>
      </c>
      <c r="K96" s="3">
        <v>4.3</v>
      </c>
      <c r="L96" s="3">
        <v>4.92</v>
      </c>
      <c r="M96" s="3">
        <v>697.00000000000011</v>
      </c>
      <c r="N96" s="3">
        <v>-2.2999999999999998</v>
      </c>
      <c r="O96" s="4">
        <v>-11.9</v>
      </c>
      <c r="P96" s="4">
        <v>-7.6</v>
      </c>
      <c r="Q96" s="4">
        <v>-31.2</v>
      </c>
      <c r="R96" s="3">
        <v>-0.2</v>
      </c>
      <c r="S96" s="4">
        <v>1.5</v>
      </c>
      <c r="T96" s="19">
        <v>0.32100000000000001</v>
      </c>
      <c r="U96" s="19">
        <v>5.3999999999999999E-2</v>
      </c>
      <c r="V96" s="5">
        <f t="shared" si="5"/>
        <v>0</v>
      </c>
      <c r="W96" s="5">
        <f t="shared" si="4"/>
        <v>-999</v>
      </c>
      <c r="X96">
        <v>201712</v>
      </c>
      <c r="Y96">
        <v>2017</v>
      </c>
    </row>
    <row r="97" spans="1:25" x14ac:dyDescent="0.25">
      <c r="A97" s="17">
        <v>43091</v>
      </c>
      <c r="B97" s="2">
        <v>356</v>
      </c>
      <c r="C97" s="3">
        <v>1.1000000000000001</v>
      </c>
      <c r="D97" s="3">
        <v>1.03</v>
      </c>
      <c r="E97" s="4">
        <v>-12.1</v>
      </c>
      <c r="F97" s="4">
        <v>-8.5</v>
      </c>
      <c r="G97" s="4">
        <v>-14.8</v>
      </c>
      <c r="H97" s="3">
        <v>94.6</v>
      </c>
      <c r="I97" s="3">
        <v>90</v>
      </c>
      <c r="J97" s="3">
        <v>1</v>
      </c>
      <c r="K97" s="3">
        <v>4</v>
      </c>
      <c r="L97" s="3">
        <v>6.96</v>
      </c>
      <c r="M97" s="3">
        <v>734.00000000000023</v>
      </c>
      <c r="N97" s="3">
        <v>-2.1</v>
      </c>
      <c r="O97" s="4">
        <v>-12.9</v>
      </c>
      <c r="P97" s="4">
        <v>-9</v>
      </c>
      <c r="Q97" s="4">
        <v>-18</v>
      </c>
      <c r="R97" s="3">
        <v>-0.3</v>
      </c>
      <c r="S97" s="4">
        <v>1.5</v>
      </c>
      <c r="T97" s="19">
        <v>0.28899999999999998</v>
      </c>
      <c r="U97" s="19">
        <v>3.2000000000000001E-2</v>
      </c>
      <c r="V97" s="5">
        <f t="shared" si="5"/>
        <v>0</v>
      </c>
      <c r="W97" s="5">
        <f t="shared" si="4"/>
        <v>-999</v>
      </c>
      <c r="X97">
        <v>201712</v>
      </c>
      <c r="Y97">
        <v>2017</v>
      </c>
    </row>
    <row r="98" spans="1:25" x14ac:dyDescent="0.25">
      <c r="A98" s="17">
        <v>43092</v>
      </c>
      <c r="B98" s="2">
        <v>357</v>
      </c>
      <c r="C98" s="3">
        <v>4.29</v>
      </c>
      <c r="D98" s="3">
        <v>3.99</v>
      </c>
      <c r="E98" s="4">
        <v>-18</v>
      </c>
      <c r="F98" s="4">
        <v>-10</v>
      </c>
      <c r="G98" s="4">
        <v>-24.7</v>
      </c>
      <c r="H98" s="3">
        <v>92.6</v>
      </c>
      <c r="I98" s="3">
        <v>81.8</v>
      </c>
      <c r="J98" s="3">
        <v>0.5</v>
      </c>
      <c r="K98" s="3">
        <v>3.5</v>
      </c>
      <c r="L98" s="3">
        <v>0</v>
      </c>
      <c r="M98" s="3">
        <v>679.00000000000023</v>
      </c>
      <c r="N98" s="3">
        <v>-2.2000000000000002</v>
      </c>
      <c r="O98" s="4">
        <v>-27.2</v>
      </c>
      <c r="P98" s="4">
        <v>-15</v>
      </c>
      <c r="Q98" s="4">
        <v>-37.799999999999997</v>
      </c>
      <c r="R98" s="3">
        <v>-0.3</v>
      </c>
      <c r="S98" s="4">
        <v>1.4</v>
      </c>
      <c r="T98" s="19">
        <v>0.23400000000000001</v>
      </c>
      <c r="U98" s="19">
        <v>5.1999999999999998E-2</v>
      </c>
      <c r="V98" s="5">
        <f t="shared" si="5"/>
        <v>0</v>
      </c>
      <c r="W98" s="5">
        <f t="shared" si="4"/>
        <v>-999</v>
      </c>
      <c r="X98">
        <v>201712</v>
      </c>
      <c r="Y98">
        <v>2017</v>
      </c>
    </row>
    <row r="99" spans="1:25" x14ac:dyDescent="0.25">
      <c r="A99" s="17">
        <v>43093</v>
      </c>
      <c r="B99" s="2">
        <v>358</v>
      </c>
      <c r="C99" s="3">
        <v>3.14</v>
      </c>
      <c r="D99" s="3">
        <v>2.92</v>
      </c>
      <c r="E99" s="4">
        <v>-17.399999999999999</v>
      </c>
      <c r="F99" s="4">
        <v>-6.4</v>
      </c>
      <c r="G99" s="4">
        <v>-25.3</v>
      </c>
      <c r="H99" s="3">
        <v>95</v>
      </c>
      <c r="I99" s="3">
        <v>81.599999999999994</v>
      </c>
      <c r="J99" s="3">
        <v>0</v>
      </c>
      <c r="K99" s="3">
        <v>1.1000000000000001</v>
      </c>
      <c r="L99" s="3">
        <v>0</v>
      </c>
      <c r="M99" s="3">
        <v>655.00000000000023</v>
      </c>
      <c r="N99" s="3">
        <v>-2.9</v>
      </c>
      <c r="O99" s="4">
        <v>-25.9</v>
      </c>
      <c r="P99" s="4">
        <v>-15.3</v>
      </c>
      <c r="Q99" s="4">
        <v>-37.5</v>
      </c>
      <c r="R99" s="3">
        <v>-0.3</v>
      </c>
      <c r="S99" s="4">
        <v>1.4</v>
      </c>
      <c r="T99" s="19">
        <v>0.309</v>
      </c>
      <c r="U99" s="19">
        <v>7.0000000000000007E-2</v>
      </c>
      <c r="V99" s="5">
        <f t="shared" si="5"/>
        <v>0</v>
      </c>
      <c r="W99" s="5">
        <f t="shared" si="4"/>
        <v>-999</v>
      </c>
      <c r="X99">
        <v>201712</v>
      </c>
      <c r="Y99">
        <v>2017</v>
      </c>
    </row>
    <row r="100" spans="1:25" x14ac:dyDescent="0.25">
      <c r="A100" s="17">
        <v>43094</v>
      </c>
      <c r="B100" s="2">
        <v>359</v>
      </c>
      <c r="C100" s="3">
        <v>3.51</v>
      </c>
      <c r="D100" s="3">
        <v>3.26</v>
      </c>
      <c r="E100" s="4">
        <v>-18</v>
      </c>
      <c r="F100" s="4">
        <v>-9.5</v>
      </c>
      <c r="G100" s="4">
        <v>-26.9</v>
      </c>
      <c r="H100" s="3">
        <v>92.8</v>
      </c>
      <c r="I100" s="3">
        <v>72.900000000000006</v>
      </c>
      <c r="J100" s="3">
        <v>0.7</v>
      </c>
      <c r="K100" s="3">
        <v>4.4000000000000004</v>
      </c>
      <c r="L100" s="3">
        <v>0</v>
      </c>
      <c r="M100" s="3">
        <v>630.00000000000011</v>
      </c>
      <c r="N100" s="3">
        <v>-3.1</v>
      </c>
      <c r="O100" s="4">
        <v>-25.8</v>
      </c>
      <c r="P100" s="4">
        <v>-15.9</v>
      </c>
      <c r="Q100" s="4">
        <v>-40.299999999999997</v>
      </c>
      <c r="R100" s="3">
        <v>-0.3</v>
      </c>
      <c r="S100" s="4">
        <v>1.4</v>
      </c>
      <c r="T100" s="19">
        <v>0.217</v>
      </c>
      <c r="U100" s="19">
        <v>8.1000000000000003E-2</v>
      </c>
      <c r="V100" s="5">
        <f t="shared" si="5"/>
        <v>0</v>
      </c>
      <c r="W100" s="5">
        <f t="shared" si="4"/>
        <v>-999</v>
      </c>
      <c r="X100">
        <v>201712</v>
      </c>
      <c r="Y100">
        <v>2017</v>
      </c>
    </row>
    <row r="101" spans="1:25" x14ac:dyDescent="0.25">
      <c r="A101" s="17">
        <v>43095</v>
      </c>
      <c r="B101" s="2">
        <v>360</v>
      </c>
      <c r="C101" s="3">
        <v>3.49</v>
      </c>
      <c r="D101" s="3">
        <v>3.24</v>
      </c>
      <c r="E101" s="4">
        <v>-19.2</v>
      </c>
      <c r="F101" s="4">
        <v>-9.5</v>
      </c>
      <c r="G101" s="4">
        <v>-27.9</v>
      </c>
      <c r="H101" s="3">
        <v>91.1</v>
      </c>
      <c r="I101" s="3">
        <v>61.8</v>
      </c>
      <c r="J101" s="3">
        <v>0.8</v>
      </c>
      <c r="K101" s="3">
        <v>4.5</v>
      </c>
      <c r="L101" s="3">
        <v>0</v>
      </c>
      <c r="M101" s="3">
        <v>622.00000000000011</v>
      </c>
      <c r="N101" s="3">
        <v>-3.9</v>
      </c>
      <c r="O101" s="4">
        <v>-25.7</v>
      </c>
      <c r="P101" s="4">
        <v>-13.6</v>
      </c>
      <c r="Q101" s="4">
        <v>-40.799999999999997</v>
      </c>
      <c r="R101" s="3">
        <v>-0.3</v>
      </c>
      <c r="S101" s="4">
        <v>1.3</v>
      </c>
      <c r="T101" s="19">
        <v>0.184</v>
      </c>
      <c r="U101" s="19">
        <v>0.113</v>
      </c>
      <c r="V101" s="5">
        <f t="shared" si="5"/>
        <v>0</v>
      </c>
      <c r="W101" s="5">
        <f t="shared" si="4"/>
        <v>-999</v>
      </c>
      <c r="X101">
        <v>201712</v>
      </c>
      <c r="Y101">
        <v>2017</v>
      </c>
    </row>
    <row r="102" spans="1:25" x14ac:dyDescent="0.25">
      <c r="A102" s="17">
        <v>43096</v>
      </c>
      <c r="B102" s="2">
        <v>361</v>
      </c>
      <c r="C102" s="3">
        <v>1.25</v>
      </c>
      <c r="D102" s="3">
        <v>1.1599999999999999</v>
      </c>
      <c r="E102" s="4">
        <v>-10.8</v>
      </c>
      <c r="F102" s="4">
        <v>-7.9</v>
      </c>
      <c r="G102" s="4">
        <v>-14.9</v>
      </c>
      <c r="H102" s="3">
        <v>95</v>
      </c>
      <c r="I102" s="3">
        <v>88.8</v>
      </c>
      <c r="J102" s="3">
        <v>0.9</v>
      </c>
      <c r="K102" s="3">
        <v>4.4000000000000004</v>
      </c>
      <c r="L102" s="3">
        <v>6.48</v>
      </c>
      <c r="M102" s="3">
        <v>669.00000000000023</v>
      </c>
      <c r="N102" s="3">
        <v>-3.4</v>
      </c>
      <c r="O102" s="4">
        <v>-11.1</v>
      </c>
      <c r="P102" s="4">
        <v>-8.6999999999999993</v>
      </c>
      <c r="Q102" s="4">
        <v>-14.6</v>
      </c>
      <c r="R102" s="3">
        <v>-0.3</v>
      </c>
      <c r="S102" s="4">
        <v>1.5</v>
      </c>
      <c r="T102" s="19">
        <v>0.29899999999999999</v>
      </c>
      <c r="U102" s="19">
        <v>3.7999999999999999E-2</v>
      </c>
      <c r="V102" s="5">
        <f t="shared" si="5"/>
        <v>0</v>
      </c>
      <c r="W102" s="5">
        <f t="shared" si="4"/>
        <v>-999</v>
      </c>
      <c r="X102">
        <v>201712</v>
      </c>
      <c r="Y102">
        <v>2017</v>
      </c>
    </row>
    <row r="103" spans="1:25" x14ac:dyDescent="0.25">
      <c r="A103" s="17">
        <v>43097</v>
      </c>
      <c r="B103" s="2">
        <v>362</v>
      </c>
      <c r="C103" s="3">
        <v>1.91</v>
      </c>
      <c r="D103" s="3">
        <v>1.77</v>
      </c>
      <c r="E103" s="4">
        <v>-9</v>
      </c>
      <c r="F103" s="4">
        <v>-3.2</v>
      </c>
      <c r="G103" s="4">
        <v>-11.1</v>
      </c>
      <c r="H103" s="3">
        <v>97.8</v>
      </c>
      <c r="I103" s="3">
        <v>87</v>
      </c>
      <c r="J103" s="3">
        <v>0.6</v>
      </c>
      <c r="K103" s="3">
        <v>4.8</v>
      </c>
      <c r="L103" s="3">
        <v>8.2799999999999994</v>
      </c>
      <c r="M103" s="3">
        <v>730.00000000000023</v>
      </c>
      <c r="N103" s="3">
        <v>-2.8</v>
      </c>
      <c r="O103" s="4">
        <v>-9.1999999999999993</v>
      </c>
      <c r="P103" s="4">
        <v>-3.8</v>
      </c>
      <c r="Q103" s="4">
        <v>-14.2</v>
      </c>
      <c r="R103" s="3">
        <v>-0.3</v>
      </c>
      <c r="S103" s="4">
        <v>1.5</v>
      </c>
      <c r="T103" s="19">
        <v>0.41899999999999998</v>
      </c>
      <c r="U103" s="19">
        <v>6.3E-2</v>
      </c>
      <c r="V103" s="5">
        <f t="shared" si="5"/>
        <v>0</v>
      </c>
      <c r="W103" s="5">
        <f t="shared" si="4"/>
        <v>-999</v>
      </c>
      <c r="X103">
        <v>201712</v>
      </c>
      <c r="Y103">
        <v>2017</v>
      </c>
    </row>
    <row r="104" spans="1:25" x14ac:dyDescent="0.25">
      <c r="A104" s="17">
        <v>43098</v>
      </c>
      <c r="B104" s="2">
        <v>363</v>
      </c>
      <c r="C104" s="3">
        <v>1.02</v>
      </c>
      <c r="D104" s="3">
        <v>0.95</v>
      </c>
      <c r="E104" s="4">
        <v>-6.5</v>
      </c>
      <c r="F104" s="4">
        <v>-4.7</v>
      </c>
      <c r="G104" s="4">
        <v>-8.1999999999999993</v>
      </c>
      <c r="H104" s="3">
        <v>96.6</v>
      </c>
      <c r="I104" s="3">
        <v>91.7</v>
      </c>
      <c r="J104" s="3">
        <v>1.4</v>
      </c>
      <c r="K104" s="3">
        <v>7.3</v>
      </c>
      <c r="L104" s="3">
        <v>7.68</v>
      </c>
      <c r="M104" s="3">
        <v>782.00000000000023</v>
      </c>
      <c r="N104" s="3">
        <v>-2.2999999999999998</v>
      </c>
      <c r="O104" s="4">
        <v>-6.8</v>
      </c>
      <c r="P104" s="4">
        <v>-5.4</v>
      </c>
      <c r="Q104" s="4">
        <v>-8.9</v>
      </c>
      <c r="R104" s="3">
        <v>-0.3</v>
      </c>
      <c r="S104" s="4">
        <v>1.4</v>
      </c>
      <c r="T104" s="19">
        <v>0.39500000000000002</v>
      </c>
      <c r="U104" s="19">
        <v>3.5999999999999997E-2</v>
      </c>
      <c r="V104" s="5">
        <f t="shared" si="5"/>
        <v>0</v>
      </c>
      <c r="W104" s="5">
        <f t="shared" si="4"/>
        <v>-999</v>
      </c>
      <c r="X104">
        <v>201712</v>
      </c>
      <c r="Y104">
        <v>2017</v>
      </c>
    </row>
    <row r="105" spans="1:25" x14ac:dyDescent="0.25">
      <c r="A105" s="17">
        <v>43099</v>
      </c>
      <c r="B105" s="2">
        <v>364</v>
      </c>
      <c r="C105" s="3">
        <v>2.19</v>
      </c>
      <c r="D105" s="3">
        <v>2.04</v>
      </c>
      <c r="E105" s="4">
        <v>-10.4</v>
      </c>
      <c r="F105" s="4">
        <v>-5.2</v>
      </c>
      <c r="G105" s="4">
        <v>-14.6</v>
      </c>
      <c r="H105" s="3">
        <v>96.2</v>
      </c>
      <c r="I105" s="3">
        <v>83.3</v>
      </c>
      <c r="J105" s="3">
        <v>1.7</v>
      </c>
      <c r="K105" s="3">
        <v>5.0999999999999996</v>
      </c>
      <c r="L105" s="3">
        <v>8.8800000000000008</v>
      </c>
      <c r="M105" s="3">
        <v>815.00000000000011</v>
      </c>
      <c r="N105" s="3">
        <v>-1.8</v>
      </c>
      <c r="O105" s="4">
        <v>-11.2</v>
      </c>
      <c r="P105" s="4">
        <v>-5.8</v>
      </c>
      <c r="Q105" s="4">
        <v>-21.1</v>
      </c>
      <c r="R105" s="3">
        <v>-0.3</v>
      </c>
      <c r="S105" s="4">
        <v>1.5</v>
      </c>
      <c r="T105" s="19">
        <v>0.34499999999999997</v>
      </c>
      <c r="U105" s="19">
        <v>6.9000000000000006E-2</v>
      </c>
      <c r="V105" s="5">
        <f t="shared" si="5"/>
        <v>0</v>
      </c>
      <c r="W105" s="5">
        <f t="shared" si="4"/>
        <v>-999</v>
      </c>
      <c r="X105">
        <v>201712</v>
      </c>
      <c r="Y105">
        <v>2017</v>
      </c>
    </row>
    <row r="106" spans="1:25" x14ac:dyDescent="0.25">
      <c r="A106" s="17">
        <v>43100</v>
      </c>
      <c r="B106" s="2">
        <v>365</v>
      </c>
      <c r="C106" s="3">
        <v>3.63</v>
      </c>
      <c r="D106" s="3">
        <v>3.37</v>
      </c>
      <c r="E106" s="4">
        <v>-13.8</v>
      </c>
      <c r="F106" s="4">
        <v>-1.6</v>
      </c>
      <c r="G106" s="4">
        <v>-19.8</v>
      </c>
      <c r="H106" s="3">
        <v>95</v>
      </c>
      <c r="I106" s="3">
        <v>76.3</v>
      </c>
      <c r="J106" s="3">
        <v>0.3</v>
      </c>
      <c r="K106" s="3">
        <v>2.8</v>
      </c>
      <c r="L106" s="3">
        <v>0</v>
      </c>
      <c r="M106" s="3">
        <v>777.00000000000011</v>
      </c>
      <c r="N106" s="3">
        <v>-1.7</v>
      </c>
      <c r="O106" s="4">
        <v>-23.1</v>
      </c>
      <c r="P106" s="4">
        <v>-9.5</v>
      </c>
      <c r="Q106" s="4">
        <v>-30.7</v>
      </c>
      <c r="R106" s="3">
        <v>-0.3</v>
      </c>
      <c r="S106" s="4">
        <v>1.4</v>
      </c>
      <c r="T106" s="19">
        <v>0.41399999999999998</v>
      </c>
      <c r="U106" s="19">
        <v>0.129</v>
      </c>
      <c r="V106" s="5">
        <f t="shared" si="5"/>
        <v>777.00000000000011</v>
      </c>
      <c r="W106" s="5">
        <f t="shared" si="4"/>
        <v>-1.7</v>
      </c>
      <c r="X106">
        <v>201712</v>
      </c>
      <c r="Y106">
        <v>2017</v>
      </c>
    </row>
    <row r="107" spans="1:25" x14ac:dyDescent="0.25">
      <c r="A107" s="21">
        <v>43101</v>
      </c>
      <c r="B107" s="3">
        <v>1</v>
      </c>
      <c r="C107" s="3">
        <v>3.6</v>
      </c>
      <c r="D107" s="3">
        <v>2.92</v>
      </c>
      <c r="E107" s="4">
        <v>-11.8</v>
      </c>
      <c r="F107" s="4">
        <v>0.6</v>
      </c>
      <c r="G107" s="4">
        <v>-18.5</v>
      </c>
      <c r="H107" s="3">
        <v>96.8</v>
      </c>
      <c r="I107" s="3">
        <v>59.4</v>
      </c>
      <c r="J107" s="3">
        <v>0.1</v>
      </c>
      <c r="K107" s="3">
        <v>1.6</v>
      </c>
      <c r="L107" s="3">
        <v>0</v>
      </c>
      <c r="M107" s="3">
        <v>752.00000000000023</v>
      </c>
      <c r="N107" s="3">
        <v>-2</v>
      </c>
      <c r="O107" s="4">
        <v>-22.5</v>
      </c>
      <c r="P107" s="4">
        <v>-3.7</v>
      </c>
      <c r="Q107" s="4">
        <v>-30.3</v>
      </c>
      <c r="R107" s="3">
        <v>-0.3</v>
      </c>
      <c r="S107" s="4">
        <v>1.4</v>
      </c>
      <c r="T107" s="19">
        <v>0.379</v>
      </c>
      <c r="U107" s="19">
        <v>0.25900000000000001</v>
      </c>
      <c r="V107" s="5">
        <f t="shared" si="5"/>
        <v>0</v>
      </c>
      <c r="W107" s="5">
        <f t="shared" si="4"/>
        <v>-999</v>
      </c>
      <c r="X107">
        <v>201801</v>
      </c>
      <c r="Y107">
        <v>2018</v>
      </c>
    </row>
    <row r="108" spans="1:25" x14ac:dyDescent="0.25">
      <c r="A108" s="20">
        <v>43102</v>
      </c>
      <c r="B108" s="3">
        <v>2</v>
      </c>
      <c r="C108" s="3">
        <v>4.49</v>
      </c>
      <c r="D108" s="3">
        <v>3.3</v>
      </c>
      <c r="E108" s="4">
        <v>-6.5</v>
      </c>
      <c r="F108" s="4">
        <v>0.4</v>
      </c>
      <c r="G108" s="4">
        <v>-13.4</v>
      </c>
      <c r="H108" s="3">
        <v>96.6</v>
      </c>
      <c r="I108" s="3">
        <v>52.4</v>
      </c>
      <c r="J108" s="3">
        <v>1.1000000000000001</v>
      </c>
      <c r="K108" s="3">
        <v>4.9000000000000004</v>
      </c>
      <c r="L108" s="3">
        <v>0</v>
      </c>
      <c r="M108" s="3">
        <v>733.00000000000011</v>
      </c>
      <c r="N108" s="3">
        <v>-2.2999999999999998</v>
      </c>
      <c r="O108" s="4">
        <v>-13.3</v>
      </c>
      <c r="P108" s="4">
        <v>-5.3</v>
      </c>
      <c r="Q108" s="4">
        <v>-24.2</v>
      </c>
      <c r="R108" s="3">
        <v>-0.2</v>
      </c>
      <c r="S108" s="4">
        <v>1.4</v>
      </c>
      <c r="T108" s="19">
        <v>0.32900000000000001</v>
      </c>
      <c r="U108" s="19">
        <v>0.29899999999999999</v>
      </c>
      <c r="V108" s="5">
        <f t="shared" si="5"/>
        <v>0</v>
      </c>
      <c r="W108" s="5">
        <f t="shared" si="4"/>
        <v>-999</v>
      </c>
      <c r="X108">
        <v>201801</v>
      </c>
      <c r="Y108">
        <v>2018</v>
      </c>
    </row>
    <row r="109" spans="1:25" x14ac:dyDescent="0.25">
      <c r="A109" s="20">
        <v>43103</v>
      </c>
      <c r="B109" s="3">
        <v>3</v>
      </c>
      <c r="C109" s="3">
        <v>2.44</v>
      </c>
      <c r="D109" s="3">
        <v>4</v>
      </c>
      <c r="E109" s="4">
        <v>-5.9</v>
      </c>
      <c r="F109" s="4">
        <v>0.6</v>
      </c>
      <c r="G109" s="4">
        <v>-11.4</v>
      </c>
      <c r="H109" s="3">
        <v>98.5</v>
      </c>
      <c r="I109" s="3">
        <v>62.5</v>
      </c>
      <c r="J109" s="3">
        <v>1</v>
      </c>
      <c r="K109" s="3">
        <v>3.4</v>
      </c>
      <c r="L109" s="3">
        <v>0</v>
      </c>
      <c r="M109" s="3">
        <v>716.00000000000023</v>
      </c>
      <c r="N109" s="3">
        <v>-2.2000000000000002</v>
      </c>
      <c r="O109" s="4">
        <v>-14.7</v>
      </c>
      <c r="P109" s="4">
        <v>-5.7</v>
      </c>
      <c r="Q109" s="4">
        <v>-21</v>
      </c>
      <c r="R109" s="3">
        <v>-0.3</v>
      </c>
      <c r="S109" s="4">
        <v>1.4</v>
      </c>
      <c r="T109" s="19">
        <v>0.39900000000000002</v>
      </c>
      <c r="U109" s="19">
        <v>0.23899999999999999</v>
      </c>
      <c r="V109" s="5">
        <f t="shared" si="5"/>
        <v>0</v>
      </c>
      <c r="W109" s="5">
        <f t="shared" si="4"/>
        <v>-999</v>
      </c>
      <c r="X109">
        <v>201801</v>
      </c>
      <c r="Y109">
        <v>2018</v>
      </c>
    </row>
    <row r="110" spans="1:25" x14ac:dyDescent="0.25">
      <c r="A110" s="20">
        <v>43104</v>
      </c>
      <c r="B110" s="3">
        <v>4</v>
      </c>
      <c r="C110" s="3">
        <v>1.66</v>
      </c>
      <c r="D110" s="3">
        <v>2.06</v>
      </c>
      <c r="E110" s="4">
        <v>-3.7</v>
      </c>
      <c r="F110" s="4">
        <v>-0.7</v>
      </c>
      <c r="G110" s="4">
        <v>-9.6999999999999993</v>
      </c>
      <c r="H110" s="3">
        <v>97.1</v>
      </c>
      <c r="I110" s="3">
        <v>74</v>
      </c>
      <c r="J110" s="3">
        <v>2.4</v>
      </c>
      <c r="K110" s="3">
        <v>5.4</v>
      </c>
      <c r="L110" s="3">
        <v>1.68</v>
      </c>
      <c r="M110" s="3">
        <v>715</v>
      </c>
      <c r="N110" s="3">
        <v>-2.2000000000000002</v>
      </c>
      <c r="O110" s="4">
        <v>-7.9</v>
      </c>
      <c r="P110" s="4">
        <v>-3</v>
      </c>
      <c r="Q110" s="4">
        <v>-20.7</v>
      </c>
      <c r="R110" s="3">
        <v>-0.3</v>
      </c>
      <c r="S110" s="4">
        <v>1.4</v>
      </c>
      <c r="T110" s="19">
        <v>0.42899999999999999</v>
      </c>
      <c r="U110" s="19">
        <v>0.151</v>
      </c>
      <c r="V110" s="5">
        <f t="shared" si="5"/>
        <v>0</v>
      </c>
      <c r="W110" s="5">
        <f t="shared" si="4"/>
        <v>-999</v>
      </c>
      <c r="X110">
        <v>201801</v>
      </c>
      <c r="Y110">
        <v>2018</v>
      </c>
    </row>
    <row r="111" spans="1:25" x14ac:dyDescent="0.25">
      <c r="A111" s="20">
        <v>43105</v>
      </c>
      <c r="B111" s="3">
        <v>5</v>
      </c>
      <c r="C111" s="3">
        <v>1.8</v>
      </c>
      <c r="D111" s="3">
        <v>1.36</v>
      </c>
      <c r="E111" s="4">
        <v>-3</v>
      </c>
      <c r="F111" s="4">
        <v>-2.2999999999999998</v>
      </c>
      <c r="G111" s="4">
        <v>-3.7</v>
      </c>
      <c r="H111" s="3">
        <v>98.1</v>
      </c>
      <c r="I111" s="3">
        <v>95.2</v>
      </c>
      <c r="J111" s="3">
        <v>2.4</v>
      </c>
      <c r="K111" s="3">
        <v>5.5</v>
      </c>
      <c r="L111" s="3">
        <v>2.88</v>
      </c>
      <c r="M111" s="3">
        <v>732.00000000000023</v>
      </c>
      <c r="N111" s="3">
        <v>-1.8</v>
      </c>
      <c r="O111" s="4">
        <v>-3.1</v>
      </c>
      <c r="P111" s="4">
        <v>-2.2999999999999998</v>
      </c>
      <c r="Q111" s="4">
        <v>-6.4</v>
      </c>
      <c r="R111" s="3">
        <v>-0.3</v>
      </c>
      <c r="S111" s="4">
        <v>1.4</v>
      </c>
      <c r="T111" s="19">
        <v>0.49099999999999999</v>
      </c>
      <c r="U111" s="19">
        <v>2.5000000000000001E-2</v>
      </c>
      <c r="V111" s="5">
        <f t="shared" si="5"/>
        <v>0</v>
      </c>
      <c r="W111" s="5">
        <f t="shared" si="4"/>
        <v>-999</v>
      </c>
      <c r="X111">
        <v>201801</v>
      </c>
      <c r="Y111">
        <v>2018</v>
      </c>
    </row>
    <row r="112" spans="1:25" x14ac:dyDescent="0.25">
      <c r="A112" s="20">
        <v>43106</v>
      </c>
      <c r="B112" s="3">
        <v>6</v>
      </c>
      <c r="C112" s="3">
        <v>1.52</v>
      </c>
      <c r="D112" s="3">
        <v>1.62</v>
      </c>
      <c r="E112" s="4">
        <v>-2.7</v>
      </c>
      <c r="F112" s="4">
        <v>0.4</v>
      </c>
      <c r="G112" s="4">
        <v>-6.6</v>
      </c>
      <c r="H112" s="3">
        <v>98.3</v>
      </c>
      <c r="I112" s="3">
        <v>89.1</v>
      </c>
      <c r="J112" s="3">
        <v>1.3</v>
      </c>
      <c r="K112" s="3">
        <v>5.9</v>
      </c>
      <c r="L112" s="3">
        <v>3</v>
      </c>
      <c r="M112" s="3">
        <v>747.00000000000011</v>
      </c>
      <c r="N112" s="3">
        <v>-1.4</v>
      </c>
      <c r="O112" s="4">
        <v>-4.9000000000000004</v>
      </c>
      <c r="P112" s="4">
        <v>-0.7</v>
      </c>
      <c r="Q112" s="4">
        <v>-14.7</v>
      </c>
      <c r="R112" s="3">
        <v>-0.3</v>
      </c>
      <c r="S112" s="4">
        <v>1.4</v>
      </c>
      <c r="T112" s="19">
        <v>0.56000000000000005</v>
      </c>
      <c r="U112" s="19">
        <v>6.9000000000000006E-2</v>
      </c>
      <c r="V112" s="5">
        <f t="shared" si="5"/>
        <v>0</v>
      </c>
      <c r="W112" s="5">
        <f t="shared" si="4"/>
        <v>-999</v>
      </c>
      <c r="X112">
        <v>201801</v>
      </c>
      <c r="Y112">
        <v>2018</v>
      </c>
    </row>
    <row r="113" spans="1:25" x14ac:dyDescent="0.25">
      <c r="A113" s="20">
        <v>43107</v>
      </c>
      <c r="B113" s="3">
        <v>7</v>
      </c>
      <c r="C113" s="3">
        <v>1.9</v>
      </c>
      <c r="D113" s="3">
        <v>1.41</v>
      </c>
      <c r="E113" s="4">
        <v>-4.8</v>
      </c>
      <c r="F113" s="4">
        <v>-4.0999999999999996</v>
      </c>
      <c r="G113" s="4">
        <v>-6.6</v>
      </c>
      <c r="H113" s="3">
        <v>97</v>
      </c>
      <c r="I113" s="3">
        <v>93.5</v>
      </c>
      <c r="J113" s="3">
        <v>1.7</v>
      </c>
      <c r="K113" s="3">
        <v>4.4000000000000004</v>
      </c>
      <c r="L113" s="3">
        <v>0</v>
      </c>
      <c r="M113" s="3">
        <v>747.00000000000011</v>
      </c>
      <c r="N113" s="3">
        <v>-1.3</v>
      </c>
      <c r="O113" s="4">
        <v>-5.9</v>
      </c>
      <c r="P113" s="4">
        <v>-4.4000000000000004</v>
      </c>
      <c r="Q113" s="4">
        <v>-12.7</v>
      </c>
      <c r="R113" s="3">
        <v>-0.3</v>
      </c>
      <c r="S113" s="4">
        <v>1.3</v>
      </c>
      <c r="T113" s="19">
        <v>0.42099999999999999</v>
      </c>
      <c r="U113" s="19">
        <v>2.9000000000000001E-2</v>
      </c>
      <c r="V113" s="5">
        <f t="shared" si="5"/>
        <v>0</v>
      </c>
      <c r="W113" s="5">
        <f t="shared" si="4"/>
        <v>-999</v>
      </c>
      <c r="X113">
        <v>201801</v>
      </c>
      <c r="Y113">
        <v>2018</v>
      </c>
    </row>
    <row r="114" spans="1:25" x14ac:dyDescent="0.25">
      <c r="A114" s="20">
        <v>43108</v>
      </c>
      <c r="B114" s="3">
        <v>8</v>
      </c>
      <c r="C114" s="3">
        <v>2.59</v>
      </c>
      <c r="D114" s="3">
        <v>1.76</v>
      </c>
      <c r="E114" s="4">
        <v>-3.3</v>
      </c>
      <c r="F114" s="4">
        <v>-2.2999999999999998</v>
      </c>
      <c r="G114" s="4">
        <v>-4.5</v>
      </c>
      <c r="H114" s="3">
        <v>98</v>
      </c>
      <c r="I114" s="3">
        <v>95.2</v>
      </c>
      <c r="J114" s="3">
        <v>2.1</v>
      </c>
      <c r="K114" s="3">
        <v>4.4000000000000004</v>
      </c>
      <c r="L114" s="3">
        <v>0.72</v>
      </c>
      <c r="M114" s="3">
        <v>742.00000000000023</v>
      </c>
      <c r="N114" s="3">
        <v>-1.2</v>
      </c>
      <c r="O114" s="4">
        <v>-3.6</v>
      </c>
      <c r="P114" s="4">
        <v>-2.4</v>
      </c>
      <c r="Q114" s="4">
        <v>-5</v>
      </c>
      <c r="R114" s="3">
        <v>-0.3</v>
      </c>
      <c r="S114" s="4">
        <v>1.3</v>
      </c>
      <c r="T114" s="19">
        <v>0.49099999999999999</v>
      </c>
      <c r="U114" s="19">
        <v>2.5000000000000001E-2</v>
      </c>
      <c r="V114" s="5">
        <f t="shared" si="5"/>
        <v>0</v>
      </c>
      <c r="W114" s="5">
        <f t="shared" si="4"/>
        <v>-999</v>
      </c>
      <c r="X114">
        <v>201801</v>
      </c>
      <c r="Y114">
        <v>2018</v>
      </c>
    </row>
    <row r="115" spans="1:25" x14ac:dyDescent="0.25">
      <c r="A115" s="20">
        <v>43109</v>
      </c>
      <c r="B115" s="3">
        <v>9</v>
      </c>
      <c r="C115" s="3">
        <v>2.7</v>
      </c>
      <c r="D115" s="3">
        <v>2.41</v>
      </c>
      <c r="E115" s="4">
        <v>-2.8</v>
      </c>
      <c r="F115" s="4">
        <v>0.3</v>
      </c>
      <c r="G115" s="4">
        <v>-4.5</v>
      </c>
      <c r="H115" s="3">
        <v>98.1</v>
      </c>
      <c r="I115" s="3">
        <v>92.5</v>
      </c>
      <c r="J115" s="3">
        <v>1.3</v>
      </c>
      <c r="K115" s="3">
        <v>5.4</v>
      </c>
      <c r="L115" s="3">
        <v>15.48</v>
      </c>
      <c r="M115" s="3">
        <v>860.00000000000011</v>
      </c>
      <c r="N115" s="3">
        <v>-1</v>
      </c>
      <c r="O115" s="4">
        <v>-4.2</v>
      </c>
      <c r="P115" s="4">
        <v>-1.3</v>
      </c>
      <c r="Q115" s="4">
        <v>-12.7</v>
      </c>
      <c r="R115" s="3">
        <v>-0.2</v>
      </c>
      <c r="S115" s="4">
        <v>1.4</v>
      </c>
      <c r="T115" s="19">
        <v>0.57699999999999996</v>
      </c>
      <c r="U115" s="19">
        <v>4.7E-2</v>
      </c>
      <c r="V115" s="5">
        <f t="shared" si="5"/>
        <v>0</v>
      </c>
      <c r="W115" s="5">
        <f t="shared" si="4"/>
        <v>-999</v>
      </c>
      <c r="X115">
        <v>201801</v>
      </c>
      <c r="Y115">
        <v>2018</v>
      </c>
    </row>
    <row r="116" spans="1:25" x14ac:dyDescent="0.25">
      <c r="A116" s="20">
        <v>43110</v>
      </c>
      <c r="B116" s="3">
        <v>10</v>
      </c>
      <c r="C116" s="3">
        <v>1.6</v>
      </c>
      <c r="D116" s="3">
        <v>2.34</v>
      </c>
      <c r="E116" s="4">
        <v>-5.5</v>
      </c>
      <c r="F116" s="4">
        <v>-3.3</v>
      </c>
      <c r="G116" s="4">
        <v>-11.7</v>
      </c>
      <c r="H116" s="3">
        <v>96.8</v>
      </c>
      <c r="I116" s="3">
        <v>77.900000000000006</v>
      </c>
      <c r="J116" s="3">
        <v>2.5</v>
      </c>
      <c r="K116" s="3">
        <v>6.8</v>
      </c>
      <c r="L116" s="3">
        <v>0</v>
      </c>
      <c r="M116" s="3">
        <v>825.00000000000023</v>
      </c>
      <c r="N116" s="3">
        <v>-0.9</v>
      </c>
      <c r="O116" s="4">
        <v>-7</v>
      </c>
      <c r="P116" s="4">
        <v>-3.8</v>
      </c>
      <c r="Q116" s="4">
        <v>-22.6</v>
      </c>
      <c r="R116" s="3">
        <v>-0.3</v>
      </c>
      <c r="S116" s="4">
        <v>1.3</v>
      </c>
      <c r="T116" s="19">
        <v>0.373</v>
      </c>
      <c r="U116" s="19">
        <v>0.106</v>
      </c>
      <c r="V116" s="5">
        <f t="shared" si="5"/>
        <v>0</v>
      </c>
      <c r="W116" s="5">
        <f t="shared" si="4"/>
        <v>-999</v>
      </c>
      <c r="X116">
        <v>201801</v>
      </c>
      <c r="Y116">
        <v>2018</v>
      </c>
    </row>
    <row r="117" spans="1:25" x14ac:dyDescent="0.25">
      <c r="A117" s="20">
        <v>43111</v>
      </c>
      <c r="B117" s="3">
        <v>11</v>
      </c>
      <c r="C117" s="3">
        <v>1.76</v>
      </c>
      <c r="D117" s="3">
        <v>1.38</v>
      </c>
      <c r="E117" s="4">
        <v>-7.5</v>
      </c>
      <c r="F117" s="4">
        <v>-6.1</v>
      </c>
      <c r="G117" s="4">
        <v>-12.3</v>
      </c>
      <c r="H117" s="3">
        <v>95.6</v>
      </c>
      <c r="I117" s="3">
        <v>86.9</v>
      </c>
      <c r="J117" s="3">
        <v>1.2</v>
      </c>
      <c r="K117" s="3">
        <v>4.4000000000000004</v>
      </c>
      <c r="L117" s="3">
        <v>3.12</v>
      </c>
      <c r="M117" s="3">
        <v>837.00000000000023</v>
      </c>
      <c r="N117" s="3">
        <v>-1</v>
      </c>
      <c r="O117" s="4">
        <v>-8.6</v>
      </c>
      <c r="P117" s="4">
        <v>-6.4</v>
      </c>
      <c r="Q117" s="4">
        <v>-21.4</v>
      </c>
      <c r="R117" s="3">
        <v>-0.3</v>
      </c>
      <c r="S117" s="4">
        <v>1.3</v>
      </c>
      <c r="T117" s="19">
        <v>0.33600000000000002</v>
      </c>
      <c r="U117" s="19">
        <v>5.0999999999999997E-2</v>
      </c>
      <c r="V117" s="5">
        <f t="shared" si="5"/>
        <v>0</v>
      </c>
      <c r="W117" s="5">
        <f t="shared" si="4"/>
        <v>-999</v>
      </c>
      <c r="X117">
        <v>201801</v>
      </c>
      <c r="Y117">
        <v>2018</v>
      </c>
    </row>
    <row r="118" spans="1:25" x14ac:dyDescent="0.25">
      <c r="A118" s="20">
        <v>43112</v>
      </c>
      <c r="B118" s="3">
        <v>12</v>
      </c>
      <c r="C118" s="3">
        <v>4.3</v>
      </c>
      <c r="D118" s="3">
        <v>1.63</v>
      </c>
      <c r="E118" s="4">
        <v>-4.4000000000000004</v>
      </c>
      <c r="F118" s="4">
        <v>-0.9</v>
      </c>
      <c r="G118" s="4">
        <v>-11.5</v>
      </c>
      <c r="H118" s="3">
        <v>98.5</v>
      </c>
      <c r="I118" s="3">
        <v>92</v>
      </c>
      <c r="J118" s="3">
        <v>0.3</v>
      </c>
      <c r="K118" s="3">
        <v>2.2000000000000002</v>
      </c>
      <c r="L118" s="3">
        <v>3.24</v>
      </c>
      <c r="M118" s="3">
        <v>859.00000000000023</v>
      </c>
      <c r="N118" s="3">
        <v>-1</v>
      </c>
      <c r="O118" s="4">
        <v>-4.7</v>
      </c>
      <c r="P118" s="4">
        <v>-0.3</v>
      </c>
      <c r="Q118" s="4">
        <v>-18.899999999999999</v>
      </c>
      <c r="R118" s="3">
        <v>-0.2</v>
      </c>
      <c r="S118" s="4">
        <v>1.3</v>
      </c>
      <c r="T118" s="19">
        <v>0.52600000000000002</v>
      </c>
      <c r="U118" s="19">
        <v>4.5999999999999999E-2</v>
      </c>
      <c r="V118" s="5">
        <f t="shared" si="5"/>
        <v>0</v>
      </c>
      <c r="W118" s="5">
        <f t="shared" si="4"/>
        <v>-999</v>
      </c>
      <c r="X118">
        <v>201801</v>
      </c>
      <c r="Y118">
        <v>2018</v>
      </c>
    </row>
    <row r="119" spans="1:25" x14ac:dyDescent="0.25">
      <c r="A119" s="20">
        <v>43113</v>
      </c>
      <c r="B119" s="3">
        <v>13</v>
      </c>
      <c r="C119" s="3">
        <v>5.1100000000000003</v>
      </c>
      <c r="D119" s="3">
        <v>3.8</v>
      </c>
      <c r="E119" s="4">
        <v>0.1</v>
      </c>
      <c r="F119" s="4">
        <v>6.1</v>
      </c>
      <c r="G119" s="4">
        <v>-3</v>
      </c>
      <c r="H119" s="3">
        <v>98.4</v>
      </c>
      <c r="I119" s="3">
        <v>72.8</v>
      </c>
      <c r="J119" s="3">
        <v>1</v>
      </c>
      <c r="K119" s="3">
        <v>4.0999999999999996</v>
      </c>
      <c r="L119" s="3">
        <v>4.8</v>
      </c>
      <c r="M119" s="3">
        <v>843.00000000000023</v>
      </c>
      <c r="N119" s="3">
        <v>-0.9</v>
      </c>
      <c r="O119" s="4">
        <v>-2.4</v>
      </c>
      <c r="P119" s="4">
        <v>0.5</v>
      </c>
      <c r="Q119" s="4">
        <v>-11.6</v>
      </c>
      <c r="R119" s="3">
        <v>-0.2</v>
      </c>
      <c r="S119" s="4">
        <v>1.4</v>
      </c>
      <c r="T119" s="19">
        <v>0.68500000000000005</v>
      </c>
      <c r="U119" s="19">
        <v>0.25600000000000001</v>
      </c>
      <c r="V119" s="5">
        <f t="shared" si="5"/>
        <v>0</v>
      </c>
      <c r="W119" s="5">
        <f t="shared" si="4"/>
        <v>-999</v>
      </c>
      <c r="X119">
        <v>201801</v>
      </c>
      <c r="Y119">
        <v>2018</v>
      </c>
    </row>
    <row r="120" spans="1:25" x14ac:dyDescent="0.25">
      <c r="A120" s="20">
        <v>43114</v>
      </c>
      <c r="B120" s="3">
        <v>14</v>
      </c>
      <c r="C120" s="3">
        <v>5.0199999999999996</v>
      </c>
      <c r="D120" s="3">
        <v>4.43</v>
      </c>
      <c r="E120" s="4">
        <v>-0.6</v>
      </c>
      <c r="F120" s="4">
        <v>2.5</v>
      </c>
      <c r="G120" s="4">
        <v>-6.2</v>
      </c>
      <c r="H120" s="3">
        <v>99</v>
      </c>
      <c r="I120" s="3">
        <v>88.5</v>
      </c>
      <c r="J120" s="3">
        <v>1.8</v>
      </c>
      <c r="K120" s="3">
        <v>5.5</v>
      </c>
      <c r="L120" s="3">
        <v>0</v>
      </c>
      <c r="M120" s="3">
        <v>825.00000000000023</v>
      </c>
      <c r="N120" s="3">
        <v>-0.9</v>
      </c>
      <c r="O120" s="4">
        <v>-6</v>
      </c>
      <c r="P120" s="4">
        <v>-0.8</v>
      </c>
      <c r="Q120" s="4">
        <v>-15.5</v>
      </c>
      <c r="R120" s="3">
        <v>-0.2</v>
      </c>
      <c r="S120" s="4">
        <v>1.3</v>
      </c>
      <c r="T120" s="19">
        <v>0.64700000000000002</v>
      </c>
      <c r="U120" s="19">
        <v>8.4000000000000005E-2</v>
      </c>
      <c r="V120" s="5">
        <f t="shared" si="5"/>
        <v>0</v>
      </c>
      <c r="W120" s="5">
        <f t="shared" si="4"/>
        <v>-999</v>
      </c>
      <c r="X120">
        <v>201801</v>
      </c>
      <c r="Y120">
        <v>2018</v>
      </c>
    </row>
    <row r="121" spans="1:25" x14ac:dyDescent="0.25">
      <c r="A121" s="20">
        <v>43115</v>
      </c>
      <c r="B121" s="3">
        <v>15</v>
      </c>
      <c r="C121" s="3">
        <v>1.87</v>
      </c>
      <c r="D121" s="3">
        <v>4.3600000000000003</v>
      </c>
      <c r="E121" s="4">
        <v>2.2999999999999998</v>
      </c>
      <c r="F121" s="4">
        <v>7.4</v>
      </c>
      <c r="G121" s="4">
        <v>-1.8</v>
      </c>
      <c r="H121" s="3">
        <v>99</v>
      </c>
      <c r="I121" s="3">
        <v>58.3</v>
      </c>
      <c r="J121" s="3">
        <v>1.8</v>
      </c>
      <c r="K121" s="3">
        <v>5.3</v>
      </c>
      <c r="L121" s="3">
        <v>0</v>
      </c>
      <c r="M121" s="3">
        <v>815.00000000000011</v>
      </c>
      <c r="N121" s="3">
        <v>-0.8</v>
      </c>
      <c r="O121" s="4">
        <v>-4.5</v>
      </c>
      <c r="P121" s="4">
        <v>-0.3</v>
      </c>
      <c r="Q121" s="4">
        <v>-10</v>
      </c>
      <c r="R121" s="3">
        <v>-0.1</v>
      </c>
      <c r="S121" s="4">
        <v>1.3</v>
      </c>
      <c r="T121" s="19">
        <v>0.6</v>
      </c>
      <c r="U121" s="19">
        <v>0.42899999999999999</v>
      </c>
      <c r="V121" s="5">
        <f t="shared" si="5"/>
        <v>0</v>
      </c>
      <c r="W121" s="5">
        <f t="shared" si="4"/>
        <v>-999</v>
      </c>
      <c r="X121">
        <v>201801</v>
      </c>
      <c r="Y121">
        <v>2018</v>
      </c>
    </row>
    <row r="122" spans="1:25" x14ac:dyDescent="0.25">
      <c r="A122" s="20">
        <v>43116</v>
      </c>
      <c r="B122" s="3">
        <v>16</v>
      </c>
      <c r="C122" s="3">
        <v>1.25</v>
      </c>
      <c r="D122" s="3">
        <v>1.73</v>
      </c>
      <c r="E122" s="4">
        <v>-2.2000000000000002</v>
      </c>
      <c r="F122" s="4">
        <v>1.4</v>
      </c>
      <c r="G122" s="4">
        <v>-9.1999999999999993</v>
      </c>
      <c r="H122" s="3">
        <v>98.3</v>
      </c>
      <c r="I122" s="3">
        <v>79.5</v>
      </c>
      <c r="J122" s="3">
        <v>1.2</v>
      </c>
      <c r="K122" s="3">
        <v>4.3</v>
      </c>
      <c r="L122" s="3">
        <v>14.4</v>
      </c>
      <c r="M122" s="3">
        <v>903.00000000000023</v>
      </c>
      <c r="N122" s="3">
        <v>-0.9</v>
      </c>
      <c r="O122" s="4">
        <v>-6.3</v>
      </c>
      <c r="P122" s="4">
        <v>-0.8</v>
      </c>
      <c r="Q122" s="4">
        <v>-21.1</v>
      </c>
      <c r="R122" s="3">
        <v>-0.3</v>
      </c>
      <c r="S122" s="4">
        <v>1.2</v>
      </c>
      <c r="T122" s="19">
        <v>0.53700000000000003</v>
      </c>
      <c r="U122" s="19">
        <v>0.13800000000000001</v>
      </c>
      <c r="V122" s="5">
        <f t="shared" si="5"/>
        <v>0</v>
      </c>
      <c r="W122" s="5">
        <f t="shared" si="4"/>
        <v>-999</v>
      </c>
      <c r="X122">
        <v>201801</v>
      </c>
      <c r="Y122">
        <v>2018</v>
      </c>
    </row>
    <row r="123" spans="1:25" x14ac:dyDescent="0.25">
      <c r="A123" s="20">
        <v>43117</v>
      </c>
      <c r="B123" s="3">
        <v>17</v>
      </c>
      <c r="C123" s="3">
        <v>5.32</v>
      </c>
      <c r="D123" s="3">
        <v>1.17</v>
      </c>
      <c r="E123" s="4">
        <v>-2.5</v>
      </c>
      <c r="F123" s="4">
        <v>0.8</v>
      </c>
      <c r="G123" s="4">
        <v>-8.3000000000000007</v>
      </c>
      <c r="H123" s="3">
        <v>98.9</v>
      </c>
      <c r="I123" s="3">
        <v>90.3</v>
      </c>
      <c r="J123" s="3">
        <v>2.1</v>
      </c>
      <c r="K123" s="3">
        <v>6.3</v>
      </c>
      <c r="L123" s="3">
        <v>0</v>
      </c>
      <c r="M123" s="3">
        <v>904.00000000000011</v>
      </c>
      <c r="N123" s="3">
        <v>-0.9</v>
      </c>
      <c r="O123" s="4">
        <v>-3.7</v>
      </c>
      <c r="P123" s="4">
        <v>0.1</v>
      </c>
      <c r="Q123" s="4">
        <v>-15.2</v>
      </c>
      <c r="R123" s="3">
        <v>-0.2</v>
      </c>
      <c r="S123" s="4">
        <v>1.2</v>
      </c>
      <c r="T123" s="19">
        <v>0.58399999999999996</v>
      </c>
      <c r="U123" s="19">
        <v>6.3E-2</v>
      </c>
      <c r="V123" s="5">
        <f t="shared" si="5"/>
        <v>0</v>
      </c>
      <c r="W123" s="5">
        <f t="shared" si="4"/>
        <v>-999</v>
      </c>
      <c r="X123">
        <v>201801</v>
      </c>
      <c r="Y123">
        <v>2018</v>
      </c>
    </row>
    <row r="124" spans="1:25" x14ac:dyDescent="0.25">
      <c r="A124" s="20">
        <v>43118</v>
      </c>
      <c r="B124" s="3">
        <v>18</v>
      </c>
      <c r="C124" s="3">
        <v>5.29</v>
      </c>
      <c r="D124" s="3">
        <v>4.82</v>
      </c>
      <c r="E124" s="4">
        <v>-3.1</v>
      </c>
      <c r="F124" s="4">
        <v>2.1</v>
      </c>
      <c r="G124" s="4">
        <v>-10.8</v>
      </c>
      <c r="H124" s="3">
        <v>98.7</v>
      </c>
      <c r="I124" s="3">
        <v>52.7</v>
      </c>
      <c r="J124" s="3">
        <v>1.2</v>
      </c>
      <c r="K124" s="3">
        <v>5.0999999999999996</v>
      </c>
      <c r="L124" s="3">
        <v>0</v>
      </c>
      <c r="M124" s="3">
        <v>890.00000000000011</v>
      </c>
      <c r="N124" s="3">
        <v>-0.8</v>
      </c>
      <c r="O124" s="4">
        <v>-8.9</v>
      </c>
      <c r="P124" s="4">
        <v>0.1</v>
      </c>
      <c r="Q124" s="4">
        <v>-22.2</v>
      </c>
      <c r="R124" s="3">
        <v>-0.2</v>
      </c>
      <c r="S124" s="4">
        <v>1.3</v>
      </c>
      <c r="T124" s="19">
        <v>0.374</v>
      </c>
      <c r="U124" s="19">
        <v>0.33600000000000002</v>
      </c>
      <c r="V124" s="5">
        <f t="shared" si="5"/>
        <v>0</v>
      </c>
      <c r="W124" s="5">
        <f t="shared" si="4"/>
        <v>-999</v>
      </c>
      <c r="X124">
        <v>201801</v>
      </c>
      <c r="Y124">
        <v>2018</v>
      </c>
    </row>
    <row r="125" spans="1:25" x14ac:dyDescent="0.25">
      <c r="A125" s="20">
        <v>43119</v>
      </c>
      <c r="B125" s="3">
        <v>19</v>
      </c>
      <c r="C125" s="3">
        <v>4.6399999999999997</v>
      </c>
      <c r="D125" s="3">
        <v>4.8600000000000003</v>
      </c>
      <c r="E125" s="4">
        <v>-6</v>
      </c>
      <c r="F125" s="4">
        <v>1.6</v>
      </c>
      <c r="G125" s="4">
        <v>-13.2</v>
      </c>
      <c r="H125" s="3">
        <v>98</v>
      </c>
      <c r="I125" s="3">
        <v>51.2</v>
      </c>
      <c r="J125" s="3">
        <v>0.9</v>
      </c>
      <c r="K125" s="3">
        <v>3.9</v>
      </c>
      <c r="L125" s="3">
        <v>4.5599999999999996</v>
      </c>
      <c r="M125" s="3">
        <v>913.00000000000023</v>
      </c>
      <c r="N125" s="3">
        <v>-0.8</v>
      </c>
      <c r="O125" s="4">
        <v>-10.8</v>
      </c>
      <c r="P125" s="4">
        <v>-5</v>
      </c>
      <c r="Q125" s="4">
        <v>-24.3</v>
      </c>
      <c r="R125" s="3">
        <v>-0.1</v>
      </c>
      <c r="S125" s="4">
        <v>1.3</v>
      </c>
      <c r="T125" s="19">
        <v>0.35099999999999998</v>
      </c>
      <c r="U125" s="19">
        <v>0.33400000000000002</v>
      </c>
      <c r="V125" s="5">
        <f t="shared" si="5"/>
        <v>0</v>
      </c>
      <c r="W125" s="5">
        <f t="shared" si="4"/>
        <v>-999</v>
      </c>
      <c r="X125">
        <v>201801</v>
      </c>
      <c r="Y125">
        <v>2018</v>
      </c>
    </row>
    <row r="126" spans="1:25" x14ac:dyDescent="0.25">
      <c r="A126" s="20">
        <v>43120</v>
      </c>
      <c r="B126" s="3">
        <v>20</v>
      </c>
      <c r="C126" s="3">
        <v>1.37</v>
      </c>
      <c r="D126" s="3">
        <v>4.3099999999999996</v>
      </c>
      <c r="E126" s="4">
        <v>-4.9000000000000004</v>
      </c>
      <c r="F126" s="4">
        <v>0.4</v>
      </c>
      <c r="G126" s="4">
        <v>-7.9</v>
      </c>
      <c r="H126" s="3">
        <v>97.2</v>
      </c>
      <c r="I126" s="3">
        <v>61.6</v>
      </c>
      <c r="J126" s="3">
        <v>1.2</v>
      </c>
      <c r="K126" s="3">
        <v>5.4</v>
      </c>
      <c r="L126" s="3">
        <v>0</v>
      </c>
      <c r="M126" s="3">
        <v>893.00000000000023</v>
      </c>
      <c r="N126" s="3">
        <v>-1</v>
      </c>
      <c r="O126" s="4">
        <v>-8.8000000000000007</v>
      </c>
      <c r="P126" s="4">
        <v>-3.3</v>
      </c>
      <c r="Q126" s="4">
        <v>-17.7</v>
      </c>
      <c r="R126" s="3">
        <v>-0.2</v>
      </c>
      <c r="S126" s="4">
        <v>1.3</v>
      </c>
      <c r="T126" s="19">
        <v>0.38700000000000001</v>
      </c>
      <c r="U126" s="19">
        <v>0.24099999999999999</v>
      </c>
      <c r="V126" s="5">
        <f t="shared" si="5"/>
        <v>0</v>
      </c>
      <c r="W126" s="5">
        <f t="shared" si="4"/>
        <v>-999</v>
      </c>
      <c r="X126">
        <v>201801</v>
      </c>
      <c r="Y126">
        <v>2018</v>
      </c>
    </row>
    <row r="127" spans="1:25" x14ac:dyDescent="0.25">
      <c r="A127" s="20">
        <v>43121</v>
      </c>
      <c r="B127" s="3">
        <v>21</v>
      </c>
      <c r="C127" s="3">
        <v>3.97</v>
      </c>
      <c r="D127" s="3">
        <v>1.27</v>
      </c>
      <c r="E127" s="4">
        <v>-4.3</v>
      </c>
      <c r="F127" s="4">
        <v>-2.1</v>
      </c>
      <c r="G127" s="4">
        <v>-6.6</v>
      </c>
      <c r="H127" s="3">
        <v>97.3</v>
      </c>
      <c r="I127" s="3">
        <v>78.099999999999994</v>
      </c>
      <c r="J127" s="3">
        <v>2.6</v>
      </c>
      <c r="K127" s="3">
        <v>7.4</v>
      </c>
      <c r="L127" s="3">
        <v>0</v>
      </c>
      <c r="M127" s="3">
        <v>873.00000000000023</v>
      </c>
      <c r="N127" s="3">
        <v>-1.1000000000000001</v>
      </c>
      <c r="O127" s="4">
        <v>-5.8</v>
      </c>
      <c r="P127" s="4">
        <v>-3.5</v>
      </c>
      <c r="Q127" s="4">
        <v>-17</v>
      </c>
      <c r="R127" s="3">
        <v>-0.2</v>
      </c>
      <c r="S127" s="4">
        <v>1.2</v>
      </c>
      <c r="T127" s="19">
        <v>0.40899999999999997</v>
      </c>
      <c r="U127" s="19">
        <v>0.115</v>
      </c>
      <c r="V127" s="5">
        <f t="shared" si="5"/>
        <v>0</v>
      </c>
      <c r="W127" s="5">
        <f t="shared" si="4"/>
        <v>-999</v>
      </c>
      <c r="X127">
        <v>201801</v>
      </c>
      <c r="Y127">
        <v>2018</v>
      </c>
    </row>
    <row r="128" spans="1:25" x14ac:dyDescent="0.25">
      <c r="A128" s="20">
        <v>43122</v>
      </c>
      <c r="B128" s="3">
        <v>22</v>
      </c>
      <c r="C128" s="3">
        <v>1.44</v>
      </c>
      <c r="D128" s="3">
        <v>3.65</v>
      </c>
      <c r="E128" s="4">
        <v>-8.1</v>
      </c>
      <c r="F128" s="4">
        <v>0.7</v>
      </c>
      <c r="G128" s="4">
        <v>-14.9</v>
      </c>
      <c r="H128" s="3">
        <v>98.3</v>
      </c>
      <c r="I128" s="3">
        <v>64.599999999999994</v>
      </c>
      <c r="J128" s="3">
        <v>1</v>
      </c>
      <c r="K128" s="3">
        <v>4.2</v>
      </c>
      <c r="L128" s="3">
        <v>0</v>
      </c>
      <c r="M128" s="3">
        <v>857</v>
      </c>
      <c r="N128" s="3">
        <v>-1.1000000000000001</v>
      </c>
      <c r="O128" s="4">
        <v>-16.600000000000001</v>
      </c>
      <c r="P128" s="4">
        <v>-3.4</v>
      </c>
      <c r="Q128" s="4">
        <v>-25.5</v>
      </c>
      <c r="R128" s="3">
        <v>-0.2</v>
      </c>
      <c r="S128" s="4">
        <v>1.3</v>
      </c>
      <c r="T128" s="19">
        <v>0.41499999999999998</v>
      </c>
      <c r="U128" s="19">
        <v>0.22700000000000001</v>
      </c>
      <c r="V128" s="5">
        <f t="shared" si="5"/>
        <v>0</v>
      </c>
      <c r="W128" s="5">
        <f t="shared" si="4"/>
        <v>-999</v>
      </c>
      <c r="X128">
        <v>201801</v>
      </c>
      <c r="Y128">
        <v>2018</v>
      </c>
    </row>
    <row r="129" spans="1:25" x14ac:dyDescent="0.25">
      <c r="A129" s="20">
        <v>43123</v>
      </c>
      <c r="B129" s="3">
        <v>23</v>
      </c>
      <c r="C129" s="3">
        <v>1.24</v>
      </c>
      <c r="D129" s="3">
        <v>1.3</v>
      </c>
      <c r="E129" s="4">
        <v>-8.1</v>
      </c>
      <c r="F129" s="4">
        <v>-5.3</v>
      </c>
      <c r="G129" s="4">
        <v>-15</v>
      </c>
      <c r="H129" s="3">
        <v>96.5</v>
      </c>
      <c r="I129" s="3">
        <v>87.1</v>
      </c>
      <c r="J129" s="3">
        <v>1.5</v>
      </c>
      <c r="K129" s="3">
        <v>6.2</v>
      </c>
      <c r="L129" s="3">
        <v>9.6</v>
      </c>
      <c r="M129" s="3">
        <v>938.00000000000011</v>
      </c>
      <c r="N129" s="3">
        <v>-1.2</v>
      </c>
      <c r="O129" s="4">
        <v>-10.7</v>
      </c>
      <c r="P129" s="4">
        <v>-5.5</v>
      </c>
      <c r="Q129" s="4">
        <v>-24.7</v>
      </c>
      <c r="R129" s="3">
        <v>-0.2</v>
      </c>
      <c r="S129" s="4">
        <v>1.2</v>
      </c>
      <c r="T129" s="19">
        <v>0.35799999999999998</v>
      </c>
      <c r="U129" s="19">
        <v>5.2999999999999999E-2</v>
      </c>
      <c r="V129" s="5">
        <f t="shared" si="5"/>
        <v>0</v>
      </c>
      <c r="W129" s="5">
        <f t="shared" si="4"/>
        <v>-999</v>
      </c>
      <c r="X129">
        <v>201801</v>
      </c>
      <c r="Y129">
        <v>2018</v>
      </c>
    </row>
    <row r="130" spans="1:25" x14ac:dyDescent="0.25">
      <c r="A130" s="20">
        <v>43124</v>
      </c>
      <c r="B130" s="3">
        <v>24</v>
      </c>
      <c r="C130" s="3">
        <v>4.91</v>
      </c>
      <c r="D130" s="3">
        <v>1.06</v>
      </c>
      <c r="E130" s="4">
        <v>-3.1</v>
      </c>
      <c r="F130" s="4">
        <v>-0.9</v>
      </c>
      <c r="G130" s="4">
        <v>-5.3</v>
      </c>
      <c r="H130" s="3">
        <v>97.8</v>
      </c>
      <c r="I130" s="3">
        <v>95.3</v>
      </c>
      <c r="J130" s="3">
        <v>1.3</v>
      </c>
      <c r="K130" s="3">
        <v>4.5999999999999996</v>
      </c>
      <c r="L130" s="3">
        <v>10.44</v>
      </c>
      <c r="M130" s="3">
        <v>1012.0000000000002</v>
      </c>
      <c r="N130" s="3">
        <v>-1.4</v>
      </c>
      <c r="O130" s="4">
        <v>-3.7</v>
      </c>
      <c r="P130" s="4">
        <v>-0.8</v>
      </c>
      <c r="Q130" s="4">
        <v>-5.8</v>
      </c>
      <c r="R130" s="3">
        <v>-0.2</v>
      </c>
      <c r="S130" s="4">
        <v>1.2</v>
      </c>
      <c r="T130" s="19">
        <v>0.54500000000000004</v>
      </c>
      <c r="U130" s="19">
        <v>2.7E-2</v>
      </c>
      <c r="V130" s="5">
        <f t="shared" si="5"/>
        <v>0</v>
      </c>
      <c r="W130" s="5">
        <f t="shared" si="4"/>
        <v>-999</v>
      </c>
      <c r="X130">
        <v>201801</v>
      </c>
      <c r="Y130">
        <v>2018</v>
      </c>
    </row>
    <row r="131" spans="1:25" x14ac:dyDescent="0.25">
      <c r="A131" s="20">
        <v>43125</v>
      </c>
      <c r="B131" s="3">
        <v>25</v>
      </c>
      <c r="C131" s="3">
        <v>3.8</v>
      </c>
      <c r="D131" s="3">
        <v>4.57</v>
      </c>
      <c r="E131" s="4">
        <v>-6.1</v>
      </c>
      <c r="F131" s="4">
        <v>-0.4</v>
      </c>
      <c r="G131" s="4">
        <v>-12.7</v>
      </c>
      <c r="H131" s="3">
        <v>97.6</v>
      </c>
      <c r="I131" s="3">
        <v>75.2</v>
      </c>
      <c r="J131" s="3">
        <v>0.7</v>
      </c>
      <c r="K131" s="3">
        <v>3.7</v>
      </c>
      <c r="L131" s="3">
        <v>7.2</v>
      </c>
      <c r="M131" s="3">
        <v>1028.0000000000002</v>
      </c>
      <c r="N131" s="3">
        <v>-1.2</v>
      </c>
      <c r="O131" s="4">
        <v>-12.1</v>
      </c>
      <c r="P131" s="4">
        <v>-2.8</v>
      </c>
      <c r="Q131" s="4">
        <v>-27.1</v>
      </c>
      <c r="R131" s="3">
        <v>-0.1</v>
      </c>
      <c r="S131" s="4">
        <v>1.3</v>
      </c>
      <c r="T131" s="19">
        <v>0.44600000000000001</v>
      </c>
      <c r="U131" s="19">
        <v>0.14699999999999999</v>
      </c>
      <c r="V131" s="5">
        <f t="shared" si="5"/>
        <v>0</v>
      </c>
      <c r="W131" s="5">
        <f t="shared" si="4"/>
        <v>-999</v>
      </c>
      <c r="X131">
        <v>201801</v>
      </c>
      <c r="Y131">
        <v>2018</v>
      </c>
    </row>
    <row r="132" spans="1:25" x14ac:dyDescent="0.25">
      <c r="A132" s="20">
        <v>43126</v>
      </c>
      <c r="B132" s="3">
        <v>26</v>
      </c>
      <c r="C132" s="3">
        <v>3.34</v>
      </c>
      <c r="D132" s="3">
        <v>3.54</v>
      </c>
      <c r="E132" s="4">
        <v>-9.4</v>
      </c>
      <c r="F132" s="4">
        <v>-0.8</v>
      </c>
      <c r="G132" s="4">
        <v>-14</v>
      </c>
      <c r="H132" s="3">
        <v>96.8</v>
      </c>
      <c r="I132" s="3">
        <v>66.400000000000006</v>
      </c>
      <c r="J132" s="3">
        <v>0.3</v>
      </c>
      <c r="K132" s="3">
        <v>3.4</v>
      </c>
      <c r="L132" s="3">
        <v>2.16</v>
      </c>
      <c r="M132" s="3">
        <v>1028</v>
      </c>
      <c r="N132" s="3">
        <v>-1.1000000000000001</v>
      </c>
      <c r="O132" s="4">
        <v>-15.5</v>
      </c>
      <c r="P132" s="4">
        <v>-7.2</v>
      </c>
      <c r="Q132" s="4">
        <v>-24.2</v>
      </c>
      <c r="R132" s="3">
        <v>-0.1</v>
      </c>
      <c r="S132" s="4">
        <v>1.3</v>
      </c>
      <c r="T132" s="19">
        <v>0.38200000000000001</v>
      </c>
      <c r="U132" s="19">
        <v>0.193</v>
      </c>
      <c r="V132" s="5">
        <f t="shared" si="5"/>
        <v>0</v>
      </c>
      <c r="W132" s="5">
        <f t="shared" si="4"/>
        <v>-999</v>
      </c>
      <c r="X132">
        <v>201801</v>
      </c>
      <c r="Y132">
        <v>2018</v>
      </c>
    </row>
    <row r="133" spans="1:25" x14ac:dyDescent="0.25">
      <c r="A133" s="20">
        <v>43127</v>
      </c>
      <c r="B133" s="3">
        <v>27</v>
      </c>
      <c r="C133" s="3">
        <v>1.83</v>
      </c>
      <c r="D133" s="3">
        <v>3.11</v>
      </c>
      <c r="E133" s="4">
        <v>-4.7</v>
      </c>
      <c r="F133" s="4">
        <v>-1</v>
      </c>
      <c r="G133" s="4">
        <v>-10.7</v>
      </c>
      <c r="H133" s="3">
        <v>96.1</v>
      </c>
      <c r="I133" s="3">
        <v>77.3</v>
      </c>
      <c r="J133" s="3">
        <v>2.4</v>
      </c>
      <c r="K133" s="3">
        <v>7.1</v>
      </c>
      <c r="L133" s="3">
        <v>3.6</v>
      </c>
      <c r="M133" s="3">
        <v>1036.0000000000002</v>
      </c>
      <c r="N133" s="3">
        <v>-1.1000000000000001</v>
      </c>
      <c r="O133" s="4">
        <v>-5.9</v>
      </c>
      <c r="P133" s="4">
        <v>-2.2999999999999998</v>
      </c>
      <c r="Q133" s="4">
        <v>-13.7</v>
      </c>
      <c r="R133" s="3">
        <v>-0.2</v>
      </c>
      <c r="S133" s="4">
        <v>1.3</v>
      </c>
      <c r="T133" s="19">
        <v>0.439</v>
      </c>
      <c r="U133" s="19">
        <v>0.129</v>
      </c>
      <c r="V133" s="5">
        <f t="shared" si="5"/>
        <v>0</v>
      </c>
      <c r="W133" s="5">
        <f t="shared" ref="W133:W196" si="6">IF(V133&gt;0,N133,-999)</f>
        <v>-999</v>
      </c>
      <c r="X133">
        <v>201801</v>
      </c>
      <c r="Y133">
        <v>2018</v>
      </c>
    </row>
    <row r="134" spans="1:25" x14ac:dyDescent="0.25">
      <c r="A134" s="20">
        <v>43128</v>
      </c>
      <c r="B134" s="3">
        <v>28</v>
      </c>
      <c r="C134" s="3">
        <v>2.14</v>
      </c>
      <c r="D134" s="3">
        <v>1.7</v>
      </c>
      <c r="E134" s="4">
        <v>-4.3</v>
      </c>
      <c r="F134" s="4">
        <v>-2.5</v>
      </c>
      <c r="G134" s="4">
        <v>-5.6</v>
      </c>
      <c r="H134" s="3">
        <v>97.8</v>
      </c>
      <c r="I134" s="3">
        <v>82.9</v>
      </c>
      <c r="J134" s="3">
        <v>2.2000000000000002</v>
      </c>
      <c r="K134" s="3">
        <v>5.5</v>
      </c>
      <c r="L134" s="3">
        <v>7.08</v>
      </c>
      <c r="M134" s="3">
        <v>1070.0000000000002</v>
      </c>
      <c r="N134" s="3">
        <v>-1.2</v>
      </c>
      <c r="O134" s="4">
        <v>-5.2</v>
      </c>
      <c r="P134" s="4">
        <v>-2.7</v>
      </c>
      <c r="Q134" s="4">
        <v>-10.3</v>
      </c>
      <c r="R134" s="3">
        <v>-0.2</v>
      </c>
      <c r="S134" s="4">
        <v>1.2</v>
      </c>
      <c r="T134" s="19">
        <v>0.42099999999999999</v>
      </c>
      <c r="U134" s="19">
        <v>8.6999999999999994E-2</v>
      </c>
      <c r="V134" s="5">
        <f t="shared" ref="V134:V197" si="7">IF(X134&lt;X135,M134,0)</f>
        <v>0</v>
      </c>
      <c r="W134" s="5">
        <f t="shared" si="6"/>
        <v>-999</v>
      </c>
      <c r="X134">
        <v>201801</v>
      </c>
      <c r="Y134">
        <v>2018</v>
      </c>
    </row>
    <row r="135" spans="1:25" x14ac:dyDescent="0.25">
      <c r="A135" s="20">
        <v>43129</v>
      </c>
      <c r="B135" s="3">
        <v>29</v>
      </c>
      <c r="C135" s="3">
        <v>3.78</v>
      </c>
      <c r="D135" s="3">
        <v>1.99</v>
      </c>
      <c r="E135" s="4">
        <v>-1.5</v>
      </c>
      <c r="F135" s="4">
        <v>0.3</v>
      </c>
      <c r="G135" s="4">
        <v>-4.3</v>
      </c>
      <c r="H135" s="3">
        <v>98.6</v>
      </c>
      <c r="I135" s="3">
        <v>77.099999999999994</v>
      </c>
      <c r="J135" s="3">
        <v>2.5</v>
      </c>
      <c r="K135" s="3">
        <v>12.1</v>
      </c>
      <c r="L135" s="3">
        <v>2.52</v>
      </c>
      <c r="M135" s="3">
        <v>1063.0000000000002</v>
      </c>
      <c r="N135" s="3">
        <v>-1.1000000000000001</v>
      </c>
      <c r="O135" s="4">
        <v>-2.9</v>
      </c>
      <c r="P135" s="4">
        <v>-0.5</v>
      </c>
      <c r="Q135" s="4">
        <v>-11.2</v>
      </c>
      <c r="R135" s="3">
        <v>-0.2</v>
      </c>
      <c r="S135" s="4">
        <v>1.2</v>
      </c>
      <c r="T135" s="19">
        <v>0.48099999999999998</v>
      </c>
      <c r="U135" s="19">
        <v>0.14299999999999999</v>
      </c>
      <c r="V135" s="5">
        <f t="shared" si="7"/>
        <v>0</v>
      </c>
      <c r="W135" s="5">
        <f t="shared" si="6"/>
        <v>-999</v>
      </c>
      <c r="X135">
        <v>201801</v>
      </c>
      <c r="Y135">
        <v>2018</v>
      </c>
    </row>
    <row r="136" spans="1:25" x14ac:dyDescent="0.25">
      <c r="A136" s="20">
        <v>43130</v>
      </c>
      <c r="B136" s="3">
        <v>30</v>
      </c>
      <c r="C136" s="3">
        <v>4.3499999999999996</v>
      </c>
      <c r="D136" s="3">
        <v>3.18</v>
      </c>
      <c r="E136" s="4">
        <v>-4.8</v>
      </c>
      <c r="F136" s="4">
        <v>0</v>
      </c>
      <c r="G136" s="4">
        <v>-6.5</v>
      </c>
      <c r="H136" s="3">
        <v>83.4</v>
      </c>
      <c r="I136" s="3">
        <v>59.6</v>
      </c>
      <c r="J136" s="3">
        <v>2.7</v>
      </c>
      <c r="K136" s="3">
        <v>8.3000000000000007</v>
      </c>
      <c r="L136" s="3">
        <v>0</v>
      </c>
      <c r="M136" s="3">
        <v>1034.0000000000002</v>
      </c>
      <c r="N136" s="3">
        <v>-1</v>
      </c>
      <c r="O136" s="4">
        <v>-9.1</v>
      </c>
      <c r="P136" s="4">
        <v>-5.4</v>
      </c>
      <c r="Q136" s="4">
        <v>-12.4</v>
      </c>
      <c r="R136" s="3">
        <v>-0.2</v>
      </c>
      <c r="S136" s="4">
        <v>1.2</v>
      </c>
      <c r="T136" s="19">
        <v>0.36399999999999999</v>
      </c>
      <c r="U136" s="19">
        <v>0.247</v>
      </c>
      <c r="V136" s="5">
        <f t="shared" si="7"/>
        <v>0</v>
      </c>
      <c r="W136" s="5">
        <f t="shared" si="6"/>
        <v>-999</v>
      </c>
      <c r="X136">
        <v>201801</v>
      </c>
      <c r="Y136">
        <v>2018</v>
      </c>
    </row>
    <row r="137" spans="1:25" x14ac:dyDescent="0.25">
      <c r="A137" s="20">
        <v>43131</v>
      </c>
      <c r="B137" s="3">
        <v>31</v>
      </c>
      <c r="C137" s="3">
        <v>2.91</v>
      </c>
      <c r="D137" s="3">
        <v>3.91</v>
      </c>
      <c r="E137" s="4">
        <v>-6.9</v>
      </c>
      <c r="F137" s="4">
        <v>-2.4</v>
      </c>
      <c r="G137" s="4">
        <v>-10.8</v>
      </c>
      <c r="H137" s="3">
        <v>95.8</v>
      </c>
      <c r="I137" s="3">
        <v>62</v>
      </c>
      <c r="J137" s="3">
        <v>1.4</v>
      </c>
      <c r="K137" s="3">
        <v>5.0999999999999996</v>
      </c>
      <c r="L137" s="3">
        <v>6.36</v>
      </c>
      <c r="M137" s="3">
        <v>1071.0000000000002</v>
      </c>
      <c r="N137" s="3">
        <v>-0.9</v>
      </c>
      <c r="O137" s="4">
        <v>-10.1</v>
      </c>
      <c r="P137" s="4">
        <v>-4.7</v>
      </c>
      <c r="Q137" s="4">
        <v>-20.3</v>
      </c>
      <c r="R137" s="3">
        <v>-0.1</v>
      </c>
      <c r="S137" s="4">
        <v>1.3</v>
      </c>
      <c r="T137" s="19">
        <v>0.317</v>
      </c>
      <c r="U137" s="19">
        <v>0.19400000000000001</v>
      </c>
      <c r="V137" s="5">
        <f t="shared" si="7"/>
        <v>1071.0000000000002</v>
      </c>
      <c r="W137" s="5">
        <f t="shared" si="6"/>
        <v>-0.9</v>
      </c>
      <c r="X137">
        <v>201801</v>
      </c>
      <c r="Y137">
        <v>2018</v>
      </c>
    </row>
    <row r="138" spans="1:25" x14ac:dyDescent="0.25">
      <c r="A138" s="20">
        <v>43132</v>
      </c>
      <c r="B138" s="3">
        <v>32</v>
      </c>
      <c r="C138" s="3">
        <v>1.68</v>
      </c>
      <c r="D138" s="3">
        <v>2.71</v>
      </c>
      <c r="E138" s="4">
        <v>-4.9000000000000004</v>
      </c>
      <c r="F138" s="4">
        <v>-1.3</v>
      </c>
      <c r="G138" s="4">
        <v>-8.3000000000000007</v>
      </c>
      <c r="H138" s="3">
        <v>96.8</v>
      </c>
      <c r="I138" s="3">
        <v>80.2</v>
      </c>
      <c r="J138" s="3">
        <v>0.7</v>
      </c>
      <c r="K138" s="3">
        <v>3.1</v>
      </c>
      <c r="L138" s="3">
        <v>9.9600000000000009</v>
      </c>
      <c r="M138" s="3">
        <v>1151.0000000000002</v>
      </c>
      <c r="N138" s="3">
        <v>-1</v>
      </c>
      <c r="O138" s="4">
        <v>-6.2</v>
      </c>
      <c r="P138" s="4">
        <v>-3.8</v>
      </c>
      <c r="Q138" s="4">
        <v>-17.3</v>
      </c>
      <c r="R138" s="3">
        <v>-0.2</v>
      </c>
      <c r="S138" s="4">
        <v>1.2</v>
      </c>
      <c r="T138" s="19">
        <v>0.44500000000000001</v>
      </c>
      <c r="U138" s="19">
        <v>0.11</v>
      </c>
      <c r="V138" s="5">
        <f t="shared" si="7"/>
        <v>0</v>
      </c>
      <c r="W138" s="5">
        <f t="shared" si="6"/>
        <v>-999</v>
      </c>
      <c r="X138">
        <v>201802</v>
      </c>
      <c r="Y138">
        <v>2018</v>
      </c>
    </row>
    <row r="139" spans="1:25" x14ac:dyDescent="0.25">
      <c r="A139" s="20">
        <v>43133</v>
      </c>
      <c r="B139" s="3">
        <v>33</v>
      </c>
      <c r="C139" s="3">
        <v>2.34</v>
      </c>
      <c r="D139" s="3">
        <v>1.56</v>
      </c>
      <c r="E139" s="4">
        <v>-1.3</v>
      </c>
      <c r="F139" s="4">
        <v>1</v>
      </c>
      <c r="G139" s="4">
        <v>-4.9000000000000004</v>
      </c>
      <c r="H139" s="3">
        <v>98.3</v>
      </c>
      <c r="I139" s="3">
        <v>84.3</v>
      </c>
      <c r="J139" s="3">
        <v>2.1</v>
      </c>
      <c r="K139" s="3">
        <v>7.9</v>
      </c>
      <c r="L139" s="3">
        <v>7.2</v>
      </c>
      <c r="M139" s="3">
        <v>1181.0000000000002</v>
      </c>
      <c r="N139" s="3">
        <v>-1</v>
      </c>
      <c r="O139" s="4">
        <v>-3.1</v>
      </c>
      <c r="P139" s="4">
        <v>-0.3</v>
      </c>
      <c r="Q139" s="4">
        <v>-8.1</v>
      </c>
      <c r="R139" s="3">
        <v>-0.1</v>
      </c>
      <c r="S139" s="4">
        <v>1.2</v>
      </c>
      <c r="T139" s="19">
        <v>0.55300000000000005</v>
      </c>
      <c r="U139" s="19">
        <v>0.10299999999999999</v>
      </c>
      <c r="V139" s="5">
        <f t="shared" si="7"/>
        <v>0</v>
      </c>
      <c r="W139" s="5">
        <f t="shared" si="6"/>
        <v>-999</v>
      </c>
      <c r="X139">
        <v>201802</v>
      </c>
      <c r="Y139">
        <v>2018</v>
      </c>
    </row>
    <row r="140" spans="1:25" x14ac:dyDescent="0.25">
      <c r="A140" s="20">
        <v>43134</v>
      </c>
      <c r="B140" s="3">
        <v>34</v>
      </c>
      <c r="C140" s="3">
        <v>2.23</v>
      </c>
      <c r="D140" s="3">
        <v>2.04</v>
      </c>
      <c r="E140" s="4">
        <v>-0.3</v>
      </c>
      <c r="F140" s="4">
        <v>1.6</v>
      </c>
      <c r="G140" s="4">
        <v>-4.5</v>
      </c>
      <c r="H140" s="3">
        <v>97.5</v>
      </c>
      <c r="I140" s="3">
        <v>81.099999999999994</v>
      </c>
      <c r="J140" s="3">
        <v>3.4</v>
      </c>
      <c r="K140" s="3">
        <v>7.4</v>
      </c>
      <c r="L140" s="3">
        <v>2.52</v>
      </c>
      <c r="M140" s="3">
        <v>1158.0000000000002</v>
      </c>
      <c r="N140" s="3">
        <v>-1</v>
      </c>
      <c r="O140" s="4">
        <v>-1.8</v>
      </c>
      <c r="P140" s="4">
        <v>-0.5</v>
      </c>
      <c r="Q140" s="4">
        <v>-5</v>
      </c>
      <c r="R140" s="3">
        <v>-0.1</v>
      </c>
      <c r="S140" s="4">
        <v>1.3</v>
      </c>
      <c r="T140" s="19">
        <v>0.55600000000000005</v>
      </c>
      <c r="U140" s="19">
        <v>0.13</v>
      </c>
      <c r="V140" s="5">
        <f t="shared" si="7"/>
        <v>0</v>
      </c>
      <c r="W140" s="5">
        <f t="shared" si="6"/>
        <v>-999</v>
      </c>
      <c r="X140">
        <v>201802</v>
      </c>
      <c r="Y140">
        <v>2018</v>
      </c>
    </row>
    <row r="141" spans="1:25" x14ac:dyDescent="0.25">
      <c r="A141" s="20">
        <v>43135</v>
      </c>
      <c r="B141" s="3">
        <v>35</v>
      </c>
      <c r="C141" s="3">
        <v>3.31</v>
      </c>
      <c r="D141" s="3">
        <v>1.97</v>
      </c>
      <c r="E141" s="4">
        <v>-0.8</v>
      </c>
      <c r="F141" s="4">
        <v>2</v>
      </c>
      <c r="G141" s="4">
        <v>-4.2</v>
      </c>
      <c r="H141" s="3">
        <v>97.5</v>
      </c>
      <c r="I141" s="3">
        <v>81.3</v>
      </c>
      <c r="J141" s="3">
        <v>2.2000000000000002</v>
      </c>
      <c r="K141" s="3">
        <v>7.4</v>
      </c>
      <c r="L141" s="3">
        <v>7.32</v>
      </c>
      <c r="M141" s="3">
        <v>1199</v>
      </c>
      <c r="N141" s="3">
        <v>-0.9</v>
      </c>
      <c r="O141" s="4">
        <v>-2</v>
      </c>
      <c r="P141" s="4">
        <v>0.1</v>
      </c>
      <c r="Q141" s="4">
        <v>-5.5</v>
      </c>
      <c r="R141" s="3">
        <v>-0.1</v>
      </c>
      <c r="S141" s="4">
        <v>1.2</v>
      </c>
      <c r="T141" s="19">
        <v>0.57299999999999995</v>
      </c>
      <c r="U141" s="19">
        <v>0.13200000000000001</v>
      </c>
      <c r="V141" s="5">
        <f t="shared" si="7"/>
        <v>0</v>
      </c>
      <c r="W141" s="5">
        <f t="shared" si="6"/>
        <v>-999</v>
      </c>
      <c r="X141">
        <v>201802</v>
      </c>
      <c r="Y141">
        <v>2018</v>
      </c>
    </row>
    <row r="142" spans="1:25" x14ac:dyDescent="0.25">
      <c r="A142" s="20">
        <v>43136</v>
      </c>
      <c r="B142" s="3">
        <v>36</v>
      </c>
      <c r="C142" s="3">
        <v>3.3</v>
      </c>
      <c r="D142" s="3">
        <v>3.08</v>
      </c>
      <c r="E142" s="4">
        <v>-2.1</v>
      </c>
      <c r="F142" s="4">
        <v>0.7</v>
      </c>
      <c r="G142" s="4">
        <v>-3.8</v>
      </c>
      <c r="H142" s="3">
        <v>97.6</v>
      </c>
      <c r="I142" s="3">
        <v>83.2</v>
      </c>
      <c r="J142" s="3">
        <v>1.2</v>
      </c>
      <c r="K142" s="3">
        <v>4.4000000000000004</v>
      </c>
      <c r="L142" s="3">
        <v>8.76</v>
      </c>
      <c r="M142" s="3">
        <v>1266.0000000000002</v>
      </c>
      <c r="N142" s="3">
        <v>-0.8</v>
      </c>
      <c r="O142" s="4">
        <v>-2.9</v>
      </c>
      <c r="P142" s="4">
        <v>-1</v>
      </c>
      <c r="Q142" s="4">
        <v>-5.8</v>
      </c>
      <c r="R142" s="3">
        <v>-0.1</v>
      </c>
      <c r="S142" s="4">
        <v>1.3</v>
      </c>
      <c r="T142" s="19">
        <v>0.53400000000000003</v>
      </c>
      <c r="U142" s="19">
        <v>0.108</v>
      </c>
      <c r="V142" s="5">
        <f t="shared" si="7"/>
        <v>0</v>
      </c>
      <c r="W142" s="5">
        <f t="shared" si="6"/>
        <v>-999</v>
      </c>
      <c r="X142">
        <v>201802</v>
      </c>
      <c r="Y142">
        <v>2018</v>
      </c>
    </row>
    <row r="143" spans="1:25" x14ac:dyDescent="0.25">
      <c r="A143" s="20">
        <v>43137</v>
      </c>
      <c r="B143" s="3">
        <v>37</v>
      </c>
      <c r="C143" s="3">
        <v>2.87</v>
      </c>
      <c r="D143" s="3">
        <v>3.06</v>
      </c>
      <c r="E143" s="4">
        <v>-2.8</v>
      </c>
      <c r="F143" s="4">
        <v>-0.1</v>
      </c>
      <c r="G143" s="4">
        <v>-5.3</v>
      </c>
      <c r="H143" s="3">
        <v>96.1</v>
      </c>
      <c r="I143" s="3">
        <v>80.7</v>
      </c>
      <c r="J143" s="3">
        <v>2.2000000000000002</v>
      </c>
      <c r="K143" s="3">
        <v>6.8</v>
      </c>
      <c r="L143" s="3">
        <v>0</v>
      </c>
      <c r="M143" s="3">
        <v>1231</v>
      </c>
      <c r="N143" s="3">
        <v>-0.7</v>
      </c>
      <c r="O143" s="4">
        <v>-4.3</v>
      </c>
      <c r="P143" s="4">
        <v>-1.4</v>
      </c>
      <c r="Q143" s="4">
        <v>-10.4</v>
      </c>
      <c r="R143" s="3">
        <v>-0.1</v>
      </c>
      <c r="S143" s="4">
        <v>1.2</v>
      </c>
      <c r="T143" s="19">
        <v>0.48899999999999999</v>
      </c>
      <c r="U143" s="19">
        <v>0.11700000000000001</v>
      </c>
      <c r="V143" s="5">
        <f t="shared" si="7"/>
        <v>0</v>
      </c>
      <c r="W143" s="5">
        <f t="shared" si="6"/>
        <v>-999</v>
      </c>
      <c r="X143">
        <v>201802</v>
      </c>
      <c r="Y143">
        <v>2018</v>
      </c>
    </row>
    <row r="144" spans="1:25" x14ac:dyDescent="0.25">
      <c r="A144" s="20">
        <v>43138</v>
      </c>
      <c r="B144" s="3">
        <v>38</v>
      </c>
      <c r="C144" s="3">
        <v>3.76</v>
      </c>
      <c r="D144" s="3">
        <v>2.39</v>
      </c>
      <c r="E144" s="4">
        <v>1.4</v>
      </c>
      <c r="F144" s="4">
        <v>3.2</v>
      </c>
      <c r="G144" s="4">
        <v>-1</v>
      </c>
      <c r="H144" s="3">
        <v>95.9</v>
      </c>
      <c r="I144" s="3">
        <v>81.8</v>
      </c>
      <c r="J144" s="3">
        <v>3.4</v>
      </c>
      <c r="K144" s="3">
        <v>8.5</v>
      </c>
      <c r="L144" s="3">
        <v>0</v>
      </c>
      <c r="M144" s="3">
        <v>1202.0000000000002</v>
      </c>
      <c r="N144" s="3">
        <v>-0.7</v>
      </c>
      <c r="O144" s="4">
        <v>-0.7</v>
      </c>
      <c r="P144" s="4">
        <v>0.1</v>
      </c>
      <c r="Q144" s="4">
        <v>-4.4000000000000004</v>
      </c>
      <c r="R144" s="3">
        <v>-0.1</v>
      </c>
      <c r="S144" s="4">
        <v>1.2</v>
      </c>
      <c r="T144" s="19">
        <v>0.628</v>
      </c>
      <c r="U144" s="19">
        <v>0.14000000000000001</v>
      </c>
      <c r="V144" s="5">
        <f t="shared" si="7"/>
        <v>0</v>
      </c>
      <c r="W144" s="5">
        <f t="shared" si="6"/>
        <v>-999</v>
      </c>
      <c r="X144">
        <v>201802</v>
      </c>
      <c r="Y144">
        <v>2018</v>
      </c>
    </row>
    <row r="145" spans="1:25" x14ac:dyDescent="0.25">
      <c r="A145" s="20">
        <v>43139</v>
      </c>
      <c r="B145" s="3">
        <v>39</v>
      </c>
      <c r="C145" s="3">
        <v>5.16</v>
      </c>
      <c r="D145" s="3">
        <v>2.99</v>
      </c>
      <c r="E145" s="4">
        <v>-1.1000000000000001</v>
      </c>
      <c r="F145" s="4">
        <v>3.5</v>
      </c>
      <c r="G145" s="4">
        <v>-10.4</v>
      </c>
      <c r="H145" s="3">
        <v>97.4</v>
      </c>
      <c r="I145" s="3">
        <v>66.900000000000006</v>
      </c>
      <c r="J145" s="3">
        <v>3.2</v>
      </c>
      <c r="K145" s="3">
        <v>7.7</v>
      </c>
      <c r="L145" s="3">
        <v>15.36</v>
      </c>
      <c r="M145" s="3">
        <v>1290.0000000000002</v>
      </c>
      <c r="N145" s="3">
        <v>-0.6</v>
      </c>
      <c r="O145" s="4">
        <v>-3.1</v>
      </c>
      <c r="P145" s="4">
        <v>0.5</v>
      </c>
      <c r="Q145" s="4">
        <v>-15</v>
      </c>
      <c r="R145" s="3">
        <v>-0.1</v>
      </c>
      <c r="S145" s="4">
        <v>1.3</v>
      </c>
      <c r="T145" s="19">
        <v>0.52500000000000002</v>
      </c>
      <c r="U145" s="19">
        <v>0.26</v>
      </c>
      <c r="V145" s="5">
        <f t="shared" si="7"/>
        <v>0</v>
      </c>
      <c r="W145" s="5">
        <f t="shared" si="6"/>
        <v>-999</v>
      </c>
      <c r="X145">
        <v>201802</v>
      </c>
      <c r="Y145">
        <v>2018</v>
      </c>
    </row>
    <row r="146" spans="1:25" x14ac:dyDescent="0.25">
      <c r="A146" s="20">
        <v>43140</v>
      </c>
      <c r="B146" s="3">
        <v>40</v>
      </c>
      <c r="C146" s="3">
        <v>9.39</v>
      </c>
      <c r="D146" s="3">
        <v>4.34</v>
      </c>
      <c r="E146" s="4">
        <v>-12.5</v>
      </c>
      <c r="F146" s="4">
        <v>-9.6999999999999993</v>
      </c>
      <c r="G146" s="4">
        <v>-15.2</v>
      </c>
      <c r="H146" s="3">
        <v>93</v>
      </c>
      <c r="I146" s="3">
        <v>85.3</v>
      </c>
      <c r="J146" s="3">
        <v>2.1</v>
      </c>
      <c r="K146" s="3">
        <v>6.4</v>
      </c>
      <c r="L146" s="3">
        <v>0</v>
      </c>
      <c r="M146" s="3">
        <v>1249</v>
      </c>
      <c r="N146" s="3">
        <v>-0.6</v>
      </c>
      <c r="O146" s="4">
        <v>-13.4</v>
      </c>
      <c r="P146" s="4">
        <v>-9.9</v>
      </c>
      <c r="Q146" s="4">
        <v>-19.600000000000001</v>
      </c>
      <c r="R146" s="3">
        <v>-0.1</v>
      </c>
      <c r="S146" s="4">
        <v>1.2</v>
      </c>
      <c r="T146" s="19">
        <v>0.249</v>
      </c>
      <c r="U146" s="19">
        <v>4.2999999999999997E-2</v>
      </c>
      <c r="V146" s="5">
        <f t="shared" si="7"/>
        <v>0</v>
      </c>
      <c r="W146" s="5">
        <f t="shared" si="6"/>
        <v>-999</v>
      </c>
      <c r="X146">
        <v>201802</v>
      </c>
      <c r="Y146">
        <v>2018</v>
      </c>
    </row>
    <row r="147" spans="1:25" x14ac:dyDescent="0.25">
      <c r="A147" s="20">
        <v>43141</v>
      </c>
      <c r="B147" s="3">
        <v>41</v>
      </c>
      <c r="C147" s="3">
        <v>6.21</v>
      </c>
      <c r="D147" s="3">
        <v>8.66</v>
      </c>
      <c r="E147" s="4">
        <v>-12.1</v>
      </c>
      <c r="F147" s="4">
        <v>-0.4</v>
      </c>
      <c r="G147" s="4">
        <v>-19</v>
      </c>
      <c r="H147" s="3">
        <v>95.9</v>
      </c>
      <c r="I147" s="3">
        <v>30.9</v>
      </c>
      <c r="J147" s="3">
        <v>1.4</v>
      </c>
      <c r="K147" s="3">
        <v>4.3</v>
      </c>
      <c r="L147" s="3">
        <v>0</v>
      </c>
      <c r="M147" s="3">
        <v>1219</v>
      </c>
      <c r="N147" s="3">
        <v>-0.5</v>
      </c>
      <c r="O147" s="4">
        <v>-21.1</v>
      </c>
      <c r="P147" s="4">
        <v>-10</v>
      </c>
      <c r="Q147" s="4">
        <v>-33.9</v>
      </c>
      <c r="R147" s="3">
        <v>-0.1</v>
      </c>
      <c r="S147" s="4">
        <v>1.2</v>
      </c>
      <c r="T147" s="19">
        <v>0.183</v>
      </c>
      <c r="U147" s="19">
        <v>0.41</v>
      </c>
      <c r="V147" s="5">
        <f t="shared" si="7"/>
        <v>0</v>
      </c>
      <c r="W147" s="5">
        <f t="shared" si="6"/>
        <v>-999</v>
      </c>
      <c r="X147">
        <v>201802</v>
      </c>
      <c r="Y147">
        <v>2018</v>
      </c>
    </row>
    <row r="148" spans="1:25" x14ac:dyDescent="0.25">
      <c r="A148" s="20">
        <v>43142</v>
      </c>
      <c r="B148" s="3">
        <v>42</v>
      </c>
      <c r="C148" s="3">
        <v>9.76</v>
      </c>
      <c r="D148" s="3">
        <v>5.7</v>
      </c>
      <c r="E148" s="4">
        <v>-13.4</v>
      </c>
      <c r="F148" s="4">
        <v>-7.1</v>
      </c>
      <c r="G148" s="4">
        <v>-19.899999999999999</v>
      </c>
      <c r="H148" s="3">
        <v>93.4</v>
      </c>
      <c r="I148" s="3">
        <v>62.4</v>
      </c>
      <c r="J148" s="3">
        <v>2</v>
      </c>
      <c r="K148" s="3">
        <v>7.7</v>
      </c>
      <c r="L148" s="3">
        <v>0</v>
      </c>
      <c r="M148" s="3">
        <v>1193.0000000000002</v>
      </c>
      <c r="N148" s="3">
        <v>-0.5</v>
      </c>
      <c r="O148" s="4">
        <v>-20.6</v>
      </c>
      <c r="P148" s="4">
        <v>-11.2</v>
      </c>
      <c r="Q148" s="4">
        <v>-32.799999999999997</v>
      </c>
      <c r="R148" s="3">
        <v>-0.1</v>
      </c>
      <c r="S148" s="4">
        <v>1.2</v>
      </c>
      <c r="T148" s="19">
        <v>0.224</v>
      </c>
      <c r="U148" s="19">
        <v>0.13500000000000001</v>
      </c>
      <c r="V148" s="5">
        <f t="shared" si="7"/>
        <v>0</v>
      </c>
      <c r="W148" s="5">
        <f t="shared" si="6"/>
        <v>-999</v>
      </c>
      <c r="X148">
        <v>201802</v>
      </c>
      <c r="Y148">
        <v>2018</v>
      </c>
    </row>
    <row r="149" spans="1:25" x14ac:dyDescent="0.25">
      <c r="A149" s="20">
        <v>43143</v>
      </c>
      <c r="B149" s="3">
        <v>43</v>
      </c>
      <c r="C149" s="3">
        <v>4.08</v>
      </c>
      <c r="D149" s="3">
        <v>8.9600000000000009</v>
      </c>
      <c r="E149" s="4">
        <v>-11.1</v>
      </c>
      <c r="F149" s="4">
        <v>0.2</v>
      </c>
      <c r="G149" s="4">
        <v>-23.3</v>
      </c>
      <c r="H149" s="3">
        <v>96.9</v>
      </c>
      <c r="I149" s="3">
        <v>31.3</v>
      </c>
      <c r="J149" s="3">
        <v>1.2</v>
      </c>
      <c r="K149" s="3">
        <v>5.8</v>
      </c>
      <c r="L149" s="3">
        <v>0</v>
      </c>
      <c r="M149" s="3">
        <v>1180.0000000000002</v>
      </c>
      <c r="N149" s="3">
        <v>-0.5</v>
      </c>
      <c r="O149" s="4">
        <v>-20</v>
      </c>
      <c r="P149" s="4">
        <v>-8.6999999999999993</v>
      </c>
      <c r="Q149" s="4">
        <v>-35</v>
      </c>
      <c r="R149" s="3">
        <v>0</v>
      </c>
      <c r="S149" s="4">
        <v>1.3</v>
      </c>
      <c r="T149" s="19">
        <v>0.19400000000000001</v>
      </c>
      <c r="U149" s="19">
        <v>0.42599999999999999</v>
      </c>
      <c r="V149" s="5">
        <f t="shared" si="7"/>
        <v>0</v>
      </c>
      <c r="W149" s="5">
        <f t="shared" si="6"/>
        <v>-999</v>
      </c>
      <c r="X149">
        <v>201802</v>
      </c>
      <c r="Y149">
        <v>2018</v>
      </c>
    </row>
    <row r="150" spans="1:25" x14ac:dyDescent="0.25">
      <c r="A150" s="20">
        <v>43144</v>
      </c>
      <c r="B150" s="3">
        <v>44</v>
      </c>
      <c r="C150" s="3">
        <v>5.82</v>
      </c>
      <c r="D150" s="3">
        <v>3.36</v>
      </c>
      <c r="E150" s="4">
        <v>-7.2</v>
      </c>
      <c r="F150" s="4">
        <v>-1.1000000000000001</v>
      </c>
      <c r="G150" s="4">
        <v>-10.6</v>
      </c>
      <c r="H150" s="3">
        <v>93.4</v>
      </c>
      <c r="I150" s="3">
        <v>48.1</v>
      </c>
      <c r="J150" s="3">
        <v>0.8</v>
      </c>
      <c r="K150" s="3">
        <v>4</v>
      </c>
      <c r="L150" s="3">
        <v>0</v>
      </c>
      <c r="M150" s="3">
        <v>1166.0000000000002</v>
      </c>
      <c r="N150" s="3">
        <v>-0.7</v>
      </c>
      <c r="O150" s="4">
        <v>-8.1999999999999993</v>
      </c>
      <c r="P150" s="4">
        <v>-3.8</v>
      </c>
      <c r="Q150" s="4">
        <v>-14.9</v>
      </c>
      <c r="R150" s="3">
        <v>0</v>
      </c>
      <c r="S150" s="4">
        <v>1.3</v>
      </c>
      <c r="T150" s="19">
        <v>0.27100000000000002</v>
      </c>
      <c r="U150" s="19">
        <v>0.29199999999999998</v>
      </c>
      <c r="V150" s="5">
        <f t="shared" si="7"/>
        <v>0</v>
      </c>
      <c r="W150" s="5">
        <f t="shared" si="6"/>
        <v>-999</v>
      </c>
      <c r="X150">
        <v>201802</v>
      </c>
      <c r="Y150">
        <v>2018</v>
      </c>
    </row>
    <row r="151" spans="1:25" x14ac:dyDescent="0.25">
      <c r="A151" s="20">
        <v>43145</v>
      </c>
      <c r="B151" s="3">
        <v>45</v>
      </c>
      <c r="C151" s="3">
        <v>9.58</v>
      </c>
      <c r="D151" s="3">
        <v>5.0599999999999996</v>
      </c>
      <c r="E151" s="4">
        <v>-6.4</v>
      </c>
      <c r="F151" s="4">
        <v>-4.5</v>
      </c>
      <c r="G151" s="4">
        <v>-8</v>
      </c>
      <c r="H151" s="3">
        <v>94.9</v>
      </c>
      <c r="I151" s="3">
        <v>65.599999999999994</v>
      </c>
      <c r="J151" s="3">
        <v>2.2999999999999998</v>
      </c>
      <c r="K151" s="3">
        <v>6.6</v>
      </c>
      <c r="L151" s="3">
        <v>6.12</v>
      </c>
      <c r="M151" s="3">
        <v>1210.0000000000002</v>
      </c>
      <c r="N151" s="3">
        <v>-0.8</v>
      </c>
      <c r="O151" s="4">
        <v>-8.1</v>
      </c>
      <c r="P151" s="4">
        <v>-4.4000000000000004</v>
      </c>
      <c r="Q151" s="4">
        <v>-16.8</v>
      </c>
      <c r="R151" s="3">
        <v>-0.1</v>
      </c>
      <c r="S151" s="4">
        <v>1.2</v>
      </c>
      <c r="T151" s="19">
        <v>0.28699999999999998</v>
      </c>
      <c r="U151" s="19">
        <v>0.15</v>
      </c>
      <c r="V151" s="5">
        <f t="shared" si="7"/>
        <v>0</v>
      </c>
      <c r="W151" s="5">
        <f t="shared" si="6"/>
        <v>-999</v>
      </c>
      <c r="X151">
        <v>201802</v>
      </c>
      <c r="Y151">
        <v>2018</v>
      </c>
    </row>
    <row r="152" spans="1:25" x14ac:dyDescent="0.25">
      <c r="A152" s="20">
        <v>43146</v>
      </c>
      <c r="B152" s="3">
        <v>46</v>
      </c>
      <c r="C152" s="3">
        <v>2.98</v>
      </c>
      <c r="D152" s="3">
        <v>8.74</v>
      </c>
      <c r="E152" s="4">
        <v>-8.6999999999999993</v>
      </c>
      <c r="F152" s="4">
        <v>-1.7</v>
      </c>
      <c r="G152" s="4">
        <v>-20.3</v>
      </c>
      <c r="H152" s="3">
        <v>93.2</v>
      </c>
      <c r="I152" s="3">
        <v>24.7</v>
      </c>
      <c r="J152" s="3">
        <v>1.6</v>
      </c>
      <c r="K152" s="3">
        <v>7.9</v>
      </c>
      <c r="L152" s="3">
        <v>0</v>
      </c>
      <c r="M152" s="3">
        <v>1184.0000000000002</v>
      </c>
      <c r="N152" s="3">
        <v>-0.8</v>
      </c>
      <c r="O152" s="4">
        <v>-15.5</v>
      </c>
      <c r="P152" s="4">
        <v>-9.1999999999999993</v>
      </c>
      <c r="Q152" s="4">
        <v>-36</v>
      </c>
      <c r="R152" s="3">
        <v>0.1</v>
      </c>
      <c r="S152" s="4">
        <v>1.3</v>
      </c>
      <c r="T152" s="19">
        <v>0.13300000000000001</v>
      </c>
      <c r="U152" s="19">
        <v>0.40600000000000003</v>
      </c>
      <c r="V152" s="5">
        <f t="shared" si="7"/>
        <v>0</v>
      </c>
      <c r="W152" s="5">
        <f t="shared" si="6"/>
        <v>-999</v>
      </c>
      <c r="X152">
        <v>201802</v>
      </c>
      <c r="Y152">
        <v>2018</v>
      </c>
    </row>
    <row r="153" spans="1:25" x14ac:dyDescent="0.25">
      <c r="A153" s="20">
        <v>43147</v>
      </c>
      <c r="B153" s="3">
        <v>47</v>
      </c>
      <c r="C153" s="3">
        <v>2.75</v>
      </c>
      <c r="D153" s="3">
        <v>2.4900000000000002</v>
      </c>
      <c r="E153" s="4">
        <v>-7.8</v>
      </c>
      <c r="F153" s="4">
        <v>-4.2</v>
      </c>
      <c r="G153" s="4">
        <v>-13.5</v>
      </c>
      <c r="H153" s="3">
        <v>95.1</v>
      </c>
      <c r="I153" s="3">
        <v>70.099999999999994</v>
      </c>
      <c r="J153" s="3">
        <v>2.1</v>
      </c>
      <c r="K153" s="3">
        <v>7.2</v>
      </c>
      <c r="L153" s="3">
        <v>5.52</v>
      </c>
      <c r="M153" s="3">
        <v>1217</v>
      </c>
      <c r="N153" s="3">
        <v>-1</v>
      </c>
      <c r="O153" s="4">
        <v>-10.199999999999999</v>
      </c>
      <c r="P153" s="4">
        <v>-4.9000000000000004</v>
      </c>
      <c r="Q153" s="4">
        <v>-21.1</v>
      </c>
      <c r="R153" s="3">
        <v>-0.1</v>
      </c>
      <c r="S153" s="4">
        <v>1.2</v>
      </c>
      <c r="T153" s="19">
        <v>0.314</v>
      </c>
      <c r="U153" s="19">
        <v>0.13400000000000001</v>
      </c>
      <c r="V153" s="5">
        <f t="shared" si="7"/>
        <v>0</v>
      </c>
      <c r="W153" s="5">
        <f t="shared" si="6"/>
        <v>-999</v>
      </c>
      <c r="X153">
        <v>201802</v>
      </c>
      <c r="Y153">
        <v>2018</v>
      </c>
    </row>
    <row r="154" spans="1:25" x14ac:dyDescent="0.25">
      <c r="A154" s="20">
        <v>43148</v>
      </c>
      <c r="B154" s="3">
        <v>48</v>
      </c>
      <c r="C154" s="3">
        <v>7.3</v>
      </c>
      <c r="D154" s="3">
        <v>2.3199999999999998</v>
      </c>
      <c r="E154" s="4">
        <v>-9</v>
      </c>
      <c r="F154" s="4">
        <v>-5.8</v>
      </c>
      <c r="G154" s="4">
        <v>-11.2</v>
      </c>
      <c r="H154" s="3">
        <v>95.4</v>
      </c>
      <c r="I154" s="3">
        <v>83</v>
      </c>
      <c r="J154" s="3">
        <v>2</v>
      </c>
      <c r="K154" s="3">
        <v>5.0999999999999996</v>
      </c>
      <c r="L154" s="3">
        <v>20.76</v>
      </c>
      <c r="M154" s="3">
        <v>1369.0000000000002</v>
      </c>
      <c r="N154" s="3">
        <v>-1</v>
      </c>
      <c r="O154" s="4">
        <v>-9.6</v>
      </c>
      <c r="P154" s="4">
        <v>-6.4</v>
      </c>
      <c r="Q154" s="4">
        <v>-14.1</v>
      </c>
      <c r="R154" s="3">
        <v>-0.1</v>
      </c>
      <c r="S154" s="4">
        <v>1.2</v>
      </c>
      <c r="T154" s="19">
        <v>0.32900000000000001</v>
      </c>
      <c r="U154" s="19">
        <v>6.7000000000000004E-2</v>
      </c>
      <c r="V154" s="5">
        <f t="shared" si="7"/>
        <v>0</v>
      </c>
      <c r="W154" s="5">
        <f t="shared" si="6"/>
        <v>-999</v>
      </c>
      <c r="X154">
        <v>201802</v>
      </c>
      <c r="Y154">
        <v>2018</v>
      </c>
    </row>
    <row r="155" spans="1:25" x14ac:dyDescent="0.25">
      <c r="A155" s="20">
        <v>43149</v>
      </c>
      <c r="B155" s="3">
        <v>49</v>
      </c>
      <c r="C155" s="3">
        <v>11.97</v>
      </c>
      <c r="D155" s="3">
        <v>6.23</v>
      </c>
      <c r="E155" s="4">
        <v>-14.7</v>
      </c>
      <c r="F155" s="4">
        <v>-10.9</v>
      </c>
      <c r="G155" s="4">
        <v>-17.600000000000001</v>
      </c>
      <c r="H155" s="3">
        <v>92.7</v>
      </c>
      <c r="I155" s="3">
        <v>83.6</v>
      </c>
      <c r="J155" s="3">
        <v>4.5</v>
      </c>
      <c r="K155" s="3">
        <v>11.5</v>
      </c>
      <c r="L155" s="3">
        <v>1.68</v>
      </c>
      <c r="M155" s="3">
        <v>1289.0000000000002</v>
      </c>
      <c r="N155" s="3">
        <v>-0.9</v>
      </c>
      <c r="O155" s="4">
        <v>-15.8</v>
      </c>
      <c r="P155" s="4">
        <v>-11.4</v>
      </c>
      <c r="Q155" s="4">
        <v>-23.3</v>
      </c>
      <c r="R155" s="3">
        <v>0</v>
      </c>
      <c r="S155" s="4">
        <v>1.3</v>
      </c>
      <c r="T155" s="19">
        <v>0.222</v>
      </c>
      <c r="U155" s="19">
        <v>4.3999999999999997E-2</v>
      </c>
      <c r="V155" s="5">
        <f t="shared" si="7"/>
        <v>0</v>
      </c>
      <c r="W155" s="5">
        <f t="shared" si="6"/>
        <v>-999</v>
      </c>
      <c r="X155">
        <v>201802</v>
      </c>
      <c r="Y155">
        <v>2018</v>
      </c>
    </row>
    <row r="156" spans="1:25" x14ac:dyDescent="0.25">
      <c r="A156" s="20">
        <v>43150</v>
      </c>
      <c r="B156" s="3">
        <v>50</v>
      </c>
      <c r="C156" s="3">
        <v>6.51</v>
      </c>
      <c r="D156" s="3">
        <v>10.199999999999999</v>
      </c>
      <c r="E156" s="4">
        <v>-19.5</v>
      </c>
      <c r="F156" s="4">
        <v>-13.5</v>
      </c>
      <c r="G156" s="4">
        <v>-29.1</v>
      </c>
      <c r="H156" s="3">
        <v>87.6</v>
      </c>
      <c r="I156" s="3">
        <v>74.7</v>
      </c>
      <c r="J156" s="3">
        <v>2</v>
      </c>
      <c r="K156" s="3">
        <v>7.3</v>
      </c>
      <c r="L156" s="3">
        <v>0</v>
      </c>
      <c r="M156" s="3">
        <v>1256.0000000000002</v>
      </c>
      <c r="N156" s="3">
        <v>-1</v>
      </c>
      <c r="O156" s="4">
        <v>-24.7</v>
      </c>
      <c r="P156" s="4">
        <v>-13.3</v>
      </c>
      <c r="Q156" s="4">
        <v>-41.1</v>
      </c>
      <c r="R156" s="3">
        <v>-0.1</v>
      </c>
      <c r="S156" s="4">
        <v>1.1000000000000001</v>
      </c>
      <c r="T156" s="19">
        <v>0.161</v>
      </c>
      <c r="U156" s="19">
        <v>5.3999999999999999E-2</v>
      </c>
      <c r="V156" s="5">
        <f t="shared" si="7"/>
        <v>0</v>
      </c>
      <c r="W156" s="5">
        <f t="shared" si="6"/>
        <v>-999</v>
      </c>
      <c r="X156">
        <v>201802</v>
      </c>
      <c r="Y156">
        <v>2018</v>
      </c>
    </row>
    <row r="157" spans="1:25" x14ac:dyDescent="0.25">
      <c r="A157" s="20">
        <v>43151</v>
      </c>
      <c r="B157" s="3">
        <v>51</v>
      </c>
      <c r="C157" s="3">
        <v>7.52</v>
      </c>
      <c r="D157" s="3">
        <v>5.71</v>
      </c>
      <c r="E157" s="4">
        <v>-21.2</v>
      </c>
      <c r="F157" s="4">
        <v>-10.8</v>
      </c>
      <c r="G157" s="4">
        <v>-29.2</v>
      </c>
      <c r="H157" s="3">
        <v>88.7</v>
      </c>
      <c r="I157" s="3">
        <v>71</v>
      </c>
      <c r="J157" s="3">
        <v>0.8</v>
      </c>
      <c r="K157" s="3">
        <v>4.7</v>
      </c>
      <c r="L157" s="3">
        <v>0</v>
      </c>
      <c r="M157" s="3">
        <v>1246.0000000000002</v>
      </c>
      <c r="N157" s="3">
        <v>-1.2</v>
      </c>
      <c r="O157" s="4">
        <v>-28.2</v>
      </c>
      <c r="P157" s="4">
        <v>-12.4</v>
      </c>
      <c r="Q157" s="4">
        <v>-41.1</v>
      </c>
      <c r="R157" s="3">
        <v>-0.2</v>
      </c>
      <c r="S157" s="4">
        <v>1.1000000000000001</v>
      </c>
      <c r="T157" s="19">
        <v>0.19</v>
      </c>
      <c r="U157" s="19">
        <v>7.8E-2</v>
      </c>
      <c r="V157" s="5">
        <f t="shared" si="7"/>
        <v>0</v>
      </c>
      <c r="W157" s="5">
        <f t="shared" si="6"/>
        <v>-999</v>
      </c>
      <c r="X157">
        <v>201802</v>
      </c>
      <c r="Y157">
        <v>2018</v>
      </c>
    </row>
    <row r="158" spans="1:25" x14ac:dyDescent="0.25">
      <c r="A158" s="20">
        <v>43152</v>
      </c>
      <c r="B158" s="3">
        <v>52</v>
      </c>
      <c r="C158" s="3">
        <v>11.23</v>
      </c>
      <c r="D158" s="3">
        <v>6.52</v>
      </c>
      <c r="E158" s="4">
        <v>-20</v>
      </c>
      <c r="F158" s="4">
        <v>-10.5</v>
      </c>
      <c r="G158" s="4">
        <v>-30</v>
      </c>
      <c r="H158" s="3">
        <v>89.2</v>
      </c>
      <c r="I158" s="3">
        <v>56.4</v>
      </c>
      <c r="J158" s="3">
        <v>0.8</v>
      </c>
      <c r="K158" s="3">
        <v>4</v>
      </c>
      <c r="L158" s="3">
        <v>0</v>
      </c>
      <c r="M158" s="3">
        <v>1247</v>
      </c>
      <c r="N158" s="3">
        <v>-1.1000000000000001</v>
      </c>
      <c r="O158" s="4">
        <v>-25.8</v>
      </c>
      <c r="P158" s="4">
        <v>-13.6</v>
      </c>
      <c r="Q158" s="4">
        <v>-42.4</v>
      </c>
      <c r="R158" s="3">
        <v>-0.2</v>
      </c>
      <c r="S158" s="4">
        <v>1.1000000000000001</v>
      </c>
      <c r="T158" s="19">
        <v>0.155</v>
      </c>
      <c r="U158" s="19">
        <v>0.12</v>
      </c>
      <c r="V158" s="5">
        <f t="shared" si="7"/>
        <v>0</v>
      </c>
      <c r="W158" s="5">
        <f t="shared" si="6"/>
        <v>-999</v>
      </c>
      <c r="X158">
        <v>201802</v>
      </c>
      <c r="Y158">
        <v>2018</v>
      </c>
    </row>
    <row r="159" spans="1:25" x14ac:dyDescent="0.25">
      <c r="A159" s="20">
        <v>43153</v>
      </c>
      <c r="B159" s="3">
        <v>53</v>
      </c>
      <c r="C159" s="3">
        <v>4.47</v>
      </c>
      <c r="D159" s="3">
        <v>10.43</v>
      </c>
      <c r="E159" s="4">
        <v>-18</v>
      </c>
      <c r="F159" s="4">
        <v>-10</v>
      </c>
      <c r="G159" s="4">
        <v>-25.8</v>
      </c>
      <c r="H159" s="3">
        <v>92.4</v>
      </c>
      <c r="I159" s="3">
        <v>53.1</v>
      </c>
      <c r="J159" s="3">
        <v>1.9</v>
      </c>
      <c r="K159" s="3">
        <v>7.8</v>
      </c>
      <c r="L159" s="3">
        <v>0</v>
      </c>
      <c r="M159" s="3">
        <v>1225</v>
      </c>
      <c r="N159" s="3">
        <v>-1.2</v>
      </c>
      <c r="O159" s="4">
        <v>-24.3</v>
      </c>
      <c r="P159" s="4">
        <v>-13.7</v>
      </c>
      <c r="Q159" s="4">
        <v>-37.5</v>
      </c>
      <c r="R159" s="3">
        <v>-0.1</v>
      </c>
      <c r="S159" s="4">
        <v>1.1000000000000001</v>
      </c>
      <c r="T159" s="19">
        <v>0.152</v>
      </c>
      <c r="U159" s="19">
        <v>0.13400000000000001</v>
      </c>
      <c r="V159" s="5">
        <f t="shared" si="7"/>
        <v>0</v>
      </c>
      <c r="W159" s="5">
        <f t="shared" si="6"/>
        <v>-999</v>
      </c>
      <c r="X159">
        <v>201802</v>
      </c>
      <c r="Y159">
        <v>2018</v>
      </c>
    </row>
    <row r="160" spans="1:25" x14ac:dyDescent="0.25">
      <c r="A160" s="20">
        <v>43154</v>
      </c>
      <c r="B160" s="3">
        <v>54</v>
      </c>
      <c r="C160" s="3">
        <v>8.58</v>
      </c>
      <c r="D160" s="3">
        <v>3.8</v>
      </c>
      <c r="E160" s="4">
        <v>-16.600000000000001</v>
      </c>
      <c r="F160" s="4">
        <v>-9.3000000000000007</v>
      </c>
      <c r="G160" s="4">
        <v>-26.4</v>
      </c>
      <c r="H160" s="3">
        <v>91.8</v>
      </c>
      <c r="I160" s="3">
        <v>57.5</v>
      </c>
      <c r="J160" s="3">
        <v>0.6</v>
      </c>
      <c r="K160" s="3">
        <v>3.4</v>
      </c>
      <c r="L160" s="3">
        <v>5.76</v>
      </c>
      <c r="M160" s="3">
        <v>1277</v>
      </c>
      <c r="N160" s="3">
        <v>-1.3</v>
      </c>
      <c r="O160" s="4">
        <v>-21.3</v>
      </c>
      <c r="P160" s="4">
        <v>-11.1</v>
      </c>
      <c r="Q160" s="4">
        <v>-37.5</v>
      </c>
      <c r="R160" s="3">
        <v>-0.1</v>
      </c>
      <c r="S160" s="4">
        <v>1.1000000000000001</v>
      </c>
      <c r="T160" s="19">
        <v>0.17399999999999999</v>
      </c>
      <c r="U160" s="19">
        <v>0.128</v>
      </c>
      <c r="V160" s="5">
        <f t="shared" si="7"/>
        <v>0</v>
      </c>
      <c r="W160" s="5">
        <f t="shared" si="6"/>
        <v>-999</v>
      </c>
      <c r="X160">
        <v>201802</v>
      </c>
      <c r="Y160">
        <v>2018</v>
      </c>
    </row>
    <row r="161" spans="1:25" x14ac:dyDescent="0.25">
      <c r="A161" s="20">
        <v>43155</v>
      </c>
      <c r="B161" s="3">
        <v>55</v>
      </c>
      <c r="C161" s="3">
        <v>4.34</v>
      </c>
      <c r="D161" s="3">
        <v>7.68</v>
      </c>
      <c r="E161" s="4">
        <v>-9.9</v>
      </c>
      <c r="F161" s="4">
        <v>-3.2</v>
      </c>
      <c r="G161" s="4">
        <v>-14.6</v>
      </c>
      <c r="H161" s="3">
        <v>93.5</v>
      </c>
      <c r="I161" s="3">
        <v>75.5</v>
      </c>
      <c r="J161" s="3">
        <v>1.4</v>
      </c>
      <c r="K161" s="3">
        <v>5.3</v>
      </c>
      <c r="L161" s="3">
        <v>5.76</v>
      </c>
      <c r="M161" s="3">
        <v>1301.0000000000002</v>
      </c>
      <c r="N161" s="3">
        <v>-1.3</v>
      </c>
      <c r="O161" s="4">
        <v>-12.9</v>
      </c>
      <c r="P161" s="4">
        <v>-6</v>
      </c>
      <c r="Q161" s="4">
        <v>-22.6</v>
      </c>
      <c r="R161" s="3">
        <v>0</v>
      </c>
      <c r="S161" s="4">
        <v>1.2</v>
      </c>
      <c r="T161" s="19">
        <v>0.36399999999999999</v>
      </c>
      <c r="U161" s="19">
        <v>0.11799999999999999</v>
      </c>
      <c r="V161" s="5">
        <f t="shared" si="7"/>
        <v>0</v>
      </c>
      <c r="W161" s="5">
        <f t="shared" si="6"/>
        <v>-999</v>
      </c>
      <c r="X161">
        <v>201802</v>
      </c>
      <c r="Y161">
        <v>2018</v>
      </c>
    </row>
    <row r="162" spans="1:25" x14ac:dyDescent="0.25">
      <c r="A162" s="20">
        <v>43156</v>
      </c>
      <c r="B162" s="3">
        <v>56</v>
      </c>
      <c r="C162" s="3">
        <v>9.92</v>
      </c>
      <c r="D162" s="3">
        <v>3.65</v>
      </c>
      <c r="E162" s="4">
        <v>-7.5</v>
      </c>
      <c r="F162" s="4">
        <v>-3.5</v>
      </c>
      <c r="G162" s="4">
        <v>-9.6</v>
      </c>
      <c r="H162" s="3">
        <v>93.7</v>
      </c>
      <c r="I162" s="3">
        <v>76.400000000000006</v>
      </c>
      <c r="J162" s="3">
        <v>1.9</v>
      </c>
      <c r="K162" s="3">
        <v>8.6999999999999993</v>
      </c>
      <c r="L162" s="3">
        <v>11.04</v>
      </c>
      <c r="M162" s="3">
        <v>1393</v>
      </c>
      <c r="N162" s="3">
        <v>-1.4</v>
      </c>
      <c r="O162" s="4">
        <v>-9.9</v>
      </c>
      <c r="P162" s="4">
        <v>-5.0999999999999996</v>
      </c>
      <c r="Q162" s="4">
        <v>-19</v>
      </c>
      <c r="R162" s="3">
        <v>-0.1</v>
      </c>
      <c r="S162" s="4">
        <v>1.2</v>
      </c>
      <c r="T162" s="19">
        <v>0.36</v>
      </c>
      <c r="U162" s="19">
        <v>0.111</v>
      </c>
      <c r="V162" s="5">
        <f t="shared" si="7"/>
        <v>0</v>
      </c>
      <c r="W162" s="5">
        <f t="shared" si="6"/>
        <v>-999</v>
      </c>
      <c r="X162">
        <v>201802</v>
      </c>
      <c r="Y162">
        <v>2018</v>
      </c>
    </row>
    <row r="163" spans="1:25" x14ac:dyDescent="0.25">
      <c r="A163" s="20">
        <v>43157</v>
      </c>
      <c r="B163" s="3">
        <v>57</v>
      </c>
      <c r="C163" s="3">
        <v>8.68</v>
      </c>
      <c r="D163" s="3">
        <v>9.2200000000000006</v>
      </c>
      <c r="E163" s="4">
        <v>-9.1999999999999993</v>
      </c>
      <c r="F163" s="4">
        <v>-1.3</v>
      </c>
      <c r="G163" s="4">
        <v>-16</v>
      </c>
      <c r="H163" s="3">
        <v>96.7</v>
      </c>
      <c r="I163" s="3">
        <v>44.2</v>
      </c>
      <c r="J163" s="3">
        <v>1.5</v>
      </c>
      <c r="K163" s="3">
        <v>5.2</v>
      </c>
      <c r="L163" s="3">
        <v>0.6</v>
      </c>
      <c r="M163" s="3">
        <v>1356</v>
      </c>
      <c r="N163" s="3">
        <v>-1.4</v>
      </c>
      <c r="O163" s="4">
        <v>-17.7</v>
      </c>
      <c r="P163" s="4">
        <v>-4.5</v>
      </c>
      <c r="Q163" s="4">
        <v>-29.6</v>
      </c>
      <c r="R163" s="3">
        <v>0</v>
      </c>
      <c r="S163" s="4">
        <v>1.2</v>
      </c>
      <c r="T163" s="19">
        <v>0.245</v>
      </c>
      <c r="U163" s="19">
        <v>0.31</v>
      </c>
      <c r="V163" s="5">
        <f t="shared" si="7"/>
        <v>0</v>
      </c>
      <c r="W163" s="5">
        <f t="shared" si="6"/>
        <v>-999</v>
      </c>
      <c r="X163">
        <v>201802</v>
      </c>
      <c r="Y163">
        <v>2018</v>
      </c>
    </row>
    <row r="164" spans="1:25" x14ac:dyDescent="0.25">
      <c r="A164" s="20">
        <v>43158</v>
      </c>
      <c r="B164" s="3">
        <v>58</v>
      </c>
      <c r="C164" s="3">
        <v>8.4</v>
      </c>
      <c r="D164" s="3">
        <v>7.42</v>
      </c>
      <c r="E164" s="4">
        <v>-6.5</v>
      </c>
      <c r="F164" s="4">
        <v>-0.6</v>
      </c>
      <c r="G164" s="4">
        <v>-11.7</v>
      </c>
      <c r="H164" s="3">
        <v>95.4</v>
      </c>
      <c r="I164" s="3">
        <v>55.6</v>
      </c>
      <c r="J164" s="3">
        <v>2.2999999999999998</v>
      </c>
      <c r="K164" s="3">
        <v>6.3</v>
      </c>
      <c r="L164" s="3">
        <v>4.2</v>
      </c>
      <c r="M164" s="3">
        <v>1382.0000000000002</v>
      </c>
      <c r="N164" s="3">
        <v>-1.4</v>
      </c>
      <c r="O164" s="4">
        <v>-9.4</v>
      </c>
      <c r="P164" s="4">
        <v>-2.9</v>
      </c>
      <c r="Q164" s="4">
        <v>-25.8</v>
      </c>
      <c r="R164" s="3">
        <v>0</v>
      </c>
      <c r="S164" s="4">
        <v>1.2</v>
      </c>
      <c r="T164" s="19">
        <v>0.32500000000000001</v>
      </c>
      <c r="U164" s="19">
        <v>0.25900000000000001</v>
      </c>
      <c r="V164" s="5">
        <f t="shared" si="7"/>
        <v>0</v>
      </c>
      <c r="W164" s="5">
        <f t="shared" si="6"/>
        <v>-999</v>
      </c>
      <c r="X164">
        <v>201802</v>
      </c>
      <c r="Y164">
        <v>2018</v>
      </c>
    </row>
    <row r="165" spans="1:25" x14ac:dyDescent="0.25">
      <c r="A165" s="20">
        <v>43159</v>
      </c>
      <c r="B165" s="3">
        <v>59</v>
      </c>
      <c r="C165" s="3">
        <v>6.12</v>
      </c>
      <c r="D165" s="3">
        <v>7.29</v>
      </c>
      <c r="E165" s="4">
        <v>-6.5</v>
      </c>
      <c r="F165" s="4">
        <v>1</v>
      </c>
      <c r="G165" s="4">
        <v>-14.8</v>
      </c>
      <c r="H165" s="3">
        <v>95.8</v>
      </c>
      <c r="I165" s="3">
        <v>50.8</v>
      </c>
      <c r="J165" s="3">
        <v>2.2999999999999998</v>
      </c>
      <c r="K165" s="3">
        <v>7.5</v>
      </c>
      <c r="L165" s="3">
        <v>1.92</v>
      </c>
      <c r="M165" s="3">
        <v>1385</v>
      </c>
      <c r="N165" s="3">
        <v>-1.4</v>
      </c>
      <c r="O165" s="4">
        <v>-9.1999999999999993</v>
      </c>
      <c r="P165" s="4">
        <v>-1.5</v>
      </c>
      <c r="Q165" s="4">
        <v>-26.4</v>
      </c>
      <c r="R165" s="3">
        <v>0</v>
      </c>
      <c r="S165" s="4">
        <v>1.2</v>
      </c>
      <c r="T165" s="19">
        <v>0.33300000000000002</v>
      </c>
      <c r="U165" s="19">
        <v>0.32300000000000001</v>
      </c>
      <c r="V165" s="5">
        <f t="shared" si="7"/>
        <v>1385</v>
      </c>
      <c r="W165" s="5">
        <f t="shared" si="6"/>
        <v>-1.4</v>
      </c>
      <c r="X165">
        <v>201802</v>
      </c>
      <c r="Y165">
        <v>2018</v>
      </c>
    </row>
    <row r="166" spans="1:25" x14ac:dyDescent="0.25">
      <c r="A166" s="20">
        <v>43160</v>
      </c>
      <c r="B166" s="3">
        <v>60</v>
      </c>
      <c r="C166" s="3">
        <v>5.19</v>
      </c>
      <c r="D166" s="3">
        <v>5.14</v>
      </c>
      <c r="E166" s="4">
        <v>-4.2</v>
      </c>
      <c r="F166" s="4">
        <v>-2.6</v>
      </c>
      <c r="G166" s="4">
        <v>-5.5</v>
      </c>
      <c r="H166" s="3">
        <v>96.6</v>
      </c>
      <c r="I166" s="3">
        <v>83.4</v>
      </c>
      <c r="J166" s="3">
        <v>3.3</v>
      </c>
      <c r="K166" s="3">
        <v>7</v>
      </c>
      <c r="L166" s="3">
        <v>9</v>
      </c>
      <c r="M166" s="3">
        <v>1455</v>
      </c>
      <c r="N166" s="3">
        <v>-1.4</v>
      </c>
      <c r="O166" s="4">
        <v>-5.0999999999999996</v>
      </c>
      <c r="P166" s="4">
        <v>-2.2999999999999998</v>
      </c>
      <c r="Q166" s="4">
        <v>-8.1</v>
      </c>
      <c r="R166" s="3">
        <v>-0.1</v>
      </c>
      <c r="S166" s="4">
        <v>1.1000000000000001</v>
      </c>
      <c r="T166" s="19">
        <v>0.42</v>
      </c>
      <c r="U166" s="19">
        <v>8.4000000000000005E-2</v>
      </c>
      <c r="V166" s="5">
        <f t="shared" si="7"/>
        <v>0</v>
      </c>
      <c r="W166" s="5">
        <f t="shared" si="6"/>
        <v>-999</v>
      </c>
      <c r="X166">
        <v>201803</v>
      </c>
      <c r="Y166">
        <v>2018</v>
      </c>
    </row>
    <row r="167" spans="1:25" x14ac:dyDescent="0.25">
      <c r="A167" s="20">
        <v>43161</v>
      </c>
      <c r="B167" s="3">
        <v>61</v>
      </c>
      <c r="C167" s="3">
        <v>8.39</v>
      </c>
      <c r="D167" s="3">
        <v>4.75</v>
      </c>
      <c r="E167" s="4">
        <v>-3.8</v>
      </c>
      <c r="F167" s="4">
        <v>0.2</v>
      </c>
      <c r="G167" s="4">
        <v>-6.1</v>
      </c>
      <c r="H167" s="3">
        <v>97.2</v>
      </c>
      <c r="I167" s="3">
        <v>89.8</v>
      </c>
      <c r="J167" s="3">
        <v>1</v>
      </c>
      <c r="K167" s="3">
        <v>4.9000000000000004</v>
      </c>
      <c r="L167" s="3">
        <v>11.28</v>
      </c>
      <c r="M167" s="3">
        <v>1511.0000000000002</v>
      </c>
      <c r="N167" s="3">
        <v>-1.3</v>
      </c>
      <c r="O167" s="4">
        <v>-5.2</v>
      </c>
      <c r="P167" s="4">
        <v>-0.1</v>
      </c>
      <c r="Q167" s="4">
        <v>-12.9</v>
      </c>
      <c r="R167" s="3">
        <v>-0.1</v>
      </c>
      <c r="S167" s="4">
        <v>1.1000000000000001</v>
      </c>
      <c r="T167" s="19">
        <v>0.55600000000000005</v>
      </c>
      <c r="U167" s="19">
        <v>6.3E-2</v>
      </c>
      <c r="V167" s="5">
        <f t="shared" si="7"/>
        <v>0</v>
      </c>
      <c r="W167" s="5">
        <f t="shared" si="6"/>
        <v>-999</v>
      </c>
      <c r="X167">
        <v>201803</v>
      </c>
      <c r="Y167">
        <v>2018</v>
      </c>
    </row>
    <row r="168" spans="1:25" x14ac:dyDescent="0.25">
      <c r="A168" s="20">
        <v>43162</v>
      </c>
      <c r="B168" s="3">
        <v>62</v>
      </c>
      <c r="C168" s="3">
        <v>6.18</v>
      </c>
      <c r="D168" s="3">
        <v>7.8</v>
      </c>
      <c r="E168" s="4">
        <v>-7.7</v>
      </c>
      <c r="F168" s="4">
        <v>-2.7</v>
      </c>
      <c r="G168" s="4">
        <v>-13.3</v>
      </c>
      <c r="H168" s="3">
        <v>96.1</v>
      </c>
      <c r="I168" s="3">
        <v>65.8</v>
      </c>
      <c r="J168" s="3">
        <v>1.3</v>
      </c>
      <c r="K168" s="3">
        <v>4.2</v>
      </c>
      <c r="L168" s="3">
        <v>0</v>
      </c>
      <c r="M168" s="3">
        <v>1480.0000000000002</v>
      </c>
      <c r="N168" s="3">
        <v>-1.2</v>
      </c>
      <c r="O168" s="4">
        <v>-9.4</v>
      </c>
      <c r="P168" s="4">
        <v>-5.8</v>
      </c>
      <c r="Q168" s="4">
        <v>-23.8</v>
      </c>
      <c r="R168" s="3">
        <v>-0.1</v>
      </c>
      <c r="S168" s="4">
        <v>1.2</v>
      </c>
      <c r="T168" s="19">
        <v>0.32900000000000001</v>
      </c>
      <c r="U168" s="19">
        <v>0.17100000000000001</v>
      </c>
      <c r="V168" s="5">
        <f t="shared" si="7"/>
        <v>0</v>
      </c>
      <c r="W168" s="5">
        <f t="shared" si="6"/>
        <v>-999</v>
      </c>
      <c r="X168">
        <v>201803</v>
      </c>
      <c r="Y168">
        <v>2018</v>
      </c>
    </row>
    <row r="169" spans="1:25" x14ac:dyDescent="0.25">
      <c r="A169" s="20">
        <v>43163</v>
      </c>
      <c r="B169" s="3">
        <v>63</v>
      </c>
      <c r="C169" s="3">
        <v>4.46</v>
      </c>
      <c r="D169" s="3">
        <v>5.74</v>
      </c>
      <c r="E169" s="4">
        <v>-8.1</v>
      </c>
      <c r="F169" s="4">
        <v>-2.5</v>
      </c>
      <c r="G169" s="4">
        <v>-11.4</v>
      </c>
      <c r="H169" s="3">
        <v>95.7</v>
      </c>
      <c r="I169" s="3">
        <v>68</v>
      </c>
      <c r="J169" s="3">
        <v>0.6</v>
      </c>
      <c r="K169" s="3">
        <v>2.8</v>
      </c>
      <c r="L169" s="3">
        <v>1.32</v>
      </c>
      <c r="M169" s="3">
        <v>1485.0000000000002</v>
      </c>
      <c r="N169" s="3">
        <v>-1.2</v>
      </c>
      <c r="O169" s="4">
        <v>-9.5</v>
      </c>
      <c r="P169" s="4">
        <v>-5.8</v>
      </c>
      <c r="Q169" s="4">
        <v>-13.7</v>
      </c>
      <c r="R169" s="3">
        <v>-0.1</v>
      </c>
      <c r="S169" s="4">
        <v>1.2</v>
      </c>
      <c r="T169" s="19">
        <v>0.34499999999999997</v>
      </c>
      <c r="U169" s="19">
        <v>0.16300000000000001</v>
      </c>
      <c r="V169" s="5">
        <f t="shared" si="7"/>
        <v>0</v>
      </c>
      <c r="W169" s="5">
        <f t="shared" si="6"/>
        <v>-999</v>
      </c>
      <c r="X169">
        <v>201803</v>
      </c>
      <c r="Y169">
        <v>2018</v>
      </c>
    </row>
    <row r="170" spans="1:25" x14ac:dyDescent="0.25">
      <c r="A170" s="20">
        <v>43164</v>
      </c>
      <c r="B170" s="3">
        <v>64</v>
      </c>
      <c r="C170" s="3">
        <v>8.3699999999999992</v>
      </c>
      <c r="D170" s="3">
        <v>4.1399999999999997</v>
      </c>
      <c r="E170" s="4">
        <v>-7.1</v>
      </c>
      <c r="F170" s="4">
        <v>-4</v>
      </c>
      <c r="G170" s="4">
        <v>-11</v>
      </c>
      <c r="H170" s="3">
        <v>95.8</v>
      </c>
      <c r="I170" s="3">
        <v>71.599999999999994</v>
      </c>
      <c r="J170" s="3">
        <v>1.1000000000000001</v>
      </c>
      <c r="K170" s="3">
        <v>4.2</v>
      </c>
      <c r="L170" s="3">
        <v>0.96</v>
      </c>
      <c r="M170" s="3">
        <v>1491</v>
      </c>
      <c r="N170" s="3">
        <v>-1.1000000000000001</v>
      </c>
      <c r="O170" s="4">
        <v>-9.5</v>
      </c>
      <c r="P170" s="4">
        <v>-6.1</v>
      </c>
      <c r="Q170" s="4">
        <v>-17.399999999999999</v>
      </c>
      <c r="R170" s="3">
        <v>-0.1</v>
      </c>
      <c r="S170" s="4">
        <v>1.2</v>
      </c>
      <c r="T170" s="19">
        <v>0.32500000000000001</v>
      </c>
      <c r="U170" s="19">
        <v>0.129</v>
      </c>
      <c r="V170" s="5">
        <f t="shared" si="7"/>
        <v>0</v>
      </c>
      <c r="W170" s="5">
        <f t="shared" si="6"/>
        <v>-999</v>
      </c>
      <c r="X170">
        <v>201803</v>
      </c>
      <c r="Y170">
        <v>2018</v>
      </c>
    </row>
    <row r="171" spans="1:25" x14ac:dyDescent="0.25">
      <c r="A171" s="20">
        <v>43165</v>
      </c>
      <c r="B171" s="3">
        <v>65</v>
      </c>
      <c r="C171" s="3">
        <v>13.03</v>
      </c>
      <c r="D171" s="3">
        <v>7.78</v>
      </c>
      <c r="E171" s="4">
        <v>-6.5</v>
      </c>
      <c r="F171" s="4">
        <v>1.8</v>
      </c>
      <c r="G171" s="4">
        <v>-12.7</v>
      </c>
      <c r="H171" s="3">
        <v>96.1</v>
      </c>
      <c r="I171" s="3">
        <v>40.4</v>
      </c>
      <c r="J171" s="3">
        <v>0.6</v>
      </c>
      <c r="K171" s="3">
        <v>3.9</v>
      </c>
      <c r="L171" s="3">
        <v>0</v>
      </c>
      <c r="M171" s="3">
        <v>1434.0000000000002</v>
      </c>
      <c r="N171" s="3">
        <v>-1</v>
      </c>
      <c r="O171" s="4">
        <v>-9.1</v>
      </c>
      <c r="P171" s="4">
        <v>-0.7</v>
      </c>
      <c r="Q171" s="4">
        <v>-23.7</v>
      </c>
      <c r="R171" s="3">
        <v>-0.1</v>
      </c>
      <c r="S171" s="4">
        <v>1.2</v>
      </c>
      <c r="T171" s="19">
        <v>0.28100000000000003</v>
      </c>
      <c r="U171" s="19">
        <v>0.41399999999999998</v>
      </c>
      <c r="V171" s="5">
        <f t="shared" si="7"/>
        <v>0</v>
      </c>
      <c r="W171" s="5">
        <f t="shared" si="6"/>
        <v>-999</v>
      </c>
      <c r="X171">
        <v>201803</v>
      </c>
      <c r="Y171">
        <v>2018</v>
      </c>
    </row>
    <row r="172" spans="1:25" x14ac:dyDescent="0.25">
      <c r="A172" s="20">
        <v>43166</v>
      </c>
      <c r="B172" s="3">
        <v>66</v>
      </c>
      <c r="C172" s="3">
        <v>4.6399999999999997</v>
      </c>
      <c r="D172" s="3">
        <v>11.85</v>
      </c>
      <c r="E172" s="4">
        <v>-7.5</v>
      </c>
      <c r="F172" s="4">
        <v>-1.2</v>
      </c>
      <c r="G172" s="4">
        <v>-17.5</v>
      </c>
      <c r="H172" s="3">
        <v>96.6</v>
      </c>
      <c r="I172" s="3">
        <v>74.2</v>
      </c>
      <c r="J172" s="3">
        <v>1.5</v>
      </c>
      <c r="K172" s="3">
        <v>4.5999999999999996</v>
      </c>
      <c r="L172" s="3">
        <v>0</v>
      </c>
      <c r="M172" s="3">
        <v>1419.0000000000002</v>
      </c>
      <c r="N172" s="3">
        <v>-0.9</v>
      </c>
      <c r="O172" s="4">
        <v>-13.1</v>
      </c>
      <c r="P172" s="4">
        <v>-1.7</v>
      </c>
      <c r="Q172" s="4">
        <v>-30</v>
      </c>
      <c r="R172" s="3">
        <v>-0.1</v>
      </c>
      <c r="S172" s="4">
        <v>1.2</v>
      </c>
      <c r="T172" s="19">
        <v>0.41499999999999998</v>
      </c>
      <c r="U172" s="19">
        <v>0.14399999999999999</v>
      </c>
      <c r="V172" s="5">
        <f t="shared" si="7"/>
        <v>0</v>
      </c>
      <c r="W172" s="5">
        <f t="shared" si="6"/>
        <v>-999</v>
      </c>
      <c r="X172">
        <v>201803</v>
      </c>
      <c r="Y172">
        <v>2018</v>
      </c>
    </row>
    <row r="173" spans="1:25" x14ac:dyDescent="0.25">
      <c r="A173" s="20">
        <v>43167</v>
      </c>
      <c r="B173" s="3">
        <v>67</v>
      </c>
      <c r="C173" s="3">
        <v>10.119999999999999</v>
      </c>
      <c r="D173" s="3">
        <v>4.3099999999999996</v>
      </c>
      <c r="E173" s="4">
        <v>-2.2999999999999998</v>
      </c>
      <c r="F173" s="4">
        <v>0.2</v>
      </c>
      <c r="G173" s="4">
        <v>-4.0999999999999996</v>
      </c>
      <c r="H173" s="3">
        <v>97.5</v>
      </c>
      <c r="I173" s="3">
        <v>86.3</v>
      </c>
      <c r="J173" s="3">
        <v>1.6</v>
      </c>
      <c r="K173" s="3">
        <v>4.7</v>
      </c>
      <c r="L173" s="3">
        <v>3.36</v>
      </c>
      <c r="M173" s="3">
        <v>1445.0000000000002</v>
      </c>
      <c r="N173" s="3">
        <v>-0.9</v>
      </c>
      <c r="O173" s="4">
        <v>-3.1</v>
      </c>
      <c r="P173" s="4">
        <v>-1</v>
      </c>
      <c r="Q173" s="4">
        <v>-7.1</v>
      </c>
      <c r="R173" s="3">
        <v>-0.1</v>
      </c>
      <c r="S173" s="4">
        <v>1.1000000000000001</v>
      </c>
      <c r="T173" s="19">
        <v>0.53500000000000003</v>
      </c>
      <c r="U173" s="19">
        <v>8.5000000000000006E-2</v>
      </c>
      <c r="V173" s="5">
        <f t="shared" si="7"/>
        <v>0</v>
      </c>
      <c r="W173" s="5">
        <f t="shared" si="6"/>
        <v>-999</v>
      </c>
      <c r="X173">
        <v>201803</v>
      </c>
      <c r="Y173">
        <v>2018</v>
      </c>
    </row>
    <row r="174" spans="1:25" x14ac:dyDescent="0.25">
      <c r="A174" s="20">
        <v>43168</v>
      </c>
      <c r="B174" s="3">
        <v>68</v>
      </c>
      <c r="C174" s="3">
        <v>14.72</v>
      </c>
      <c r="D174" s="3">
        <v>9.1300000000000008</v>
      </c>
      <c r="E174" s="4">
        <v>-6.3</v>
      </c>
      <c r="F174" s="4">
        <v>-1.9</v>
      </c>
      <c r="G174" s="4">
        <v>-16.8</v>
      </c>
      <c r="H174" s="3">
        <v>97.6</v>
      </c>
      <c r="I174" s="3">
        <v>60.3</v>
      </c>
      <c r="J174" s="3">
        <v>2.2999999999999998</v>
      </c>
      <c r="K174" s="3">
        <v>8.5</v>
      </c>
      <c r="L174" s="3">
        <v>3.84</v>
      </c>
      <c r="M174" s="3">
        <v>1438.0000000000002</v>
      </c>
      <c r="N174" s="3">
        <v>-0.9</v>
      </c>
      <c r="O174" s="4">
        <v>-9.6999999999999993</v>
      </c>
      <c r="P174" s="4">
        <v>-2.4</v>
      </c>
      <c r="Q174" s="4">
        <v>-27.2</v>
      </c>
      <c r="R174" s="3">
        <v>-0.1</v>
      </c>
      <c r="S174" s="4">
        <v>1.2</v>
      </c>
      <c r="T174" s="19">
        <v>0.32</v>
      </c>
      <c r="U174" s="19">
        <v>0.21099999999999999</v>
      </c>
      <c r="V174" s="5">
        <f t="shared" si="7"/>
        <v>0</v>
      </c>
      <c r="W174" s="5">
        <f t="shared" si="6"/>
        <v>-999</v>
      </c>
      <c r="X174">
        <v>201803</v>
      </c>
      <c r="Y174">
        <v>2018</v>
      </c>
    </row>
    <row r="175" spans="1:25" x14ac:dyDescent="0.25">
      <c r="A175" s="20">
        <v>43169</v>
      </c>
      <c r="B175" s="3">
        <v>69</v>
      </c>
      <c r="C175" s="3">
        <v>15.38</v>
      </c>
      <c r="D175" s="3">
        <v>13.61</v>
      </c>
      <c r="E175" s="4">
        <v>-8.3000000000000007</v>
      </c>
      <c r="F175" s="4">
        <v>1.1000000000000001</v>
      </c>
      <c r="G175" s="4">
        <v>-17.8</v>
      </c>
      <c r="H175" s="3">
        <v>96.9</v>
      </c>
      <c r="I175" s="3">
        <v>59.4</v>
      </c>
      <c r="J175" s="3">
        <v>1.3</v>
      </c>
      <c r="K175" s="3">
        <v>4.5999999999999996</v>
      </c>
      <c r="L175" s="3">
        <v>0</v>
      </c>
      <c r="M175" s="3">
        <v>1420.0000000000002</v>
      </c>
      <c r="N175" s="3">
        <v>-0.8</v>
      </c>
      <c r="O175" s="4">
        <v>-16.899999999999999</v>
      </c>
      <c r="P175" s="4">
        <v>-3</v>
      </c>
      <c r="Q175" s="4">
        <v>-28.3</v>
      </c>
      <c r="R175" s="3">
        <v>-0.1</v>
      </c>
      <c r="S175" s="4">
        <v>1.1000000000000001</v>
      </c>
      <c r="T175" s="19">
        <v>0.39300000000000002</v>
      </c>
      <c r="U175" s="19">
        <v>0.26800000000000002</v>
      </c>
      <c r="V175" s="5">
        <f t="shared" si="7"/>
        <v>0</v>
      </c>
      <c r="W175" s="5">
        <f t="shared" si="6"/>
        <v>-999</v>
      </c>
      <c r="X175">
        <v>201803</v>
      </c>
      <c r="Y175">
        <v>2018</v>
      </c>
    </row>
    <row r="176" spans="1:25" x14ac:dyDescent="0.25">
      <c r="A176" s="20">
        <v>43170</v>
      </c>
      <c r="B176" s="3">
        <v>70</v>
      </c>
      <c r="C176" s="3">
        <v>15.74</v>
      </c>
      <c r="D176" s="3">
        <v>13.94</v>
      </c>
      <c r="E176" s="4">
        <v>-3.8</v>
      </c>
      <c r="F176" s="4">
        <v>9.6999999999999993</v>
      </c>
      <c r="G176" s="4">
        <v>-14</v>
      </c>
      <c r="H176" s="3">
        <v>97.7</v>
      </c>
      <c r="I176" s="3">
        <v>37.200000000000003</v>
      </c>
      <c r="J176" s="3">
        <v>1</v>
      </c>
      <c r="K176" s="3">
        <v>3.2</v>
      </c>
      <c r="L176" s="3">
        <v>0</v>
      </c>
      <c r="M176" s="3">
        <v>1395.0000000000002</v>
      </c>
      <c r="N176" s="3">
        <v>-0.8</v>
      </c>
      <c r="O176" s="4">
        <v>-13.9</v>
      </c>
      <c r="P176" s="4">
        <v>-0.1</v>
      </c>
      <c r="Q176" s="4">
        <v>-25.1</v>
      </c>
      <c r="R176" s="3">
        <v>0</v>
      </c>
      <c r="S176" s="4">
        <v>1.1000000000000001</v>
      </c>
      <c r="T176" s="19">
        <v>0.44800000000000001</v>
      </c>
      <c r="U176" s="19">
        <v>0.75600000000000001</v>
      </c>
      <c r="V176" s="5">
        <f t="shared" si="7"/>
        <v>0</v>
      </c>
      <c r="W176" s="5">
        <f t="shared" si="6"/>
        <v>-999</v>
      </c>
      <c r="X176">
        <v>201803</v>
      </c>
      <c r="Y176">
        <v>2018</v>
      </c>
    </row>
    <row r="177" spans="1:25" x14ac:dyDescent="0.25">
      <c r="A177" s="20">
        <v>43171</v>
      </c>
      <c r="B177" s="3">
        <v>71</v>
      </c>
      <c r="C177" s="3">
        <v>13.45</v>
      </c>
      <c r="D177" s="3">
        <v>13.37</v>
      </c>
      <c r="E177" s="4">
        <v>0.7</v>
      </c>
      <c r="F177" s="4">
        <v>10.3</v>
      </c>
      <c r="G177" s="4">
        <v>-9.9</v>
      </c>
      <c r="H177" s="3">
        <v>97.8</v>
      </c>
      <c r="I177" s="3">
        <v>36.5</v>
      </c>
      <c r="J177" s="3">
        <v>1.7</v>
      </c>
      <c r="K177" s="3">
        <v>5.3</v>
      </c>
      <c r="L177" s="3">
        <v>0</v>
      </c>
      <c r="M177" s="3">
        <v>1358</v>
      </c>
      <c r="N177" s="3">
        <v>-0.7</v>
      </c>
      <c r="O177" s="4">
        <v>-8.8000000000000007</v>
      </c>
      <c r="P177" s="4">
        <v>0.3</v>
      </c>
      <c r="Q177" s="4">
        <v>-20.7</v>
      </c>
      <c r="R177" s="3">
        <v>0</v>
      </c>
      <c r="S177" s="4">
        <v>1.1000000000000001</v>
      </c>
      <c r="T177" s="19">
        <v>0.45700000000000002</v>
      </c>
      <c r="U177" s="19">
        <v>0.79500000000000004</v>
      </c>
      <c r="V177" s="5">
        <f t="shared" si="7"/>
        <v>0</v>
      </c>
      <c r="W177" s="5">
        <f t="shared" si="6"/>
        <v>-999</v>
      </c>
      <c r="X177">
        <v>201803</v>
      </c>
      <c r="Y177">
        <v>2018</v>
      </c>
    </row>
    <row r="178" spans="1:25" x14ac:dyDescent="0.25">
      <c r="A178" s="20">
        <v>43172</v>
      </c>
      <c r="B178" s="3">
        <v>72</v>
      </c>
      <c r="C178" s="3">
        <v>6.84</v>
      </c>
      <c r="D178" s="3">
        <v>10.46</v>
      </c>
      <c r="E178" s="4">
        <v>5.9</v>
      </c>
      <c r="F178" s="4">
        <v>10.5</v>
      </c>
      <c r="G178" s="4">
        <v>2.5</v>
      </c>
      <c r="H178" s="3">
        <v>53.7</v>
      </c>
      <c r="I178" s="3">
        <v>31.4</v>
      </c>
      <c r="J178" s="3">
        <v>2.6</v>
      </c>
      <c r="K178" s="3">
        <v>6.4</v>
      </c>
      <c r="L178" s="3">
        <v>0</v>
      </c>
      <c r="M178" s="3">
        <v>1312.0000000000002</v>
      </c>
      <c r="N178" s="3">
        <v>-0.6</v>
      </c>
      <c r="O178" s="4">
        <v>-2.4</v>
      </c>
      <c r="P178" s="4">
        <v>0.6</v>
      </c>
      <c r="Q178" s="4">
        <v>-8.5</v>
      </c>
      <c r="R178" s="3">
        <v>0.1</v>
      </c>
      <c r="S178" s="4">
        <v>1.2</v>
      </c>
      <c r="T178" s="19">
        <v>0.39900000000000002</v>
      </c>
      <c r="U178" s="19">
        <v>0.871</v>
      </c>
      <c r="V178" s="5">
        <f t="shared" si="7"/>
        <v>0</v>
      </c>
      <c r="W178" s="5">
        <f t="shared" si="6"/>
        <v>-999</v>
      </c>
      <c r="X178">
        <v>201803</v>
      </c>
      <c r="Y178">
        <v>2018</v>
      </c>
    </row>
    <row r="179" spans="1:25" x14ac:dyDescent="0.25">
      <c r="A179" s="20">
        <v>43173</v>
      </c>
      <c r="B179" s="3">
        <v>73</v>
      </c>
      <c r="C179" s="3">
        <v>12.49</v>
      </c>
      <c r="D179" s="3">
        <v>5.88</v>
      </c>
      <c r="E179" s="4">
        <v>0.3</v>
      </c>
      <c r="F179" s="4">
        <v>5.6</v>
      </c>
      <c r="G179" s="4">
        <v>-4</v>
      </c>
      <c r="H179" s="3">
        <v>97.7</v>
      </c>
      <c r="I179" s="3">
        <v>45.2</v>
      </c>
      <c r="J179" s="3">
        <v>1.5</v>
      </c>
      <c r="K179" s="3">
        <v>5.4</v>
      </c>
      <c r="L179" s="3">
        <v>6.84</v>
      </c>
      <c r="M179" s="3">
        <v>1351.0000000000002</v>
      </c>
      <c r="N179" s="3">
        <v>-0.8</v>
      </c>
      <c r="O179" s="4">
        <v>-1.9</v>
      </c>
      <c r="P179" s="4">
        <v>0.2</v>
      </c>
      <c r="Q179" s="4">
        <v>-11.5</v>
      </c>
      <c r="R179" s="3">
        <v>0</v>
      </c>
      <c r="S179" s="4">
        <v>1.2</v>
      </c>
      <c r="T179" s="19">
        <v>0.41099999999999998</v>
      </c>
      <c r="U179" s="19">
        <v>0.498</v>
      </c>
      <c r="V179" s="5">
        <f t="shared" si="7"/>
        <v>0</v>
      </c>
      <c r="W179" s="5">
        <f t="shared" si="6"/>
        <v>-999</v>
      </c>
      <c r="X179">
        <v>201803</v>
      </c>
      <c r="Y179">
        <v>2018</v>
      </c>
    </row>
    <row r="180" spans="1:25" x14ac:dyDescent="0.25">
      <c r="A180" s="20">
        <v>43174</v>
      </c>
      <c r="B180" s="3">
        <v>74</v>
      </c>
      <c r="C180" s="3">
        <v>10.49</v>
      </c>
      <c r="D180" s="3">
        <v>10.92</v>
      </c>
      <c r="E180" s="4">
        <v>-3.5</v>
      </c>
      <c r="F180" s="4">
        <v>6.1</v>
      </c>
      <c r="G180" s="4">
        <v>-11.6</v>
      </c>
      <c r="H180" s="3">
        <v>97.6</v>
      </c>
      <c r="I180" s="3">
        <v>44.8</v>
      </c>
      <c r="J180" s="3">
        <v>1.1000000000000001</v>
      </c>
      <c r="K180" s="3">
        <v>5.3</v>
      </c>
      <c r="L180" s="3">
        <v>0</v>
      </c>
      <c r="M180" s="3">
        <v>1323.0000000000002</v>
      </c>
      <c r="N180" s="3">
        <v>-0.7</v>
      </c>
      <c r="O180" s="4">
        <v>-9.8000000000000007</v>
      </c>
      <c r="P180" s="4">
        <v>0.4</v>
      </c>
      <c r="Q180" s="4">
        <v>-21.7</v>
      </c>
      <c r="R180" s="3">
        <v>0</v>
      </c>
      <c r="S180" s="4">
        <v>1.2</v>
      </c>
      <c r="T180" s="19">
        <v>0.42199999999999999</v>
      </c>
      <c r="U180" s="19">
        <v>0.52</v>
      </c>
      <c r="V180" s="5">
        <f t="shared" si="7"/>
        <v>0</v>
      </c>
      <c r="W180" s="5">
        <f t="shared" si="6"/>
        <v>-999</v>
      </c>
      <c r="X180">
        <v>201803</v>
      </c>
      <c r="Y180">
        <v>2018</v>
      </c>
    </row>
    <row r="181" spans="1:25" x14ac:dyDescent="0.25">
      <c r="A181" s="20">
        <v>43175</v>
      </c>
      <c r="B181" s="3">
        <v>75</v>
      </c>
      <c r="C181" s="3">
        <v>10.87</v>
      </c>
      <c r="D181" s="3">
        <v>8.8800000000000008</v>
      </c>
      <c r="E181" s="4">
        <v>-4.3</v>
      </c>
      <c r="F181" s="4">
        <v>5.0999999999999996</v>
      </c>
      <c r="G181" s="4">
        <v>-12.4</v>
      </c>
      <c r="H181" s="3">
        <v>97.4</v>
      </c>
      <c r="I181" s="3">
        <v>42.9</v>
      </c>
      <c r="J181" s="3">
        <v>1.1000000000000001</v>
      </c>
      <c r="K181" s="3">
        <v>4.8</v>
      </c>
      <c r="L181" s="3">
        <v>0</v>
      </c>
      <c r="M181" s="3">
        <v>1321.0000000000002</v>
      </c>
      <c r="N181" s="3">
        <v>-0.6</v>
      </c>
      <c r="O181" s="4">
        <v>-11.2</v>
      </c>
      <c r="P181" s="4">
        <v>0.8</v>
      </c>
      <c r="Q181" s="4">
        <v>-22.3</v>
      </c>
      <c r="R181" s="3">
        <v>0.1</v>
      </c>
      <c r="S181" s="4">
        <v>1.2</v>
      </c>
      <c r="T181" s="19">
        <v>0.377</v>
      </c>
      <c r="U181" s="19">
        <v>0.501</v>
      </c>
      <c r="V181" s="5">
        <f t="shared" si="7"/>
        <v>0</v>
      </c>
      <c r="W181" s="5">
        <f t="shared" si="6"/>
        <v>-999</v>
      </c>
      <c r="X181">
        <v>201803</v>
      </c>
      <c r="Y181">
        <v>2018</v>
      </c>
    </row>
    <row r="182" spans="1:25" x14ac:dyDescent="0.25">
      <c r="A182" s="20">
        <v>43176</v>
      </c>
      <c r="B182" s="3">
        <v>76</v>
      </c>
      <c r="C182" s="3">
        <v>13.73</v>
      </c>
      <c r="D182" s="3">
        <v>9.34</v>
      </c>
      <c r="E182" s="4">
        <v>-3.7</v>
      </c>
      <c r="F182" s="4">
        <v>4.8</v>
      </c>
      <c r="G182" s="4">
        <v>-11.4</v>
      </c>
      <c r="H182" s="3">
        <v>97.4</v>
      </c>
      <c r="I182" s="3">
        <v>49.9</v>
      </c>
      <c r="J182" s="3">
        <v>1.5</v>
      </c>
      <c r="K182" s="3">
        <v>5.5</v>
      </c>
      <c r="L182" s="3">
        <v>0</v>
      </c>
      <c r="M182" s="3">
        <v>1308.0000000000002</v>
      </c>
      <c r="N182" s="3">
        <v>-0.5</v>
      </c>
      <c r="O182" s="4">
        <v>-11</v>
      </c>
      <c r="P182" s="4">
        <v>0.4</v>
      </c>
      <c r="Q182" s="4">
        <v>-22</v>
      </c>
      <c r="R182" s="3">
        <v>0</v>
      </c>
      <c r="S182" s="4">
        <v>1.2</v>
      </c>
      <c r="T182" s="19">
        <v>0.42899999999999999</v>
      </c>
      <c r="U182" s="19">
        <v>0.43099999999999999</v>
      </c>
      <c r="V182" s="5">
        <f t="shared" si="7"/>
        <v>0</v>
      </c>
      <c r="W182" s="5">
        <f t="shared" si="6"/>
        <v>-999</v>
      </c>
      <c r="X182">
        <v>201803</v>
      </c>
      <c r="Y182">
        <v>2018</v>
      </c>
    </row>
    <row r="183" spans="1:25" x14ac:dyDescent="0.25">
      <c r="A183" s="20">
        <v>43177</v>
      </c>
      <c r="B183" s="3">
        <v>77</v>
      </c>
      <c r="C183" s="3">
        <v>8.33</v>
      </c>
      <c r="D183" s="3">
        <v>11.5</v>
      </c>
      <c r="E183" s="4">
        <v>-3.1</v>
      </c>
      <c r="F183" s="4">
        <v>6.1</v>
      </c>
      <c r="G183" s="4">
        <v>-12</v>
      </c>
      <c r="H183" s="3">
        <v>97.4</v>
      </c>
      <c r="I183" s="3">
        <v>38.6</v>
      </c>
      <c r="J183" s="4">
        <v>1.2</v>
      </c>
      <c r="K183" s="4">
        <v>5.3</v>
      </c>
      <c r="L183" s="3">
        <v>0</v>
      </c>
      <c r="M183" s="3">
        <v>1308.0000000000002</v>
      </c>
      <c r="N183" s="6">
        <v>-0.5</v>
      </c>
      <c r="O183" s="4">
        <v>-10.3</v>
      </c>
      <c r="P183" s="4">
        <v>-0.2</v>
      </c>
      <c r="Q183" s="4">
        <v>-21.9</v>
      </c>
      <c r="R183" s="4">
        <v>0.1</v>
      </c>
      <c r="S183" s="4">
        <v>1.2</v>
      </c>
      <c r="T183" s="19">
        <v>0.36299999999999999</v>
      </c>
      <c r="U183" s="19">
        <v>0.57799999999999996</v>
      </c>
      <c r="V183" s="5">
        <f t="shared" si="7"/>
        <v>0</v>
      </c>
      <c r="W183" s="5">
        <f t="shared" si="6"/>
        <v>-999</v>
      </c>
      <c r="X183">
        <v>201803</v>
      </c>
      <c r="Y183">
        <v>2018</v>
      </c>
    </row>
    <row r="184" spans="1:25" x14ac:dyDescent="0.25">
      <c r="A184" s="20">
        <v>43178</v>
      </c>
      <c r="B184" s="3">
        <v>78</v>
      </c>
      <c r="C184" s="3">
        <v>7.37</v>
      </c>
      <c r="D184" s="3">
        <v>6.99</v>
      </c>
      <c r="E184" s="4">
        <v>-1.4</v>
      </c>
      <c r="F184" s="4">
        <v>4</v>
      </c>
      <c r="G184" s="4">
        <v>-5.6</v>
      </c>
      <c r="H184" s="3">
        <v>96.8</v>
      </c>
      <c r="I184" s="3">
        <v>53.1</v>
      </c>
      <c r="J184" s="4">
        <v>1.3</v>
      </c>
      <c r="K184" s="4">
        <v>4.8</v>
      </c>
      <c r="L184" s="3">
        <v>0</v>
      </c>
      <c r="M184" s="3">
        <v>1299.0000000000002</v>
      </c>
      <c r="N184" s="6">
        <v>-0.6</v>
      </c>
      <c r="O184" s="4">
        <v>-4.4000000000000004</v>
      </c>
      <c r="P184" s="4">
        <v>1</v>
      </c>
      <c r="Q184" s="4">
        <v>-14.5</v>
      </c>
      <c r="R184" s="4">
        <v>0</v>
      </c>
      <c r="S184" s="4">
        <v>1.2</v>
      </c>
      <c r="T184" s="19">
        <v>0.432</v>
      </c>
      <c r="U184" s="19">
        <v>0.38100000000000001</v>
      </c>
      <c r="V184" s="5">
        <f t="shared" si="7"/>
        <v>0</v>
      </c>
      <c r="W184" s="5">
        <f t="shared" si="6"/>
        <v>-999</v>
      </c>
      <c r="X184">
        <v>201803</v>
      </c>
      <c r="Y184">
        <v>2018</v>
      </c>
    </row>
    <row r="185" spans="1:25" x14ac:dyDescent="0.25">
      <c r="A185" s="20">
        <v>43179</v>
      </c>
      <c r="B185" s="3">
        <v>79</v>
      </c>
      <c r="C185" s="3">
        <v>12.23</v>
      </c>
      <c r="D185" s="3">
        <v>5.85</v>
      </c>
      <c r="E185" s="4">
        <v>-3.9</v>
      </c>
      <c r="F185" s="4">
        <v>1.7</v>
      </c>
      <c r="G185" s="4">
        <v>-12.9</v>
      </c>
      <c r="H185" s="3">
        <v>97.1</v>
      </c>
      <c r="I185" s="3">
        <v>51.4</v>
      </c>
      <c r="J185" s="4">
        <v>0.8</v>
      </c>
      <c r="K185" s="4">
        <v>3.6</v>
      </c>
      <c r="L185" s="3">
        <v>0</v>
      </c>
      <c r="M185" s="3">
        <v>1292.0000000000002</v>
      </c>
      <c r="N185" s="6">
        <v>-0.6</v>
      </c>
      <c r="O185" s="4">
        <v>-8</v>
      </c>
      <c r="P185" s="4">
        <v>-1.6</v>
      </c>
      <c r="Q185" s="4">
        <v>-21.2</v>
      </c>
      <c r="R185" s="4">
        <v>0</v>
      </c>
      <c r="S185" s="4">
        <v>1.2</v>
      </c>
      <c r="T185" s="19">
        <v>0.35499999999999998</v>
      </c>
      <c r="U185" s="19">
        <v>0.33500000000000002</v>
      </c>
      <c r="V185" s="5">
        <f t="shared" si="7"/>
        <v>0</v>
      </c>
      <c r="W185" s="5">
        <f t="shared" si="6"/>
        <v>-999</v>
      </c>
      <c r="X185">
        <v>201803</v>
      </c>
      <c r="Y185">
        <v>2018</v>
      </c>
    </row>
    <row r="186" spans="1:25" x14ac:dyDescent="0.25">
      <c r="A186" s="20">
        <v>43180</v>
      </c>
      <c r="B186" s="3">
        <v>80</v>
      </c>
      <c r="C186" s="3">
        <v>6.18</v>
      </c>
      <c r="D186" s="3">
        <v>9.93</v>
      </c>
      <c r="E186" s="4">
        <v>0.4</v>
      </c>
      <c r="F186" s="4">
        <v>7.7</v>
      </c>
      <c r="G186" s="4">
        <v>-6.5</v>
      </c>
      <c r="H186" s="3">
        <v>93.6</v>
      </c>
      <c r="I186" s="3">
        <v>35.299999999999997</v>
      </c>
      <c r="J186" s="4">
        <v>2.1</v>
      </c>
      <c r="K186" s="4">
        <v>7.1</v>
      </c>
      <c r="L186" s="3">
        <v>0</v>
      </c>
      <c r="M186" s="3">
        <v>1272.0000000000002</v>
      </c>
      <c r="N186" s="6">
        <v>-0.5</v>
      </c>
      <c r="O186" s="4">
        <v>-3.5</v>
      </c>
      <c r="P186" s="4">
        <v>1</v>
      </c>
      <c r="Q186" s="4">
        <v>-12.3</v>
      </c>
      <c r="R186" s="4">
        <v>0.1</v>
      </c>
      <c r="S186" s="4">
        <v>1.2</v>
      </c>
      <c r="T186" s="19">
        <v>0.371</v>
      </c>
      <c r="U186" s="19">
        <v>0.68</v>
      </c>
      <c r="V186" s="5">
        <f t="shared" si="7"/>
        <v>0</v>
      </c>
      <c r="W186" s="5">
        <f t="shared" si="6"/>
        <v>-999</v>
      </c>
      <c r="X186">
        <v>201803</v>
      </c>
      <c r="Y186">
        <v>2018</v>
      </c>
    </row>
    <row r="187" spans="1:25" x14ac:dyDescent="0.25">
      <c r="A187" s="20">
        <v>43181</v>
      </c>
      <c r="B187" s="3">
        <v>81</v>
      </c>
      <c r="C187" s="3">
        <v>7.6</v>
      </c>
      <c r="D187" s="3">
        <v>4.8600000000000003</v>
      </c>
      <c r="E187" s="4">
        <v>-0.6</v>
      </c>
      <c r="F187" s="4">
        <v>3.3</v>
      </c>
      <c r="G187" s="4">
        <v>-8.6999999999999993</v>
      </c>
      <c r="H187" s="3">
        <v>98.5</v>
      </c>
      <c r="I187" s="3">
        <v>86.3</v>
      </c>
      <c r="J187" s="4">
        <v>2.8</v>
      </c>
      <c r="K187" s="4">
        <v>7.4</v>
      </c>
      <c r="L187" s="3">
        <v>21.84</v>
      </c>
      <c r="M187" s="3">
        <v>1385.0000000000002</v>
      </c>
      <c r="N187" s="6">
        <v>-0.6</v>
      </c>
      <c r="O187" s="4">
        <v>-2.2999999999999998</v>
      </c>
      <c r="P187" s="4">
        <v>0.6</v>
      </c>
      <c r="Q187" s="4">
        <v>-21.3</v>
      </c>
      <c r="R187" s="4">
        <v>-0.1</v>
      </c>
      <c r="S187" s="4">
        <v>1.1000000000000001</v>
      </c>
      <c r="T187" s="19">
        <v>0.66800000000000004</v>
      </c>
      <c r="U187" s="19">
        <v>0.106</v>
      </c>
      <c r="V187" s="5">
        <f t="shared" si="7"/>
        <v>0</v>
      </c>
      <c r="W187" s="5">
        <f t="shared" si="6"/>
        <v>-999</v>
      </c>
      <c r="X187">
        <v>201803</v>
      </c>
      <c r="Y187">
        <v>2018</v>
      </c>
    </row>
    <row r="188" spans="1:25" x14ac:dyDescent="0.25">
      <c r="A188" s="20">
        <v>43182</v>
      </c>
      <c r="B188" s="3">
        <v>82</v>
      </c>
      <c r="C188" s="3">
        <v>6.96</v>
      </c>
      <c r="D188" s="3">
        <v>7.07</v>
      </c>
      <c r="E188" s="4">
        <v>-7.8</v>
      </c>
      <c r="F188" s="4">
        <v>-1.4</v>
      </c>
      <c r="G188" s="4">
        <v>-14.3</v>
      </c>
      <c r="H188" s="3">
        <v>96.3</v>
      </c>
      <c r="I188" s="3">
        <v>89.7</v>
      </c>
      <c r="J188" s="4">
        <v>1.3</v>
      </c>
      <c r="K188" s="4">
        <v>4.4000000000000004</v>
      </c>
      <c r="L188" s="3">
        <v>9.84</v>
      </c>
      <c r="M188" s="3">
        <v>1425.0000000000002</v>
      </c>
      <c r="N188" s="6">
        <v>-0.6</v>
      </c>
      <c r="O188" s="4">
        <v>-13.6</v>
      </c>
      <c r="P188" s="4">
        <v>-2.7</v>
      </c>
      <c r="Q188" s="4">
        <v>-26.4</v>
      </c>
      <c r="R188" s="4">
        <v>-0.1</v>
      </c>
      <c r="S188" s="4">
        <v>1.1000000000000001</v>
      </c>
      <c r="T188" s="19">
        <v>0.49399999999999999</v>
      </c>
      <c r="U188" s="19">
        <v>5.7000000000000002E-2</v>
      </c>
      <c r="V188" s="5">
        <f t="shared" si="7"/>
        <v>0</v>
      </c>
      <c r="W188" s="5">
        <f t="shared" si="6"/>
        <v>-999</v>
      </c>
      <c r="X188">
        <v>201803</v>
      </c>
      <c r="Y188">
        <v>2018</v>
      </c>
    </row>
    <row r="189" spans="1:25" x14ac:dyDescent="0.25">
      <c r="A189" s="20">
        <v>43183</v>
      </c>
      <c r="B189" s="3">
        <v>83</v>
      </c>
      <c r="C189" s="3">
        <v>14.31</v>
      </c>
      <c r="D189" s="3">
        <v>6.47</v>
      </c>
      <c r="E189" s="4">
        <v>-6.7</v>
      </c>
      <c r="F189" s="4">
        <v>-3.6</v>
      </c>
      <c r="G189" s="4">
        <v>-12.5</v>
      </c>
      <c r="H189" s="3">
        <v>97.6</v>
      </c>
      <c r="I189" s="3">
        <v>78.400000000000006</v>
      </c>
      <c r="J189" s="4">
        <v>1.1000000000000001</v>
      </c>
      <c r="K189" s="4">
        <v>4.9000000000000004</v>
      </c>
      <c r="L189" s="3">
        <v>0</v>
      </c>
      <c r="M189" s="3">
        <v>1400.0000000000002</v>
      </c>
      <c r="N189" s="6">
        <v>-0.6</v>
      </c>
      <c r="O189" s="4">
        <v>-9.3000000000000007</v>
      </c>
      <c r="P189" s="4">
        <v>-5.0999999999999996</v>
      </c>
      <c r="Q189" s="4">
        <v>-22.8</v>
      </c>
      <c r="R189" s="4">
        <v>-0.1</v>
      </c>
      <c r="S189" s="4">
        <v>1.1000000000000001</v>
      </c>
      <c r="T189" s="19">
        <v>0.36699999999999999</v>
      </c>
      <c r="U189" s="19">
        <v>0.10100000000000001</v>
      </c>
      <c r="V189" s="5">
        <f t="shared" si="7"/>
        <v>0</v>
      </c>
      <c r="W189" s="5">
        <f t="shared" si="6"/>
        <v>-999</v>
      </c>
      <c r="X189">
        <v>201803</v>
      </c>
      <c r="Y189">
        <v>2018</v>
      </c>
    </row>
    <row r="190" spans="1:25" x14ac:dyDescent="0.25">
      <c r="A190" s="20">
        <v>43184</v>
      </c>
      <c r="B190" s="3">
        <v>84</v>
      </c>
      <c r="C190" s="3">
        <v>7.33</v>
      </c>
      <c r="D190" s="3">
        <v>12.96</v>
      </c>
      <c r="E190" s="4">
        <v>-7.8</v>
      </c>
      <c r="F190" s="4">
        <v>1.1000000000000001</v>
      </c>
      <c r="G190" s="4">
        <v>-18</v>
      </c>
      <c r="H190" s="3">
        <v>96.1</v>
      </c>
      <c r="I190" s="3">
        <v>51.2</v>
      </c>
      <c r="J190" s="4">
        <v>1.3</v>
      </c>
      <c r="K190" s="4">
        <v>5</v>
      </c>
      <c r="L190" s="3">
        <v>0</v>
      </c>
      <c r="M190" s="3">
        <v>1364</v>
      </c>
      <c r="N190" s="6">
        <v>-0.4</v>
      </c>
      <c r="O190" s="4">
        <v>-14.6</v>
      </c>
      <c r="P190" s="4">
        <v>-1</v>
      </c>
      <c r="Q190" s="4">
        <v>-29.5</v>
      </c>
      <c r="R190" s="4">
        <v>0</v>
      </c>
      <c r="S190" s="4">
        <v>1.1000000000000001</v>
      </c>
      <c r="T190" s="19">
        <v>0.33900000000000002</v>
      </c>
      <c r="U190" s="19">
        <v>0.32300000000000001</v>
      </c>
      <c r="V190" s="5">
        <f t="shared" si="7"/>
        <v>0</v>
      </c>
      <c r="W190" s="5">
        <f t="shared" si="6"/>
        <v>-999</v>
      </c>
      <c r="X190">
        <v>201803</v>
      </c>
      <c r="Y190">
        <v>2018</v>
      </c>
    </row>
    <row r="191" spans="1:25" x14ac:dyDescent="0.25">
      <c r="A191" s="20">
        <v>43185</v>
      </c>
      <c r="B191" s="3">
        <v>85</v>
      </c>
      <c r="C191" s="3">
        <v>9.4600000000000009</v>
      </c>
      <c r="D191" s="3">
        <v>6.12</v>
      </c>
      <c r="E191" s="4">
        <v>-4.5</v>
      </c>
      <c r="F191" s="4">
        <v>-1.3</v>
      </c>
      <c r="G191" s="4">
        <v>-12.6</v>
      </c>
      <c r="H191" s="3">
        <v>98.2</v>
      </c>
      <c r="I191" s="3">
        <v>81</v>
      </c>
      <c r="J191" s="4">
        <v>1.8</v>
      </c>
      <c r="K191" s="4">
        <v>4.5</v>
      </c>
      <c r="L191" s="3">
        <v>18.600000000000001</v>
      </c>
      <c r="M191" s="3">
        <v>1520</v>
      </c>
      <c r="N191" s="6">
        <v>-0.4</v>
      </c>
      <c r="O191" s="4">
        <v>-5.8</v>
      </c>
      <c r="P191" s="4">
        <v>-2</v>
      </c>
      <c r="Q191" s="4">
        <v>-21.3</v>
      </c>
      <c r="R191" s="4">
        <v>0</v>
      </c>
      <c r="S191" s="4">
        <v>1.1000000000000001</v>
      </c>
      <c r="T191" s="19">
        <v>0.45</v>
      </c>
      <c r="U191" s="19">
        <v>0.105</v>
      </c>
      <c r="V191" s="5">
        <f t="shared" si="7"/>
        <v>0</v>
      </c>
      <c r="W191" s="5">
        <f t="shared" si="6"/>
        <v>-999</v>
      </c>
      <c r="X191">
        <v>201803</v>
      </c>
      <c r="Y191">
        <v>2018</v>
      </c>
    </row>
    <row r="192" spans="1:25" x14ac:dyDescent="0.25">
      <c r="A192" s="20">
        <v>43186</v>
      </c>
      <c r="B192" s="3">
        <v>86</v>
      </c>
      <c r="C192" s="3">
        <v>15.91</v>
      </c>
      <c r="D192" s="3">
        <v>7.93</v>
      </c>
      <c r="E192" s="4">
        <v>-0.3</v>
      </c>
      <c r="F192" s="4">
        <v>4.8</v>
      </c>
      <c r="G192" s="4">
        <v>-2.4</v>
      </c>
      <c r="H192" s="3">
        <v>98.5</v>
      </c>
      <c r="I192" s="3">
        <v>62.3</v>
      </c>
      <c r="J192" s="4">
        <v>2.9</v>
      </c>
      <c r="K192" s="4">
        <v>8.5</v>
      </c>
      <c r="L192" s="3">
        <v>0</v>
      </c>
      <c r="M192" s="3">
        <v>1454.0000000000002</v>
      </c>
      <c r="N192" s="6">
        <v>-0.4</v>
      </c>
      <c r="O192" s="4">
        <v>-2.6</v>
      </c>
      <c r="P192" s="4">
        <v>0.9</v>
      </c>
      <c r="Q192" s="4">
        <v>-6.9</v>
      </c>
      <c r="R192" s="4">
        <v>0</v>
      </c>
      <c r="S192" s="4">
        <v>1.1000000000000001</v>
      </c>
      <c r="T192" s="19">
        <v>0.53600000000000003</v>
      </c>
      <c r="U192" s="19">
        <v>0.32400000000000001</v>
      </c>
      <c r="V192" s="5">
        <f t="shared" si="7"/>
        <v>0</v>
      </c>
      <c r="W192" s="5">
        <f t="shared" si="6"/>
        <v>-999</v>
      </c>
      <c r="X192">
        <v>201803</v>
      </c>
      <c r="Y192">
        <v>2018</v>
      </c>
    </row>
    <row r="193" spans="1:25" x14ac:dyDescent="0.25">
      <c r="A193" s="20">
        <v>43187</v>
      </c>
      <c r="B193" s="3">
        <v>87</v>
      </c>
      <c r="C193" s="3">
        <v>7.75</v>
      </c>
      <c r="D193" s="3">
        <v>13.38</v>
      </c>
      <c r="E193" s="4">
        <v>-2.1</v>
      </c>
      <c r="F193" s="4">
        <v>3.5</v>
      </c>
      <c r="G193" s="4">
        <v>-11.4</v>
      </c>
      <c r="H193" s="3">
        <v>97.2</v>
      </c>
      <c r="I193" s="3">
        <v>45.4</v>
      </c>
      <c r="J193" s="4">
        <v>2.2999999999999998</v>
      </c>
      <c r="K193" s="4">
        <v>8.8000000000000007</v>
      </c>
      <c r="L193" s="3">
        <v>0</v>
      </c>
      <c r="M193" s="3">
        <v>1432.0000000000002</v>
      </c>
      <c r="N193" s="6">
        <v>-0.4</v>
      </c>
      <c r="O193" s="4">
        <v>-6.3</v>
      </c>
      <c r="P193" s="4">
        <v>0.5</v>
      </c>
      <c r="Q193" s="4">
        <v>-21</v>
      </c>
      <c r="R193" s="4">
        <v>0</v>
      </c>
      <c r="S193" s="4">
        <v>1.1000000000000001</v>
      </c>
      <c r="T193" s="19">
        <v>0.35599999999999998</v>
      </c>
      <c r="U193" s="19">
        <v>0.42799999999999999</v>
      </c>
      <c r="V193" s="5">
        <f t="shared" si="7"/>
        <v>0</v>
      </c>
      <c r="W193" s="5">
        <f t="shared" si="6"/>
        <v>-999</v>
      </c>
      <c r="X193">
        <v>201803</v>
      </c>
      <c r="Y193">
        <v>2018</v>
      </c>
    </row>
    <row r="194" spans="1:25" x14ac:dyDescent="0.25">
      <c r="A194" s="20">
        <v>43188</v>
      </c>
      <c r="B194" s="3">
        <v>88</v>
      </c>
      <c r="C194" s="3">
        <v>14.65</v>
      </c>
      <c r="D194" s="3">
        <v>6.44</v>
      </c>
      <c r="E194" s="4">
        <v>-3.4</v>
      </c>
      <c r="F194" s="4">
        <v>2</v>
      </c>
      <c r="G194" s="4">
        <v>-13.6</v>
      </c>
      <c r="H194" s="3">
        <v>98.3</v>
      </c>
      <c r="I194" s="3">
        <v>65.900000000000006</v>
      </c>
      <c r="J194" s="4">
        <v>1.7</v>
      </c>
      <c r="K194" s="4">
        <v>4.8</v>
      </c>
      <c r="L194" s="3">
        <v>11.88</v>
      </c>
      <c r="M194" s="3">
        <v>1509.0000000000002</v>
      </c>
      <c r="N194" s="6">
        <v>-0.3</v>
      </c>
      <c r="O194" s="4">
        <v>-7.1</v>
      </c>
      <c r="P194" s="4">
        <v>-0.1</v>
      </c>
      <c r="Q194" s="4">
        <v>-23</v>
      </c>
      <c r="R194" s="4">
        <v>0.1</v>
      </c>
      <c r="S194" s="4">
        <v>1.2</v>
      </c>
      <c r="T194" s="19">
        <v>0.46500000000000002</v>
      </c>
      <c r="U194" s="19">
        <v>0.24099999999999999</v>
      </c>
      <c r="V194" s="5">
        <f t="shared" si="7"/>
        <v>0</v>
      </c>
      <c r="W194" s="5">
        <f t="shared" si="6"/>
        <v>-999</v>
      </c>
      <c r="X194">
        <v>201803</v>
      </c>
      <c r="Y194">
        <v>2018</v>
      </c>
    </row>
    <row r="195" spans="1:25" x14ac:dyDescent="0.25">
      <c r="A195" s="20">
        <v>43189</v>
      </c>
      <c r="B195" s="3">
        <v>89</v>
      </c>
      <c r="C195" s="3">
        <v>18.850000000000001</v>
      </c>
      <c r="D195" s="3">
        <v>12.49</v>
      </c>
      <c r="E195" s="4">
        <v>-0.8</v>
      </c>
      <c r="F195" s="4">
        <v>5.0999999999999996</v>
      </c>
      <c r="G195" s="4">
        <v>-6</v>
      </c>
      <c r="H195" s="3">
        <v>95.6</v>
      </c>
      <c r="I195" s="3">
        <v>42.7</v>
      </c>
      <c r="J195" s="4">
        <v>3</v>
      </c>
      <c r="K195" s="4">
        <v>10.3</v>
      </c>
      <c r="L195" s="3">
        <v>4.4400000000000004</v>
      </c>
      <c r="M195" s="3">
        <v>1486.0000000000002</v>
      </c>
      <c r="N195" s="6">
        <v>-0.4</v>
      </c>
      <c r="O195" s="4">
        <v>-3</v>
      </c>
      <c r="P195" s="4">
        <v>1</v>
      </c>
      <c r="Q195" s="4">
        <v>-10.1</v>
      </c>
      <c r="R195" s="4">
        <v>0</v>
      </c>
      <c r="S195" s="4">
        <v>1</v>
      </c>
      <c r="T195" s="19">
        <v>0.375</v>
      </c>
      <c r="U195" s="19">
        <v>0.503</v>
      </c>
      <c r="V195" s="5">
        <f t="shared" si="7"/>
        <v>0</v>
      </c>
      <c r="W195" s="5">
        <f t="shared" si="6"/>
        <v>-999</v>
      </c>
      <c r="X195">
        <v>201803</v>
      </c>
      <c r="Y195">
        <v>2018</v>
      </c>
    </row>
    <row r="196" spans="1:25" x14ac:dyDescent="0.25">
      <c r="A196" s="20">
        <v>43190</v>
      </c>
      <c r="B196" s="3">
        <v>90</v>
      </c>
      <c r="C196" s="3">
        <v>11.66</v>
      </c>
      <c r="D196" s="3">
        <v>16.63</v>
      </c>
      <c r="E196" s="4">
        <v>-7.3</v>
      </c>
      <c r="F196" s="4">
        <v>2.8</v>
      </c>
      <c r="G196" s="4">
        <v>-17</v>
      </c>
      <c r="H196" s="3">
        <v>94.6</v>
      </c>
      <c r="I196" s="3">
        <v>18.600000000000001</v>
      </c>
      <c r="J196" s="4">
        <v>1.3</v>
      </c>
      <c r="K196" s="4">
        <v>5.4</v>
      </c>
      <c r="L196" s="3">
        <v>0</v>
      </c>
      <c r="M196" s="3">
        <v>1461.0000000000002</v>
      </c>
      <c r="N196" s="6">
        <v>-0.4</v>
      </c>
      <c r="O196" s="4">
        <v>-14.6</v>
      </c>
      <c r="P196" s="4">
        <v>-3.5</v>
      </c>
      <c r="Q196" s="4">
        <v>-27.6</v>
      </c>
      <c r="R196" s="4">
        <v>-0.1</v>
      </c>
      <c r="S196" s="4">
        <v>1.1000000000000001</v>
      </c>
      <c r="T196" s="19">
        <v>0.13900000000000001</v>
      </c>
      <c r="U196" s="19">
        <v>0.60799999999999998</v>
      </c>
      <c r="V196" s="5">
        <f t="shared" si="7"/>
        <v>1461.0000000000002</v>
      </c>
      <c r="W196" s="5">
        <f t="shared" si="6"/>
        <v>-0.4</v>
      </c>
      <c r="X196">
        <v>201803</v>
      </c>
      <c r="Y196">
        <v>2018</v>
      </c>
    </row>
    <row r="197" spans="1:25" x14ac:dyDescent="0.25">
      <c r="A197" s="20">
        <v>43191</v>
      </c>
      <c r="B197" s="3">
        <v>91</v>
      </c>
      <c r="C197" s="3">
        <v>13.45</v>
      </c>
      <c r="D197" s="3">
        <v>10.23</v>
      </c>
      <c r="E197" s="4">
        <v>-5.2</v>
      </c>
      <c r="F197" s="4">
        <v>3.7</v>
      </c>
      <c r="G197" s="4">
        <v>-11.8</v>
      </c>
      <c r="H197" s="3">
        <v>92.4</v>
      </c>
      <c r="I197" s="3">
        <v>35.1</v>
      </c>
      <c r="J197" s="4">
        <v>1.7</v>
      </c>
      <c r="K197" s="4">
        <v>8.1</v>
      </c>
      <c r="L197" s="3">
        <v>1.92</v>
      </c>
      <c r="M197" s="3">
        <v>1462.0000000000002</v>
      </c>
      <c r="N197" s="6">
        <v>-0.4</v>
      </c>
      <c r="O197" s="4">
        <v>-8.5</v>
      </c>
      <c r="P197" s="4">
        <v>0.6</v>
      </c>
      <c r="Q197" s="4">
        <v>-18.2</v>
      </c>
      <c r="R197" s="4">
        <v>-0.1</v>
      </c>
      <c r="S197" s="4">
        <v>1.1000000000000001</v>
      </c>
      <c r="T197" s="19">
        <v>0.27900000000000003</v>
      </c>
      <c r="U197" s="19">
        <v>0.51700000000000002</v>
      </c>
      <c r="V197" s="5">
        <f t="shared" si="7"/>
        <v>0</v>
      </c>
      <c r="W197" s="5">
        <f t="shared" ref="W197:W260" si="8">IF(V197&gt;0,N197,-999)</f>
        <v>-999</v>
      </c>
      <c r="X197">
        <v>201804</v>
      </c>
      <c r="Y197">
        <v>2018</v>
      </c>
    </row>
    <row r="198" spans="1:25" x14ac:dyDescent="0.25">
      <c r="A198" s="20">
        <v>43192</v>
      </c>
      <c r="B198" s="3">
        <v>92</v>
      </c>
      <c r="C198" s="3">
        <v>9.74</v>
      </c>
      <c r="D198" s="3">
        <v>11.56</v>
      </c>
      <c r="E198" s="4">
        <v>-7.1</v>
      </c>
      <c r="F198" s="4">
        <v>-2.5</v>
      </c>
      <c r="G198" s="4">
        <v>-9.6999999999999993</v>
      </c>
      <c r="H198" s="3">
        <v>92.6</v>
      </c>
      <c r="I198" s="3">
        <v>45.8</v>
      </c>
      <c r="J198" s="4">
        <v>2.2000000000000002</v>
      </c>
      <c r="K198" s="4">
        <v>5.9</v>
      </c>
      <c r="L198" s="3">
        <v>8.4</v>
      </c>
      <c r="M198" s="3">
        <v>1472.0000000000002</v>
      </c>
      <c r="N198" s="6">
        <v>-0.5</v>
      </c>
      <c r="O198" s="4">
        <v>-9.5</v>
      </c>
      <c r="P198" s="4">
        <v>-1.4</v>
      </c>
      <c r="Q198" s="4">
        <v>-15.3</v>
      </c>
      <c r="R198" s="4">
        <v>-0.1</v>
      </c>
      <c r="S198" s="4">
        <v>1.1000000000000001</v>
      </c>
      <c r="T198" s="19">
        <v>0.23300000000000001</v>
      </c>
      <c r="U198" s="19">
        <v>0.27500000000000002</v>
      </c>
      <c r="V198" s="5">
        <f t="shared" ref="V198:V261" si="9">IF(X198&lt;X199,M198,0)</f>
        <v>0</v>
      </c>
      <c r="W198" s="5">
        <f t="shared" si="8"/>
        <v>-999</v>
      </c>
      <c r="X198">
        <v>201804</v>
      </c>
      <c r="Y198">
        <v>2018</v>
      </c>
    </row>
    <row r="199" spans="1:25" x14ac:dyDescent="0.25">
      <c r="A199" s="20">
        <v>43193</v>
      </c>
      <c r="B199" s="3">
        <v>93</v>
      </c>
      <c r="C199" s="3">
        <v>15.75</v>
      </c>
      <c r="D199" s="3">
        <v>8.89</v>
      </c>
      <c r="E199" s="4">
        <v>-4.5</v>
      </c>
      <c r="F199" s="4">
        <v>0.6</v>
      </c>
      <c r="G199" s="4">
        <v>-8.1</v>
      </c>
      <c r="H199" s="3">
        <v>94.3</v>
      </c>
      <c r="I199" s="3">
        <v>52.8</v>
      </c>
      <c r="J199" s="4">
        <v>1.1000000000000001</v>
      </c>
      <c r="K199" s="4">
        <v>3.9</v>
      </c>
      <c r="L199" s="3">
        <v>1.68</v>
      </c>
      <c r="M199" s="3">
        <v>1481.0000000000002</v>
      </c>
      <c r="N199" s="6">
        <v>-0.5</v>
      </c>
      <c r="O199" s="4">
        <v>-6.8</v>
      </c>
      <c r="P199" s="4">
        <v>-3.2</v>
      </c>
      <c r="Q199" s="4">
        <v>-9.6</v>
      </c>
      <c r="R199" s="4">
        <v>-0.1</v>
      </c>
      <c r="S199" s="4">
        <v>1.1000000000000001</v>
      </c>
      <c r="T199" s="19">
        <v>0.33700000000000002</v>
      </c>
      <c r="U199" s="19">
        <v>0.30099999999999999</v>
      </c>
      <c r="V199" s="5">
        <f t="shared" si="9"/>
        <v>0</v>
      </c>
      <c r="W199" s="5">
        <f t="shared" si="8"/>
        <v>-999</v>
      </c>
      <c r="X199">
        <v>201804</v>
      </c>
      <c r="Y199">
        <v>2018</v>
      </c>
    </row>
    <row r="200" spans="1:25" x14ac:dyDescent="0.25">
      <c r="A200" s="20">
        <v>43194</v>
      </c>
      <c r="B200" s="3">
        <v>94</v>
      </c>
      <c r="C200" s="3">
        <v>8.23</v>
      </c>
      <c r="D200" s="3">
        <v>13.31</v>
      </c>
      <c r="E200" s="4">
        <v>-3.3</v>
      </c>
      <c r="F200" s="4">
        <v>5.0999999999999996</v>
      </c>
      <c r="G200" s="4">
        <v>-14.8</v>
      </c>
      <c r="H200" s="3">
        <v>97.2</v>
      </c>
      <c r="I200" s="3">
        <v>35.6</v>
      </c>
      <c r="J200" s="4">
        <v>1.2</v>
      </c>
      <c r="K200" s="4">
        <v>4.8</v>
      </c>
      <c r="L200" s="3">
        <v>0</v>
      </c>
      <c r="M200" s="3">
        <v>1466.0000000000002</v>
      </c>
      <c r="N200" s="6">
        <v>-0.4</v>
      </c>
      <c r="O200" s="4">
        <v>-8.6999999999999993</v>
      </c>
      <c r="P200" s="4">
        <v>0.3</v>
      </c>
      <c r="Q200" s="4">
        <v>-24.6</v>
      </c>
      <c r="R200" s="4">
        <v>0</v>
      </c>
      <c r="S200" s="4">
        <v>1.1000000000000001</v>
      </c>
      <c r="T200" s="19">
        <v>0.313</v>
      </c>
      <c r="U200" s="19">
        <v>0.56499999999999995</v>
      </c>
      <c r="V200" s="5">
        <f t="shared" si="9"/>
        <v>0</v>
      </c>
      <c r="W200" s="5">
        <f t="shared" si="8"/>
        <v>-999</v>
      </c>
      <c r="X200">
        <v>201804</v>
      </c>
      <c r="Y200">
        <v>2018</v>
      </c>
    </row>
    <row r="201" spans="1:25" x14ac:dyDescent="0.25">
      <c r="A201" s="20">
        <v>43195</v>
      </c>
      <c r="B201" s="3">
        <v>95</v>
      </c>
      <c r="C201" s="3">
        <v>9.86</v>
      </c>
      <c r="D201" s="3">
        <v>7.34</v>
      </c>
      <c r="E201" s="4">
        <v>-1.2</v>
      </c>
      <c r="F201" s="4">
        <v>0.5</v>
      </c>
      <c r="G201" s="4">
        <v>-2.8</v>
      </c>
      <c r="H201" s="3">
        <v>98.2</v>
      </c>
      <c r="I201" s="3">
        <v>90.7</v>
      </c>
      <c r="J201" s="4">
        <v>1.9</v>
      </c>
      <c r="K201" s="4">
        <v>4</v>
      </c>
      <c r="L201" s="3">
        <v>8.76</v>
      </c>
      <c r="M201" s="3">
        <v>1528</v>
      </c>
      <c r="N201" s="6">
        <v>-0.5</v>
      </c>
      <c r="O201" s="4">
        <v>-1.7</v>
      </c>
      <c r="P201" s="4">
        <v>-0.1</v>
      </c>
      <c r="Q201" s="4">
        <v>-4.4000000000000004</v>
      </c>
      <c r="R201" s="4">
        <v>-0.1</v>
      </c>
      <c r="S201" s="4">
        <v>1</v>
      </c>
      <c r="T201" s="19">
        <v>0.57399999999999995</v>
      </c>
      <c r="U201" s="19">
        <v>5.8999999999999997E-2</v>
      </c>
      <c r="V201" s="5">
        <f t="shared" si="9"/>
        <v>0</v>
      </c>
      <c r="W201" s="5">
        <f t="shared" si="8"/>
        <v>-999</v>
      </c>
      <c r="X201">
        <v>201804</v>
      </c>
      <c r="Y201">
        <v>2018</v>
      </c>
    </row>
    <row r="202" spans="1:25" x14ac:dyDescent="0.25">
      <c r="A202" s="20">
        <v>43196</v>
      </c>
      <c r="B202" s="3">
        <v>96</v>
      </c>
      <c r="C202" s="3">
        <v>5.31</v>
      </c>
      <c r="D202" s="3">
        <v>7.87</v>
      </c>
      <c r="E202" s="4">
        <v>0.4</v>
      </c>
      <c r="F202" s="4">
        <v>2.5</v>
      </c>
      <c r="G202" s="4">
        <v>-1.5</v>
      </c>
      <c r="H202" s="3">
        <v>99.7</v>
      </c>
      <c r="I202" s="3">
        <v>88.8</v>
      </c>
      <c r="J202" s="4">
        <v>1.6</v>
      </c>
      <c r="K202" s="4">
        <v>3.8</v>
      </c>
      <c r="L202" s="3">
        <v>7.34</v>
      </c>
      <c r="M202" s="3">
        <v>1465.0000000000002</v>
      </c>
      <c r="N202" s="6">
        <v>-0.5</v>
      </c>
      <c r="O202" s="4">
        <v>-0.4</v>
      </c>
      <c r="P202" s="4">
        <v>0.5</v>
      </c>
      <c r="Q202" s="4">
        <v>-2.2999999999999998</v>
      </c>
      <c r="R202" s="4">
        <v>0</v>
      </c>
      <c r="S202" s="4">
        <v>1</v>
      </c>
      <c r="T202" s="19">
        <v>0.64900000000000002</v>
      </c>
      <c r="U202" s="19">
        <v>8.2000000000000003E-2</v>
      </c>
      <c r="V202" s="5">
        <f t="shared" si="9"/>
        <v>0</v>
      </c>
      <c r="W202" s="5">
        <f t="shared" si="8"/>
        <v>-999</v>
      </c>
      <c r="X202">
        <v>201804</v>
      </c>
      <c r="Y202">
        <v>2018</v>
      </c>
    </row>
    <row r="203" spans="1:25" x14ac:dyDescent="0.25">
      <c r="A203" s="20">
        <v>43197</v>
      </c>
      <c r="B203" s="3">
        <v>97</v>
      </c>
      <c r="C203" s="3">
        <v>14.73</v>
      </c>
      <c r="D203" s="3">
        <v>4.74</v>
      </c>
      <c r="E203" s="4">
        <v>0.4</v>
      </c>
      <c r="F203" s="4">
        <v>3.3</v>
      </c>
      <c r="G203" s="4">
        <v>-0.9</v>
      </c>
      <c r="H203" s="3">
        <v>99.7</v>
      </c>
      <c r="I203" s="3">
        <v>86</v>
      </c>
      <c r="J203" s="4">
        <v>1.5</v>
      </c>
      <c r="K203" s="4">
        <v>5.5</v>
      </c>
      <c r="L203" s="3">
        <v>12.26</v>
      </c>
      <c r="M203" s="3">
        <v>1524</v>
      </c>
      <c r="N203" s="6">
        <v>-0.5</v>
      </c>
      <c r="O203" s="4">
        <v>-0.6</v>
      </c>
      <c r="P203" s="4">
        <v>0.2</v>
      </c>
      <c r="Q203" s="4">
        <v>-3.5</v>
      </c>
      <c r="R203" s="4">
        <v>0</v>
      </c>
      <c r="S203" s="4">
        <v>1</v>
      </c>
      <c r="T203" s="19">
        <v>0.66500000000000004</v>
      </c>
      <c r="U203" s="19">
        <v>0.108</v>
      </c>
      <c r="V203" s="5">
        <f t="shared" si="9"/>
        <v>0</v>
      </c>
      <c r="W203" s="5">
        <f t="shared" si="8"/>
        <v>-999</v>
      </c>
      <c r="X203">
        <v>201804</v>
      </c>
      <c r="Y203">
        <v>2018</v>
      </c>
    </row>
    <row r="204" spans="1:25" x14ac:dyDescent="0.25">
      <c r="A204" s="20">
        <v>43198</v>
      </c>
      <c r="B204" s="3">
        <v>98</v>
      </c>
      <c r="C204" s="3">
        <v>18.57</v>
      </c>
      <c r="D204" s="3">
        <v>11.7</v>
      </c>
      <c r="E204" s="4">
        <v>1.8</v>
      </c>
      <c r="F204" s="4">
        <v>8.3000000000000007</v>
      </c>
      <c r="G204" s="4">
        <v>-1.3</v>
      </c>
      <c r="H204" s="3">
        <v>99.2</v>
      </c>
      <c r="I204" s="3">
        <v>55</v>
      </c>
      <c r="J204" s="4">
        <v>1.9</v>
      </c>
      <c r="K204" s="4">
        <v>5.6</v>
      </c>
      <c r="L204" s="3">
        <v>4</v>
      </c>
      <c r="M204" s="3">
        <v>1460.0000000000002</v>
      </c>
      <c r="N204" s="6">
        <v>-0.5</v>
      </c>
      <c r="O204" s="4">
        <v>-0.9</v>
      </c>
      <c r="P204" s="4">
        <v>1.1000000000000001</v>
      </c>
      <c r="Q204" s="4">
        <v>-5.6</v>
      </c>
      <c r="R204" s="4">
        <v>-0.1</v>
      </c>
      <c r="S204" s="4">
        <v>1</v>
      </c>
      <c r="T204" s="19">
        <v>0.60199999999999998</v>
      </c>
      <c r="U204" s="19">
        <v>0.49299999999999999</v>
      </c>
      <c r="V204" s="5">
        <f t="shared" si="9"/>
        <v>0</v>
      </c>
      <c r="W204" s="5">
        <f t="shared" si="8"/>
        <v>-999</v>
      </c>
      <c r="X204">
        <v>201804</v>
      </c>
      <c r="Y204">
        <v>2018</v>
      </c>
    </row>
    <row r="205" spans="1:25" x14ac:dyDescent="0.25">
      <c r="A205" s="20">
        <v>43199</v>
      </c>
      <c r="B205" s="3">
        <v>99</v>
      </c>
      <c r="C205" s="3">
        <v>10.63</v>
      </c>
      <c r="D205" s="3">
        <v>13.89</v>
      </c>
      <c r="E205" s="4">
        <v>3.4</v>
      </c>
      <c r="F205" s="4">
        <v>9.5</v>
      </c>
      <c r="G205" s="4">
        <v>-2.6</v>
      </c>
      <c r="H205" s="3">
        <v>96.1</v>
      </c>
      <c r="I205" s="3">
        <v>39.4</v>
      </c>
      <c r="J205" s="4">
        <v>1.9</v>
      </c>
      <c r="K205" s="4">
        <v>5.7</v>
      </c>
      <c r="L205" s="3">
        <v>1</v>
      </c>
      <c r="M205" s="3">
        <v>1424.0000000000002</v>
      </c>
      <c r="N205" s="6">
        <v>-0.4</v>
      </c>
      <c r="O205" s="4">
        <v>-2.2999999999999998</v>
      </c>
      <c r="P205" s="4">
        <v>1.1000000000000001</v>
      </c>
      <c r="Q205" s="4">
        <v>-9.5</v>
      </c>
      <c r="R205" s="4">
        <v>0</v>
      </c>
      <c r="S205" s="4">
        <v>1</v>
      </c>
      <c r="T205" s="19">
        <v>0.46800000000000003</v>
      </c>
      <c r="U205" s="19">
        <v>0.71899999999999997</v>
      </c>
      <c r="V205" s="5">
        <f t="shared" si="9"/>
        <v>0</v>
      </c>
      <c r="W205" s="5">
        <f t="shared" si="8"/>
        <v>-999</v>
      </c>
      <c r="X205">
        <v>201804</v>
      </c>
      <c r="Y205">
        <v>2018</v>
      </c>
    </row>
    <row r="206" spans="1:25" x14ac:dyDescent="0.25">
      <c r="A206" s="20">
        <v>43200</v>
      </c>
      <c r="B206" s="3">
        <v>100</v>
      </c>
      <c r="C206" s="3">
        <v>11.75</v>
      </c>
      <c r="D206" s="3">
        <v>7.64</v>
      </c>
      <c r="E206" s="4">
        <v>2.1</v>
      </c>
      <c r="F206" s="4">
        <v>9.1999999999999993</v>
      </c>
      <c r="G206" s="4">
        <v>-5.6</v>
      </c>
      <c r="H206" s="3">
        <v>96</v>
      </c>
      <c r="I206" s="3">
        <v>55.5</v>
      </c>
      <c r="J206" s="4">
        <v>2.4</v>
      </c>
      <c r="K206" s="4">
        <v>6.4</v>
      </c>
      <c r="L206" s="3">
        <v>0</v>
      </c>
      <c r="M206" s="3">
        <v>1391.0000000000002</v>
      </c>
      <c r="N206" s="6">
        <v>-0.4</v>
      </c>
      <c r="O206" s="4">
        <v>-1.9</v>
      </c>
      <c r="P206" s="4">
        <v>1.3</v>
      </c>
      <c r="Q206" s="4">
        <v>-9.5</v>
      </c>
      <c r="R206" s="4">
        <v>0</v>
      </c>
      <c r="S206" s="4">
        <v>1</v>
      </c>
      <c r="T206" s="19">
        <v>0.64600000000000002</v>
      </c>
      <c r="U206" s="19">
        <v>0.51800000000000002</v>
      </c>
      <c r="V206" s="5">
        <f t="shared" si="9"/>
        <v>0</v>
      </c>
      <c r="W206" s="5">
        <f t="shared" si="8"/>
        <v>-999</v>
      </c>
      <c r="X206">
        <v>201804</v>
      </c>
      <c r="Y206">
        <v>2018</v>
      </c>
    </row>
    <row r="207" spans="1:25" x14ac:dyDescent="0.25">
      <c r="A207" s="20">
        <v>43201</v>
      </c>
      <c r="B207" s="3">
        <v>101</v>
      </c>
      <c r="C207" s="3">
        <v>12.75</v>
      </c>
      <c r="D207" s="3">
        <v>8.5299999999999994</v>
      </c>
      <c r="E207" s="4">
        <v>-0.2</v>
      </c>
      <c r="F207" s="4">
        <v>6.6</v>
      </c>
      <c r="G207" s="4">
        <v>-8.6</v>
      </c>
      <c r="H207" s="3">
        <v>96.6</v>
      </c>
      <c r="I207" s="3">
        <v>38.700000000000003</v>
      </c>
      <c r="J207" s="4">
        <v>1.6</v>
      </c>
      <c r="K207" s="4">
        <v>5.3</v>
      </c>
      <c r="L207" s="3">
        <v>0</v>
      </c>
      <c r="M207" s="3">
        <v>1392.0000000000002</v>
      </c>
      <c r="N207" s="6">
        <v>-0.2</v>
      </c>
      <c r="O207" s="4">
        <v>-4.2</v>
      </c>
      <c r="P207" s="4">
        <v>1</v>
      </c>
      <c r="Q207" s="4">
        <v>-13.3</v>
      </c>
      <c r="R207" s="4">
        <v>0.1</v>
      </c>
      <c r="S207" s="4">
        <v>1.1000000000000001</v>
      </c>
      <c r="T207" s="19">
        <v>0.377</v>
      </c>
      <c r="U207" s="19">
        <v>0.59699999999999998</v>
      </c>
      <c r="V207" s="5">
        <f t="shared" si="9"/>
        <v>0</v>
      </c>
      <c r="W207" s="5">
        <f t="shared" si="8"/>
        <v>-999</v>
      </c>
      <c r="X207">
        <v>201804</v>
      </c>
      <c r="Y207">
        <v>2018</v>
      </c>
    </row>
    <row r="208" spans="1:25" x14ac:dyDescent="0.25">
      <c r="A208" s="20">
        <v>43202</v>
      </c>
      <c r="B208" s="3">
        <v>102</v>
      </c>
      <c r="C208" s="3">
        <v>6.85</v>
      </c>
      <c r="D208" s="3">
        <v>10.55</v>
      </c>
      <c r="E208" s="4">
        <v>-2.1</v>
      </c>
      <c r="F208" s="4">
        <v>1.8</v>
      </c>
      <c r="G208" s="4">
        <v>-9.9</v>
      </c>
      <c r="H208" s="3">
        <v>97.6</v>
      </c>
      <c r="I208" s="3">
        <v>47.9</v>
      </c>
      <c r="J208" s="4">
        <v>2.5</v>
      </c>
      <c r="K208" s="4">
        <v>6.6</v>
      </c>
      <c r="L208" s="3">
        <v>4.32</v>
      </c>
      <c r="M208" s="3">
        <v>1402.0000000000002</v>
      </c>
      <c r="N208" s="6">
        <v>-0.3</v>
      </c>
      <c r="O208" s="4">
        <v>-5.6</v>
      </c>
      <c r="P208" s="4">
        <v>-1.6</v>
      </c>
      <c r="Q208" s="4">
        <v>-20.2</v>
      </c>
      <c r="R208" s="4">
        <v>-0.1</v>
      </c>
      <c r="S208" s="4">
        <v>1</v>
      </c>
      <c r="T208" s="19">
        <v>0.33300000000000002</v>
      </c>
      <c r="U208" s="19">
        <v>0.36199999999999999</v>
      </c>
      <c r="V208" s="5">
        <f t="shared" si="9"/>
        <v>0</v>
      </c>
      <c r="W208" s="5">
        <f t="shared" si="8"/>
        <v>-999</v>
      </c>
      <c r="X208">
        <v>201804</v>
      </c>
      <c r="Y208">
        <v>2018</v>
      </c>
    </row>
    <row r="209" spans="1:25" x14ac:dyDescent="0.25">
      <c r="A209" s="20">
        <v>43203</v>
      </c>
      <c r="B209" s="3">
        <v>103</v>
      </c>
      <c r="C209" s="3">
        <v>12.06</v>
      </c>
      <c r="D209" s="3">
        <v>6.03</v>
      </c>
      <c r="E209" s="4">
        <v>-2.9</v>
      </c>
      <c r="F209" s="4">
        <v>3</v>
      </c>
      <c r="G209" s="4">
        <v>-12.7</v>
      </c>
      <c r="H209" s="3">
        <v>96.6</v>
      </c>
      <c r="I209" s="3">
        <v>62.5</v>
      </c>
      <c r="J209" s="4">
        <v>1.9</v>
      </c>
      <c r="K209" s="4">
        <v>5.0999999999999996</v>
      </c>
      <c r="L209" s="3">
        <v>2.8</v>
      </c>
      <c r="M209" s="3">
        <v>1413.0000000000002</v>
      </c>
      <c r="N209" s="6">
        <v>-0.3</v>
      </c>
      <c r="O209" s="4">
        <v>-5.4</v>
      </c>
      <c r="P209" s="4">
        <v>0.8</v>
      </c>
      <c r="Q209" s="4">
        <v>-22</v>
      </c>
      <c r="R209" s="4">
        <v>0</v>
      </c>
      <c r="S209" s="4">
        <v>1</v>
      </c>
      <c r="T209" s="19">
        <v>0.47299999999999998</v>
      </c>
      <c r="U209" s="19">
        <v>0.28399999999999997</v>
      </c>
      <c r="V209" s="5">
        <f t="shared" si="9"/>
        <v>0</v>
      </c>
      <c r="W209" s="5">
        <f t="shared" si="8"/>
        <v>-999</v>
      </c>
      <c r="X209">
        <v>201804</v>
      </c>
      <c r="Y209">
        <v>2018</v>
      </c>
    </row>
    <row r="210" spans="1:25" x14ac:dyDescent="0.25">
      <c r="A210" s="20">
        <v>43204</v>
      </c>
      <c r="B210" s="3">
        <v>104</v>
      </c>
      <c r="C210" s="3">
        <v>10.77</v>
      </c>
      <c r="D210" s="3">
        <v>9.51</v>
      </c>
      <c r="E210" s="4">
        <v>1.7</v>
      </c>
      <c r="F210" s="4">
        <v>7.5</v>
      </c>
      <c r="G210" s="4">
        <v>-3</v>
      </c>
      <c r="H210" s="3">
        <v>98.9</v>
      </c>
      <c r="I210" s="3">
        <v>38.5</v>
      </c>
      <c r="J210" s="4">
        <v>1.6</v>
      </c>
      <c r="K210" s="4">
        <v>5.0999999999999996</v>
      </c>
      <c r="L210" s="3">
        <v>3.5</v>
      </c>
      <c r="M210" s="3">
        <v>1395</v>
      </c>
      <c r="N210" s="6">
        <v>-0.2</v>
      </c>
      <c r="O210" s="4">
        <v>-2.4</v>
      </c>
      <c r="P210" s="4">
        <v>0.9</v>
      </c>
      <c r="Q210" s="4">
        <v>-13</v>
      </c>
      <c r="R210" s="4">
        <v>0</v>
      </c>
      <c r="S210" s="4">
        <v>1.1000000000000001</v>
      </c>
      <c r="T210" s="19">
        <v>0.39900000000000002</v>
      </c>
      <c r="U210" s="19">
        <v>0.63700000000000001</v>
      </c>
      <c r="V210" s="5">
        <f t="shared" si="9"/>
        <v>0</v>
      </c>
      <c r="W210" s="5">
        <f t="shared" si="8"/>
        <v>-999</v>
      </c>
      <c r="X210">
        <v>201804</v>
      </c>
      <c r="Y210">
        <v>2018</v>
      </c>
    </row>
    <row r="211" spans="1:25" x14ac:dyDescent="0.25">
      <c r="A211" s="20">
        <v>43205</v>
      </c>
      <c r="B211" s="3">
        <v>105</v>
      </c>
      <c r="C211" s="3">
        <v>9.69</v>
      </c>
      <c r="D211" s="3">
        <v>9.7799999999999994</v>
      </c>
      <c r="E211" s="4">
        <v>0.9</v>
      </c>
      <c r="F211" s="4">
        <v>7.1</v>
      </c>
      <c r="G211" s="4">
        <v>-1.7</v>
      </c>
      <c r="H211" s="3">
        <v>99</v>
      </c>
      <c r="I211" s="3">
        <v>56</v>
      </c>
      <c r="J211" s="4">
        <v>1.1000000000000001</v>
      </c>
      <c r="K211" s="4">
        <v>3.7</v>
      </c>
      <c r="L211" s="3">
        <v>15.96</v>
      </c>
      <c r="M211" s="3">
        <v>1425.0000000000002</v>
      </c>
      <c r="N211" s="6">
        <v>-0.3</v>
      </c>
      <c r="O211" s="4">
        <v>-0.6</v>
      </c>
      <c r="P211" s="4">
        <v>1</v>
      </c>
      <c r="Q211" s="4">
        <v>-3.1</v>
      </c>
      <c r="R211" s="4">
        <v>-0.1</v>
      </c>
      <c r="S211" s="4">
        <v>1</v>
      </c>
      <c r="T211" s="19">
        <v>0.56499999999999995</v>
      </c>
      <c r="U211" s="19">
        <v>0.44400000000000001</v>
      </c>
      <c r="V211" s="5">
        <f t="shared" si="9"/>
        <v>0</v>
      </c>
      <c r="W211" s="5">
        <f t="shared" si="8"/>
        <v>-999</v>
      </c>
      <c r="X211">
        <v>201804</v>
      </c>
      <c r="Y211">
        <v>2018</v>
      </c>
    </row>
    <row r="212" spans="1:25" x14ac:dyDescent="0.25">
      <c r="A212" s="20">
        <v>43206</v>
      </c>
      <c r="B212" s="3">
        <v>106</v>
      </c>
      <c r="C212" s="3">
        <v>15.25</v>
      </c>
      <c r="D212" s="3">
        <v>8.11</v>
      </c>
      <c r="E212" s="4">
        <v>-0.1</v>
      </c>
      <c r="F212" s="4">
        <v>5.9</v>
      </c>
      <c r="G212" s="4">
        <v>-2.8</v>
      </c>
      <c r="H212" s="3">
        <v>99.4</v>
      </c>
      <c r="I212" s="3">
        <v>67.8</v>
      </c>
      <c r="J212" s="4">
        <v>1.6</v>
      </c>
      <c r="K212" s="4">
        <v>4.8</v>
      </c>
      <c r="L212" s="3">
        <v>22.2</v>
      </c>
      <c r="M212" s="3">
        <v>1551.0000000000002</v>
      </c>
      <c r="N212" s="6">
        <v>-0.3</v>
      </c>
      <c r="O212" s="4">
        <v>-1.1000000000000001</v>
      </c>
      <c r="P212" s="4">
        <v>1.2</v>
      </c>
      <c r="Q212" s="4">
        <v>-3.6</v>
      </c>
      <c r="R212" s="4">
        <v>-0.1</v>
      </c>
      <c r="S212" s="4">
        <v>1</v>
      </c>
      <c r="T212" s="19">
        <v>0.629</v>
      </c>
      <c r="U212" s="19">
        <v>0.29899999999999999</v>
      </c>
      <c r="V212" s="5">
        <f t="shared" si="9"/>
        <v>0</v>
      </c>
      <c r="W212" s="5">
        <f t="shared" si="8"/>
        <v>-999</v>
      </c>
      <c r="X212">
        <v>201804</v>
      </c>
      <c r="Y212">
        <v>2018</v>
      </c>
    </row>
    <row r="213" spans="1:25" x14ac:dyDescent="0.25">
      <c r="A213" s="20">
        <v>43207</v>
      </c>
      <c r="B213" s="3">
        <v>107</v>
      </c>
      <c r="C213" s="3">
        <v>14.49</v>
      </c>
      <c r="D213" s="3">
        <v>13.59</v>
      </c>
      <c r="E213" s="4">
        <v>-1.9</v>
      </c>
      <c r="F213" s="4">
        <v>3</v>
      </c>
      <c r="G213" s="4">
        <v>-7.7</v>
      </c>
      <c r="H213" s="3">
        <v>97.8</v>
      </c>
      <c r="I213" s="3">
        <v>57.8</v>
      </c>
      <c r="J213" s="4">
        <v>2.6</v>
      </c>
      <c r="K213" s="4">
        <v>8.1999999999999993</v>
      </c>
      <c r="L213" s="3">
        <v>11.88</v>
      </c>
      <c r="M213" s="3">
        <v>1542.0000000000002</v>
      </c>
      <c r="N213" s="6">
        <v>-0.2</v>
      </c>
      <c r="O213" s="4">
        <v>-4.4000000000000004</v>
      </c>
      <c r="P213" s="4">
        <v>0.9</v>
      </c>
      <c r="Q213" s="4">
        <v>-15.2</v>
      </c>
      <c r="R213" s="4">
        <v>0</v>
      </c>
      <c r="S213" s="4">
        <v>1</v>
      </c>
      <c r="T213" s="19">
        <v>0.438</v>
      </c>
      <c r="U213" s="19">
        <v>0.32</v>
      </c>
      <c r="V213" s="5">
        <f t="shared" si="9"/>
        <v>0</v>
      </c>
      <c r="W213" s="5">
        <f t="shared" si="8"/>
        <v>-999</v>
      </c>
      <c r="X213">
        <v>201804</v>
      </c>
      <c r="Y213">
        <v>2018</v>
      </c>
    </row>
    <row r="214" spans="1:25" x14ac:dyDescent="0.25">
      <c r="A214" s="20">
        <v>43208</v>
      </c>
      <c r="B214" s="3">
        <v>108</v>
      </c>
      <c r="C214" s="3">
        <v>23.23</v>
      </c>
      <c r="D214" s="3">
        <v>11.82</v>
      </c>
      <c r="E214" s="4">
        <v>-2.7</v>
      </c>
      <c r="F214" s="4">
        <v>4.4000000000000004</v>
      </c>
      <c r="G214" s="4">
        <v>-11.6</v>
      </c>
      <c r="H214" s="3">
        <v>97.9</v>
      </c>
      <c r="I214" s="3">
        <v>45.5</v>
      </c>
      <c r="J214" s="4">
        <v>1</v>
      </c>
      <c r="K214" s="4">
        <v>3.3</v>
      </c>
      <c r="L214" s="3">
        <v>0</v>
      </c>
      <c r="M214" s="3">
        <v>1510.0000000000002</v>
      </c>
      <c r="N214" s="6">
        <v>-0.3</v>
      </c>
      <c r="O214" s="4">
        <v>-8.3000000000000007</v>
      </c>
      <c r="P214" s="4">
        <v>0.8</v>
      </c>
      <c r="Q214" s="4">
        <v>-20.100000000000001</v>
      </c>
      <c r="R214" s="4">
        <v>-0.1</v>
      </c>
      <c r="S214" s="4">
        <v>1</v>
      </c>
      <c r="T214" s="19">
        <v>0.38</v>
      </c>
      <c r="U214" s="19">
        <v>0.45600000000000002</v>
      </c>
      <c r="V214" s="5">
        <f t="shared" si="9"/>
        <v>0</v>
      </c>
      <c r="W214" s="5">
        <f t="shared" si="8"/>
        <v>-999</v>
      </c>
      <c r="X214">
        <v>201804</v>
      </c>
      <c r="Y214">
        <v>2018</v>
      </c>
    </row>
    <row r="215" spans="1:25" x14ac:dyDescent="0.25">
      <c r="A215" s="20">
        <v>43209</v>
      </c>
      <c r="B215" s="3">
        <v>109</v>
      </c>
      <c r="C215" s="3">
        <v>18.989999999999998</v>
      </c>
      <c r="D215" s="3">
        <v>18.559999999999999</v>
      </c>
      <c r="E215" s="4">
        <v>0</v>
      </c>
      <c r="F215" s="4">
        <v>10.1</v>
      </c>
      <c r="G215" s="4">
        <v>-11.3</v>
      </c>
      <c r="H215" s="3">
        <v>97.7</v>
      </c>
      <c r="I215" s="3">
        <v>29</v>
      </c>
      <c r="J215" s="4">
        <v>1</v>
      </c>
      <c r="K215" s="4">
        <v>3.8</v>
      </c>
      <c r="L215" s="3">
        <v>0</v>
      </c>
      <c r="M215" s="3">
        <v>1463</v>
      </c>
      <c r="N215" s="6">
        <v>-0.3</v>
      </c>
      <c r="O215" s="4">
        <v>-7</v>
      </c>
      <c r="P215" s="4">
        <v>0.7</v>
      </c>
      <c r="Q215" s="4">
        <v>-20.399999999999999</v>
      </c>
      <c r="R215" s="4">
        <v>-0.1</v>
      </c>
      <c r="S215" s="4">
        <v>1</v>
      </c>
      <c r="T215" s="19">
        <v>0.35799999999999998</v>
      </c>
      <c r="U215" s="19">
        <v>0.877</v>
      </c>
      <c r="V215" s="5">
        <f t="shared" si="9"/>
        <v>0</v>
      </c>
      <c r="W215" s="5">
        <f t="shared" si="8"/>
        <v>-999</v>
      </c>
      <c r="X215">
        <v>201804</v>
      </c>
      <c r="Y215">
        <v>2018</v>
      </c>
    </row>
    <row r="216" spans="1:25" x14ac:dyDescent="0.25">
      <c r="A216" s="20">
        <v>43210</v>
      </c>
      <c r="B216" s="3">
        <v>110</v>
      </c>
      <c r="C216" s="3">
        <v>24.61</v>
      </c>
      <c r="D216" s="3">
        <v>14.23</v>
      </c>
      <c r="E216" s="4">
        <v>3</v>
      </c>
      <c r="F216" s="4">
        <v>12.1</v>
      </c>
      <c r="G216" s="4">
        <v>-6.6</v>
      </c>
      <c r="H216" s="3">
        <v>97.8</v>
      </c>
      <c r="I216" s="3">
        <v>32.299999999999997</v>
      </c>
      <c r="J216" s="4">
        <v>1.3</v>
      </c>
      <c r="K216" s="4">
        <v>4.9000000000000004</v>
      </c>
      <c r="L216" s="3">
        <v>0</v>
      </c>
      <c r="M216" s="3">
        <v>1407</v>
      </c>
      <c r="N216" s="6">
        <v>-0.2</v>
      </c>
      <c r="O216" s="4">
        <v>-3.1</v>
      </c>
      <c r="P216" s="4">
        <v>0.9</v>
      </c>
      <c r="Q216" s="4">
        <v>-12.7</v>
      </c>
      <c r="R216" s="4">
        <v>0</v>
      </c>
      <c r="S216" s="4">
        <v>1</v>
      </c>
      <c r="T216" s="19">
        <v>0.45600000000000002</v>
      </c>
      <c r="U216" s="19">
        <v>0.95499999999999996</v>
      </c>
      <c r="V216" s="5">
        <f t="shared" si="9"/>
        <v>0</v>
      </c>
      <c r="W216" s="5">
        <f t="shared" si="8"/>
        <v>-999</v>
      </c>
      <c r="X216">
        <v>201804</v>
      </c>
      <c r="Y216">
        <v>2018</v>
      </c>
    </row>
    <row r="217" spans="1:25" x14ac:dyDescent="0.25">
      <c r="A217" s="20">
        <v>43211</v>
      </c>
      <c r="B217" s="3">
        <v>111</v>
      </c>
      <c r="C217" s="3">
        <v>22.56</v>
      </c>
      <c r="D217" s="3">
        <v>19.95</v>
      </c>
      <c r="E217" s="4">
        <v>0.7</v>
      </c>
      <c r="F217" s="4">
        <v>5.3</v>
      </c>
      <c r="G217" s="4">
        <v>-2.9</v>
      </c>
      <c r="H217" s="3">
        <v>97.4</v>
      </c>
      <c r="I217" s="3">
        <v>37.4</v>
      </c>
      <c r="J217" s="4">
        <v>3.1</v>
      </c>
      <c r="K217" s="4">
        <v>8.9</v>
      </c>
      <c r="L217" s="3">
        <v>4.4400000000000004</v>
      </c>
      <c r="M217" s="3">
        <v>1390.0000000000002</v>
      </c>
      <c r="N217" s="6">
        <v>-0.2</v>
      </c>
      <c r="O217" s="4">
        <v>-2.6</v>
      </c>
      <c r="P217" s="4">
        <v>0.5</v>
      </c>
      <c r="Q217" s="4">
        <v>-6</v>
      </c>
      <c r="R217" s="4">
        <v>0</v>
      </c>
      <c r="S217" s="4">
        <v>1</v>
      </c>
      <c r="T217" s="19">
        <v>0.33300000000000002</v>
      </c>
      <c r="U217" s="19">
        <v>0.55700000000000005</v>
      </c>
      <c r="V217" s="5">
        <f t="shared" si="9"/>
        <v>0</v>
      </c>
      <c r="W217" s="5">
        <f t="shared" si="8"/>
        <v>-999</v>
      </c>
      <c r="X217">
        <v>201804</v>
      </c>
      <c r="Y217">
        <v>2018</v>
      </c>
    </row>
    <row r="218" spans="1:25" x14ac:dyDescent="0.25">
      <c r="A218" s="20">
        <v>43212</v>
      </c>
      <c r="B218" s="3">
        <v>112</v>
      </c>
      <c r="C218" s="3">
        <v>26.22</v>
      </c>
      <c r="D218" s="3">
        <v>16.87</v>
      </c>
      <c r="E218" s="4">
        <v>-1.6</v>
      </c>
      <c r="F218" s="4">
        <v>4.7</v>
      </c>
      <c r="G218" s="4">
        <v>-7.1</v>
      </c>
      <c r="H218" s="3">
        <v>92.3</v>
      </c>
      <c r="I218" s="3">
        <v>35</v>
      </c>
      <c r="J218" s="4">
        <v>1.6</v>
      </c>
      <c r="K218" s="4">
        <v>5.8</v>
      </c>
      <c r="L218" s="3">
        <v>0</v>
      </c>
      <c r="M218" s="3">
        <v>1375.0000000000002</v>
      </c>
      <c r="N218" s="6">
        <v>-0.1</v>
      </c>
      <c r="O218" s="4">
        <v>-5.6</v>
      </c>
      <c r="P218" s="4">
        <v>0.6</v>
      </c>
      <c r="Q218" s="4">
        <v>-12.1</v>
      </c>
      <c r="R218" s="4">
        <v>0</v>
      </c>
      <c r="S218" s="4">
        <v>1</v>
      </c>
      <c r="T218" s="19">
        <v>0.29899999999999999</v>
      </c>
      <c r="U218" s="19">
        <v>0.55500000000000005</v>
      </c>
      <c r="V218" s="5">
        <f t="shared" si="9"/>
        <v>0</v>
      </c>
      <c r="W218" s="5">
        <f t="shared" si="8"/>
        <v>-999</v>
      </c>
      <c r="X218">
        <v>201804</v>
      </c>
      <c r="Y218">
        <v>2018</v>
      </c>
    </row>
    <row r="219" spans="1:25" x14ac:dyDescent="0.25">
      <c r="A219" s="20">
        <v>43213</v>
      </c>
      <c r="B219" s="3">
        <v>113</v>
      </c>
      <c r="C219" s="3">
        <v>24.47</v>
      </c>
      <c r="D219" s="3">
        <v>19.010000000000002</v>
      </c>
      <c r="E219" s="4">
        <v>2.1</v>
      </c>
      <c r="F219" s="4">
        <v>13.9</v>
      </c>
      <c r="G219" s="4">
        <v>-10.199999999999999</v>
      </c>
      <c r="H219" s="3">
        <v>93.6</v>
      </c>
      <c r="I219" s="3">
        <v>19</v>
      </c>
      <c r="J219" s="4">
        <v>1.3</v>
      </c>
      <c r="K219" s="4">
        <v>5.0999999999999996</v>
      </c>
      <c r="L219" s="3">
        <v>0</v>
      </c>
      <c r="M219" s="3">
        <v>1343.0000000000002</v>
      </c>
      <c r="N219" s="6">
        <v>-0.1</v>
      </c>
      <c r="O219" s="4">
        <v>-5.7</v>
      </c>
      <c r="P219" s="4">
        <v>0.5</v>
      </c>
      <c r="Q219" s="4">
        <v>-15.4</v>
      </c>
      <c r="R219" s="4">
        <v>0.1</v>
      </c>
      <c r="S219" s="4">
        <v>1</v>
      </c>
      <c r="T219" s="19">
        <v>0.30199999999999999</v>
      </c>
      <c r="U219" s="19">
        <v>1.286</v>
      </c>
      <c r="V219" s="5">
        <f t="shared" si="9"/>
        <v>0</v>
      </c>
      <c r="W219" s="5">
        <f t="shared" si="8"/>
        <v>-999</v>
      </c>
      <c r="X219">
        <v>201804</v>
      </c>
      <c r="Y219">
        <v>2018</v>
      </c>
    </row>
    <row r="220" spans="1:25" x14ac:dyDescent="0.25">
      <c r="A220" s="20">
        <v>43214</v>
      </c>
      <c r="B220" s="3">
        <v>114</v>
      </c>
      <c r="C220" s="3">
        <v>25.98</v>
      </c>
      <c r="D220" s="3">
        <v>16.850000000000001</v>
      </c>
      <c r="E220" s="4">
        <v>5.9</v>
      </c>
      <c r="F220" s="4">
        <v>15.9</v>
      </c>
      <c r="G220" s="4">
        <v>-4.2</v>
      </c>
      <c r="H220" s="3">
        <v>82.7</v>
      </c>
      <c r="I220" s="3">
        <v>14.6</v>
      </c>
      <c r="J220" s="4">
        <v>1.4</v>
      </c>
      <c r="K220" s="4">
        <v>5.4</v>
      </c>
      <c r="L220" s="3">
        <v>0</v>
      </c>
      <c r="M220" s="3">
        <v>1293.0000000000002</v>
      </c>
      <c r="N220" s="6">
        <v>-0.1</v>
      </c>
      <c r="O220" s="4">
        <v>-3.1</v>
      </c>
      <c r="P220" s="4">
        <v>0.7</v>
      </c>
      <c r="Q220" s="4">
        <v>-10.1</v>
      </c>
      <c r="R220" s="4">
        <v>0.1</v>
      </c>
      <c r="S220" s="4">
        <v>1</v>
      </c>
      <c r="T220" s="19">
        <v>0.26400000000000001</v>
      </c>
      <c r="U220" s="19">
        <v>1.542</v>
      </c>
      <c r="V220" s="5">
        <f t="shared" si="9"/>
        <v>0</v>
      </c>
      <c r="W220" s="5">
        <f t="shared" si="8"/>
        <v>-999</v>
      </c>
      <c r="X220">
        <v>201804</v>
      </c>
      <c r="Y220">
        <v>2018</v>
      </c>
    </row>
    <row r="221" spans="1:25" x14ac:dyDescent="0.25">
      <c r="A221" s="20">
        <v>43215</v>
      </c>
      <c r="B221" s="3">
        <v>115</v>
      </c>
      <c r="C221" s="3">
        <v>26.43</v>
      </c>
      <c r="D221" s="3">
        <v>17.62</v>
      </c>
      <c r="E221" s="4">
        <v>4.5999999999999996</v>
      </c>
      <c r="F221" s="4">
        <v>12.6</v>
      </c>
      <c r="G221" s="4">
        <v>-3</v>
      </c>
      <c r="H221" s="3">
        <v>88.1</v>
      </c>
      <c r="I221" s="3">
        <v>27.1</v>
      </c>
      <c r="J221" s="4">
        <v>1.7</v>
      </c>
      <c r="K221" s="4">
        <v>5.5</v>
      </c>
      <c r="L221" s="3">
        <v>0</v>
      </c>
      <c r="M221" s="3">
        <v>1249</v>
      </c>
      <c r="N221" s="6">
        <v>-0.1</v>
      </c>
      <c r="O221" s="4">
        <v>-2.2000000000000002</v>
      </c>
      <c r="P221" s="4">
        <v>0.7</v>
      </c>
      <c r="Q221" s="4">
        <v>-7.8</v>
      </c>
      <c r="R221" s="4">
        <v>0.1</v>
      </c>
      <c r="S221" s="4">
        <v>1</v>
      </c>
      <c r="T221" s="19">
        <v>0.39500000000000002</v>
      </c>
      <c r="U221" s="19">
        <v>1.0629999999999999</v>
      </c>
      <c r="V221" s="5">
        <f t="shared" si="9"/>
        <v>0</v>
      </c>
      <c r="W221" s="5">
        <f t="shared" si="8"/>
        <v>-999</v>
      </c>
      <c r="X221">
        <v>201804</v>
      </c>
      <c r="Y221">
        <v>2018</v>
      </c>
    </row>
    <row r="222" spans="1:25" x14ac:dyDescent="0.25">
      <c r="A222" s="20">
        <v>43216</v>
      </c>
      <c r="B222" s="3">
        <v>116</v>
      </c>
      <c r="C222" s="3">
        <v>26.49</v>
      </c>
      <c r="D222" s="3">
        <v>17.77</v>
      </c>
      <c r="E222" s="4">
        <v>7.5</v>
      </c>
      <c r="F222" s="4">
        <v>19.600000000000001</v>
      </c>
      <c r="G222" s="4">
        <v>-3.7</v>
      </c>
      <c r="H222" s="3">
        <v>91.1</v>
      </c>
      <c r="I222" s="3">
        <v>20</v>
      </c>
      <c r="J222" s="4">
        <v>1.1000000000000001</v>
      </c>
      <c r="K222" s="4">
        <v>3.6</v>
      </c>
      <c r="L222" s="3">
        <v>0</v>
      </c>
      <c r="M222" s="3">
        <v>1190.0000000000002</v>
      </c>
      <c r="N222" s="6">
        <v>-0.1</v>
      </c>
      <c r="O222" s="4">
        <v>-2.8</v>
      </c>
      <c r="P222" s="4">
        <v>0.7</v>
      </c>
      <c r="Q222" s="4">
        <v>-8.5</v>
      </c>
      <c r="R222" s="4">
        <v>0</v>
      </c>
      <c r="S222" s="4">
        <v>1</v>
      </c>
      <c r="T222" s="19">
        <v>0.45600000000000002</v>
      </c>
      <c r="U222" s="19">
        <v>1.8240000000000001</v>
      </c>
      <c r="V222" s="5">
        <f t="shared" si="9"/>
        <v>0</v>
      </c>
      <c r="W222" s="5">
        <f t="shared" si="8"/>
        <v>-999</v>
      </c>
      <c r="X222">
        <v>201804</v>
      </c>
      <c r="Y222">
        <v>2018</v>
      </c>
    </row>
    <row r="223" spans="1:25" x14ac:dyDescent="0.25">
      <c r="A223" s="20">
        <v>43217</v>
      </c>
      <c r="B223" s="3">
        <v>117</v>
      </c>
      <c r="C223" s="3">
        <v>5.82</v>
      </c>
      <c r="D223" s="3">
        <v>17.87</v>
      </c>
      <c r="E223" s="4">
        <v>8.6999999999999993</v>
      </c>
      <c r="F223" s="4">
        <v>20.8</v>
      </c>
      <c r="G223" s="4">
        <v>-2.2999999999999998</v>
      </c>
      <c r="H223" s="3">
        <v>92.6</v>
      </c>
      <c r="I223" s="3">
        <v>13.3</v>
      </c>
      <c r="J223" s="4">
        <v>1.3</v>
      </c>
      <c r="K223" s="4">
        <v>4.4000000000000004</v>
      </c>
      <c r="L223" s="3">
        <v>0</v>
      </c>
      <c r="M223" s="3">
        <v>1129.0000000000002</v>
      </c>
      <c r="N223" s="6">
        <v>-0.1</v>
      </c>
      <c r="O223" s="4">
        <v>-2.5</v>
      </c>
      <c r="P223" s="4">
        <v>0.7</v>
      </c>
      <c r="Q223" s="4">
        <v>-7.9</v>
      </c>
      <c r="R223" s="4">
        <v>0</v>
      </c>
      <c r="S223" s="4">
        <v>1</v>
      </c>
      <c r="T223" s="19">
        <v>0.32700000000000001</v>
      </c>
      <c r="U223" s="19">
        <v>2.129</v>
      </c>
      <c r="V223" s="5">
        <f t="shared" si="9"/>
        <v>0</v>
      </c>
      <c r="W223" s="5">
        <f t="shared" si="8"/>
        <v>-999</v>
      </c>
      <c r="X223">
        <v>201804</v>
      </c>
      <c r="Y223">
        <v>2018</v>
      </c>
    </row>
    <row r="224" spans="1:25" x14ac:dyDescent="0.25">
      <c r="A224" s="20">
        <v>43218</v>
      </c>
      <c r="B224" s="3">
        <v>118</v>
      </c>
      <c r="C224" s="3">
        <v>15.09</v>
      </c>
      <c r="D224" s="3">
        <v>3.92</v>
      </c>
      <c r="E224" s="4">
        <v>3.6</v>
      </c>
      <c r="F224" s="4">
        <v>9.1999999999999993</v>
      </c>
      <c r="G224" s="4">
        <v>-1.3</v>
      </c>
      <c r="H224" s="3">
        <v>99.3</v>
      </c>
      <c r="I224" s="3">
        <v>64.599999999999994</v>
      </c>
      <c r="J224" s="4">
        <v>0.9</v>
      </c>
      <c r="K224" s="4">
        <v>3.1</v>
      </c>
      <c r="L224" s="3">
        <v>3.2</v>
      </c>
      <c r="M224" s="3">
        <v>1108</v>
      </c>
      <c r="N224" s="6">
        <v>-0.1</v>
      </c>
      <c r="O224" s="4">
        <v>-1</v>
      </c>
      <c r="P224" s="4">
        <v>0.6</v>
      </c>
      <c r="Q224" s="4">
        <v>-5.7</v>
      </c>
      <c r="R224" s="4">
        <v>0</v>
      </c>
      <c r="S224" s="4">
        <v>1</v>
      </c>
      <c r="T224" s="19">
        <v>0.751</v>
      </c>
      <c r="U224" s="19">
        <v>0.41199999999999998</v>
      </c>
      <c r="V224" s="5">
        <f t="shared" si="9"/>
        <v>0</v>
      </c>
      <c r="W224" s="5">
        <f t="shared" si="8"/>
        <v>-999</v>
      </c>
      <c r="X224">
        <v>201804</v>
      </c>
      <c r="Y224">
        <v>2018</v>
      </c>
    </row>
    <row r="225" spans="1:25" x14ac:dyDescent="0.25">
      <c r="A225" s="20">
        <v>43219</v>
      </c>
      <c r="B225" s="3">
        <v>119</v>
      </c>
      <c r="C225" s="3">
        <v>20.79</v>
      </c>
      <c r="D225" s="3">
        <v>10.06</v>
      </c>
      <c r="E225" s="4">
        <v>1.8</v>
      </c>
      <c r="F225" s="4">
        <v>5.6</v>
      </c>
      <c r="G225" s="4">
        <v>-2.7</v>
      </c>
      <c r="H225" s="3">
        <v>99.4</v>
      </c>
      <c r="I225" s="3">
        <v>53.4</v>
      </c>
      <c r="J225" s="4">
        <v>1.7</v>
      </c>
      <c r="K225" s="4">
        <v>5.3</v>
      </c>
      <c r="L225" s="3">
        <v>3.2</v>
      </c>
      <c r="M225" s="3">
        <v>1086</v>
      </c>
      <c r="N225" s="6">
        <v>-0.1</v>
      </c>
      <c r="O225" s="4">
        <v>-0.6</v>
      </c>
      <c r="P225" s="4">
        <v>0.7</v>
      </c>
      <c r="Q225" s="4">
        <v>-3.9</v>
      </c>
      <c r="R225" s="4">
        <v>0</v>
      </c>
      <c r="S225" s="4">
        <v>1</v>
      </c>
      <c r="T225" s="19">
        <v>0.48499999999999999</v>
      </c>
      <c r="U225" s="19">
        <v>0.42399999999999999</v>
      </c>
      <c r="V225" s="5">
        <f t="shared" si="9"/>
        <v>0</v>
      </c>
      <c r="W225" s="5">
        <f t="shared" si="8"/>
        <v>-999</v>
      </c>
      <c r="X225">
        <v>201804</v>
      </c>
      <c r="Y225">
        <v>2018</v>
      </c>
    </row>
    <row r="226" spans="1:25" x14ac:dyDescent="0.25">
      <c r="A226" s="20">
        <v>43220</v>
      </c>
      <c r="B226" s="3">
        <v>120</v>
      </c>
      <c r="C226" s="3">
        <v>22.48</v>
      </c>
      <c r="D226" s="3">
        <v>13.88</v>
      </c>
      <c r="E226" s="4">
        <v>3</v>
      </c>
      <c r="F226" s="4">
        <v>9.1</v>
      </c>
      <c r="G226" s="4">
        <v>-2.1</v>
      </c>
      <c r="H226" s="3">
        <v>97.2</v>
      </c>
      <c r="I226" s="3">
        <v>38.700000000000003</v>
      </c>
      <c r="J226" s="4">
        <v>1.4</v>
      </c>
      <c r="K226" s="4">
        <v>5.6</v>
      </c>
      <c r="L226" s="3">
        <v>0.2</v>
      </c>
      <c r="M226" s="3">
        <v>1049.0000000000002</v>
      </c>
      <c r="N226" s="6">
        <v>-0.1</v>
      </c>
      <c r="O226" s="4">
        <v>-0.6</v>
      </c>
      <c r="P226" s="4">
        <v>1.2</v>
      </c>
      <c r="Q226" s="4">
        <v>-2.4</v>
      </c>
      <c r="R226" s="4">
        <v>0</v>
      </c>
      <c r="S226" s="4">
        <v>1</v>
      </c>
      <c r="T226" s="19">
        <v>0.44700000000000001</v>
      </c>
      <c r="U226" s="19">
        <v>0.70799999999999996</v>
      </c>
      <c r="V226" s="5">
        <f t="shared" si="9"/>
        <v>1049.0000000000002</v>
      </c>
      <c r="W226" s="5">
        <f t="shared" si="8"/>
        <v>-0.1</v>
      </c>
      <c r="X226">
        <v>201804</v>
      </c>
      <c r="Y226">
        <v>2018</v>
      </c>
    </row>
    <row r="227" spans="1:25" x14ac:dyDescent="0.25">
      <c r="A227" s="20">
        <v>43221</v>
      </c>
      <c r="B227" s="3">
        <v>121</v>
      </c>
      <c r="C227" s="3">
        <v>25.4</v>
      </c>
      <c r="D227" s="3">
        <v>15.3</v>
      </c>
      <c r="E227" s="4">
        <v>2.6</v>
      </c>
      <c r="F227" s="4">
        <v>9.1</v>
      </c>
      <c r="G227" s="4">
        <v>-3.3</v>
      </c>
      <c r="H227" s="3">
        <v>98.6</v>
      </c>
      <c r="I227" s="3">
        <v>37.9</v>
      </c>
      <c r="J227" s="4">
        <v>1.7</v>
      </c>
      <c r="K227" s="4">
        <v>6</v>
      </c>
      <c r="L227" s="3">
        <v>1.1000000000000001</v>
      </c>
      <c r="M227" s="3">
        <v>1013.0000000000001</v>
      </c>
      <c r="N227" s="6">
        <v>-0.1</v>
      </c>
      <c r="O227" s="4">
        <v>-1.6</v>
      </c>
      <c r="P227" s="4">
        <v>1.1000000000000001</v>
      </c>
      <c r="Q227" s="4">
        <v>-7.4</v>
      </c>
      <c r="R227" s="4">
        <v>0</v>
      </c>
      <c r="S227" s="4">
        <v>1</v>
      </c>
      <c r="T227" s="19">
        <v>0.438</v>
      </c>
      <c r="U227" s="19">
        <v>0.71799999999999997</v>
      </c>
      <c r="V227" s="5">
        <f t="shared" si="9"/>
        <v>0</v>
      </c>
      <c r="W227" s="5">
        <f t="shared" si="8"/>
        <v>-999</v>
      </c>
      <c r="X227">
        <v>201805</v>
      </c>
      <c r="Y227">
        <v>2018</v>
      </c>
    </row>
    <row r="228" spans="1:25" x14ac:dyDescent="0.25">
      <c r="A228" s="20">
        <v>43222</v>
      </c>
      <c r="B228" s="3">
        <v>122</v>
      </c>
      <c r="C228" s="3">
        <v>23.4</v>
      </c>
      <c r="D228" s="3">
        <v>16.809999999999999</v>
      </c>
      <c r="E228" s="4">
        <v>5.4</v>
      </c>
      <c r="F228" s="4">
        <v>15.2</v>
      </c>
      <c r="G228" s="4">
        <v>-3.1</v>
      </c>
      <c r="H228" s="3">
        <v>95.9</v>
      </c>
      <c r="I228" s="3">
        <v>32.799999999999997</v>
      </c>
      <c r="J228" s="4">
        <v>1.3</v>
      </c>
      <c r="K228" s="4">
        <v>6.2</v>
      </c>
      <c r="L228" s="3">
        <v>0</v>
      </c>
      <c r="M228" s="3">
        <v>956.00000000000023</v>
      </c>
      <c r="N228" s="6">
        <v>-0.1</v>
      </c>
      <c r="O228" s="4">
        <v>-1.5</v>
      </c>
      <c r="P228" s="4">
        <v>0.9</v>
      </c>
      <c r="Q228" s="4">
        <v>-4.8</v>
      </c>
      <c r="R228" s="4">
        <v>0</v>
      </c>
      <c r="S228" s="4">
        <v>0.9</v>
      </c>
      <c r="T228" s="19">
        <v>0.56599999999999995</v>
      </c>
      <c r="U228" s="19">
        <v>1.1599999999999999</v>
      </c>
      <c r="V228" s="5">
        <f t="shared" si="9"/>
        <v>0</v>
      </c>
      <c r="W228" s="5">
        <f t="shared" si="8"/>
        <v>-999</v>
      </c>
      <c r="X228">
        <v>201805</v>
      </c>
      <c r="Y228">
        <v>2018</v>
      </c>
    </row>
    <row r="229" spans="1:25" x14ac:dyDescent="0.25">
      <c r="A229" s="20">
        <v>43223</v>
      </c>
      <c r="B229" s="3">
        <v>123</v>
      </c>
      <c r="C229" s="3">
        <v>22.02</v>
      </c>
      <c r="D229" s="3">
        <v>15.51</v>
      </c>
      <c r="E229" s="4">
        <v>7.7</v>
      </c>
      <c r="F229" s="4">
        <v>17.600000000000001</v>
      </c>
      <c r="G229" s="4">
        <v>-3</v>
      </c>
      <c r="H229" s="3">
        <v>97.9</v>
      </c>
      <c r="I229" s="3">
        <v>29.2</v>
      </c>
      <c r="J229" s="4">
        <v>1.3</v>
      </c>
      <c r="K229" s="4">
        <v>5</v>
      </c>
      <c r="L229" s="3">
        <v>0</v>
      </c>
      <c r="M229" s="3">
        <v>895.00000000000023</v>
      </c>
      <c r="N229" s="6">
        <v>0</v>
      </c>
      <c r="O229" s="4">
        <v>-1.4</v>
      </c>
      <c r="P229" s="4">
        <v>0.8</v>
      </c>
      <c r="Q229" s="4">
        <v>-6.8</v>
      </c>
      <c r="R229" s="4">
        <v>0</v>
      </c>
      <c r="S229" s="4">
        <v>0.9</v>
      </c>
      <c r="T229" s="19">
        <v>0.58799999999999997</v>
      </c>
      <c r="U229" s="19">
        <v>1.425</v>
      </c>
      <c r="V229" s="5">
        <f t="shared" si="9"/>
        <v>0</v>
      </c>
      <c r="W229" s="5">
        <f t="shared" si="8"/>
        <v>-999</v>
      </c>
      <c r="X229">
        <v>201805</v>
      </c>
      <c r="Y229">
        <v>2018</v>
      </c>
    </row>
    <row r="230" spans="1:25" x14ac:dyDescent="0.25">
      <c r="A230" s="20">
        <v>43224</v>
      </c>
      <c r="B230" s="3">
        <v>124</v>
      </c>
      <c r="C230" s="3">
        <v>23.71</v>
      </c>
      <c r="D230" s="3">
        <v>14.56</v>
      </c>
      <c r="E230" s="4">
        <v>8.6</v>
      </c>
      <c r="F230" s="4">
        <v>16.100000000000001</v>
      </c>
      <c r="G230" s="4">
        <v>0.8</v>
      </c>
      <c r="H230" s="3">
        <v>96.5</v>
      </c>
      <c r="I230" s="3">
        <v>32.1</v>
      </c>
      <c r="J230" s="4">
        <v>1.7</v>
      </c>
      <c r="K230" s="4">
        <v>4.8</v>
      </c>
      <c r="L230" s="3">
        <v>0</v>
      </c>
      <c r="M230" s="3">
        <v>835.00000000000023</v>
      </c>
      <c r="N230" s="6">
        <v>0</v>
      </c>
      <c r="O230" s="4">
        <v>0</v>
      </c>
      <c r="P230" s="4">
        <v>1</v>
      </c>
      <c r="Q230" s="4">
        <v>-1.5</v>
      </c>
      <c r="R230" s="4">
        <v>0.1</v>
      </c>
      <c r="S230" s="4">
        <v>0.9</v>
      </c>
      <c r="T230" s="19">
        <v>0.58699999999999997</v>
      </c>
      <c r="U230" s="19">
        <v>1.242</v>
      </c>
      <c r="V230" s="5">
        <f t="shared" si="9"/>
        <v>0</v>
      </c>
      <c r="W230" s="5">
        <f t="shared" si="8"/>
        <v>-999</v>
      </c>
      <c r="X230">
        <v>201805</v>
      </c>
      <c r="Y230">
        <v>2018</v>
      </c>
    </row>
    <row r="231" spans="1:25" x14ac:dyDescent="0.25">
      <c r="A231" s="20">
        <v>43225</v>
      </c>
      <c r="B231" s="3">
        <v>125</v>
      </c>
      <c r="C231" s="3">
        <v>23.84</v>
      </c>
      <c r="D231" s="3">
        <v>15.83</v>
      </c>
      <c r="E231" s="4">
        <v>6.4</v>
      </c>
      <c r="F231" s="4">
        <v>13.7</v>
      </c>
      <c r="G231" s="4">
        <v>-2</v>
      </c>
      <c r="H231" s="3">
        <v>98.6</v>
      </c>
      <c r="I231" s="3">
        <v>49.5</v>
      </c>
      <c r="J231" s="4">
        <v>1.9</v>
      </c>
      <c r="K231" s="4">
        <v>5.4</v>
      </c>
      <c r="L231" s="3">
        <v>0</v>
      </c>
      <c r="M231" s="3">
        <v>780.00000000000023</v>
      </c>
      <c r="N231" s="6">
        <v>0</v>
      </c>
      <c r="O231" s="4">
        <v>-0.8</v>
      </c>
      <c r="P231" s="4">
        <v>1.4</v>
      </c>
      <c r="Q231" s="4">
        <v>-4.9000000000000004</v>
      </c>
      <c r="R231" s="4">
        <v>0.1</v>
      </c>
      <c r="S231" s="4">
        <v>0.9</v>
      </c>
      <c r="T231" s="19">
        <v>0.77600000000000002</v>
      </c>
      <c r="U231" s="19">
        <v>0.79100000000000004</v>
      </c>
      <c r="V231" s="5">
        <f t="shared" si="9"/>
        <v>0</v>
      </c>
      <c r="W231" s="5">
        <f t="shared" si="8"/>
        <v>-999</v>
      </c>
      <c r="X231">
        <v>201805</v>
      </c>
      <c r="Y231">
        <v>2018</v>
      </c>
    </row>
    <row r="232" spans="1:25" x14ac:dyDescent="0.25">
      <c r="A232" s="20">
        <v>43226</v>
      </c>
      <c r="B232" s="3">
        <v>126</v>
      </c>
      <c r="C232" s="3">
        <v>14.61</v>
      </c>
      <c r="D232" s="3">
        <v>15.92</v>
      </c>
      <c r="E232" s="4">
        <v>9.3000000000000007</v>
      </c>
      <c r="F232" s="4">
        <v>19.100000000000001</v>
      </c>
      <c r="G232" s="4">
        <v>0.3</v>
      </c>
      <c r="H232" s="3">
        <v>97.4</v>
      </c>
      <c r="I232" s="3">
        <v>31.3</v>
      </c>
      <c r="J232" s="4">
        <v>1.2</v>
      </c>
      <c r="K232" s="4">
        <v>4.3</v>
      </c>
      <c r="L232" s="3">
        <v>0</v>
      </c>
      <c r="M232" s="3">
        <v>710.00000000000023</v>
      </c>
      <c r="N232" s="6">
        <v>0</v>
      </c>
      <c r="O232" s="4">
        <v>-0.2</v>
      </c>
      <c r="P232" s="4">
        <v>1.6</v>
      </c>
      <c r="Q232" s="4">
        <v>-2.2999999999999998</v>
      </c>
      <c r="R232" s="4">
        <v>0</v>
      </c>
      <c r="S232" s="4">
        <v>0.8</v>
      </c>
      <c r="T232" s="19">
        <v>0.69199999999999995</v>
      </c>
      <c r="U232" s="19">
        <v>1.5189999999999999</v>
      </c>
      <c r="V232" s="5">
        <f t="shared" si="9"/>
        <v>0</v>
      </c>
      <c r="W232" s="5">
        <f t="shared" si="8"/>
        <v>-999</v>
      </c>
      <c r="X232">
        <v>201805</v>
      </c>
      <c r="Y232">
        <v>2018</v>
      </c>
    </row>
    <row r="233" spans="1:25" x14ac:dyDescent="0.25">
      <c r="A233" s="20">
        <v>43227</v>
      </c>
      <c r="B233" s="3">
        <v>127</v>
      </c>
      <c r="C233" s="3">
        <v>27.91</v>
      </c>
      <c r="D233" s="3">
        <v>9.76</v>
      </c>
      <c r="E233" s="4">
        <v>7.5</v>
      </c>
      <c r="F233" s="4">
        <v>18</v>
      </c>
      <c r="G233" s="4">
        <v>0.8</v>
      </c>
      <c r="H233" s="3">
        <v>98.9</v>
      </c>
      <c r="I233" s="3">
        <v>40.799999999999997</v>
      </c>
      <c r="J233" s="4">
        <v>0.9</v>
      </c>
      <c r="K233" s="4">
        <v>4</v>
      </c>
      <c r="L233" s="3">
        <v>1.5</v>
      </c>
      <c r="M233" s="3">
        <v>661.00000000000023</v>
      </c>
      <c r="N233" s="6">
        <v>-0.1</v>
      </c>
      <c r="O233" s="4">
        <v>0</v>
      </c>
      <c r="P233" s="4">
        <v>1.4</v>
      </c>
      <c r="Q233" s="4">
        <v>-2.1</v>
      </c>
      <c r="R233" s="4">
        <v>-0.1</v>
      </c>
      <c r="S233" s="4">
        <v>0.7</v>
      </c>
      <c r="T233" s="19">
        <v>0.84199999999999997</v>
      </c>
      <c r="U233" s="19">
        <v>1.222</v>
      </c>
      <c r="V233" s="5">
        <f t="shared" si="9"/>
        <v>0</v>
      </c>
      <c r="W233" s="5">
        <f t="shared" si="8"/>
        <v>-999</v>
      </c>
      <c r="X233">
        <v>201805</v>
      </c>
      <c r="Y233">
        <v>2018</v>
      </c>
    </row>
    <row r="234" spans="1:25" x14ac:dyDescent="0.25">
      <c r="A234" s="20">
        <v>43228</v>
      </c>
      <c r="B234" s="3">
        <v>128</v>
      </c>
      <c r="C234" s="3">
        <v>12.47</v>
      </c>
      <c r="D234" s="3">
        <v>18.61</v>
      </c>
      <c r="E234" s="4">
        <v>8.6999999999999993</v>
      </c>
      <c r="F234" s="4">
        <v>19.399999999999999</v>
      </c>
      <c r="G234" s="4">
        <v>-2.1</v>
      </c>
      <c r="H234" s="3">
        <v>99</v>
      </c>
      <c r="I234" s="3">
        <v>31.3</v>
      </c>
      <c r="J234" s="4">
        <v>1.1000000000000001</v>
      </c>
      <c r="K234" s="4">
        <v>4.3</v>
      </c>
      <c r="L234" s="3">
        <v>0.7</v>
      </c>
      <c r="M234" s="3">
        <v>603.00000000000023</v>
      </c>
      <c r="N234" s="6">
        <v>0</v>
      </c>
      <c r="O234" s="4">
        <v>-0.9</v>
      </c>
      <c r="P234" s="4">
        <v>1.2</v>
      </c>
      <c r="Q234" s="4">
        <v>-5.4</v>
      </c>
      <c r="R234" s="4">
        <v>0</v>
      </c>
      <c r="S234" s="4">
        <v>0.7</v>
      </c>
      <c r="T234" s="19">
        <v>0.70499999999999996</v>
      </c>
      <c r="U234" s="19">
        <v>1.5469999999999999</v>
      </c>
      <c r="V234" s="5">
        <f t="shared" si="9"/>
        <v>0</v>
      </c>
      <c r="W234" s="5">
        <f t="shared" si="8"/>
        <v>-999</v>
      </c>
      <c r="X234">
        <v>201805</v>
      </c>
      <c r="Y234">
        <v>2018</v>
      </c>
    </row>
    <row r="235" spans="1:25" x14ac:dyDescent="0.25">
      <c r="A235" s="20">
        <v>43229</v>
      </c>
      <c r="B235" s="3">
        <v>129</v>
      </c>
      <c r="C235" s="3">
        <v>15.31</v>
      </c>
      <c r="D235" s="3">
        <v>8.27</v>
      </c>
      <c r="E235" s="4">
        <v>6.1</v>
      </c>
      <c r="F235" s="4">
        <v>12</v>
      </c>
      <c r="G235" s="4">
        <v>-1.6</v>
      </c>
      <c r="H235" s="3">
        <v>99.4</v>
      </c>
      <c r="I235" s="3">
        <v>49.2</v>
      </c>
      <c r="J235" s="4">
        <v>1.2</v>
      </c>
      <c r="K235" s="4">
        <v>6.1</v>
      </c>
      <c r="L235" s="3">
        <v>19.5</v>
      </c>
      <c r="M235" s="3">
        <v>559.00000000000011</v>
      </c>
      <c r="N235" s="6">
        <v>-0.1</v>
      </c>
      <c r="O235" s="4">
        <v>0.2</v>
      </c>
      <c r="P235" s="4">
        <v>2.5</v>
      </c>
      <c r="Q235" s="4">
        <v>-3.9</v>
      </c>
      <c r="R235" s="4">
        <v>0</v>
      </c>
      <c r="S235" s="4">
        <v>0.8</v>
      </c>
      <c r="T235" s="19">
        <v>0.69</v>
      </c>
      <c r="U235" s="19">
        <v>0.71199999999999997</v>
      </c>
      <c r="V235" s="5">
        <f t="shared" si="9"/>
        <v>0</v>
      </c>
      <c r="W235" s="5">
        <f t="shared" si="8"/>
        <v>-999</v>
      </c>
      <c r="X235">
        <v>201805</v>
      </c>
      <c r="Y235">
        <v>2018</v>
      </c>
    </row>
    <row r="236" spans="1:25" x14ac:dyDescent="0.25">
      <c r="A236" s="20">
        <v>43230</v>
      </c>
      <c r="B236" s="3">
        <v>130</v>
      </c>
      <c r="C236" s="3">
        <v>28.26</v>
      </c>
      <c r="D236" s="3">
        <v>10.06</v>
      </c>
      <c r="E236" s="4">
        <v>2.8</v>
      </c>
      <c r="F236" s="4">
        <v>7.1</v>
      </c>
      <c r="G236" s="4">
        <v>-2.6</v>
      </c>
      <c r="H236" s="3">
        <v>98.6</v>
      </c>
      <c r="I236" s="3">
        <v>61</v>
      </c>
      <c r="J236" s="4">
        <v>1.4</v>
      </c>
      <c r="K236" s="4">
        <v>5.6</v>
      </c>
      <c r="L236" s="3">
        <v>5.6</v>
      </c>
      <c r="M236" s="3">
        <v>528.00000000000023</v>
      </c>
      <c r="N236" s="6">
        <v>0</v>
      </c>
      <c r="O236" s="4">
        <v>-0.6</v>
      </c>
      <c r="P236" s="4">
        <v>1</v>
      </c>
      <c r="Q236" s="4">
        <v>-5.2</v>
      </c>
      <c r="R236" s="4">
        <v>0</v>
      </c>
      <c r="S236" s="4">
        <v>0.7</v>
      </c>
      <c r="T236" s="19">
        <v>0.61499999999999999</v>
      </c>
      <c r="U236" s="19">
        <v>0.39300000000000002</v>
      </c>
      <c r="V236" s="5">
        <f t="shared" si="9"/>
        <v>0</v>
      </c>
      <c r="W236" s="5">
        <f t="shared" si="8"/>
        <v>-999</v>
      </c>
      <c r="X236">
        <v>201805</v>
      </c>
      <c r="Y236">
        <v>2018</v>
      </c>
    </row>
    <row r="237" spans="1:25" x14ac:dyDescent="0.25">
      <c r="A237" s="20">
        <v>43231</v>
      </c>
      <c r="B237" s="3">
        <v>131</v>
      </c>
      <c r="C237" s="3">
        <v>28.85</v>
      </c>
      <c r="D237" s="3">
        <v>18.2</v>
      </c>
      <c r="E237" s="4">
        <v>5.6</v>
      </c>
      <c r="F237" s="4">
        <v>12</v>
      </c>
      <c r="G237" s="4">
        <v>-1.3</v>
      </c>
      <c r="H237" s="3">
        <v>98.4</v>
      </c>
      <c r="I237" s="3">
        <v>44.3</v>
      </c>
      <c r="J237" s="4">
        <v>2.6</v>
      </c>
      <c r="K237" s="4">
        <v>7</v>
      </c>
      <c r="L237" s="3">
        <v>0.8</v>
      </c>
      <c r="M237" s="3">
        <v>446.00000000000017</v>
      </c>
      <c r="N237" s="6">
        <v>0</v>
      </c>
      <c r="O237" s="4">
        <v>-0.5</v>
      </c>
      <c r="P237" s="4">
        <v>1.2</v>
      </c>
      <c r="Q237" s="4">
        <v>-4.2</v>
      </c>
      <c r="R237" s="4">
        <v>0</v>
      </c>
      <c r="S237" s="4">
        <v>0.8</v>
      </c>
      <c r="T237" s="19">
        <v>0.621</v>
      </c>
      <c r="U237" s="19">
        <v>0.78100000000000003</v>
      </c>
      <c r="V237" s="5">
        <f t="shared" si="9"/>
        <v>0</v>
      </c>
      <c r="W237" s="5">
        <f t="shared" si="8"/>
        <v>-999</v>
      </c>
      <c r="X237">
        <v>201805</v>
      </c>
      <c r="Y237">
        <v>2018</v>
      </c>
    </row>
    <row r="238" spans="1:25" x14ac:dyDescent="0.25">
      <c r="A238" s="20">
        <v>43232</v>
      </c>
      <c r="B238" s="3">
        <v>132</v>
      </c>
      <c r="C238" s="3">
        <v>28.87</v>
      </c>
      <c r="D238" s="3">
        <v>18.350000000000001</v>
      </c>
      <c r="E238" s="4">
        <v>7.1</v>
      </c>
      <c r="F238" s="4">
        <v>17.2</v>
      </c>
      <c r="G238" s="4">
        <v>-2.2000000000000002</v>
      </c>
      <c r="H238" s="3">
        <v>99</v>
      </c>
      <c r="I238" s="3">
        <v>29.7</v>
      </c>
      <c r="J238" s="4">
        <v>1.8</v>
      </c>
      <c r="K238" s="4">
        <v>7.5</v>
      </c>
      <c r="L238" s="3">
        <v>0</v>
      </c>
      <c r="M238" s="3">
        <v>374.00000000000011</v>
      </c>
      <c r="N238" s="6">
        <v>0</v>
      </c>
      <c r="O238" s="4">
        <v>-1.6</v>
      </c>
      <c r="P238" s="4">
        <v>1.1000000000000001</v>
      </c>
      <c r="Q238" s="4">
        <v>-6.2</v>
      </c>
      <c r="R238" s="4">
        <v>0</v>
      </c>
      <c r="S238" s="4">
        <v>0.7</v>
      </c>
      <c r="T238" s="19">
        <v>0.58299999999999996</v>
      </c>
      <c r="U238" s="19">
        <v>1.379</v>
      </c>
      <c r="V238" s="5">
        <f t="shared" si="9"/>
        <v>0</v>
      </c>
      <c r="W238" s="5">
        <f t="shared" si="8"/>
        <v>-999</v>
      </c>
      <c r="X238">
        <v>201805</v>
      </c>
      <c r="Y238">
        <v>2018</v>
      </c>
    </row>
    <row r="239" spans="1:25" x14ac:dyDescent="0.25">
      <c r="A239" s="20">
        <v>43233</v>
      </c>
      <c r="B239" s="3">
        <v>133</v>
      </c>
      <c r="C239" s="3">
        <v>27.96</v>
      </c>
      <c r="D239" s="3">
        <v>17.920000000000002</v>
      </c>
      <c r="E239" s="4">
        <v>10</v>
      </c>
      <c r="F239" s="4">
        <v>22.1</v>
      </c>
      <c r="G239" s="4">
        <v>-1.2</v>
      </c>
      <c r="H239" s="3">
        <v>98.7</v>
      </c>
      <c r="I239" s="3">
        <v>21.2</v>
      </c>
      <c r="J239" s="4">
        <v>1.6</v>
      </c>
      <c r="K239" s="4">
        <v>5.3</v>
      </c>
      <c r="L239" s="3">
        <v>0</v>
      </c>
      <c r="M239" s="3">
        <v>291.00000000000034</v>
      </c>
      <c r="N239" s="6">
        <v>0.1</v>
      </c>
      <c r="O239" s="4">
        <v>-1.2</v>
      </c>
      <c r="P239" s="4">
        <v>1.3</v>
      </c>
      <c r="Q239" s="4">
        <v>-5.3</v>
      </c>
      <c r="R239" s="4">
        <v>0</v>
      </c>
      <c r="S239" s="4">
        <v>0.6</v>
      </c>
      <c r="T239" s="19">
        <v>0.56399999999999995</v>
      </c>
      <c r="U239" s="19">
        <v>2.0960000000000001</v>
      </c>
      <c r="V239" s="5">
        <f t="shared" si="9"/>
        <v>0</v>
      </c>
      <c r="W239" s="5">
        <f t="shared" si="8"/>
        <v>-999</v>
      </c>
      <c r="X239">
        <v>201805</v>
      </c>
      <c r="Y239">
        <v>2018</v>
      </c>
    </row>
    <row r="240" spans="1:25" x14ac:dyDescent="0.25">
      <c r="A240" s="20">
        <v>43234</v>
      </c>
      <c r="B240" s="3">
        <v>134</v>
      </c>
      <c r="C240" s="3">
        <v>27.09</v>
      </c>
      <c r="D240" s="3">
        <v>16.52</v>
      </c>
      <c r="E240" s="4">
        <v>12.1</v>
      </c>
      <c r="F240" s="4">
        <v>23.4</v>
      </c>
      <c r="G240" s="4">
        <v>-0.3</v>
      </c>
      <c r="H240" s="3">
        <v>96.7</v>
      </c>
      <c r="I240" s="3">
        <v>21.5</v>
      </c>
      <c r="J240" s="4">
        <v>1</v>
      </c>
      <c r="K240" s="4">
        <v>4.2</v>
      </c>
      <c r="L240" s="3">
        <v>0</v>
      </c>
      <c r="M240" s="3">
        <v>213.99999999999997</v>
      </c>
      <c r="N240" s="6">
        <v>0</v>
      </c>
      <c r="O240" s="4">
        <v>-0.6</v>
      </c>
      <c r="P240" s="4">
        <v>2.1</v>
      </c>
      <c r="Q240" s="4">
        <v>-4.5</v>
      </c>
      <c r="R240" s="4">
        <v>0</v>
      </c>
      <c r="S240" s="4">
        <v>0.5</v>
      </c>
      <c r="T240" s="19">
        <v>0.61899999999999999</v>
      </c>
      <c r="U240" s="19">
        <v>2.2589999999999999</v>
      </c>
      <c r="V240" s="5">
        <f t="shared" si="9"/>
        <v>0</v>
      </c>
      <c r="W240" s="5">
        <f t="shared" si="8"/>
        <v>-999</v>
      </c>
      <c r="X240">
        <v>201805</v>
      </c>
      <c r="Y240">
        <v>2018</v>
      </c>
    </row>
    <row r="241" spans="1:25" x14ac:dyDescent="0.25">
      <c r="A241" s="20">
        <v>43235</v>
      </c>
      <c r="B241" s="3">
        <v>135</v>
      </c>
      <c r="C241" s="3">
        <v>25.12</v>
      </c>
      <c r="D241" s="3">
        <v>13.99</v>
      </c>
      <c r="E241" s="4">
        <v>12.3</v>
      </c>
      <c r="F241" s="4">
        <v>23.4</v>
      </c>
      <c r="G241" s="4">
        <v>0.6</v>
      </c>
      <c r="H241" s="3">
        <v>98.5</v>
      </c>
      <c r="I241" s="3">
        <v>27.3</v>
      </c>
      <c r="J241" s="4">
        <v>1.1000000000000001</v>
      </c>
      <c r="K241" s="4">
        <v>4.3</v>
      </c>
      <c r="L241" s="3">
        <v>0</v>
      </c>
      <c r="M241" s="3">
        <v>115.00000000000021</v>
      </c>
      <c r="N241" s="6">
        <v>0</v>
      </c>
      <c r="O241" s="4">
        <v>1.4</v>
      </c>
      <c r="P241" s="4">
        <v>7.3</v>
      </c>
      <c r="Q241" s="4">
        <v>-3.2</v>
      </c>
      <c r="R241" s="4">
        <v>0</v>
      </c>
      <c r="S241" s="4">
        <v>0.5</v>
      </c>
      <c r="T241" s="19">
        <v>0.78600000000000003</v>
      </c>
      <c r="U241" s="19">
        <v>2.0920000000000001</v>
      </c>
      <c r="V241" s="5">
        <f t="shared" si="9"/>
        <v>0</v>
      </c>
      <c r="W241" s="5">
        <f t="shared" si="8"/>
        <v>-999</v>
      </c>
      <c r="X241">
        <v>201805</v>
      </c>
      <c r="Y241">
        <v>2018</v>
      </c>
    </row>
    <row r="242" spans="1:25" x14ac:dyDescent="0.25">
      <c r="A242" s="20">
        <v>43236</v>
      </c>
      <c r="B242" s="3">
        <v>136</v>
      </c>
      <c r="C242" s="3">
        <v>9.5500000000000007</v>
      </c>
      <c r="D242" s="3">
        <v>8.91</v>
      </c>
      <c r="E242" s="4">
        <v>10.7</v>
      </c>
      <c r="F242" s="4">
        <v>19.7</v>
      </c>
      <c r="G242" s="4">
        <v>1.2</v>
      </c>
      <c r="H242" s="3">
        <v>97.9</v>
      </c>
      <c r="I242" s="3">
        <v>28.1</v>
      </c>
      <c r="J242" s="4">
        <v>1.3</v>
      </c>
      <c r="K242" s="4">
        <v>5.8</v>
      </c>
      <c r="L242" s="3">
        <v>0</v>
      </c>
      <c r="M242" s="3">
        <v>0</v>
      </c>
      <c r="N242" s="6">
        <v>0</v>
      </c>
      <c r="O242" s="4">
        <v>5.8</v>
      </c>
      <c r="P242" s="4">
        <v>18.5</v>
      </c>
      <c r="Q242" s="4">
        <v>-1.7</v>
      </c>
      <c r="R242" s="4">
        <v>3</v>
      </c>
      <c r="S242" s="4">
        <v>0.5</v>
      </c>
      <c r="T242" s="19">
        <v>0.64500000000000002</v>
      </c>
      <c r="U242" s="19">
        <v>1.65</v>
      </c>
      <c r="V242" s="5">
        <f t="shared" si="9"/>
        <v>0</v>
      </c>
      <c r="W242" s="5">
        <f t="shared" si="8"/>
        <v>-999</v>
      </c>
      <c r="X242">
        <v>201805</v>
      </c>
      <c r="Y242">
        <v>2018</v>
      </c>
    </row>
    <row r="243" spans="1:25" x14ac:dyDescent="0.25">
      <c r="A243" s="20">
        <v>43237</v>
      </c>
      <c r="B243" s="3">
        <v>137</v>
      </c>
      <c r="C243" s="3">
        <v>15.5</v>
      </c>
      <c r="D243" s="3">
        <v>1.61</v>
      </c>
      <c r="E243" s="4">
        <v>7.6</v>
      </c>
      <c r="F243" s="4">
        <v>12.4</v>
      </c>
      <c r="G243" s="4">
        <v>0.7</v>
      </c>
      <c r="H243" s="3">
        <v>97.1</v>
      </c>
      <c r="I243" s="3">
        <v>56.8</v>
      </c>
      <c r="J243" s="4">
        <v>1.5</v>
      </c>
      <c r="K243" s="4">
        <v>6.5</v>
      </c>
      <c r="L243" s="3">
        <v>1.524</v>
      </c>
      <c r="M243" s="3">
        <v>0</v>
      </c>
      <c r="N243" s="6">
        <v>0</v>
      </c>
      <c r="O243" s="4">
        <v>6.8</v>
      </c>
      <c r="P243" s="4">
        <v>16</v>
      </c>
      <c r="Q243" s="4">
        <v>-1.1000000000000001</v>
      </c>
      <c r="R243" s="4">
        <v>5.7</v>
      </c>
      <c r="S243" s="4">
        <v>1</v>
      </c>
      <c r="T243" s="19">
        <v>0.81799999999999995</v>
      </c>
      <c r="U243" s="19">
        <v>0.622</v>
      </c>
      <c r="V243" s="5">
        <f t="shared" si="9"/>
        <v>0</v>
      </c>
      <c r="W243" s="5">
        <f t="shared" si="8"/>
        <v>-999</v>
      </c>
      <c r="X243">
        <v>201805</v>
      </c>
      <c r="Y243">
        <v>2018</v>
      </c>
    </row>
    <row r="244" spans="1:25" x14ac:dyDescent="0.25">
      <c r="A244" s="20">
        <v>43238</v>
      </c>
      <c r="B244" s="3">
        <v>138</v>
      </c>
      <c r="C244" s="3">
        <v>14.25</v>
      </c>
      <c r="D244" s="3">
        <v>2.39</v>
      </c>
      <c r="E244" s="4">
        <v>7.9</v>
      </c>
      <c r="F244" s="4">
        <v>12.6</v>
      </c>
      <c r="G244" s="4">
        <v>0.9</v>
      </c>
      <c r="H244" s="3">
        <v>97.6</v>
      </c>
      <c r="I244" s="3">
        <v>55.9</v>
      </c>
      <c r="J244" s="4">
        <v>1.1000000000000001</v>
      </c>
      <c r="K244" s="4">
        <v>6</v>
      </c>
      <c r="L244" s="3">
        <v>1.778</v>
      </c>
      <c r="M244" s="3">
        <v>0</v>
      </c>
      <c r="N244" s="6">
        <v>0</v>
      </c>
      <c r="O244" s="4">
        <v>9.8000000000000007</v>
      </c>
      <c r="P244" s="4">
        <v>22.7</v>
      </c>
      <c r="Q244" s="4">
        <v>-0.7</v>
      </c>
      <c r="R244" s="4">
        <v>9</v>
      </c>
      <c r="S244" s="4">
        <v>1.6</v>
      </c>
      <c r="T244" s="19">
        <v>0.81499999999999995</v>
      </c>
      <c r="U244" s="19">
        <v>0.64300000000000002</v>
      </c>
      <c r="V244" s="5">
        <f t="shared" si="9"/>
        <v>0</v>
      </c>
      <c r="W244" s="5">
        <f t="shared" si="8"/>
        <v>-999</v>
      </c>
      <c r="X244">
        <v>201805</v>
      </c>
      <c r="Y244">
        <v>2018</v>
      </c>
    </row>
    <row r="245" spans="1:25" x14ac:dyDescent="0.25">
      <c r="A245" s="20">
        <v>43239</v>
      </c>
      <c r="B245" s="3">
        <v>139</v>
      </c>
      <c r="C245" s="3">
        <v>15.67</v>
      </c>
      <c r="D245" s="3">
        <v>2.27</v>
      </c>
      <c r="E245" s="4">
        <v>5.7</v>
      </c>
      <c r="F245" s="4">
        <v>12.1</v>
      </c>
      <c r="G245" s="4">
        <v>-0.9</v>
      </c>
      <c r="H245" s="3">
        <v>99</v>
      </c>
      <c r="I245" s="3">
        <v>53.5</v>
      </c>
      <c r="J245" s="4">
        <v>1.2</v>
      </c>
      <c r="K245" s="4">
        <v>3.8</v>
      </c>
      <c r="L245" s="3">
        <v>0.254</v>
      </c>
      <c r="M245" s="3">
        <v>0</v>
      </c>
      <c r="N245" s="6">
        <v>0</v>
      </c>
      <c r="O245" s="4">
        <v>7.3</v>
      </c>
      <c r="P245" s="4">
        <v>24.2</v>
      </c>
      <c r="Q245" s="4">
        <v>-1.5</v>
      </c>
      <c r="R245" s="4">
        <v>7.2</v>
      </c>
      <c r="S245" s="4">
        <v>2.4</v>
      </c>
      <c r="T245" s="19">
        <v>0.755</v>
      </c>
      <c r="U245" s="19">
        <v>0.65600000000000003</v>
      </c>
      <c r="V245" s="5">
        <f t="shared" si="9"/>
        <v>0</v>
      </c>
      <c r="W245" s="5">
        <f t="shared" si="8"/>
        <v>-999</v>
      </c>
      <c r="X245">
        <v>201805</v>
      </c>
      <c r="Y245">
        <v>2018</v>
      </c>
    </row>
    <row r="246" spans="1:25" x14ac:dyDescent="0.25">
      <c r="A246" s="20">
        <v>43240</v>
      </c>
      <c r="B246" s="3">
        <v>140</v>
      </c>
      <c r="C246" s="3">
        <v>23.27</v>
      </c>
      <c r="D246" s="3">
        <v>2.6</v>
      </c>
      <c r="E246" s="4">
        <v>7.4</v>
      </c>
      <c r="F246" s="4">
        <v>14.8</v>
      </c>
      <c r="G246" s="4">
        <v>-0.9</v>
      </c>
      <c r="H246" s="3">
        <v>99.3</v>
      </c>
      <c r="I246" s="3">
        <v>47.2</v>
      </c>
      <c r="J246" s="4">
        <v>0.8</v>
      </c>
      <c r="K246" s="4">
        <v>4.7</v>
      </c>
      <c r="L246" s="3">
        <v>0</v>
      </c>
      <c r="M246" s="3">
        <v>0</v>
      </c>
      <c r="N246" s="6">
        <v>0</v>
      </c>
      <c r="O246" s="4">
        <v>9.1</v>
      </c>
      <c r="P246" s="4">
        <v>28.8</v>
      </c>
      <c r="Q246" s="4">
        <v>-1.6</v>
      </c>
      <c r="R246" s="4">
        <v>8</v>
      </c>
      <c r="S246" s="4">
        <v>2.9</v>
      </c>
      <c r="T246" s="19">
        <v>0.79400000000000004</v>
      </c>
      <c r="U246" s="19">
        <v>0.88900000000000001</v>
      </c>
      <c r="V246" s="5">
        <f t="shared" si="9"/>
        <v>0</v>
      </c>
      <c r="W246" s="5">
        <f t="shared" si="8"/>
        <v>-999</v>
      </c>
      <c r="X246">
        <v>201805</v>
      </c>
      <c r="Y246">
        <v>2018</v>
      </c>
    </row>
    <row r="247" spans="1:25" x14ac:dyDescent="0.25">
      <c r="A247" s="20">
        <v>43241</v>
      </c>
      <c r="B247" s="3">
        <v>141</v>
      </c>
      <c r="C247" s="3">
        <v>26.15</v>
      </c>
      <c r="D247" s="3">
        <v>3.94</v>
      </c>
      <c r="E247" s="4">
        <v>9.6999999999999993</v>
      </c>
      <c r="F247" s="4">
        <v>19.2</v>
      </c>
      <c r="G247" s="4">
        <v>-0.3</v>
      </c>
      <c r="H247" s="3">
        <v>98.9</v>
      </c>
      <c r="I247" s="3">
        <v>23.2</v>
      </c>
      <c r="J247" s="4">
        <v>1</v>
      </c>
      <c r="K247" s="4">
        <v>4</v>
      </c>
      <c r="L247" s="3">
        <v>0</v>
      </c>
      <c r="M247" s="3">
        <v>0</v>
      </c>
      <c r="N247" s="6">
        <v>0</v>
      </c>
      <c r="O247" s="4">
        <v>11.9</v>
      </c>
      <c r="P247" s="4">
        <v>37.299999999999997</v>
      </c>
      <c r="Q247" s="4">
        <v>-1.8</v>
      </c>
      <c r="R247" s="4">
        <v>9.9</v>
      </c>
      <c r="S247" s="4">
        <v>3.3</v>
      </c>
      <c r="T247" s="19">
        <v>0.51600000000000001</v>
      </c>
      <c r="U247" s="19">
        <v>1.708</v>
      </c>
      <c r="V247" s="5">
        <f t="shared" si="9"/>
        <v>0</v>
      </c>
      <c r="W247" s="5">
        <f t="shared" si="8"/>
        <v>-999</v>
      </c>
      <c r="X247">
        <v>201805</v>
      </c>
      <c r="Y247">
        <v>2018</v>
      </c>
    </row>
    <row r="248" spans="1:25" x14ac:dyDescent="0.25">
      <c r="A248" s="20">
        <v>43242</v>
      </c>
      <c r="B248" s="3">
        <v>142</v>
      </c>
      <c r="C248" s="3">
        <v>22.21</v>
      </c>
      <c r="D248" s="3">
        <v>4.51</v>
      </c>
      <c r="E248" s="4">
        <v>12</v>
      </c>
      <c r="F248" s="4">
        <v>22.5</v>
      </c>
      <c r="G248" s="4">
        <v>0.5</v>
      </c>
      <c r="H248" s="3">
        <v>98.6</v>
      </c>
      <c r="I248" s="3">
        <v>26.1</v>
      </c>
      <c r="J248" s="4">
        <v>1</v>
      </c>
      <c r="K248" s="4">
        <v>3.5</v>
      </c>
      <c r="L248" s="3">
        <v>0</v>
      </c>
      <c r="M248" s="3">
        <v>0</v>
      </c>
      <c r="N248" s="6">
        <v>-999</v>
      </c>
      <c r="O248" s="4">
        <v>14.8</v>
      </c>
      <c r="P248" s="4">
        <v>41.7</v>
      </c>
      <c r="Q248" s="4">
        <v>-1.9</v>
      </c>
      <c r="R248" s="4">
        <v>11.9</v>
      </c>
      <c r="S248" s="4">
        <v>3.9</v>
      </c>
      <c r="T248" s="19">
        <v>0.71099999999999997</v>
      </c>
      <c r="U248" s="19">
        <v>2.0139999999999998</v>
      </c>
      <c r="V248" s="5">
        <f t="shared" si="9"/>
        <v>0</v>
      </c>
      <c r="W248" s="5">
        <f t="shared" si="8"/>
        <v>-999</v>
      </c>
      <c r="X248">
        <v>201805</v>
      </c>
      <c r="Y248">
        <v>2018</v>
      </c>
    </row>
    <row r="249" spans="1:25" x14ac:dyDescent="0.25">
      <c r="A249" s="20">
        <v>43243</v>
      </c>
      <c r="B249" s="3">
        <v>143</v>
      </c>
      <c r="C249" s="3">
        <v>24.03</v>
      </c>
      <c r="D249" s="3">
        <v>3.91</v>
      </c>
      <c r="E249" s="4">
        <v>13.3</v>
      </c>
      <c r="F249" s="4">
        <v>22.7</v>
      </c>
      <c r="G249" s="4">
        <v>2.1</v>
      </c>
      <c r="H249" s="3">
        <v>96.6</v>
      </c>
      <c r="I249" s="3">
        <v>27.1</v>
      </c>
      <c r="J249" s="4">
        <v>1.2</v>
      </c>
      <c r="K249" s="4">
        <v>5</v>
      </c>
      <c r="L249" s="3">
        <v>0</v>
      </c>
      <c r="M249" s="3">
        <v>0</v>
      </c>
      <c r="N249" s="6">
        <v>-999</v>
      </c>
      <c r="O249" s="4">
        <v>15.5</v>
      </c>
      <c r="P249" s="4">
        <v>44.3</v>
      </c>
      <c r="Q249" s="4">
        <v>-0.6</v>
      </c>
      <c r="R249" s="4">
        <v>12.6</v>
      </c>
      <c r="S249" s="4">
        <v>4.7</v>
      </c>
      <c r="T249" s="19">
        <v>0.747</v>
      </c>
      <c r="U249" s="19">
        <v>2.0110000000000001</v>
      </c>
      <c r="V249" s="5">
        <f t="shared" si="9"/>
        <v>0</v>
      </c>
      <c r="W249" s="5">
        <f t="shared" si="8"/>
        <v>-999</v>
      </c>
      <c r="X249">
        <v>201805</v>
      </c>
      <c r="Y249">
        <v>2018</v>
      </c>
    </row>
    <row r="250" spans="1:25" x14ac:dyDescent="0.25">
      <c r="A250" s="20">
        <v>43244</v>
      </c>
      <c r="B250" s="3">
        <v>144</v>
      </c>
      <c r="C250" s="3">
        <v>25.4</v>
      </c>
      <c r="D250" s="3">
        <v>4.26</v>
      </c>
      <c r="E250" s="4">
        <v>12.1</v>
      </c>
      <c r="F250" s="4">
        <v>21.1</v>
      </c>
      <c r="G250" s="4">
        <v>2.7</v>
      </c>
      <c r="H250" s="3">
        <v>95.9</v>
      </c>
      <c r="I250" s="3">
        <v>32.5</v>
      </c>
      <c r="J250" s="4">
        <v>1.6</v>
      </c>
      <c r="K250" s="4">
        <v>5.7</v>
      </c>
      <c r="L250" s="3">
        <v>0</v>
      </c>
      <c r="M250" s="3">
        <v>0</v>
      </c>
      <c r="N250" s="6">
        <v>-999</v>
      </c>
      <c r="O250" s="4">
        <v>15.3</v>
      </c>
      <c r="P250" s="4">
        <v>43.1</v>
      </c>
      <c r="Q250" s="4">
        <v>0.2</v>
      </c>
      <c r="R250" s="4">
        <v>12.9</v>
      </c>
      <c r="S250" s="4">
        <v>5.4</v>
      </c>
      <c r="T250" s="19">
        <v>0.81299999999999994</v>
      </c>
      <c r="U250" s="19">
        <v>1.6890000000000001</v>
      </c>
      <c r="V250" s="5">
        <f t="shared" si="9"/>
        <v>0</v>
      </c>
      <c r="W250" s="5">
        <f t="shared" si="8"/>
        <v>-999</v>
      </c>
      <c r="X250">
        <v>201805</v>
      </c>
      <c r="Y250">
        <v>2018</v>
      </c>
    </row>
    <row r="251" spans="1:25" x14ac:dyDescent="0.25">
      <c r="A251" s="20">
        <v>43245</v>
      </c>
      <c r="B251" s="3">
        <v>145</v>
      </c>
      <c r="C251" s="3">
        <v>27</v>
      </c>
      <c r="D251" s="3">
        <v>4.51</v>
      </c>
      <c r="E251" s="4">
        <v>11.4</v>
      </c>
      <c r="F251" s="4">
        <v>20</v>
      </c>
      <c r="G251" s="4">
        <v>1.3</v>
      </c>
      <c r="H251" s="3">
        <v>97.7</v>
      </c>
      <c r="I251" s="3">
        <v>31.1</v>
      </c>
      <c r="J251" s="4">
        <v>1.5</v>
      </c>
      <c r="K251" s="4">
        <v>4.7</v>
      </c>
      <c r="L251" s="3">
        <v>0</v>
      </c>
      <c r="M251" s="3">
        <v>0</v>
      </c>
      <c r="N251" s="6">
        <v>-999</v>
      </c>
      <c r="O251" s="4">
        <v>15.3</v>
      </c>
      <c r="P251" s="4">
        <v>41.5</v>
      </c>
      <c r="Q251" s="4">
        <v>-1.4</v>
      </c>
      <c r="R251" s="4">
        <v>12.8</v>
      </c>
      <c r="S251" s="4">
        <v>5.9</v>
      </c>
      <c r="T251" s="19">
        <v>0.72699999999999998</v>
      </c>
      <c r="U251" s="19">
        <v>1.611</v>
      </c>
      <c r="V251" s="5">
        <f t="shared" si="9"/>
        <v>0</v>
      </c>
      <c r="W251" s="5">
        <f t="shared" si="8"/>
        <v>-999</v>
      </c>
      <c r="X251">
        <v>201805</v>
      </c>
      <c r="Y251">
        <v>2018</v>
      </c>
    </row>
    <row r="252" spans="1:25" x14ac:dyDescent="0.25">
      <c r="A252" s="20">
        <v>43246</v>
      </c>
      <c r="B252" s="3">
        <v>146</v>
      </c>
      <c r="C252" s="3">
        <v>29.87</v>
      </c>
      <c r="D252" s="3">
        <v>4.88</v>
      </c>
      <c r="E252" s="4">
        <v>7.9</v>
      </c>
      <c r="F252" s="4">
        <v>16.3</v>
      </c>
      <c r="G252" s="4">
        <v>-0.7</v>
      </c>
      <c r="H252" s="3">
        <v>94.9</v>
      </c>
      <c r="I252" s="3">
        <v>23.2</v>
      </c>
      <c r="J252" s="4">
        <v>2</v>
      </c>
      <c r="K252" s="4">
        <v>6</v>
      </c>
      <c r="L252" s="3">
        <v>0</v>
      </c>
      <c r="M252" s="3">
        <v>0</v>
      </c>
      <c r="N252" s="6">
        <v>-999</v>
      </c>
      <c r="O252" s="4">
        <v>12.3</v>
      </c>
      <c r="P252" s="4">
        <v>37.299999999999997</v>
      </c>
      <c r="Q252" s="4">
        <v>-3.6</v>
      </c>
      <c r="R252" s="4">
        <v>11.4</v>
      </c>
      <c r="S252" s="4">
        <v>6.4</v>
      </c>
      <c r="T252" s="19">
        <v>0.43</v>
      </c>
      <c r="U252" s="19">
        <v>1.423</v>
      </c>
      <c r="V252" s="5">
        <f t="shared" si="9"/>
        <v>0</v>
      </c>
      <c r="W252" s="5">
        <f t="shared" si="8"/>
        <v>-999</v>
      </c>
      <c r="X252">
        <v>201805</v>
      </c>
      <c r="Y252">
        <v>2018</v>
      </c>
    </row>
    <row r="253" spans="1:25" x14ac:dyDescent="0.25">
      <c r="A253" s="20">
        <v>43247</v>
      </c>
      <c r="B253" s="3">
        <v>147</v>
      </c>
      <c r="C253" s="3">
        <v>29.04</v>
      </c>
      <c r="D253" s="3">
        <v>5.39</v>
      </c>
      <c r="E253" s="4">
        <v>10.199999999999999</v>
      </c>
      <c r="F253" s="4">
        <v>20</v>
      </c>
      <c r="G253" s="4">
        <v>-2.1</v>
      </c>
      <c r="H253" s="3">
        <v>98.5</v>
      </c>
      <c r="I253" s="3">
        <v>31.5</v>
      </c>
      <c r="J253" s="4">
        <v>1.4</v>
      </c>
      <c r="K253" s="4">
        <v>5.4</v>
      </c>
      <c r="L253" s="3">
        <v>0</v>
      </c>
      <c r="M253" s="3">
        <v>0</v>
      </c>
      <c r="N253" s="6">
        <v>-999</v>
      </c>
      <c r="O253" s="4">
        <v>15.9</v>
      </c>
      <c r="P253" s="4">
        <v>40.6</v>
      </c>
      <c r="Q253" s="4">
        <v>-3.9</v>
      </c>
      <c r="R253" s="4">
        <v>12.9</v>
      </c>
      <c r="S253" s="4">
        <v>6.5</v>
      </c>
      <c r="T253" s="19">
        <v>0.73599999999999999</v>
      </c>
      <c r="U253" s="19">
        <v>1.601</v>
      </c>
      <c r="V253" s="5">
        <f t="shared" si="9"/>
        <v>0</v>
      </c>
      <c r="W253" s="5">
        <f t="shared" si="8"/>
        <v>-999</v>
      </c>
      <c r="X253">
        <v>201805</v>
      </c>
      <c r="Y253">
        <v>2018</v>
      </c>
    </row>
    <row r="254" spans="1:25" x14ac:dyDescent="0.25">
      <c r="A254" s="20">
        <v>43248</v>
      </c>
      <c r="B254" s="3">
        <v>148</v>
      </c>
      <c r="C254" s="3">
        <v>18.78</v>
      </c>
      <c r="D254" s="3">
        <v>5.29</v>
      </c>
      <c r="E254" s="4">
        <v>9.4</v>
      </c>
      <c r="F254" s="4">
        <v>18</v>
      </c>
      <c r="G254" s="4">
        <v>-0.5</v>
      </c>
      <c r="H254" s="3">
        <v>99</v>
      </c>
      <c r="I254" s="3">
        <v>25.3</v>
      </c>
      <c r="J254" s="4">
        <v>1.8</v>
      </c>
      <c r="K254" s="4">
        <v>5.9</v>
      </c>
      <c r="L254" s="3">
        <v>0</v>
      </c>
      <c r="M254" s="3">
        <v>0</v>
      </c>
      <c r="N254" s="6">
        <v>-999</v>
      </c>
      <c r="O254" s="4">
        <v>14.2</v>
      </c>
      <c r="P254" s="4">
        <v>42.5</v>
      </c>
      <c r="Q254" s="4">
        <v>-4.2</v>
      </c>
      <c r="R254" s="4">
        <v>12.9</v>
      </c>
      <c r="S254" s="4">
        <v>6.9</v>
      </c>
      <c r="T254" s="19">
        <v>0.52200000000000002</v>
      </c>
      <c r="U254" s="19">
        <v>1.5409999999999999</v>
      </c>
      <c r="V254" s="5">
        <f t="shared" si="9"/>
        <v>0</v>
      </c>
      <c r="W254" s="5">
        <f t="shared" si="8"/>
        <v>-999</v>
      </c>
      <c r="X254">
        <v>201805</v>
      </c>
      <c r="Y254">
        <v>2018</v>
      </c>
    </row>
    <row r="255" spans="1:25" x14ac:dyDescent="0.25">
      <c r="A255" s="20">
        <v>43249</v>
      </c>
      <c r="B255" s="3">
        <v>149</v>
      </c>
      <c r="C255" s="3">
        <v>17.16</v>
      </c>
      <c r="D255" s="3">
        <v>3.47</v>
      </c>
      <c r="E255" s="4">
        <v>5.3</v>
      </c>
      <c r="F255" s="4">
        <v>12.4</v>
      </c>
      <c r="G255" s="4">
        <v>-2.1</v>
      </c>
      <c r="H255" s="3">
        <v>98.1</v>
      </c>
      <c r="I255" s="3">
        <v>35.200000000000003</v>
      </c>
      <c r="J255" s="4">
        <v>1.6</v>
      </c>
      <c r="K255" s="4">
        <v>6.2</v>
      </c>
      <c r="L255" s="3">
        <v>4.8259999999999996</v>
      </c>
      <c r="M255" s="3">
        <v>0</v>
      </c>
      <c r="N255" s="6">
        <v>-999</v>
      </c>
      <c r="O255" s="4">
        <v>9.6</v>
      </c>
      <c r="P255" s="4">
        <v>39.799999999999997</v>
      </c>
      <c r="Q255" s="4">
        <v>-5</v>
      </c>
      <c r="R255" s="4">
        <v>9.6</v>
      </c>
      <c r="S255" s="4">
        <v>7.3</v>
      </c>
      <c r="T255" s="19">
        <v>0.50700000000000001</v>
      </c>
      <c r="U255" s="19">
        <v>0.93300000000000005</v>
      </c>
      <c r="V255" s="5">
        <f t="shared" si="9"/>
        <v>0</v>
      </c>
      <c r="W255" s="5">
        <f t="shared" si="8"/>
        <v>-999</v>
      </c>
      <c r="X255">
        <v>201805</v>
      </c>
      <c r="Y255">
        <v>2018</v>
      </c>
    </row>
    <row r="256" spans="1:25" x14ac:dyDescent="0.25">
      <c r="A256" s="20">
        <v>43250</v>
      </c>
      <c r="B256" s="3">
        <v>150</v>
      </c>
      <c r="C256" s="3">
        <v>18.88</v>
      </c>
      <c r="D256" s="3">
        <v>3.06</v>
      </c>
      <c r="E256" s="4">
        <v>2.9</v>
      </c>
      <c r="F256" s="4">
        <v>9.5</v>
      </c>
      <c r="G256" s="4">
        <v>-2.6</v>
      </c>
      <c r="H256" s="3">
        <v>98.5</v>
      </c>
      <c r="I256" s="3">
        <v>33.799999999999997</v>
      </c>
      <c r="J256" s="4">
        <v>1.1000000000000001</v>
      </c>
      <c r="K256" s="4">
        <v>4.5</v>
      </c>
      <c r="L256" s="3">
        <v>0.76200000000000001</v>
      </c>
      <c r="M256" s="3">
        <v>0</v>
      </c>
      <c r="N256" s="6">
        <v>-999</v>
      </c>
      <c r="O256" s="4">
        <v>5.9</v>
      </c>
      <c r="P256" s="4">
        <v>23.8</v>
      </c>
      <c r="Q256" s="4">
        <v>-3.9</v>
      </c>
      <c r="R256" s="4">
        <v>7.7</v>
      </c>
      <c r="S256" s="4">
        <v>7</v>
      </c>
      <c r="T256" s="19">
        <v>0.40100000000000002</v>
      </c>
      <c r="U256" s="19">
        <v>0.78600000000000003</v>
      </c>
      <c r="V256" s="5">
        <f t="shared" si="9"/>
        <v>0</v>
      </c>
      <c r="W256" s="5">
        <f t="shared" si="8"/>
        <v>-999</v>
      </c>
      <c r="X256">
        <v>201805</v>
      </c>
      <c r="Y256">
        <v>2018</v>
      </c>
    </row>
    <row r="257" spans="1:25" x14ac:dyDescent="0.25">
      <c r="A257" s="20">
        <v>43251</v>
      </c>
      <c r="B257" s="3">
        <v>151</v>
      </c>
      <c r="C257" s="3">
        <v>24.91</v>
      </c>
      <c r="D257" s="3">
        <v>3.49</v>
      </c>
      <c r="E257" s="4">
        <v>5.4</v>
      </c>
      <c r="F257" s="4">
        <v>11.8</v>
      </c>
      <c r="G257" s="4">
        <v>-3.9</v>
      </c>
      <c r="H257" s="3">
        <v>97</v>
      </c>
      <c r="I257" s="3">
        <v>28.4</v>
      </c>
      <c r="J257" s="4">
        <v>1.4</v>
      </c>
      <c r="K257" s="4">
        <v>5.8</v>
      </c>
      <c r="L257" s="3">
        <v>0.254</v>
      </c>
      <c r="M257" s="3">
        <v>0</v>
      </c>
      <c r="N257" s="6">
        <v>-999</v>
      </c>
      <c r="O257" s="4">
        <v>8.6</v>
      </c>
      <c r="P257" s="4">
        <v>28.9</v>
      </c>
      <c r="Q257" s="4">
        <v>-5.7</v>
      </c>
      <c r="R257" s="4">
        <v>7.8</v>
      </c>
      <c r="S257" s="4">
        <v>6.7</v>
      </c>
      <c r="T257" s="19">
        <v>0.39300000000000002</v>
      </c>
      <c r="U257" s="19">
        <v>0.99099999999999999</v>
      </c>
      <c r="V257" s="5">
        <f t="shared" si="9"/>
        <v>0</v>
      </c>
      <c r="W257" s="5">
        <f t="shared" si="8"/>
        <v>-999</v>
      </c>
      <c r="X257">
        <v>201805</v>
      </c>
      <c r="Y257">
        <v>2018</v>
      </c>
    </row>
    <row r="258" spans="1:25" x14ac:dyDescent="0.25">
      <c r="A258" s="20">
        <v>43252</v>
      </c>
      <c r="B258" s="3">
        <v>152</v>
      </c>
      <c r="C258" s="3">
        <v>22.39</v>
      </c>
      <c r="D258" s="3">
        <v>4.63</v>
      </c>
      <c r="E258" s="4">
        <v>6.9</v>
      </c>
      <c r="F258" s="4">
        <v>13.8</v>
      </c>
      <c r="G258" s="4">
        <v>-0.4</v>
      </c>
      <c r="H258" s="3">
        <v>96.4</v>
      </c>
      <c r="I258" s="3">
        <v>33.6</v>
      </c>
      <c r="J258" s="4">
        <v>1.6</v>
      </c>
      <c r="K258" s="4">
        <v>5.2</v>
      </c>
      <c r="L258" s="3">
        <v>0</v>
      </c>
      <c r="M258" s="3">
        <v>0</v>
      </c>
      <c r="N258" s="6">
        <v>-999</v>
      </c>
      <c r="O258" s="4">
        <v>12.1</v>
      </c>
      <c r="P258" s="4">
        <v>36.200000000000003</v>
      </c>
      <c r="Q258" s="4">
        <v>-2.9</v>
      </c>
      <c r="R258" s="4">
        <v>10.6</v>
      </c>
      <c r="S258" s="4">
        <v>6.6</v>
      </c>
      <c r="T258" s="19">
        <v>0.53</v>
      </c>
      <c r="U258" s="19">
        <v>1.0469999999999999</v>
      </c>
      <c r="V258" s="5">
        <f t="shared" si="9"/>
        <v>0</v>
      </c>
      <c r="W258" s="5">
        <f t="shared" si="8"/>
        <v>-999</v>
      </c>
      <c r="X258">
        <v>201806</v>
      </c>
      <c r="Y258">
        <v>2018</v>
      </c>
    </row>
    <row r="259" spans="1:25" x14ac:dyDescent="0.25">
      <c r="A259" s="20">
        <v>43253</v>
      </c>
      <c r="B259" s="3">
        <v>153</v>
      </c>
      <c r="C259" s="3">
        <v>10.09</v>
      </c>
      <c r="D259" s="3">
        <v>4.2</v>
      </c>
      <c r="E259" s="4">
        <v>8.4</v>
      </c>
      <c r="F259" s="4">
        <v>17.100000000000001</v>
      </c>
      <c r="G259" s="4">
        <v>-1.3</v>
      </c>
      <c r="H259" s="3">
        <v>96.8</v>
      </c>
      <c r="I259" s="3">
        <v>34.9</v>
      </c>
      <c r="J259" s="4">
        <v>1.1000000000000001</v>
      </c>
      <c r="K259" s="4">
        <v>4.0999999999999996</v>
      </c>
      <c r="L259" s="3">
        <v>0</v>
      </c>
      <c r="M259" s="3">
        <v>0</v>
      </c>
      <c r="N259" s="6">
        <v>-999</v>
      </c>
      <c r="O259" s="4">
        <v>13</v>
      </c>
      <c r="P259" s="4">
        <v>39.6</v>
      </c>
      <c r="Q259" s="4">
        <v>-3.8</v>
      </c>
      <c r="R259" s="4">
        <v>11.2</v>
      </c>
      <c r="S259" s="4">
        <v>6.8</v>
      </c>
      <c r="T259" s="19">
        <v>0.68</v>
      </c>
      <c r="U259" s="19">
        <v>1.2689999999999999</v>
      </c>
      <c r="V259" s="5">
        <f t="shared" si="9"/>
        <v>0</v>
      </c>
      <c r="W259" s="5">
        <f t="shared" si="8"/>
        <v>-999</v>
      </c>
      <c r="X259">
        <v>201806</v>
      </c>
      <c r="Y259">
        <v>2018</v>
      </c>
    </row>
    <row r="260" spans="1:25" x14ac:dyDescent="0.25">
      <c r="A260" s="20">
        <v>43254</v>
      </c>
      <c r="B260" s="3">
        <v>154</v>
      </c>
      <c r="C260" s="3">
        <v>25.03</v>
      </c>
      <c r="D260" s="3">
        <v>1.87</v>
      </c>
      <c r="E260" s="4">
        <v>8.5</v>
      </c>
      <c r="F260" s="4">
        <v>15.8</v>
      </c>
      <c r="G260" s="4">
        <v>2.1</v>
      </c>
      <c r="H260" s="3">
        <v>96.5</v>
      </c>
      <c r="I260" s="3">
        <v>47.4</v>
      </c>
      <c r="J260" s="4">
        <v>1.3</v>
      </c>
      <c r="K260" s="4">
        <v>5.2</v>
      </c>
      <c r="L260" s="3">
        <v>4.8259999999999996</v>
      </c>
      <c r="M260" s="3">
        <v>0</v>
      </c>
      <c r="N260" s="6">
        <v>-999</v>
      </c>
      <c r="O260" s="4">
        <v>10.3</v>
      </c>
      <c r="P260" s="4">
        <v>26.6</v>
      </c>
      <c r="Q260" s="4">
        <v>-0.5</v>
      </c>
      <c r="R260" s="4">
        <v>9.8000000000000007</v>
      </c>
      <c r="S260" s="4">
        <v>7.1</v>
      </c>
      <c r="T260" s="19">
        <v>0.85099999999999998</v>
      </c>
      <c r="U260" s="19">
        <v>0.94399999999999995</v>
      </c>
      <c r="V260" s="5">
        <f t="shared" si="9"/>
        <v>0</v>
      </c>
      <c r="W260" s="5">
        <f t="shared" si="8"/>
        <v>-999</v>
      </c>
      <c r="X260">
        <v>201806</v>
      </c>
      <c r="Y260">
        <v>2018</v>
      </c>
    </row>
    <row r="261" spans="1:25" x14ac:dyDescent="0.25">
      <c r="A261" s="20">
        <v>43255</v>
      </c>
      <c r="B261" s="3">
        <v>155</v>
      </c>
      <c r="C261" s="3">
        <v>21.43</v>
      </c>
      <c r="D261" s="3">
        <v>4.49</v>
      </c>
      <c r="E261" s="4">
        <v>4.9000000000000004</v>
      </c>
      <c r="F261" s="4">
        <v>10.3</v>
      </c>
      <c r="G261" s="4">
        <v>-3.4</v>
      </c>
      <c r="H261" s="3">
        <v>94.1</v>
      </c>
      <c r="I261" s="3">
        <v>29</v>
      </c>
      <c r="J261" s="4">
        <v>2.5</v>
      </c>
      <c r="K261" s="4">
        <v>5.9</v>
      </c>
      <c r="L261" s="3">
        <v>0</v>
      </c>
      <c r="M261" s="3">
        <v>0</v>
      </c>
      <c r="N261" s="6">
        <v>-999</v>
      </c>
      <c r="O261" s="4">
        <v>7.9</v>
      </c>
      <c r="P261" s="4">
        <v>29.6</v>
      </c>
      <c r="Q261" s="4">
        <v>-5.8</v>
      </c>
      <c r="R261" s="4">
        <v>8.6999999999999993</v>
      </c>
      <c r="S261" s="4">
        <v>7.1</v>
      </c>
      <c r="T261" s="19">
        <v>0.36299999999999999</v>
      </c>
      <c r="U261" s="19">
        <v>0.88900000000000001</v>
      </c>
      <c r="V261" s="5">
        <f t="shared" si="9"/>
        <v>0</v>
      </c>
      <c r="W261" s="5">
        <f t="shared" ref="W261:W324" si="10">IF(V261&gt;0,N261,-999)</f>
        <v>-999</v>
      </c>
      <c r="X261">
        <v>201806</v>
      </c>
      <c r="Y261">
        <v>2018</v>
      </c>
    </row>
    <row r="262" spans="1:25" x14ac:dyDescent="0.25">
      <c r="A262" s="20">
        <v>43256</v>
      </c>
      <c r="B262" s="3">
        <v>156</v>
      </c>
      <c r="C262" s="3">
        <v>28.81</v>
      </c>
      <c r="D262" s="3">
        <v>4.04</v>
      </c>
      <c r="E262" s="4">
        <v>5</v>
      </c>
      <c r="F262" s="4">
        <v>13</v>
      </c>
      <c r="G262" s="4">
        <v>-4.2</v>
      </c>
      <c r="H262" s="3">
        <v>94.9</v>
      </c>
      <c r="I262" s="3">
        <v>30.4</v>
      </c>
      <c r="J262" s="4">
        <v>1.3</v>
      </c>
      <c r="K262" s="4">
        <v>5.0999999999999996</v>
      </c>
      <c r="L262" s="3">
        <v>0</v>
      </c>
      <c r="M262" s="3">
        <v>0</v>
      </c>
      <c r="N262" s="6">
        <v>-999</v>
      </c>
      <c r="O262" s="4">
        <v>9.1</v>
      </c>
      <c r="P262" s="4">
        <v>37.299999999999997</v>
      </c>
      <c r="Q262" s="4">
        <v>-6.1</v>
      </c>
      <c r="R262" s="4">
        <v>8.6999999999999993</v>
      </c>
      <c r="S262" s="4">
        <v>7</v>
      </c>
      <c r="T262" s="19">
        <v>0.45500000000000002</v>
      </c>
      <c r="U262" s="19">
        <v>1.042</v>
      </c>
      <c r="V262" s="5">
        <f t="shared" ref="V262:V325" si="11">IF(X262&lt;X263,M262,0)</f>
        <v>0</v>
      </c>
      <c r="W262" s="5">
        <f t="shared" si="10"/>
        <v>-999</v>
      </c>
      <c r="X262">
        <v>201806</v>
      </c>
      <c r="Y262">
        <v>2018</v>
      </c>
    </row>
    <row r="263" spans="1:25" x14ac:dyDescent="0.25">
      <c r="A263" s="20">
        <v>43257</v>
      </c>
      <c r="B263" s="3">
        <v>157</v>
      </c>
      <c r="C263" s="3">
        <v>23.76</v>
      </c>
      <c r="D263" s="3">
        <v>5.42</v>
      </c>
      <c r="E263" s="4">
        <v>9</v>
      </c>
      <c r="F263" s="4">
        <v>19</v>
      </c>
      <c r="G263" s="4">
        <v>-3.6</v>
      </c>
      <c r="H263" s="3">
        <v>96.7</v>
      </c>
      <c r="I263" s="3">
        <v>27.4</v>
      </c>
      <c r="J263" s="4">
        <v>1.4</v>
      </c>
      <c r="K263" s="4">
        <v>4.5999999999999996</v>
      </c>
      <c r="L263" s="3">
        <v>0</v>
      </c>
      <c r="M263" s="3">
        <v>0</v>
      </c>
      <c r="N263" s="6">
        <v>-999</v>
      </c>
      <c r="O263" s="4">
        <v>13.8</v>
      </c>
      <c r="P263" s="4">
        <v>39.1</v>
      </c>
      <c r="Q263" s="4">
        <v>-6.4</v>
      </c>
      <c r="R263" s="4">
        <v>11.3</v>
      </c>
      <c r="S263" s="4">
        <v>6.9</v>
      </c>
      <c r="T263" s="19">
        <v>0.60199999999999998</v>
      </c>
      <c r="U263" s="19">
        <v>1.595</v>
      </c>
      <c r="V263" s="5">
        <f t="shared" si="11"/>
        <v>0</v>
      </c>
      <c r="W263" s="5">
        <f t="shared" si="10"/>
        <v>-999</v>
      </c>
      <c r="X263">
        <v>201806</v>
      </c>
      <c r="Y263">
        <v>2018</v>
      </c>
    </row>
    <row r="264" spans="1:25" x14ac:dyDescent="0.25">
      <c r="A264" s="20">
        <v>43258</v>
      </c>
      <c r="B264" s="3">
        <v>158</v>
      </c>
      <c r="C264" s="3">
        <v>16.91</v>
      </c>
      <c r="D264" s="3">
        <v>4.49</v>
      </c>
      <c r="E264" s="4">
        <v>10.5</v>
      </c>
      <c r="F264" s="4">
        <v>20.2</v>
      </c>
      <c r="G264" s="4">
        <v>0.3</v>
      </c>
      <c r="H264" s="3">
        <v>98.5</v>
      </c>
      <c r="I264" s="3">
        <v>30.7</v>
      </c>
      <c r="J264" s="4">
        <v>1.3</v>
      </c>
      <c r="K264" s="4">
        <v>5.8</v>
      </c>
      <c r="L264" s="3">
        <v>3.81</v>
      </c>
      <c r="M264" s="3">
        <v>0</v>
      </c>
      <c r="N264" s="6">
        <v>-999</v>
      </c>
      <c r="O264" s="4">
        <v>15.2</v>
      </c>
      <c r="P264" s="4">
        <v>43.9</v>
      </c>
      <c r="Q264" s="4">
        <v>-3.2</v>
      </c>
      <c r="R264" s="4">
        <v>12.7</v>
      </c>
      <c r="S264" s="4">
        <v>7.2</v>
      </c>
      <c r="T264" s="19">
        <v>0.72699999999999998</v>
      </c>
      <c r="U264" s="19">
        <v>1.64</v>
      </c>
      <c r="V264" s="5">
        <f t="shared" si="11"/>
        <v>0</v>
      </c>
      <c r="W264" s="5">
        <f t="shared" si="10"/>
        <v>-999</v>
      </c>
      <c r="X264">
        <v>201806</v>
      </c>
      <c r="Y264">
        <v>2018</v>
      </c>
    </row>
    <row r="265" spans="1:25" x14ac:dyDescent="0.25">
      <c r="A265" s="20">
        <v>43259</v>
      </c>
      <c r="B265" s="3">
        <v>159</v>
      </c>
      <c r="C265" s="3">
        <v>10.31</v>
      </c>
      <c r="D265" s="3">
        <v>2.99</v>
      </c>
      <c r="E265" s="4">
        <v>9.3000000000000007</v>
      </c>
      <c r="F265" s="4">
        <v>15.4</v>
      </c>
      <c r="G265" s="4">
        <v>-0.5</v>
      </c>
      <c r="H265" s="3">
        <v>99.2</v>
      </c>
      <c r="I265" s="3">
        <v>34.299999999999997</v>
      </c>
      <c r="J265" s="4">
        <v>1.4</v>
      </c>
      <c r="K265" s="4">
        <v>6.5</v>
      </c>
      <c r="L265" s="3">
        <v>2.286</v>
      </c>
      <c r="M265" s="3">
        <v>0</v>
      </c>
      <c r="N265" s="6">
        <v>-999</v>
      </c>
      <c r="O265" s="4">
        <v>10.7</v>
      </c>
      <c r="P265" s="4">
        <v>22.9</v>
      </c>
      <c r="Q265" s="4">
        <v>-1.2</v>
      </c>
      <c r="R265" s="4">
        <v>10.5</v>
      </c>
      <c r="S265" s="4">
        <v>7.7</v>
      </c>
      <c r="T265" s="19">
        <v>0.6</v>
      </c>
      <c r="U265" s="19">
        <v>1.149</v>
      </c>
      <c r="V265" s="5">
        <f t="shared" si="11"/>
        <v>0</v>
      </c>
      <c r="W265" s="5">
        <f t="shared" si="10"/>
        <v>-999</v>
      </c>
      <c r="X265">
        <v>201806</v>
      </c>
      <c r="Y265">
        <v>2018</v>
      </c>
    </row>
    <row r="266" spans="1:25" x14ac:dyDescent="0.25">
      <c r="A266" s="20">
        <v>43260</v>
      </c>
      <c r="B266" s="3">
        <v>160</v>
      </c>
      <c r="C266" s="3">
        <v>17.59</v>
      </c>
      <c r="D266" s="3">
        <v>1.33</v>
      </c>
      <c r="E266" s="4">
        <v>4.9000000000000004</v>
      </c>
      <c r="F266" s="4">
        <v>7.6</v>
      </c>
      <c r="G266" s="4">
        <v>1.6</v>
      </c>
      <c r="H266" s="3">
        <v>98.1</v>
      </c>
      <c r="I266" s="3">
        <v>68.900000000000006</v>
      </c>
      <c r="J266" s="4">
        <v>1.4</v>
      </c>
      <c r="K266" s="4">
        <v>6</v>
      </c>
      <c r="L266" s="3">
        <v>9.1440000000000001</v>
      </c>
      <c r="M266" s="3">
        <v>0</v>
      </c>
      <c r="N266" s="6">
        <v>-999</v>
      </c>
      <c r="O266" s="4">
        <v>8</v>
      </c>
      <c r="P266" s="4">
        <v>22.1</v>
      </c>
      <c r="Q266" s="4">
        <v>0.8</v>
      </c>
      <c r="R266" s="4">
        <v>9.4</v>
      </c>
      <c r="S266" s="4">
        <v>7.8</v>
      </c>
      <c r="T266" s="19">
        <v>0.71899999999999997</v>
      </c>
      <c r="U266" s="19">
        <v>0.32500000000000001</v>
      </c>
      <c r="V266" s="5">
        <f t="shared" si="11"/>
        <v>0</v>
      </c>
      <c r="W266" s="5">
        <f t="shared" si="10"/>
        <v>-999</v>
      </c>
      <c r="X266">
        <v>201806</v>
      </c>
      <c r="Y266">
        <v>2018</v>
      </c>
    </row>
    <row r="267" spans="1:25" x14ac:dyDescent="0.25">
      <c r="A267" s="20">
        <v>43261</v>
      </c>
      <c r="B267" s="3">
        <v>161</v>
      </c>
      <c r="C267" s="3">
        <v>20.88</v>
      </c>
      <c r="D267" s="3">
        <v>3.08</v>
      </c>
      <c r="E267" s="4">
        <v>2.8</v>
      </c>
      <c r="F267" s="4">
        <v>7.1</v>
      </c>
      <c r="G267" s="4">
        <v>-0.2</v>
      </c>
      <c r="H267" s="3">
        <v>92</v>
      </c>
      <c r="I267" s="3">
        <v>43.2</v>
      </c>
      <c r="J267" s="4">
        <v>3</v>
      </c>
      <c r="K267" s="4">
        <v>7.3</v>
      </c>
      <c r="L267" s="3">
        <v>0</v>
      </c>
      <c r="M267" s="3">
        <v>0</v>
      </c>
      <c r="N267" s="6">
        <v>-999</v>
      </c>
      <c r="O267" s="4">
        <v>4.9000000000000004</v>
      </c>
      <c r="P267" s="4">
        <v>19.100000000000001</v>
      </c>
      <c r="Q267" s="4">
        <v>-2.8</v>
      </c>
      <c r="R267" s="4">
        <v>6.3</v>
      </c>
      <c r="S267" s="4">
        <v>7.5</v>
      </c>
      <c r="T267" s="19">
        <v>0.436</v>
      </c>
      <c r="U267" s="19">
        <v>0.57299999999999995</v>
      </c>
      <c r="V267" s="5">
        <f t="shared" si="11"/>
        <v>0</v>
      </c>
      <c r="W267" s="5">
        <f t="shared" si="10"/>
        <v>-999</v>
      </c>
      <c r="X267">
        <v>201806</v>
      </c>
      <c r="Y267">
        <v>2018</v>
      </c>
    </row>
    <row r="268" spans="1:25" x14ac:dyDescent="0.25">
      <c r="A268" s="20">
        <v>43262</v>
      </c>
      <c r="B268" s="3">
        <v>162</v>
      </c>
      <c r="C268" s="3">
        <v>21.6</v>
      </c>
      <c r="D268" s="3">
        <v>5.2</v>
      </c>
      <c r="E268" s="4">
        <v>3.1</v>
      </c>
      <c r="F268" s="4">
        <v>9.5</v>
      </c>
      <c r="G268" s="4">
        <v>-1.7</v>
      </c>
      <c r="H268" s="3">
        <v>97.5</v>
      </c>
      <c r="I268" s="3">
        <v>33.1</v>
      </c>
      <c r="J268" s="4">
        <v>2.5</v>
      </c>
      <c r="K268" s="4">
        <v>7</v>
      </c>
      <c r="L268" s="3">
        <v>3.048</v>
      </c>
      <c r="M268" s="3">
        <v>0</v>
      </c>
      <c r="N268" s="6">
        <v>-999</v>
      </c>
      <c r="O268" s="4">
        <v>5</v>
      </c>
      <c r="P268" s="4">
        <v>24.1</v>
      </c>
      <c r="Q268" s="4">
        <v>-3</v>
      </c>
      <c r="R268" s="4">
        <v>5.9</v>
      </c>
      <c r="S268" s="4">
        <v>7.1</v>
      </c>
      <c r="T268" s="19">
        <v>0.39300000000000002</v>
      </c>
      <c r="U268" s="19">
        <v>0.79400000000000004</v>
      </c>
      <c r="V268" s="5">
        <f t="shared" si="11"/>
        <v>0</v>
      </c>
      <c r="W268" s="5">
        <f t="shared" si="10"/>
        <v>-999</v>
      </c>
      <c r="X268">
        <v>201806</v>
      </c>
      <c r="Y268">
        <v>2018</v>
      </c>
    </row>
    <row r="269" spans="1:25" x14ac:dyDescent="0.25">
      <c r="A269" s="20">
        <v>43263</v>
      </c>
      <c r="B269" s="3">
        <v>163</v>
      </c>
      <c r="C269" s="3">
        <v>14.91</v>
      </c>
      <c r="D269" s="3">
        <v>3.98</v>
      </c>
      <c r="E269" s="4">
        <v>5.6</v>
      </c>
      <c r="F269" s="4">
        <v>12.7</v>
      </c>
      <c r="G269" s="4">
        <v>-4.8</v>
      </c>
      <c r="H269" s="3">
        <v>97.8</v>
      </c>
      <c r="I269" s="3">
        <v>27.9</v>
      </c>
      <c r="J269" s="4">
        <v>1.1000000000000001</v>
      </c>
      <c r="K269" s="4">
        <v>4.8</v>
      </c>
      <c r="L269" s="3">
        <v>0</v>
      </c>
      <c r="M269" s="3">
        <v>0</v>
      </c>
      <c r="N269" s="6">
        <v>-999</v>
      </c>
      <c r="O269" s="4">
        <v>8.6</v>
      </c>
      <c r="P269" s="4">
        <v>27.4</v>
      </c>
      <c r="Q269" s="4">
        <v>-5.9</v>
      </c>
      <c r="R269" s="4">
        <v>7.8</v>
      </c>
      <c r="S269" s="4">
        <v>6.8</v>
      </c>
      <c r="T269" s="19">
        <v>0.41</v>
      </c>
      <c r="U269" s="19">
        <v>1.0589999999999999</v>
      </c>
      <c r="V269" s="5">
        <f t="shared" si="11"/>
        <v>0</v>
      </c>
      <c r="W269" s="5">
        <f t="shared" si="10"/>
        <v>-999</v>
      </c>
      <c r="X269">
        <v>201806</v>
      </c>
      <c r="Y269">
        <v>2018</v>
      </c>
    </row>
    <row r="270" spans="1:25" x14ac:dyDescent="0.25">
      <c r="A270" s="20">
        <v>43264</v>
      </c>
      <c r="B270" s="3">
        <v>164</v>
      </c>
      <c r="C270" s="3">
        <v>13.92</v>
      </c>
      <c r="D270" s="3">
        <v>2.68</v>
      </c>
      <c r="E270" s="4">
        <v>5.8</v>
      </c>
      <c r="F270" s="4">
        <v>14.5</v>
      </c>
      <c r="G270" s="4">
        <v>-1.2</v>
      </c>
      <c r="H270" s="3">
        <v>95.6</v>
      </c>
      <c r="I270" s="3">
        <v>37.1</v>
      </c>
      <c r="J270" s="4">
        <v>1.5</v>
      </c>
      <c r="K270" s="4">
        <v>5.8</v>
      </c>
      <c r="L270" s="3">
        <v>8.3819999999999997</v>
      </c>
      <c r="M270" s="3">
        <v>0</v>
      </c>
      <c r="N270" s="6">
        <v>-999</v>
      </c>
      <c r="O270" s="4">
        <v>8.6</v>
      </c>
      <c r="P270" s="4">
        <v>34.6</v>
      </c>
      <c r="Q270" s="4">
        <v>-2.9</v>
      </c>
      <c r="R270" s="4">
        <v>8.4</v>
      </c>
      <c r="S270" s="4">
        <v>6.8</v>
      </c>
      <c r="T270" s="19">
        <v>0.61199999999999999</v>
      </c>
      <c r="U270" s="19">
        <v>1.038</v>
      </c>
      <c r="V270" s="5">
        <f t="shared" si="11"/>
        <v>0</v>
      </c>
      <c r="W270" s="5">
        <f t="shared" si="10"/>
        <v>-999</v>
      </c>
      <c r="X270">
        <v>201806</v>
      </c>
      <c r="Y270">
        <v>2018</v>
      </c>
    </row>
    <row r="271" spans="1:25" x14ac:dyDescent="0.25">
      <c r="A271" s="20">
        <v>43265</v>
      </c>
      <c r="B271" s="3">
        <v>165</v>
      </c>
      <c r="C271" s="3">
        <v>14.73</v>
      </c>
      <c r="D271" s="3">
        <v>1.99</v>
      </c>
      <c r="E271" s="4">
        <v>5</v>
      </c>
      <c r="F271" s="4">
        <v>11.5</v>
      </c>
      <c r="G271" s="4">
        <v>0.7</v>
      </c>
      <c r="H271" s="3">
        <v>98.6</v>
      </c>
      <c r="I271" s="3">
        <v>54.2</v>
      </c>
      <c r="J271" s="4">
        <v>1.6</v>
      </c>
      <c r="K271" s="4">
        <v>4.5999999999999996</v>
      </c>
      <c r="L271" s="3">
        <v>2.794</v>
      </c>
      <c r="M271" s="3">
        <v>0</v>
      </c>
      <c r="N271" s="6">
        <v>-999</v>
      </c>
      <c r="O271" s="4">
        <v>8</v>
      </c>
      <c r="P271" s="4">
        <v>22.6</v>
      </c>
      <c r="Q271" s="4">
        <v>-0.5</v>
      </c>
      <c r="R271" s="4">
        <v>8.1999999999999993</v>
      </c>
      <c r="S271" s="4">
        <v>6.9</v>
      </c>
      <c r="T271" s="19">
        <v>0.73499999999999999</v>
      </c>
      <c r="U271" s="19">
        <v>0.621</v>
      </c>
      <c r="V271" s="5">
        <f t="shared" si="11"/>
        <v>0</v>
      </c>
      <c r="W271" s="5">
        <f t="shared" si="10"/>
        <v>-999</v>
      </c>
      <c r="X271">
        <v>201806</v>
      </c>
      <c r="Y271">
        <v>2018</v>
      </c>
    </row>
    <row r="272" spans="1:25" x14ac:dyDescent="0.25">
      <c r="A272" s="20">
        <v>43266</v>
      </c>
      <c r="B272" s="3">
        <v>166</v>
      </c>
      <c r="C272" s="3">
        <v>28.11</v>
      </c>
      <c r="D272" s="3">
        <v>2.44</v>
      </c>
      <c r="E272" s="4">
        <v>6</v>
      </c>
      <c r="F272" s="4">
        <v>13</v>
      </c>
      <c r="G272" s="4">
        <v>-1.4</v>
      </c>
      <c r="H272" s="3">
        <v>99.1</v>
      </c>
      <c r="I272" s="3">
        <v>45.7</v>
      </c>
      <c r="J272" s="4">
        <v>1.2</v>
      </c>
      <c r="K272" s="4">
        <v>5.8</v>
      </c>
      <c r="L272" s="3">
        <v>1.27</v>
      </c>
      <c r="M272" s="3">
        <v>0</v>
      </c>
      <c r="N272" s="6">
        <v>-999</v>
      </c>
      <c r="O272" s="4">
        <v>7.7</v>
      </c>
      <c r="P272" s="4">
        <v>30.7</v>
      </c>
      <c r="Q272" s="4">
        <v>-1.9</v>
      </c>
      <c r="R272" s="4">
        <v>8.3000000000000007</v>
      </c>
      <c r="S272" s="4">
        <v>6.9</v>
      </c>
      <c r="T272" s="19">
        <v>0.68400000000000005</v>
      </c>
      <c r="U272" s="19">
        <v>0.81299999999999994</v>
      </c>
      <c r="V272" s="5">
        <f t="shared" si="11"/>
        <v>0</v>
      </c>
      <c r="W272" s="5">
        <f t="shared" si="10"/>
        <v>-999</v>
      </c>
      <c r="X272">
        <v>201806</v>
      </c>
      <c r="Y272">
        <v>2018</v>
      </c>
    </row>
    <row r="273" spans="1:25" x14ac:dyDescent="0.25">
      <c r="A273" s="20">
        <v>43267</v>
      </c>
      <c r="B273" s="3">
        <v>167</v>
      </c>
      <c r="C273" s="3">
        <v>27.83</v>
      </c>
      <c r="D273" s="3">
        <v>5.19</v>
      </c>
      <c r="E273" s="4">
        <v>10.6</v>
      </c>
      <c r="F273" s="4">
        <v>17.3</v>
      </c>
      <c r="G273" s="4">
        <v>3.8</v>
      </c>
      <c r="H273" s="3">
        <v>95.3</v>
      </c>
      <c r="I273" s="3">
        <v>38.9</v>
      </c>
      <c r="J273" s="4">
        <v>3.1</v>
      </c>
      <c r="K273" s="4">
        <v>7.6</v>
      </c>
      <c r="L273" s="3">
        <v>0</v>
      </c>
      <c r="M273" s="3">
        <v>0</v>
      </c>
      <c r="N273" s="6">
        <v>-999</v>
      </c>
      <c r="O273" s="4">
        <v>13.2</v>
      </c>
      <c r="P273" s="4">
        <v>34.4</v>
      </c>
      <c r="Q273" s="4">
        <v>-0.1</v>
      </c>
      <c r="R273" s="4">
        <v>11.7</v>
      </c>
      <c r="S273" s="4">
        <v>7</v>
      </c>
      <c r="T273" s="19">
        <v>0.76800000000000002</v>
      </c>
      <c r="U273" s="19">
        <v>1.206</v>
      </c>
      <c r="V273" s="5">
        <f t="shared" si="11"/>
        <v>0</v>
      </c>
      <c r="W273" s="5">
        <f t="shared" si="10"/>
        <v>-999</v>
      </c>
      <c r="X273">
        <v>201806</v>
      </c>
      <c r="Y273">
        <v>2018</v>
      </c>
    </row>
    <row r="274" spans="1:25" x14ac:dyDescent="0.25">
      <c r="A274" s="20">
        <v>43268</v>
      </c>
      <c r="B274" s="3">
        <v>168</v>
      </c>
      <c r="C274" s="3">
        <v>30.17</v>
      </c>
      <c r="D274" s="3">
        <v>5.28</v>
      </c>
      <c r="E274" s="4">
        <v>12</v>
      </c>
      <c r="F274" s="4">
        <v>19.3</v>
      </c>
      <c r="G274" s="4">
        <v>0.7</v>
      </c>
      <c r="H274" s="3">
        <v>97.5</v>
      </c>
      <c r="I274" s="3">
        <v>29.4</v>
      </c>
      <c r="J274" s="4">
        <v>2</v>
      </c>
      <c r="K274" s="4">
        <v>6.8</v>
      </c>
      <c r="L274" s="3">
        <v>0</v>
      </c>
      <c r="M274" s="3">
        <v>0</v>
      </c>
      <c r="N274" s="6">
        <v>-999</v>
      </c>
      <c r="O274" s="4">
        <v>14.2</v>
      </c>
      <c r="P274" s="4">
        <v>35.5</v>
      </c>
      <c r="Q274" s="4">
        <v>-2.4</v>
      </c>
      <c r="R274" s="4">
        <v>12.5</v>
      </c>
      <c r="S274" s="4">
        <v>7.4</v>
      </c>
      <c r="T274" s="19">
        <v>0.65800000000000003</v>
      </c>
      <c r="U274" s="19">
        <v>1.58</v>
      </c>
      <c r="V274" s="5">
        <f t="shared" si="11"/>
        <v>0</v>
      </c>
      <c r="W274" s="5">
        <f t="shared" si="10"/>
        <v>-999</v>
      </c>
      <c r="X274">
        <v>201806</v>
      </c>
      <c r="Y274">
        <v>2018</v>
      </c>
    </row>
    <row r="275" spans="1:25" x14ac:dyDescent="0.25">
      <c r="A275" s="20">
        <v>43269</v>
      </c>
      <c r="B275" s="3">
        <v>169</v>
      </c>
      <c r="C275" s="3">
        <v>23.26</v>
      </c>
      <c r="D275" s="3">
        <v>5.79</v>
      </c>
      <c r="E275" s="4">
        <v>14</v>
      </c>
      <c r="F275" s="4">
        <v>21.8</v>
      </c>
      <c r="G275" s="4">
        <v>1.8</v>
      </c>
      <c r="H275" s="3">
        <v>93.1</v>
      </c>
      <c r="I275" s="3">
        <v>24.1</v>
      </c>
      <c r="J275" s="4">
        <v>2.2999999999999998</v>
      </c>
      <c r="K275" s="4">
        <v>8</v>
      </c>
      <c r="L275" s="3">
        <v>0</v>
      </c>
      <c r="M275" s="3">
        <v>0</v>
      </c>
      <c r="N275" s="6">
        <v>-999</v>
      </c>
      <c r="O275" s="4">
        <v>16.600000000000001</v>
      </c>
      <c r="P275" s="4">
        <v>38</v>
      </c>
      <c r="Q275" s="4">
        <v>-2.4</v>
      </c>
      <c r="R275" s="4">
        <v>14</v>
      </c>
      <c r="S275" s="4">
        <v>7.8</v>
      </c>
      <c r="T275" s="19">
        <v>0.629</v>
      </c>
      <c r="U275" s="19">
        <v>1.982</v>
      </c>
      <c r="V275" s="5">
        <f t="shared" si="11"/>
        <v>0</v>
      </c>
      <c r="W275" s="5">
        <f t="shared" si="10"/>
        <v>-999</v>
      </c>
      <c r="X275">
        <v>201806</v>
      </c>
      <c r="Y275">
        <v>2018</v>
      </c>
    </row>
    <row r="276" spans="1:25" x14ac:dyDescent="0.25">
      <c r="A276" s="20">
        <v>43270</v>
      </c>
      <c r="B276" s="3">
        <v>170</v>
      </c>
      <c r="C276" s="3">
        <v>19.760000000000002</v>
      </c>
      <c r="D276" s="3">
        <v>4.54</v>
      </c>
      <c r="E276" s="4">
        <v>15</v>
      </c>
      <c r="F276" s="4">
        <v>24.6</v>
      </c>
      <c r="G276" s="4">
        <v>3.4</v>
      </c>
      <c r="H276" s="3">
        <v>98.6</v>
      </c>
      <c r="I276" s="3">
        <v>29.2</v>
      </c>
      <c r="J276" s="4">
        <v>1</v>
      </c>
      <c r="K276" s="4">
        <v>4.5999999999999996</v>
      </c>
      <c r="L276" s="3">
        <v>0</v>
      </c>
      <c r="M276" s="3">
        <v>0</v>
      </c>
      <c r="N276" s="6">
        <v>-999</v>
      </c>
      <c r="O276" s="4">
        <v>18</v>
      </c>
      <c r="P276" s="4">
        <v>45.3</v>
      </c>
      <c r="Q276" s="4">
        <v>-0.4</v>
      </c>
      <c r="R276" s="4">
        <v>15.3</v>
      </c>
      <c r="S276" s="4">
        <v>8.4</v>
      </c>
      <c r="T276" s="19">
        <v>0.90300000000000002</v>
      </c>
      <c r="U276" s="19">
        <v>2.1890000000000001</v>
      </c>
      <c r="V276" s="5">
        <f t="shared" si="11"/>
        <v>0</v>
      </c>
      <c r="W276" s="5">
        <f t="shared" si="10"/>
        <v>-999</v>
      </c>
      <c r="X276">
        <v>201806</v>
      </c>
      <c r="Y276">
        <v>2018</v>
      </c>
    </row>
    <row r="277" spans="1:25" x14ac:dyDescent="0.25">
      <c r="A277" s="20">
        <v>43271</v>
      </c>
      <c r="B277" s="3">
        <v>171</v>
      </c>
      <c r="C277" s="3">
        <v>11.14</v>
      </c>
      <c r="D277" s="3">
        <v>3.77</v>
      </c>
      <c r="E277" s="4">
        <v>14.1</v>
      </c>
      <c r="F277" s="4">
        <v>24.7</v>
      </c>
      <c r="G277" s="4">
        <v>5.0999999999999996</v>
      </c>
      <c r="H277" s="3">
        <v>98.8</v>
      </c>
      <c r="I277" s="3">
        <v>25.5</v>
      </c>
      <c r="J277" s="4">
        <v>1</v>
      </c>
      <c r="K277" s="4">
        <v>5.6</v>
      </c>
      <c r="L277" s="3">
        <v>13.208</v>
      </c>
      <c r="M277" s="3">
        <v>0</v>
      </c>
      <c r="N277" s="6">
        <v>-999</v>
      </c>
      <c r="O277" s="4">
        <v>16.600000000000001</v>
      </c>
      <c r="P277" s="4">
        <v>50.3</v>
      </c>
      <c r="Q277" s="4">
        <v>1.6</v>
      </c>
      <c r="R277" s="4">
        <v>14.8</v>
      </c>
      <c r="S277" s="4">
        <v>9</v>
      </c>
      <c r="T277" s="19">
        <v>0.79300000000000004</v>
      </c>
      <c r="U277" s="19">
        <v>2.3180000000000001</v>
      </c>
      <c r="V277" s="5">
        <f t="shared" si="11"/>
        <v>0</v>
      </c>
      <c r="W277" s="5">
        <f t="shared" si="10"/>
        <v>-999</v>
      </c>
      <c r="X277">
        <v>201806</v>
      </c>
      <c r="Y277">
        <v>2018</v>
      </c>
    </row>
    <row r="278" spans="1:25" x14ac:dyDescent="0.25">
      <c r="A278" s="20">
        <v>43272</v>
      </c>
      <c r="B278" s="3">
        <v>172</v>
      </c>
      <c r="C278" s="3">
        <v>11.83</v>
      </c>
      <c r="D278" s="3">
        <v>1.77</v>
      </c>
      <c r="E278" s="4">
        <v>12</v>
      </c>
      <c r="F278" s="4">
        <v>20.7</v>
      </c>
      <c r="G278" s="4">
        <v>4.9000000000000004</v>
      </c>
      <c r="H278" s="3">
        <v>99.3</v>
      </c>
      <c r="I278" s="3">
        <v>45.2</v>
      </c>
      <c r="J278" s="4">
        <v>0.8</v>
      </c>
      <c r="K278" s="4">
        <v>6</v>
      </c>
      <c r="L278" s="3">
        <v>1.27</v>
      </c>
      <c r="M278" s="3">
        <v>0</v>
      </c>
      <c r="N278" s="6">
        <v>-999</v>
      </c>
      <c r="O278" s="4">
        <v>12.5</v>
      </c>
      <c r="P278" s="4">
        <v>31.7</v>
      </c>
      <c r="Q278" s="4">
        <v>2.8</v>
      </c>
      <c r="R278" s="4">
        <v>13.2</v>
      </c>
      <c r="S278" s="4">
        <v>9.4</v>
      </c>
      <c r="T278" s="19">
        <v>1.103</v>
      </c>
      <c r="U278" s="19">
        <v>1.3380000000000001</v>
      </c>
      <c r="V278" s="5">
        <f t="shared" si="11"/>
        <v>0</v>
      </c>
      <c r="W278" s="5">
        <f t="shared" si="10"/>
        <v>-999</v>
      </c>
      <c r="X278">
        <v>201806</v>
      </c>
      <c r="Y278">
        <v>2018</v>
      </c>
    </row>
    <row r="279" spans="1:25" x14ac:dyDescent="0.25">
      <c r="A279" s="20">
        <v>43273</v>
      </c>
      <c r="B279" s="3">
        <v>173</v>
      </c>
      <c r="C279" s="3">
        <v>12.72</v>
      </c>
      <c r="D279" s="3">
        <v>2.0699999999999998</v>
      </c>
      <c r="E279" s="4">
        <v>10.4</v>
      </c>
      <c r="F279" s="4">
        <v>15.5</v>
      </c>
      <c r="G279" s="4">
        <v>4.5</v>
      </c>
      <c r="H279" s="3">
        <v>99.4</v>
      </c>
      <c r="I279" s="3">
        <v>56.2</v>
      </c>
      <c r="J279" s="4">
        <v>1.5</v>
      </c>
      <c r="K279" s="4">
        <v>6</v>
      </c>
      <c r="L279" s="3">
        <v>0</v>
      </c>
      <c r="M279" s="3">
        <v>0</v>
      </c>
      <c r="N279" s="6">
        <v>-999</v>
      </c>
      <c r="O279" s="4">
        <v>11.2</v>
      </c>
      <c r="P279" s="4">
        <v>23.1</v>
      </c>
      <c r="Q279" s="4">
        <v>2.2999999999999998</v>
      </c>
      <c r="R279" s="4">
        <v>11.3</v>
      </c>
      <c r="S279" s="4">
        <v>9.4</v>
      </c>
      <c r="T279" s="19">
        <v>0.98899999999999999</v>
      </c>
      <c r="U279" s="19">
        <v>0.77100000000000002</v>
      </c>
      <c r="V279" s="5">
        <f t="shared" si="11"/>
        <v>0</v>
      </c>
      <c r="W279" s="5">
        <f t="shared" si="10"/>
        <v>-999</v>
      </c>
      <c r="X279">
        <v>201806</v>
      </c>
      <c r="Y279">
        <v>2018</v>
      </c>
    </row>
    <row r="280" spans="1:25" x14ac:dyDescent="0.25">
      <c r="A280" s="20">
        <v>43274</v>
      </c>
      <c r="B280" s="3">
        <v>174</v>
      </c>
      <c r="C280" s="3">
        <v>25.31</v>
      </c>
      <c r="D280" s="3">
        <v>2.34</v>
      </c>
      <c r="E280" s="4">
        <v>10.199999999999999</v>
      </c>
      <c r="F280" s="4">
        <v>17</v>
      </c>
      <c r="G280" s="4">
        <v>4.5</v>
      </c>
      <c r="H280" s="3">
        <v>98.9</v>
      </c>
      <c r="I280" s="3">
        <v>58.9</v>
      </c>
      <c r="J280" s="4">
        <v>1.5</v>
      </c>
      <c r="K280" s="4">
        <v>4.8</v>
      </c>
      <c r="L280" s="3">
        <v>0.254</v>
      </c>
      <c r="M280" s="3">
        <v>0</v>
      </c>
      <c r="N280" s="6">
        <v>-999</v>
      </c>
      <c r="O280" s="4">
        <v>12.1</v>
      </c>
      <c r="P280" s="4">
        <v>28.1</v>
      </c>
      <c r="Q280" s="4">
        <v>1.9</v>
      </c>
      <c r="R280" s="4">
        <v>11.9</v>
      </c>
      <c r="S280" s="4">
        <v>9.1999999999999993</v>
      </c>
      <c r="T280" s="19">
        <v>1.141</v>
      </c>
      <c r="U280" s="19">
        <v>0.79600000000000004</v>
      </c>
      <c r="V280" s="5">
        <f t="shared" si="11"/>
        <v>0</v>
      </c>
      <c r="W280" s="5">
        <f t="shared" si="10"/>
        <v>-999</v>
      </c>
      <c r="X280">
        <v>201806</v>
      </c>
      <c r="Y280">
        <v>2018</v>
      </c>
    </row>
    <row r="281" spans="1:25" x14ac:dyDescent="0.25">
      <c r="A281" s="20">
        <v>43275</v>
      </c>
      <c r="B281" s="3">
        <v>175</v>
      </c>
      <c r="C281" s="3">
        <v>18.98</v>
      </c>
      <c r="D281" s="3">
        <v>4.79</v>
      </c>
      <c r="E281" s="4">
        <v>14.7</v>
      </c>
      <c r="F281" s="4">
        <v>22.8</v>
      </c>
      <c r="G281" s="4">
        <v>2.7</v>
      </c>
      <c r="H281" s="3">
        <v>99.5</v>
      </c>
      <c r="I281" s="3">
        <v>31.1</v>
      </c>
      <c r="J281" s="4">
        <v>1.6</v>
      </c>
      <c r="K281" s="4">
        <v>5</v>
      </c>
      <c r="L281" s="3">
        <v>0</v>
      </c>
      <c r="M281" s="3">
        <v>0</v>
      </c>
      <c r="N281" s="6">
        <v>-999</v>
      </c>
      <c r="O281" s="4">
        <v>16.7</v>
      </c>
      <c r="P281" s="4">
        <v>40.4</v>
      </c>
      <c r="Q281" s="4">
        <v>-0.2</v>
      </c>
      <c r="R281" s="4">
        <v>14</v>
      </c>
      <c r="S281" s="4">
        <v>9.1</v>
      </c>
      <c r="T281" s="19">
        <v>0.86299999999999999</v>
      </c>
      <c r="U281" s="19">
        <v>1.9119999999999999</v>
      </c>
      <c r="V281" s="5">
        <f t="shared" si="11"/>
        <v>0</v>
      </c>
      <c r="W281" s="5">
        <f t="shared" si="10"/>
        <v>-999</v>
      </c>
      <c r="X281">
        <v>201806</v>
      </c>
      <c r="Y281">
        <v>2018</v>
      </c>
    </row>
    <row r="282" spans="1:25" x14ac:dyDescent="0.25">
      <c r="A282" s="20">
        <v>43276</v>
      </c>
      <c r="B282" s="3">
        <v>176</v>
      </c>
      <c r="C282" s="3">
        <v>23.8</v>
      </c>
      <c r="D282" s="3">
        <v>3.16</v>
      </c>
      <c r="E282" s="4">
        <v>7.4</v>
      </c>
      <c r="F282" s="4">
        <v>15.1</v>
      </c>
      <c r="G282" s="4">
        <v>2.6</v>
      </c>
      <c r="H282" s="3">
        <v>97.6</v>
      </c>
      <c r="I282" s="3">
        <v>49.5</v>
      </c>
      <c r="J282" s="4">
        <v>2.9</v>
      </c>
      <c r="K282" s="4">
        <v>10</v>
      </c>
      <c r="L282" s="3">
        <v>14.224</v>
      </c>
      <c r="M282" s="3">
        <v>0</v>
      </c>
      <c r="N282" s="6">
        <v>-999</v>
      </c>
      <c r="O282" s="4">
        <v>9.1</v>
      </c>
      <c r="P282" s="4">
        <v>26.8</v>
      </c>
      <c r="Q282" s="4">
        <v>-0.7</v>
      </c>
      <c r="R282" s="4">
        <v>11</v>
      </c>
      <c r="S282" s="4">
        <v>9.5</v>
      </c>
      <c r="T282" s="19">
        <v>0.84899999999999998</v>
      </c>
      <c r="U282" s="19">
        <v>0.86599999999999999</v>
      </c>
      <c r="V282" s="5">
        <f t="shared" si="11"/>
        <v>0</v>
      </c>
      <c r="W282" s="5">
        <f t="shared" si="10"/>
        <v>-999</v>
      </c>
      <c r="X282">
        <v>201806</v>
      </c>
      <c r="Y282">
        <v>2018</v>
      </c>
    </row>
    <row r="283" spans="1:25" x14ac:dyDescent="0.25">
      <c r="A283" s="20">
        <v>43277</v>
      </c>
      <c r="B283" s="3">
        <v>177</v>
      </c>
      <c r="C283" s="3">
        <v>22.65</v>
      </c>
      <c r="D283" s="3">
        <v>4.5</v>
      </c>
      <c r="E283" s="4">
        <v>6.3</v>
      </c>
      <c r="F283" s="4">
        <v>13</v>
      </c>
      <c r="G283" s="4">
        <v>-0.6</v>
      </c>
      <c r="H283" s="3">
        <v>97.9</v>
      </c>
      <c r="I283" s="3">
        <v>40.5</v>
      </c>
      <c r="J283" s="4">
        <v>2.2000000000000002</v>
      </c>
      <c r="K283" s="4">
        <v>6.2</v>
      </c>
      <c r="L283" s="3">
        <v>0</v>
      </c>
      <c r="M283" s="3">
        <v>0</v>
      </c>
      <c r="N283" s="6">
        <v>-999</v>
      </c>
      <c r="O283" s="4">
        <v>9</v>
      </c>
      <c r="P283" s="4">
        <v>29.4</v>
      </c>
      <c r="Q283" s="4">
        <v>-2</v>
      </c>
      <c r="R283" s="4">
        <v>9.1999999999999993</v>
      </c>
      <c r="S283" s="4">
        <v>9.3000000000000007</v>
      </c>
      <c r="T283" s="19">
        <v>0.60599999999999998</v>
      </c>
      <c r="U283" s="19">
        <v>0.89100000000000001</v>
      </c>
      <c r="V283" s="5">
        <f t="shared" si="11"/>
        <v>0</v>
      </c>
      <c r="W283" s="5">
        <f t="shared" si="10"/>
        <v>-999</v>
      </c>
      <c r="X283">
        <v>201806</v>
      </c>
      <c r="Y283">
        <v>2018</v>
      </c>
    </row>
    <row r="284" spans="1:25" x14ac:dyDescent="0.25">
      <c r="A284" s="20">
        <v>43278</v>
      </c>
      <c r="B284" s="3">
        <v>178</v>
      </c>
      <c r="C284" s="3">
        <v>8.58</v>
      </c>
      <c r="D284" s="3">
        <v>4.42</v>
      </c>
      <c r="E284" s="4">
        <v>8.3000000000000007</v>
      </c>
      <c r="F284" s="4">
        <v>16</v>
      </c>
      <c r="G284" s="4">
        <v>-1.8</v>
      </c>
      <c r="H284" s="3">
        <v>98</v>
      </c>
      <c r="I284" s="3">
        <v>25.2</v>
      </c>
      <c r="J284" s="4">
        <v>1.2</v>
      </c>
      <c r="K284" s="4">
        <v>4.8</v>
      </c>
      <c r="L284" s="3">
        <v>0</v>
      </c>
      <c r="M284" s="3">
        <v>0</v>
      </c>
      <c r="N284" s="6">
        <v>-999</v>
      </c>
      <c r="O284" s="4">
        <v>12.6</v>
      </c>
      <c r="P284" s="4">
        <v>32.299999999999997</v>
      </c>
      <c r="Q284" s="4">
        <v>-3.1</v>
      </c>
      <c r="R284" s="4">
        <v>11</v>
      </c>
      <c r="S284" s="4">
        <v>9</v>
      </c>
      <c r="T284" s="19">
        <v>0.45800000000000002</v>
      </c>
      <c r="U284" s="19">
        <v>1.36</v>
      </c>
      <c r="V284" s="5">
        <f t="shared" si="11"/>
        <v>0</v>
      </c>
      <c r="W284" s="5">
        <f t="shared" si="10"/>
        <v>-999</v>
      </c>
      <c r="X284">
        <v>201806</v>
      </c>
      <c r="Y284">
        <v>2018</v>
      </c>
    </row>
    <row r="285" spans="1:25" x14ac:dyDescent="0.25">
      <c r="A285" s="20">
        <v>43279</v>
      </c>
      <c r="B285" s="3">
        <v>179</v>
      </c>
      <c r="C285" s="3">
        <v>18.649999999999999</v>
      </c>
      <c r="D285" s="3">
        <v>1.68</v>
      </c>
      <c r="E285" s="4">
        <v>6.5</v>
      </c>
      <c r="F285" s="4">
        <v>10.199999999999999</v>
      </c>
      <c r="G285" s="4">
        <v>2.1</v>
      </c>
      <c r="H285" s="3">
        <v>97.3</v>
      </c>
      <c r="I285" s="3">
        <v>63.7</v>
      </c>
      <c r="J285" s="4">
        <v>1.5</v>
      </c>
      <c r="K285" s="4">
        <v>4.4000000000000004</v>
      </c>
      <c r="L285" s="3">
        <v>0</v>
      </c>
      <c r="M285" s="3">
        <v>0</v>
      </c>
      <c r="N285" s="6">
        <v>-999</v>
      </c>
      <c r="O285" s="4">
        <v>8.3000000000000007</v>
      </c>
      <c r="P285" s="4">
        <v>19.100000000000001</v>
      </c>
      <c r="Q285" s="4">
        <v>-0.4</v>
      </c>
      <c r="R285" s="4">
        <v>9.1999999999999993</v>
      </c>
      <c r="S285" s="4">
        <v>9</v>
      </c>
      <c r="T285" s="19">
        <v>0.79200000000000004</v>
      </c>
      <c r="U285" s="19">
        <v>0.45200000000000001</v>
      </c>
      <c r="V285" s="5">
        <f t="shared" si="11"/>
        <v>0</v>
      </c>
      <c r="W285" s="5">
        <f t="shared" si="10"/>
        <v>-999</v>
      </c>
      <c r="X285">
        <v>201806</v>
      </c>
      <c r="Y285">
        <v>2018</v>
      </c>
    </row>
    <row r="286" spans="1:25" x14ac:dyDescent="0.25">
      <c r="A286" s="20">
        <v>43280</v>
      </c>
      <c r="B286" s="3">
        <v>180</v>
      </c>
      <c r="C286" s="3">
        <v>11.14</v>
      </c>
      <c r="D286" s="3">
        <v>3.65</v>
      </c>
      <c r="E286" s="4">
        <v>8.1999999999999993</v>
      </c>
      <c r="F286" s="4">
        <v>14.8</v>
      </c>
      <c r="G286" s="4">
        <v>2.6</v>
      </c>
      <c r="H286" s="3">
        <v>98.9</v>
      </c>
      <c r="I286" s="3">
        <v>47.1</v>
      </c>
      <c r="J286" s="4">
        <v>1.6</v>
      </c>
      <c r="K286" s="4">
        <v>5.6</v>
      </c>
      <c r="L286" s="3">
        <v>1.778</v>
      </c>
      <c r="M286" s="3">
        <v>0</v>
      </c>
      <c r="N286" s="6">
        <v>-999</v>
      </c>
      <c r="O286" s="4">
        <v>12.1</v>
      </c>
      <c r="P286" s="4">
        <v>36.6</v>
      </c>
      <c r="Q286" s="4">
        <v>-0.4</v>
      </c>
      <c r="R286" s="4">
        <v>10.9</v>
      </c>
      <c r="S286" s="4">
        <v>8.8000000000000007</v>
      </c>
      <c r="T286" s="19">
        <v>0.79300000000000004</v>
      </c>
      <c r="U286" s="19">
        <v>0.89</v>
      </c>
      <c r="V286" s="5">
        <f t="shared" si="11"/>
        <v>0</v>
      </c>
      <c r="W286" s="5">
        <f t="shared" si="10"/>
        <v>-999</v>
      </c>
      <c r="X286">
        <v>201806</v>
      </c>
      <c r="Y286">
        <v>2018</v>
      </c>
    </row>
    <row r="287" spans="1:25" x14ac:dyDescent="0.25">
      <c r="A287" s="20">
        <v>43281</v>
      </c>
      <c r="B287" s="3">
        <v>181</v>
      </c>
      <c r="C287" s="3">
        <v>24.56</v>
      </c>
      <c r="D287" s="3">
        <v>2.02</v>
      </c>
      <c r="E287" s="4">
        <v>7.2</v>
      </c>
      <c r="F287" s="4">
        <v>11.2</v>
      </c>
      <c r="G287" s="4">
        <v>1.7</v>
      </c>
      <c r="H287" s="3">
        <v>99.3</v>
      </c>
      <c r="I287" s="3">
        <v>67.099999999999994</v>
      </c>
      <c r="J287" s="4">
        <v>1.7</v>
      </c>
      <c r="K287" s="4">
        <v>7.5</v>
      </c>
      <c r="L287" s="3">
        <v>0.50800000000000001</v>
      </c>
      <c r="M287" s="3">
        <v>0</v>
      </c>
      <c r="N287" s="6">
        <v>-999</v>
      </c>
      <c r="O287" s="4">
        <v>8.4</v>
      </c>
      <c r="P287" s="4">
        <v>23.3</v>
      </c>
      <c r="Q287" s="4">
        <v>0.6</v>
      </c>
      <c r="R287" s="4">
        <v>9.4</v>
      </c>
      <c r="S287" s="4">
        <v>8.8000000000000007</v>
      </c>
      <c r="T287" s="19">
        <v>0.89200000000000002</v>
      </c>
      <c r="U287" s="19">
        <v>0.438</v>
      </c>
      <c r="V287" s="5">
        <f t="shared" si="11"/>
        <v>0</v>
      </c>
      <c r="W287" s="5">
        <f t="shared" si="10"/>
        <v>-999</v>
      </c>
      <c r="X287">
        <v>201806</v>
      </c>
      <c r="Y287">
        <v>2018</v>
      </c>
    </row>
    <row r="288" spans="1:25" x14ac:dyDescent="0.25">
      <c r="A288" s="20">
        <v>43282</v>
      </c>
      <c r="B288" s="3">
        <v>182</v>
      </c>
      <c r="C288" s="3">
        <v>14.59</v>
      </c>
      <c r="D288" s="3">
        <v>4.8600000000000003</v>
      </c>
      <c r="E288" s="4">
        <v>8.6</v>
      </c>
      <c r="F288" s="4">
        <v>13.7</v>
      </c>
      <c r="G288" s="4">
        <v>5.2</v>
      </c>
      <c r="H288" s="3">
        <v>85.7</v>
      </c>
      <c r="I288" s="3">
        <v>44.7</v>
      </c>
      <c r="J288" s="4">
        <v>3</v>
      </c>
      <c r="K288" s="4">
        <v>8.4</v>
      </c>
      <c r="L288" s="3">
        <v>0</v>
      </c>
      <c r="M288" s="3">
        <v>0</v>
      </c>
      <c r="N288" s="6">
        <v>-999</v>
      </c>
      <c r="O288" s="4">
        <v>12.4</v>
      </c>
      <c r="P288" s="4">
        <v>32.5</v>
      </c>
      <c r="Q288" s="4">
        <v>0.9</v>
      </c>
      <c r="R288" s="4">
        <v>11.2</v>
      </c>
      <c r="S288" s="4">
        <v>8.6999999999999993</v>
      </c>
      <c r="T288" s="19">
        <v>0.70099999999999996</v>
      </c>
      <c r="U288" s="19">
        <v>0.86699999999999999</v>
      </c>
      <c r="V288" s="5">
        <f t="shared" si="11"/>
        <v>0</v>
      </c>
      <c r="W288" s="5">
        <f t="shared" si="10"/>
        <v>-999</v>
      </c>
      <c r="X288">
        <v>201807</v>
      </c>
      <c r="Y288">
        <v>2018</v>
      </c>
    </row>
    <row r="289" spans="1:25" x14ac:dyDescent="0.25">
      <c r="A289" s="20">
        <v>43283</v>
      </c>
      <c r="B289" s="3">
        <v>183</v>
      </c>
      <c r="C289" s="3">
        <v>12.75</v>
      </c>
      <c r="D289" s="3">
        <v>2.29</v>
      </c>
      <c r="E289" s="4">
        <v>4</v>
      </c>
      <c r="F289" s="4">
        <v>9.1</v>
      </c>
      <c r="G289" s="4">
        <v>1.3</v>
      </c>
      <c r="H289" s="3">
        <v>96.1</v>
      </c>
      <c r="I289" s="3">
        <v>65.7</v>
      </c>
      <c r="J289" s="4">
        <v>2.2999999999999998</v>
      </c>
      <c r="K289" s="4">
        <v>6.1</v>
      </c>
      <c r="L289" s="3">
        <v>13.208</v>
      </c>
      <c r="M289" s="3">
        <v>0</v>
      </c>
      <c r="N289" s="6">
        <v>-999</v>
      </c>
      <c r="O289" s="4">
        <v>7.5</v>
      </c>
      <c r="P289" s="4">
        <v>23</v>
      </c>
      <c r="Q289" s="4">
        <v>0.6</v>
      </c>
      <c r="R289" s="4">
        <v>8.6999999999999993</v>
      </c>
      <c r="S289" s="4">
        <v>8.8000000000000007</v>
      </c>
      <c r="T289" s="19">
        <v>0.75900000000000001</v>
      </c>
      <c r="U289" s="19">
        <v>0.39600000000000002</v>
      </c>
      <c r="V289" s="5">
        <f t="shared" si="11"/>
        <v>0</v>
      </c>
      <c r="W289" s="5">
        <f t="shared" si="10"/>
        <v>-999</v>
      </c>
      <c r="X289">
        <v>201807</v>
      </c>
      <c r="Y289">
        <v>2018</v>
      </c>
    </row>
    <row r="290" spans="1:25" x14ac:dyDescent="0.25">
      <c r="A290" s="20">
        <v>43284</v>
      </c>
      <c r="B290" s="3">
        <v>184</v>
      </c>
      <c r="C290" s="3">
        <v>22.16</v>
      </c>
      <c r="D290" s="3">
        <v>2.27</v>
      </c>
      <c r="E290" s="4">
        <v>6.7</v>
      </c>
      <c r="F290" s="4">
        <v>12.7</v>
      </c>
      <c r="G290" s="4">
        <v>1.2</v>
      </c>
      <c r="H290" s="3">
        <v>98.9</v>
      </c>
      <c r="I290" s="3">
        <v>55</v>
      </c>
      <c r="J290" s="4">
        <v>1.5</v>
      </c>
      <c r="K290" s="4">
        <v>5.7</v>
      </c>
      <c r="L290" s="3">
        <v>0</v>
      </c>
      <c r="M290" s="3">
        <v>0</v>
      </c>
      <c r="N290" s="6">
        <v>-999</v>
      </c>
      <c r="O290" s="4">
        <v>8.6999999999999993</v>
      </c>
      <c r="P290" s="4">
        <v>24.3</v>
      </c>
      <c r="Q290" s="4">
        <v>-0.5</v>
      </c>
      <c r="R290" s="4">
        <v>9.4</v>
      </c>
      <c r="S290" s="4">
        <v>8.6</v>
      </c>
      <c r="T290" s="19">
        <v>0.80700000000000005</v>
      </c>
      <c r="U290" s="19">
        <v>0.66100000000000003</v>
      </c>
      <c r="V290" s="5">
        <f t="shared" si="11"/>
        <v>0</v>
      </c>
      <c r="W290" s="5">
        <f t="shared" si="10"/>
        <v>-999</v>
      </c>
      <c r="X290">
        <v>201807</v>
      </c>
      <c r="Y290">
        <v>2018</v>
      </c>
    </row>
    <row r="291" spans="1:25" x14ac:dyDescent="0.25">
      <c r="A291" s="20">
        <v>43285</v>
      </c>
      <c r="B291" s="3">
        <v>185</v>
      </c>
      <c r="C291" s="3">
        <v>29.64</v>
      </c>
      <c r="D291" s="3">
        <v>4.38</v>
      </c>
      <c r="E291" s="4">
        <v>10.8</v>
      </c>
      <c r="F291" s="4">
        <v>17.2</v>
      </c>
      <c r="G291" s="4">
        <v>0.2</v>
      </c>
      <c r="H291" s="3">
        <v>99.4</v>
      </c>
      <c r="I291" s="3">
        <v>42.9</v>
      </c>
      <c r="J291" s="4">
        <v>1.2</v>
      </c>
      <c r="K291" s="4">
        <v>5.0999999999999996</v>
      </c>
      <c r="L291" s="3">
        <v>0</v>
      </c>
      <c r="M291" s="3">
        <v>0</v>
      </c>
      <c r="N291" s="6">
        <v>-999</v>
      </c>
      <c r="O291" s="4">
        <v>13.6</v>
      </c>
      <c r="P291" s="4">
        <v>32.5</v>
      </c>
      <c r="Q291" s="4">
        <v>-1</v>
      </c>
      <c r="R291" s="4">
        <v>11.9</v>
      </c>
      <c r="S291" s="4">
        <v>8.5</v>
      </c>
      <c r="T291" s="19">
        <v>0.84199999999999997</v>
      </c>
      <c r="U291" s="19">
        <v>1.1200000000000001</v>
      </c>
      <c r="V291" s="5">
        <f t="shared" si="11"/>
        <v>0</v>
      </c>
      <c r="W291" s="5">
        <f t="shared" si="10"/>
        <v>-999</v>
      </c>
      <c r="X291">
        <v>201807</v>
      </c>
      <c r="Y291">
        <v>2018</v>
      </c>
    </row>
    <row r="292" spans="1:25" x14ac:dyDescent="0.25">
      <c r="A292" s="20">
        <v>43286</v>
      </c>
      <c r="B292" s="3">
        <v>186</v>
      </c>
      <c r="C292" s="3">
        <v>17.559999999999999</v>
      </c>
      <c r="D292" s="3">
        <v>5.89</v>
      </c>
      <c r="E292" s="4">
        <v>17.8</v>
      </c>
      <c r="F292" s="4">
        <v>26.6</v>
      </c>
      <c r="G292" s="4">
        <v>6.4</v>
      </c>
      <c r="H292" s="3">
        <v>88.9</v>
      </c>
      <c r="I292" s="3">
        <v>23.6</v>
      </c>
      <c r="J292" s="4">
        <v>1.6</v>
      </c>
      <c r="K292" s="4">
        <v>4.8</v>
      </c>
      <c r="L292" s="3">
        <v>0</v>
      </c>
      <c r="M292" s="3">
        <v>0</v>
      </c>
      <c r="N292" s="6">
        <v>-999</v>
      </c>
      <c r="O292" s="4">
        <v>20</v>
      </c>
      <c r="P292" s="4">
        <v>42</v>
      </c>
      <c r="Q292" s="4">
        <v>3.3</v>
      </c>
      <c r="R292" s="4">
        <v>16.600000000000001</v>
      </c>
      <c r="S292" s="4">
        <v>8.8000000000000007</v>
      </c>
      <c r="T292" s="19">
        <v>0.82199999999999995</v>
      </c>
      <c r="U292" s="19">
        <v>2.66</v>
      </c>
      <c r="V292" s="5">
        <f t="shared" si="11"/>
        <v>0</v>
      </c>
      <c r="W292" s="5">
        <f t="shared" si="10"/>
        <v>-999</v>
      </c>
      <c r="X292">
        <v>201807</v>
      </c>
      <c r="Y292">
        <v>2018</v>
      </c>
    </row>
    <row r="293" spans="1:25" x14ac:dyDescent="0.25">
      <c r="A293" s="20">
        <v>43287</v>
      </c>
      <c r="B293" s="3">
        <v>187</v>
      </c>
      <c r="C293" s="3">
        <v>21.73</v>
      </c>
      <c r="D293" s="3">
        <v>3.56</v>
      </c>
      <c r="E293" s="4">
        <v>13.1</v>
      </c>
      <c r="F293" s="4">
        <v>21.2</v>
      </c>
      <c r="G293" s="4">
        <v>5.3</v>
      </c>
      <c r="H293" s="3">
        <v>98.6</v>
      </c>
      <c r="I293" s="3">
        <v>35.1</v>
      </c>
      <c r="J293" s="4">
        <v>1.5</v>
      </c>
      <c r="K293" s="4">
        <v>5.5</v>
      </c>
      <c r="L293" s="3">
        <v>6.0960000000000001</v>
      </c>
      <c r="M293" s="3">
        <v>0</v>
      </c>
      <c r="N293" s="6">
        <v>-999</v>
      </c>
      <c r="O293" s="4">
        <v>15.5</v>
      </c>
      <c r="P293" s="4">
        <v>43.4</v>
      </c>
      <c r="Q293" s="4">
        <v>3.7</v>
      </c>
      <c r="R293" s="4">
        <v>14.9</v>
      </c>
      <c r="S293" s="4">
        <v>9.6999999999999993</v>
      </c>
      <c r="T293" s="19">
        <v>0.88400000000000001</v>
      </c>
      <c r="U293" s="19">
        <v>1.6339999999999999</v>
      </c>
      <c r="V293" s="5">
        <f t="shared" si="11"/>
        <v>0</v>
      </c>
      <c r="W293" s="5">
        <f t="shared" si="10"/>
        <v>-999</v>
      </c>
      <c r="X293">
        <v>201807</v>
      </c>
      <c r="Y293">
        <v>2018</v>
      </c>
    </row>
    <row r="294" spans="1:25" x14ac:dyDescent="0.25">
      <c r="A294" s="20">
        <v>43288</v>
      </c>
      <c r="B294" s="3">
        <v>188</v>
      </c>
      <c r="C294" s="3">
        <v>26.56</v>
      </c>
      <c r="D294" s="3">
        <v>4.1900000000000004</v>
      </c>
      <c r="E294" s="4">
        <v>9.6</v>
      </c>
      <c r="F294" s="4">
        <v>17.100000000000001</v>
      </c>
      <c r="G294" s="4">
        <v>2.2000000000000002</v>
      </c>
      <c r="H294" s="3">
        <v>99.3</v>
      </c>
      <c r="I294" s="3">
        <v>41.5</v>
      </c>
      <c r="J294" s="4">
        <v>1.4</v>
      </c>
      <c r="K294" s="4">
        <v>5.0999999999999996</v>
      </c>
      <c r="L294" s="3">
        <v>0</v>
      </c>
      <c r="M294" s="3">
        <v>0</v>
      </c>
      <c r="N294" s="6">
        <v>-999</v>
      </c>
      <c r="O294" s="4">
        <v>12.1</v>
      </c>
      <c r="P294" s="4">
        <v>30.1</v>
      </c>
      <c r="Q294" s="4">
        <v>-0.1</v>
      </c>
      <c r="R294" s="4">
        <v>12.7</v>
      </c>
      <c r="S294" s="4">
        <v>10</v>
      </c>
      <c r="T294" s="19">
        <v>0.80900000000000005</v>
      </c>
      <c r="U294" s="19">
        <v>1.1399999999999999</v>
      </c>
      <c r="V294" s="5">
        <f t="shared" si="11"/>
        <v>0</v>
      </c>
      <c r="W294" s="5">
        <f t="shared" si="10"/>
        <v>-999</v>
      </c>
      <c r="X294">
        <v>201807</v>
      </c>
      <c r="Y294">
        <v>2018</v>
      </c>
    </row>
    <row r="295" spans="1:25" x14ac:dyDescent="0.25">
      <c r="A295" s="20">
        <v>43289</v>
      </c>
      <c r="B295" s="3">
        <v>189</v>
      </c>
      <c r="C295" s="3">
        <v>20.78</v>
      </c>
      <c r="D295" s="3">
        <v>5.39</v>
      </c>
      <c r="E295" s="4">
        <v>11.7</v>
      </c>
      <c r="F295" s="4">
        <v>21</v>
      </c>
      <c r="G295" s="4">
        <v>-0.3</v>
      </c>
      <c r="H295" s="3">
        <v>99.3</v>
      </c>
      <c r="I295" s="3">
        <v>28.9</v>
      </c>
      <c r="J295" s="4">
        <v>1.1000000000000001</v>
      </c>
      <c r="K295" s="4">
        <v>5.4</v>
      </c>
      <c r="L295" s="3">
        <v>0</v>
      </c>
      <c r="M295" s="3">
        <v>0</v>
      </c>
      <c r="N295" s="6">
        <v>-999</v>
      </c>
      <c r="O295" s="4">
        <v>15.8</v>
      </c>
      <c r="P295" s="4">
        <v>40.700000000000003</v>
      </c>
      <c r="Q295" s="4">
        <v>-2.1</v>
      </c>
      <c r="R295" s="4">
        <v>14.2</v>
      </c>
      <c r="S295" s="4">
        <v>9.9</v>
      </c>
      <c r="T295" s="19">
        <v>0.71899999999999997</v>
      </c>
      <c r="U295" s="19">
        <v>1.768</v>
      </c>
      <c r="V295" s="5">
        <f t="shared" si="11"/>
        <v>0</v>
      </c>
      <c r="W295" s="5">
        <f t="shared" si="10"/>
        <v>-999</v>
      </c>
      <c r="X295">
        <v>201807</v>
      </c>
      <c r="Y295">
        <v>2018</v>
      </c>
    </row>
    <row r="296" spans="1:25" x14ac:dyDescent="0.25">
      <c r="A296" s="20">
        <v>43290</v>
      </c>
      <c r="B296" s="3">
        <v>190</v>
      </c>
      <c r="C296" s="3">
        <v>7.61</v>
      </c>
      <c r="D296" s="3">
        <v>4.3</v>
      </c>
      <c r="E296" s="4">
        <v>15.1</v>
      </c>
      <c r="F296" s="4">
        <v>23.3</v>
      </c>
      <c r="G296" s="4">
        <v>3</v>
      </c>
      <c r="H296" s="3">
        <v>97.6</v>
      </c>
      <c r="I296" s="3">
        <v>25.9</v>
      </c>
      <c r="J296" s="4">
        <v>1.3</v>
      </c>
      <c r="K296" s="4">
        <v>5.2</v>
      </c>
      <c r="L296" s="3">
        <v>0</v>
      </c>
      <c r="M296" s="3">
        <v>0</v>
      </c>
      <c r="N296" s="6">
        <v>-999</v>
      </c>
      <c r="O296" s="4">
        <v>17.3</v>
      </c>
      <c r="P296" s="4">
        <v>37.4</v>
      </c>
      <c r="Q296" s="4">
        <v>0.1</v>
      </c>
      <c r="R296" s="4">
        <v>15.3</v>
      </c>
      <c r="S296" s="4">
        <v>10.199999999999999</v>
      </c>
      <c r="T296" s="19">
        <v>0.74099999999999999</v>
      </c>
      <c r="U296" s="19">
        <v>2.1190000000000002</v>
      </c>
      <c r="V296" s="5">
        <f t="shared" si="11"/>
        <v>0</v>
      </c>
      <c r="W296" s="5">
        <f t="shared" si="10"/>
        <v>-999</v>
      </c>
      <c r="X296">
        <v>201807</v>
      </c>
      <c r="Y296">
        <v>2018</v>
      </c>
    </row>
    <row r="297" spans="1:25" x14ac:dyDescent="0.25">
      <c r="A297" s="20">
        <v>43291</v>
      </c>
      <c r="B297" s="3">
        <v>191</v>
      </c>
      <c r="C297" s="3">
        <v>27.37</v>
      </c>
      <c r="D297" s="3">
        <v>1.19</v>
      </c>
      <c r="E297" s="4">
        <v>9.4</v>
      </c>
      <c r="F297" s="4">
        <v>13.5</v>
      </c>
      <c r="G297" s="4">
        <v>6.9</v>
      </c>
      <c r="H297" s="3">
        <v>97.5</v>
      </c>
      <c r="I297" s="3">
        <v>61.1</v>
      </c>
      <c r="J297" s="4">
        <v>1.4</v>
      </c>
      <c r="K297" s="4">
        <v>5.2</v>
      </c>
      <c r="L297" s="3">
        <v>9.9060000000000006</v>
      </c>
      <c r="M297" s="3">
        <v>0</v>
      </c>
      <c r="N297" s="6">
        <v>-999</v>
      </c>
      <c r="O297" s="4">
        <v>10.5</v>
      </c>
      <c r="P297" s="4">
        <v>26.8</v>
      </c>
      <c r="Q297" s="4">
        <v>4.8</v>
      </c>
      <c r="R297" s="4">
        <v>12</v>
      </c>
      <c r="S297" s="4">
        <v>10.5</v>
      </c>
      <c r="T297" s="19">
        <v>0.94499999999999995</v>
      </c>
      <c r="U297" s="19">
        <v>0.60199999999999998</v>
      </c>
      <c r="V297" s="5">
        <f t="shared" si="11"/>
        <v>0</v>
      </c>
      <c r="W297" s="5">
        <f t="shared" si="10"/>
        <v>-999</v>
      </c>
      <c r="X297">
        <v>201807</v>
      </c>
      <c r="Y297">
        <v>2018</v>
      </c>
    </row>
    <row r="298" spans="1:25" x14ac:dyDescent="0.25">
      <c r="A298" s="20">
        <v>43292</v>
      </c>
      <c r="B298" s="3">
        <v>192</v>
      </c>
      <c r="C298" s="3">
        <v>30.17</v>
      </c>
      <c r="D298" s="3">
        <v>5.32</v>
      </c>
      <c r="E298" s="4">
        <v>11.2</v>
      </c>
      <c r="F298" s="4">
        <v>18.5</v>
      </c>
      <c r="G298" s="4">
        <v>2.1</v>
      </c>
      <c r="H298" s="3">
        <v>99.5</v>
      </c>
      <c r="I298" s="3">
        <v>41.2</v>
      </c>
      <c r="J298" s="4">
        <v>1.3</v>
      </c>
      <c r="K298" s="4">
        <v>5.6</v>
      </c>
      <c r="L298" s="3">
        <v>0</v>
      </c>
      <c r="M298" s="3">
        <v>0</v>
      </c>
      <c r="N298" s="6">
        <v>-999</v>
      </c>
      <c r="O298" s="4">
        <v>14</v>
      </c>
      <c r="P298" s="4">
        <v>33.700000000000003</v>
      </c>
      <c r="Q298" s="4">
        <v>0.4</v>
      </c>
      <c r="R298" s="4">
        <v>14.1</v>
      </c>
      <c r="S298" s="4">
        <v>10.3</v>
      </c>
      <c r="T298" s="19">
        <v>0.877</v>
      </c>
      <c r="U298" s="19">
        <v>1.252</v>
      </c>
      <c r="V298" s="5">
        <f t="shared" si="11"/>
        <v>0</v>
      </c>
      <c r="W298" s="5">
        <f t="shared" si="10"/>
        <v>-999</v>
      </c>
      <c r="X298">
        <v>201807</v>
      </c>
      <c r="Y298">
        <v>2018</v>
      </c>
    </row>
    <row r="299" spans="1:25" x14ac:dyDescent="0.25">
      <c r="A299" s="20">
        <v>43293</v>
      </c>
      <c r="B299" s="3">
        <v>193</v>
      </c>
      <c r="C299" s="3">
        <v>29.77</v>
      </c>
      <c r="D299" s="3">
        <v>6.18</v>
      </c>
      <c r="E299" s="4">
        <v>15.4</v>
      </c>
      <c r="F299" s="4">
        <v>25.5</v>
      </c>
      <c r="G299" s="4">
        <v>3.2</v>
      </c>
      <c r="H299" s="3">
        <v>99.2</v>
      </c>
      <c r="I299" s="3">
        <v>27.7</v>
      </c>
      <c r="J299" s="4">
        <v>1.1000000000000001</v>
      </c>
      <c r="K299" s="4">
        <v>5.3</v>
      </c>
      <c r="L299" s="3">
        <v>0</v>
      </c>
      <c r="M299" s="3">
        <v>0</v>
      </c>
      <c r="N299" s="6">
        <v>-999</v>
      </c>
      <c r="O299" s="4">
        <v>19.2</v>
      </c>
      <c r="P299" s="4">
        <v>41.8</v>
      </c>
      <c r="Q299" s="4">
        <v>0.6</v>
      </c>
      <c r="R299" s="4">
        <v>16.7</v>
      </c>
      <c r="S299" s="4">
        <v>10.4</v>
      </c>
      <c r="T299" s="19">
        <v>0.90400000000000003</v>
      </c>
      <c r="U299" s="19">
        <v>2.359</v>
      </c>
      <c r="V299" s="5">
        <f t="shared" si="11"/>
        <v>0</v>
      </c>
      <c r="W299" s="5">
        <f t="shared" si="10"/>
        <v>-999</v>
      </c>
      <c r="X299">
        <v>201807</v>
      </c>
      <c r="Y299">
        <v>2018</v>
      </c>
    </row>
    <row r="300" spans="1:25" x14ac:dyDescent="0.25">
      <c r="A300" s="20">
        <v>43294</v>
      </c>
      <c r="B300" s="3">
        <v>194</v>
      </c>
      <c r="C300" s="3">
        <v>30.71</v>
      </c>
      <c r="D300" s="3">
        <v>6.14</v>
      </c>
      <c r="E300" s="4">
        <v>16.399999999999999</v>
      </c>
      <c r="F300" s="4">
        <v>25.3</v>
      </c>
      <c r="G300" s="4">
        <v>3.2</v>
      </c>
      <c r="H300" s="3">
        <v>96.9</v>
      </c>
      <c r="I300" s="3">
        <v>14.8</v>
      </c>
      <c r="J300" s="4">
        <v>2</v>
      </c>
      <c r="K300" s="4">
        <v>6.7</v>
      </c>
      <c r="L300" s="3">
        <v>0</v>
      </c>
      <c r="M300" s="3">
        <v>0</v>
      </c>
      <c r="N300" s="6">
        <v>-999</v>
      </c>
      <c r="O300" s="4">
        <v>19.5</v>
      </c>
      <c r="P300" s="4">
        <v>42</v>
      </c>
      <c r="Q300" s="4">
        <v>0.4</v>
      </c>
      <c r="R300" s="4">
        <v>17.5</v>
      </c>
      <c r="S300" s="4">
        <v>10.9</v>
      </c>
      <c r="T300" s="19">
        <v>0.47699999999999998</v>
      </c>
      <c r="U300" s="19">
        <v>2.7469999999999999</v>
      </c>
      <c r="V300" s="5">
        <f t="shared" si="11"/>
        <v>0</v>
      </c>
      <c r="W300" s="5">
        <f t="shared" si="10"/>
        <v>-999</v>
      </c>
      <c r="X300">
        <v>201807</v>
      </c>
      <c r="Y300">
        <v>2018</v>
      </c>
    </row>
    <row r="301" spans="1:25" x14ac:dyDescent="0.25">
      <c r="A301" s="20">
        <v>43295</v>
      </c>
      <c r="B301" s="3">
        <v>195</v>
      </c>
      <c r="C301" s="3">
        <v>30.37</v>
      </c>
      <c r="D301" s="3">
        <v>6.47</v>
      </c>
      <c r="E301" s="4">
        <v>12.2</v>
      </c>
      <c r="F301" s="4">
        <v>20</v>
      </c>
      <c r="G301" s="4">
        <v>3.3</v>
      </c>
      <c r="H301" s="3">
        <v>80.400000000000006</v>
      </c>
      <c r="I301" s="3">
        <v>14.1</v>
      </c>
      <c r="J301" s="4">
        <v>2</v>
      </c>
      <c r="K301" s="4">
        <v>7.2</v>
      </c>
      <c r="L301" s="3">
        <v>0</v>
      </c>
      <c r="M301" s="3">
        <v>0</v>
      </c>
      <c r="N301" s="6">
        <v>-999</v>
      </c>
      <c r="O301" s="4">
        <v>16.600000000000001</v>
      </c>
      <c r="P301" s="4">
        <v>39.799999999999997</v>
      </c>
      <c r="Q301" s="4">
        <v>-1.6</v>
      </c>
      <c r="R301" s="4">
        <v>16.899999999999999</v>
      </c>
      <c r="S301" s="4">
        <v>11.4</v>
      </c>
      <c r="T301" s="19">
        <v>0.33</v>
      </c>
      <c r="U301" s="19">
        <v>2.008</v>
      </c>
      <c r="V301" s="5">
        <f t="shared" si="11"/>
        <v>0</v>
      </c>
      <c r="W301" s="5">
        <f t="shared" si="10"/>
        <v>-999</v>
      </c>
      <c r="X301">
        <v>201807</v>
      </c>
      <c r="Y301">
        <v>2018</v>
      </c>
    </row>
    <row r="302" spans="1:25" x14ac:dyDescent="0.25">
      <c r="A302" s="20">
        <v>43296</v>
      </c>
      <c r="B302" s="3">
        <v>196</v>
      </c>
      <c r="C302" s="3">
        <v>30.08</v>
      </c>
      <c r="D302" s="3">
        <v>6.39</v>
      </c>
      <c r="E302" s="4">
        <v>14.4</v>
      </c>
      <c r="F302" s="4">
        <v>27.6</v>
      </c>
      <c r="G302" s="4">
        <v>-1.3</v>
      </c>
      <c r="H302" s="3">
        <v>90.7</v>
      </c>
      <c r="I302" s="3">
        <v>11</v>
      </c>
      <c r="J302" s="4">
        <v>1</v>
      </c>
      <c r="K302" s="4">
        <v>4.5999999999999996</v>
      </c>
      <c r="L302" s="3">
        <v>0</v>
      </c>
      <c r="M302" s="3">
        <v>0</v>
      </c>
      <c r="N302" s="6">
        <v>-999</v>
      </c>
      <c r="O302" s="4">
        <v>18.600000000000001</v>
      </c>
      <c r="P302" s="4">
        <v>45.7</v>
      </c>
      <c r="Q302" s="4">
        <v>-5.2</v>
      </c>
      <c r="R302" s="4">
        <v>17</v>
      </c>
      <c r="S302" s="4">
        <v>11.6</v>
      </c>
      <c r="T302" s="19">
        <v>0.40600000000000003</v>
      </c>
      <c r="U302" s="19">
        <v>3.286</v>
      </c>
      <c r="V302" s="5">
        <f t="shared" si="11"/>
        <v>0</v>
      </c>
      <c r="W302" s="5">
        <f t="shared" si="10"/>
        <v>-999</v>
      </c>
      <c r="X302">
        <v>201807</v>
      </c>
      <c r="Y302">
        <v>2018</v>
      </c>
    </row>
    <row r="303" spans="1:25" x14ac:dyDescent="0.25">
      <c r="A303" s="20">
        <v>43297</v>
      </c>
      <c r="B303" s="3">
        <v>197</v>
      </c>
      <c r="C303" s="3">
        <v>27.93</v>
      </c>
      <c r="D303" s="3">
        <v>6.35</v>
      </c>
      <c r="E303" s="4">
        <v>17</v>
      </c>
      <c r="F303" s="4">
        <v>27.6</v>
      </c>
      <c r="G303" s="4">
        <v>4.2</v>
      </c>
      <c r="H303" s="3">
        <v>89.7</v>
      </c>
      <c r="I303" s="3">
        <v>10.7</v>
      </c>
      <c r="J303" s="4">
        <v>1.2</v>
      </c>
      <c r="K303" s="4">
        <v>5.2</v>
      </c>
      <c r="L303" s="3">
        <v>0</v>
      </c>
      <c r="M303" s="3">
        <v>0</v>
      </c>
      <c r="N303" s="6">
        <v>-999</v>
      </c>
      <c r="O303" s="4">
        <v>21</v>
      </c>
      <c r="P303" s="4">
        <v>47.1</v>
      </c>
      <c r="Q303" s="4">
        <v>0.2</v>
      </c>
      <c r="R303" s="4">
        <v>18.8</v>
      </c>
      <c r="S303" s="4">
        <v>11.8</v>
      </c>
      <c r="T303" s="19">
        <v>0.39500000000000002</v>
      </c>
      <c r="U303" s="19">
        <v>3.2970000000000002</v>
      </c>
      <c r="V303" s="5">
        <f t="shared" si="11"/>
        <v>0</v>
      </c>
      <c r="W303" s="5">
        <f t="shared" si="10"/>
        <v>-999</v>
      </c>
      <c r="X303">
        <v>201807</v>
      </c>
      <c r="Y303">
        <v>2018</v>
      </c>
    </row>
    <row r="304" spans="1:25" x14ac:dyDescent="0.25">
      <c r="A304" s="20">
        <v>43298</v>
      </c>
      <c r="B304" s="3">
        <v>198</v>
      </c>
      <c r="C304" s="3">
        <v>26.21</v>
      </c>
      <c r="D304" s="3">
        <v>5.87</v>
      </c>
      <c r="E304" s="4">
        <v>19.2</v>
      </c>
      <c r="F304" s="4">
        <v>29.3</v>
      </c>
      <c r="G304" s="4">
        <v>6.2</v>
      </c>
      <c r="H304" s="3">
        <v>90.2</v>
      </c>
      <c r="I304" s="3">
        <v>19.5</v>
      </c>
      <c r="J304" s="4">
        <v>1.2</v>
      </c>
      <c r="K304" s="4">
        <v>4.5999999999999996</v>
      </c>
      <c r="L304" s="3">
        <v>0</v>
      </c>
      <c r="M304" s="3">
        <v>0</v>
      </c>
      <c r="N304" s="6">
        <v>-999</v>
      </c>
      <c r="O304" s="4">
        <v>23.1</v>
      </c>
      <c r="P304" s="4">
        <v>48.9</v>
      </c>
      <c r="Q304" s="4">
        <v>2.2999999999999998</v>
      </c>
      <c r="R304" s="4">
        <v>20</v>
      </c>
      <c r="S304" s="4">
        <v>12.3</v>
      </c>
      <c r="T304" s="19">
        <v>0.79500000000000004</v>
      </c>
      <c r="U304" s="19">
        <v>3.28</v>
      </c>
      <c r="V304" s="5">
        <f t="shared" si="11"/>
        <v>0</v>
      </c>
      <c r="W304" s="5">
        <f t="shared" si="10"/>
        <v>-999</v>
      </c>
      <c r="X304">
        <v>201807</v>
      </c>
      <c r="Y304">
        <v>2018</v>
      </c>
    </row>
    <row r="305" spans="1:25" x14ac:dyDescent="0.25">
      <c r="A305" s="20">
        <v>43299</v>
      </c>
      <c r="B305" s="3">
        <v>199</v>
      </c>
      <c r="C305" s="3">
        <v>27.87</v>
      </c>
      <c r="D305" s="3">
        <v>5.63</v>
      </c>
      <c r="E305" s="4">
        <v>16.600000000000001</v>
      </c>
      <c r="F305" s="4">
        <v>24.2</v>
      </c>
      <c r="G305" s="4">
        <v>7.3</v>
      </c>
      <c r="H305" s="3">
        <v>81.7</v>
      </c>
      <c r="I305" s="3">
        <v>20.5</v>
      </c>
      <c r="J305" s="4">
        <v>1.8</v>
      </c>
      <c r="K305" s="4">
        <v>6.4</v>
      </c>
      <c r="L305" s="3">
        <v>0</v>
      </c>
      <c r="M305" s="3">
        <v>0</v>
      </c>
      <c r="N305" s="6">
        <v>-999</v>
      </c>
      <c r="O305" s="4">
        <v>20</v>
      </c>
      <c r="P305" s="4">
        <v>47.6</v>
      </c>
      <c r="Q305" s="4">
        <v>2.2000000000000002</v>
      </c>
      <c r="R305" s="4">
        <v>19.2</v>
      </c>
      <c r="S305" s="4">
        <v>12.8</v>
      </c>
      <c r="T305" s="19">
        <v>0.61899999999999999</v>
      </c>
      <c r="U305" s="19">
        <v>2.4</v>
      </c>
      <c r="V305" s="5">
        <f t="shared" si="11"/>
        <v>0</v>
      </c>
      <c r="W305" s="5">
        <f t="shared" si="10"/>
        <v>-999</v>
      </c>
      <c r="X305">
        <v>201807</v>
      </c>
      <c r="Y305">
        <v>2018</v>
      </c>
    </row>
    <row r="306" spans="1:25" x14ac:dyDescent="0.25">
      <c r="A306" s="20">
        <v>43300</v>
      </c>
      <c r="B306" s="3">
        <v>200</v>
      </c>
      <c r="C306" s="3">
        <v>22.75</v>
      </c>
      <c r="D306" s="3">
        <v>5.99</v>
      </c>
      <c r="E306" s="4">
        <v>13.7</v>
      </c>
      <c r="F306" s="4">
        <v>23.2</v>
      </c>
      <c r="G306" s="4">
        <v>1.7</v>
      </c>
      <c r="H306" s="3">
        <v>93.8</v>
      </c>
      <c r="I306" s="3">
        <v>19.2</v>
      </c>
      <c r="J306" s="4">
        <v>1.5</v>
      </c>
      <c r="K306" s="4">
        <v>6.9</v>
      </c>
      <c r="L306" s="3">
        <v>0</v>
      </c>
      <c r="M306" s="3">
        <v>0</v>
      </c>
      <c r="N306" s="6">
        <v>-999</v>
      </c>
      <c r="O306" s="4">
        <v>18.5</v>
      </c>
      <c r="P306" s="4">
        <v>44.3</v>
      </c>
      <c r="Q306" s="4">
        <v>-1.9</v>
      </c>
      <c r="R306" s="4">
        <v>18</v>
      </c>
      <c r="S306" s="4">
        <v>13</v>
      </c>
      <c r="T306" s="19">
        <v>0.54600000000000004</v>
      </c>
      <c r="U306" s="19">
        <v>2.2970000000000002</v>
      </c>
      <c r="V306" s="5">
        <f t="shared" si="11"/>
        <v>0</v>
      </c>
      <c r="W306" s="5">
        <f t="shared" si="10"/>
        <v>-999</v>
      </c>
      <c r="X306">
        <v>201807</v>
      </c>
      <c r="Y306">
        <v>2018</v>
      </c>
    </row>
    <row r="307" spans="1:25" x14ac:dyDescent="0.25">
      <c r="A307" s="20">
        <v>43301</v>
      </c>
      <c r="B307" s="3">
        <v>201</v>
      </c>
      <c r="C307" s="3">
        <v>22.51</v>
      </c>
      <c r="D307" s="3">
        <v>4.93</v>
      </c>
      <c r="E307" s="4">
        <v>8.6999999999999993</v>
      </c>
      <c r="F307" s="4">
        <v>15</v>
      </c>
      <c r="G307" s="4">
        <v>0.6</v>
      </c>
      <c r="H307" s="3">
        <v>97.4</v>
      </c>
      <c r="I307" s="3">
        <v>32.1</v>
      </c>
      <c r="J307" s="4">
        <v>2</v>
      </c>
      <c r="K307" s="4">
        <v>6.6</v>
      </c>
      <c r="L307" s="3">
        <v>0</v>
      </c>
      <c r="M307" s="3">
        <v>0</v>
      </c>
      <c r="N307" s="6">
        <v>-999</v>
      </c>
      <c r="O307" s="4">
        <v>13.6</v>
      </c>
      <c r="P307" s="4">
        <v>45.1</v>
      </c>
      <c r="Q307" s="4">
        <v>-3.5</v>
      </c>
      <c r="R307" s="4">
        <v>15.8</v>
      </c>
      <c r="S307" s="4">
        <v>13</v>
      </c>
      <c r="T307" s="19">
        <v>0.54700000000000004</v>
      </c>
      <c r="U307" s="19">
        <v>1.1579999999999999</v>
      </c>
      <c r="V307" s="5">
        <f t="shared" si="11"/>
        <v>0</v>
      </c>
      <c r="W307" s="5">
        <f t="shared" si="10"/>
        <v>-999</v>
      </c>
      <c r="X307">
        <v>201807</v>
      </c>
      <c r="Y307">
        <v>2018</v>
      </c>
    </row>
    <row r="308" spans="1:25" x14ac:dyDescent="0.25">
      <c r="A308" s="20">
        <v>43302</v>
      </c>
      <c r="B308" s="3">
        <v>202</v>
      </c>
      <c r="C308" s="3">
        <v>28.03</v>
      </c>
      <c r="D308" s="3">
        <v>4.9000000000000004</v>
      </c>
      <c r="E308" s="4">
        <v>7.6</v>
      </c>
      <c r="F308" s="4">
        <v>14.7</v>
      </c>
      <c r="G308" s="4">
        <v>-1.9</v>
      </c>
      <c r="H308" s="3">
        <v>99</v>
      </c>
      <c r="I308" s="3">
        <v>39.299999999999997</v>
      </c>
      <c r="J308" s="4">
        <v>1.6</v>
      </c>
      <c r="K308" s="4">
        <v>5.5</v>
      </c>
      <c r="L308" s="3">
        <v>0</v>
      </c>
      <c r="M308" s="3">
        <v>0</v>
      </c>
      <c r="N308" s="6">
        <v>-999</v>
      </c>
      <c r="O308" s="4">
        <v>12.4</v>
      </c>
      <c r="P308" s="4">
        <v>42.9</v>
      </c>
      <c r="Q308" s="4">
        <v>-5</v>
      </c>
      <c r="R308" s="4">
        <v>14.4</v>
      </c>
      <c r="S308" s="4">
        <v>12.7</v>
      </c>
      <c r="T308" s="19">
        <v>0.65700000000000003</v>
      </c>
      <c r="U308" s="19">
        <v>1.0149999999999999</v>
      </c>
      <c r="V308" s="5">
        <f t="shared" si="11"/>
        <v>0</v>
      </c>
      <c r="W308" s="5">
        <f t="shared" si="10"/>
        <v>-999</v>
      </c>
      <c r="X308">
        <v>201807</v>
      </c>
      <c r="Y308">
        <v>2018</v>
      </c>
    </row>
    <row r="309" spans="1:25" x14ac:dyDescent="0.25">
      <c r="A309" s="20">
        <v>43303</v>
      </c>
      <c r="B309" s="3">
        <v>203</v>
      </c>
      <c r="C309" s="3">
        <v>17.600000000000001</v>
      </c>
      <c r="D309" s="3">
        <v>6.09</v>
      </c>
      <c r="E309" s="4">
        <v>11.5</v>
      </c>
      <c r="F309" s="4">
        <v>21.3</v>
      </c>
      <c r="G309" s="4">
        <v>0.8</v>
      </c>
      <c r="H309" s="3">
        <v>99.6</v>
      </c>
      <c r="I309" s="3">
        <v>27.8</v>
      </c>
      <c r="J309" s="4">
        <v>1.5</v>
      </c>
      <c r="K309" s="4">
        <v>5.5</v>
      </c>
      <c r="L309" s="3">
        <v>0</v>
      </c>
      <c r="M309" s="3">
        <v>0</v>
      </c>
      <c r="N309" s="6">
        <v>-999</v>
      </c>
      <c r="O309" s="4">
        <v>17.899999999999999</v>
      </c>
      <c r="P309" s="4">
        <v>42.2</v>
      </c>
      <c r="Q309" s="4">
        <v>-2.6</v>
      </c>
      <c r="R309" s="4">
        <v>16.399999999999999</v>
      </c>
      <c r="S309" s="4">
        <v>12.3</v>
      </c>
      <c r="T309" s="19">
        <v>0.70399999999999996</v>
      </c>
      <c r="U309" s="19">
        <v>1.829</v>
      </c>
      <c r="V309" s="5">
        <f t="shared" si="11"/>
        <v>0</v>
      </c>
      <c r="W309" s="5">
        <f t="shared" si="10"/>
        <v>-999</v>
      </c>
      <c r="X309">
        <v>201807</v>
      </c>
      <c r="Y309">
        <v>2018</v>
      </c>
    </row>
    <row r="310" spans="1:25" x14ac:dyDescent="0.25">
      <c r="A310" s="20">
        <v>43304</v>
      </c>
      <c r="B310" s="3">
        <v>204</v>
      </c>
      <c r="C310" s="3">
        <v>26.87</v>
      </c>
      <c r="D310" s="3">
        <v>3.86</v>
      </c>
      <c r="E310" s="4">
        <v>13.7</v>
      </c>
      <c r="F310" s="4">
        <v>22.9</v>
      </c>
      <c r="G310" s="4">
        <v>3.4</v>
      </c>
      <c r="H310" s="3">
        <v>95.8</v>
      </c>
      <c r="I310" s="3">
        <v>32.6</v>
      </c>
      <c r="J310" s="4">
        <v>1.4</v>
      </c>
      <c r="K310" s="4">
        <v>5.5</v>
      </c>
      <c r="L310" s="3">
        <v>0</v>
      </c>
      <c r="M310" s="3">
        <v>0</v>
      </c>
      <c r="N310" s="6">
        <v>-999</v>
      </c>
      <c r="O310" s="4">
        <v>16.2</v>
      </c>
      <c r="P310" s="4">
        <v>46.1</v>
      </c>
      <c r="Q310" s="4">
        <v>-0.3</v>
      </c>
      <c r="R310" s="4">
        <v>16.399999999999999</v>
      </c>
      <c r="S310" s="4">
        <v>12.5</v>
      </c>
      <c r="T310" s="19">
        <v>0.91</v>
      </c>
      <c r="U310" s="19">
        <v>1.8819999999999999</v>
      </c>
      <c r="V310" s="5">
        <f t="shared" si="11"/>
        <v>0</v>
      </c>
      <c r="W310" s="5">
        <f t="shared" si="10"/>
        <v>-999</v>
      </c>
      <c r="X310">
        <v>201807</v>
      </c>
      <c r="Y310">
        <v>2018</v>
      </c>
    </row>
    <row r="311" spans="1:25" x14ac:dyDescent="0.25">
      <c r="A311" s="20">
        <v>43305</v>
      </c>
      <c r="B311" s="3">
        <v>205</v>
      </c>
      <c r="C311" s="3">
        <v>26.72</v>
      </c>
      <c r="D311" s="3">
        <v>5.81</v>
      </c>
      <c r="E311" s="4">
        <v>14.3</v>
      </c>
      <c r="F311" s="4">
        <v>21</v>
      </c>
      <c r="G311" s="4">
        <v>5.2</v>
      </c>
      <c r="H311" s="3">
        <v>94.2</v>
      </c>
      <c r="I311" s="3">
        <v>32.299999999999997</v>
      </c>
      <c r="J311" s="4">
        <v>2.2999999999999998</v>
      </c>
      <c r="K311" s="4">
        <v>6.9</v>
      </c>
      <c r="L311" s="3">
        <v>0</v>
      </c>
      <c r="M311" s="3">
        <v>0</v>
      </c>
      <c r="N311" s="6">
        <v>-999</v>
      </c>
      <c r="O311" s="4">
        <v>18.2</v>
      </c>
      <c r="P311" s="4">
        <v>42.3</v>
      </c>
      <c r="Q311" s="4">
        <v>0.3</v>
      </c>
      <c r="R311" s="4">
        <v>17.5</v>
      </c>
      <c r="S311" s="4">
        <v>12.5</v>
      </c>
      <c r="T311" s="19">
        <v>0.80300000000000005</v>
      </c>
      <c r="U311" s="19">
        <v>1.6830000000000001</v>
      </c>
      <c r="V311" s="5">
        <f t="shared" si="11"/>
        <v>0</v>
      </c>
      <c r="W311" s="5">
        <f t="shared" si="10"/>
        <v>-999</v>
      </c>
      <c r="X311">
        <v>201807</v>
      </c>
      <c r="Y311">
        <v>2018</v>
      </c>
    </row>
    <row r="312" spans="1:25" x14ac:dyDescent="0.25">
      <c r="A312" s="20">
        <v>43306</v>
      </c>
      <c r="B312" s="3">
        <v>206</v>
      </c>
      <c r="C312" s="3">
        <v>26.34</v>
      </c>
      <c r="D312" s="3">
        <v>5.83</v>
      </c>
      <c r="E312" s="4">
        <v>13.4</v>
      </c>
      <c r="F312" s="4">
        <v>22</v>
      </c>
      <c r="G312" s="4">
        <v>2.4</v>
      </c>
      <c r="H312" s="3">
        <v>94.5</v>
      </c>
      <c r="I312" s="3">
        <v>24.7</v>
      </c>
      <c r="J312" s="4">
        <v>1.5</v>
      </c>
      <c r="K312" s="4">
        <v>6</v>
      </c>
      <c r="L312" s="3">
        <v>0</v>
      </c>
      <c r="M312" s="3">
        <v>0</v>
      </c>
      <c r="N312" s="6">
        <v>-999</v>
      </c>
      <c r="O312" s="4">
        <v>17.5</v>
      </c>
      <c r="P312" s="4">
        <v>43.9</v>
      </c>
      <c r="Q312" s="4">
        <v>-1.9</v>
      </c>
      <c r="R312" s="4">
        <v>17.100000000000001</v>
      </c>
      <c r="S312" s="4">
        <v>12.6</v>
      </c>
      <c r="T312" s="19">
        <v>0.65300000000000002</v>
      </c>
      <c r="U312" s="19">
        <v>1.99</v>
      </c>
      <c r="V312" s="5">
        <f t="shared" si="11"/>
        <v>0</v>
      </c>
      <c r="W312" s="5">
        <f t="shared" si="10"/>
        <v>-999</v>
      </c>
      <c r="X312">
        <v>201807</v>
      </c>
      <c r="Y312">
        <v>2018</v>
      </c>
    </row>
    <row r="313" spans="1:25" x14ac:dyDescent="0.25">
      <c r="A313" s="20">
        <v>43307</v>
      </c>
      <c r="B313" s="3">
        <v>207</v>
      </c>
      <c r="C313" s="3">
        <v>26.39</v>
      </c>
      <c r="D313" s="3">
        <v>5.73</v>
      </c>
      <c r="E313" s="4">
        <v>14.7</v>
      </c>
      <c r="F313" s="4">
        <v>22.9</v>
      </c>
      <c r="G313" s="4">
        <v>5.6</v>
      </c>
      <c r="H313" s="3">
        <v>87.9</v>
      </c>
      <c r="I313" s="3">
        <v>21.7</v>
      </c>
      <c r="J313" s="4">
        <v>1.3</v>
      </c>
      <c r="K313" s="4">
        <v>5</v>
      </c>
      <c r="L313" s="3">
        <v>0</v>
      </c>
      <c r="M313" s="3">
        <v>0</v>
      </c>
      <c r="N313" s="6">
        <v>-999</v>
      </c>
      <c r="O313" s="4">
        <v>20.100000000000001</v>
      </c>
      <c r="P313" s="4">
        <v>44.7</v>
      </c>
      <c r="Q313" s="4">
        <v>1.3</v>
      </c>
      <c r="R313" s="4">
        <v>18.600000000000001</v>
      </c>
      <c r="S313" s="4">
        <v>12.8</v>
      </c>
      <c r="T313" s="19">
        <v>0.60599999999999998</v>
      </c>
      <c r="U313" s="19">
        <v>2.1859999999999999</v>
      </c>
      <c r="V313" s="5">
        <f t="shared" si="11"/>
        <v>0</v>
      </c>
      <c r="W313" s="5">
        <f t="shared" si="10"/>
        <v>-999</v>
      </c>
      <c r="X313">
        <v>201807</v>
      </c>
      <c r="Y313">
        <v>2018</v>
      </c>
    </row>
    <row r="314" spans="1:25" x14ac:dyDescent="0.25">
      <c r="A314" s="20">
        <v>43308</v>
      </c>
      <c r="B314" s="3">
        <v>208</v>
      </c>
      <c r="C314" s="3">
        <v>27.59</v>
      </c>
      <c r="D314" s="3">
        <v>5.85</v>
      </c>
      <c r="E314" s="4">
        <v>14.6</v>
      </c>
      <c r="F314" s="4">
        <v>23.7</v>
      </c>
      <c r="G314" s="4">
        <v>4.3</v>
      </c>
      <c r="H314" s="3">
        <v>95.4</v>
      </c>
      <c r="I314" s="3">
        <v>17.899999999999999</v>
      </c>
      <c r="J314" s="4">
        <v>1.5</v>
      </c>
      <c r="K314" s="4">
        <v>5.6</v>
      </c>
      <c r="L314" s="3">
        <v>0</v>
      </c>
      <c r="M314" s="3">
        <v>0</v>
      </c>
      <c r="N314" s="6">
        <v>-999</v>
      </c>
      <c r="O314" s="4">
        <v>18.5</v>
      </c>
      <c r="P314" s="4">
        <v>44.8</v>
      </c>
      <c r="Q314" s="4">
        <v>-0.2</v>
      </c>
      <c r="R314" s="4">
        <v>18</v>
      </c>
      <c r="S314" s="4">
        <v>13</v>
      </c>
      <c r="T314" s="19">
        <v>0.52400000000000002</v>
      </c>
      <c r="U314" s="19">
        <v>2.4060000000000001</v>
      </c>
      <c r="V314" s="5">
        <f t="shared" si="11"/>
        <v>0</v>
      </c>
      <c r="W314" s="5">
        <f t="shared" si="10"/>
        <v>-999</v>
      </c>
      <c r="X314">
        <v>201807</v>
      </c>
      <c r="Y314">
        <v>2018</v>
      </c>
    </row>
    <row r="315" spans="1:25" x14ac:dyDescent="0.25">
      <c r="A315" s="20">
        <v>43309</v>
      </c>
      <c r="B315" s="3">
        <v>209</v>
      </c>
      <c r="C315" s="3">
        <v>25.5</v>
      </c>
      <c r="D315" s="3">
        <v>6.09</v>
      </c>
      <c r="E315" s="4">
        <v>15.1</v>
      </c>
      <c r="F315" s="4">
        <v>24.4</v>
      </c>
      <c r="G315" s="4">
        <v>3.6</v>
      </c>
      <c r="H315" s="3">
        <v>93.6</v>
      </c>
      <c r="I315" s="3">
        <v>16.2</v>
      </c>
      <c r="J315" s="4">
        <v>1.4</v>
      </c>
      <c r="K315" s="4">
        <v>5.5</v>
      </c>
      <c r="L315" s="3">
        <v>0</v>
      </c>
      <c r="M315" s="3">
        <v>0</v>
      </c>
      <c r="N315" s="6">
        <v>-999</v>
      </c>
      <c r="O315" s="4">
        <v>19.2</v>
      </c>
      <c r="P315" s="4">
        <v>45.5</v>
      </c>
      <c r="Q315" s="4">
        <v>-1.3</v>
      </c>
      <c r="R315" s="4">
        <v>18.3</v>
      </c>
      <c r="S315" s="4">
        <v>13.1</v>
      </c>
      <c r="T315" s="19">
        <v>0.495</v>
      </c>
      <c r="U315" s="19">
        <v>2.5609999999999999</v>
      </c>
      <c r="V315" s="5">
        <f t="shared" si="11"/>
        <v>0</v>
      </c>
      <c r="W315" s="5">
        <f t="shared" si="10"/>
        <v>-999</v>
      </c>
      <c r="X315">
        <v>201807</v>
      </c>
      <c r="Y315">
        <v>2018</v>
      </c>
    </row>
    <row r="316" spans="1:25" x14ac:dyDescent="0.25">
      <c r="A316" s="20">
        <v>43310</v>
      </c>
      <c r="B316" s="3">
        <v>210</v>
      </c>
      <c r="C316" s="3">
        <v>21.47</v>
      </c>
      <c r="D316" s="3">
        <v>5.67</v>
      </c>
      <c r="E316" s="4">
        <v>16.8</v>
      </c>
      <c r="F316" s="4">
        <v>27.3</v>
      </c>
      <c r="G316" s="4">
        <v>4.5999999999999996</v>
      </c>
      <c r="H316" s="3">
        <v>86.2</v>
      </c>
      <c r="I316" s="3">
        <v>16.8</v>
      </c>
      <c r="J316" s="4">
        <v>0.9</v>
      </c>
      <c r="K316" s="4">
        <v>4.7</v>
      </c>
      <c r="L316" s="3">
        <v>0</v>
      </c>
      <c r="M316" s="3">
        <v>0</v>
      </c>
      <c r="N316" s="6">
        <v>-999</v>
      </c>
      <c r="O316" s="4">
        <v>20.399999999999999</v>
      </c>
      <c r="P316" s="4">
        <v>49.7</v>
      </c>
      <c r="Q316" s="4">
        <v>-0.2</v>
      </c>
      <c r="R316" s="4">
        <v>18.8</v>
      </c>
      <c r="S316" s="4">
        <v>13.3</v>
      </c>
      <c r="T316" s="19">
        <v>0.60899999999999999</v>
      </c>
      <c r="U316" s="19">
        <v>3.0179999999999998</v>
      </c>
      <c r="V316" s="5">
        <f t="shared" si="11"/>
        <v>0</v>
      </c>
      <c r="W316" s="5">
        <f t="shared" si="10"/>
        <v>-999</v>
      </c>
      <c r="X316">
        <v>201807</v>
      </c>
      <c r="Y316">
        <v>2018</v>
      </c>
    </row>
    <row r="317" spans="1:25" x14ac:dyDescent="0.25">
      <c r="A317" s="20">
        <v>43311</v>
      </c>
      <c r="B317" s="3">
        <v>211</v>
      </c>
      <c r="C317" s="3">
        <v>16.79</v>
      </c>
      <c r="D317" s="3">
        <v>4.83</v>
      </c>
      <c r="E317" s="4">
        <v>18.5</v>
      </c>
      <c r="F317" s="4">
        <v>29.1</v>
      </c>
      <c r="G317" s="4">
        <v>8.1</v>
      </c>
      <c r="H317" s="3">
        <v>79.900000000000006</v>
      </c>
      <c r="I317" s="3">
        <v>17.7</v>
      </c>
      <c r="J317" s="4">
        <v>0.7</v>
      </c>
      <c r="K317" s="4">
        <v>4.2</v>
      </c>
      <c r="L317" s="3">
        <v>0</v>
      </c>
      <c r="M317" s="3">
        <v>0</v>
      </c>
      <c r="N317" s="6">
        <v>-999</v>
      </c>
      <c r="O317" s="4">
        <v>21.3</v>
      </c>
      <c r="P317" s="4">
        <v>50.8</v>
      </c>
      <c r="Q317" s="4">
        <v>4</v>
      </c>
      <c r="R317" s="4">
        <v>19.399999999999999</v>
      </c>
      <c r="S317" s="4">
        <v>13.4</v>
      </c>
      <c r="T317" s="19">
        <v>0.71299999999999997</v>
      </c>
      <c r="U317" s="19">
        <v>3.3149999999999999</v>
      </c>
      <c r="V317" s="5">
        <f t="shared" si="11"/>
        <v>0</v>
      </c>
      <c r="W317" s="5">
        <f t="shared" si="10"/>
        <v>-999</v>
      </c>
      <c r="X317">
        <v>201807</v>
      </c>
      <c r="Y317">
        <v>2018</v>
      </c>
    </row>
    <row r="318" spans="1:25" x14ac:dyDescent="0.25">
      <c r="A318" s="20">
        <v>43312</v>
      </c>
      <c r="B318" s="3">
        <v>212</v>
      </c>
      <c r="C318" s="3">
        <v>26.25</v>
      </c>
      <c r="D318" s="3">
        <v>3.86</v>
      </c>
      <c r="E318" s="4">
        <v>18</v>
      </c>
      <c r="F318" s="4">
        <v>29.2</v>
      </c>
      <c r="G318" s="4">
        <v>7.5</v>
      </c>
      <c r="H318" s="3">
        <v>82.9</v>
      </c>
      <c r="I318" s="3">
        <v>19.7</v>
      </c>
      <c r="J318" s="4">
        <v>0.7</v>
      </c>
      <c r="K318" s="4">
        <v>4.0999999999999996</v>
      </c>
      <c r="L318" s="3">
        <v>0</v>
      </c>
      <c r="M318" s="3">
        <v>0</v>
      </c>
      <c r="N318" s="6">
        <v>-999</v>
      </c>
      <c r="O318" s="4">
        <v>18.7</v>
      </c>
      <c r="P318" s="4">
        <v>46.8</v>
      </c>
      <c r="Q318" s="4">
        <v>2.1</v>
      </c>
      <c r="R318" s="4">
        <v>18.5</v>
      </c>
      <c r="S318" s="4">
        <v>13.6</v>
      </c>
      <c r="T318" s="19">
        <v>0.79800000000000004</v>
      </c>
      <c r="U318" s="19">
        <v>3.2530000000000001</v>
      </c>
      <c r="V318" s="5">
        <f t="shared" si="11"/>
        <v>0</v>
      </c>
      <c r="W318" s="5">
        <f t="shared" si="10"/>
        <v>-999</v>
      </c>
      <c r="X318">
        <v>201807</v>
      </c>
      <c r="Y318">
        <v>2018</v>
      </c>
    </row>
    <row r="319" spans="1:25" x14ac:dyDescent="0.25">
      <c r="A319" s="20">
        <v>43313</v>
      </c>
      <c r="B319" s="3">
        <v>213</v>
      </c>
      <c r="C319" s="3">
        <v>24.48</v>
      </c>
      <c r="D319" s="3">
        <v>5.82</v>
      </c>
      <c r="E319" s="4">
        <v>17.2</v>
      </c>
      <c r="F319" s="4">
        <v>26.4</v>
      </c>
      <c r="G319" s="4">
        <v>5.4</v>
      </c>
      <c r="H319" s="3">
        <v>94.8</v>
      </c>
      <c r="I319" s="3">
        <v>16.600000000000001</v>
      </c>
      <c r="J319" s="4">
        <v>1.6</v>
      </c>
      <c r="K319" s="4">
        <v>5.8</v>
      </c>
      <c r="L319" s="3">
        <v>0</v>
      </c>
      <c r="M319" s="3">
        <v>0</v>
      </c>
      <c r="N319" s="6">
        <v>-999</v>
      </c>
      <c r="O319" s="4">
        <v>21.1</v>
      </c>
      <c r="P319" s="4">
        <v>47.2</v>
      </c>
      <c r="Q319" s="4">
        <v>1.1000000000000001</v>
      </c>
      <c r="R319" s="4">
        <v>19.3</v>
      </c>
      <c r="S319" s="4">
        <v>13.6</v>
      </c>
      <c r="T319" s="19">
        <v>0.57099999999999995</v>
      </c>
      <c r="U319" s="19">
        <v>2.87</v>
      </c>
      <c r="V319" s="5">
        <f t="shared" si="11"/>
        <v>0</v>
      </c>
      <c r="W319" s="5">
        <f t="shared" si="10"/>
        <v>-999</v>
      </c>
      <c r="X319">
        <v>201808</v>
      </c>
      <c r="Y319">
        <v>2018</v>
      </c>
    </row>
    <row r="320" spans="1:25" x14ac:dyDescent="0.25">
      <c r="A320" s="20">
        <v>43314</v>
      </c>
      <c r="B320" s="3">
        <v>214</v>
      </c>
      <c r="C320" s="3">
        <v>12.25</v>
      </c>
      <c r="D320" s="3">
        <v>5.41</v>
      </c>
      <c r="E320" s="4">
        <v>13.9</v>
      </c>
      <c r="F320" s="4">
        <v>22.9</v>
      </c>
      <c r="G320" s="4">
        <v>2.6</v>
      </c>
      <c r="H320" s="3">
        <v>95.8</v>
      </c>
      <c r="I320" s="3">
        <v>22.3</v>
      </c>
      <c r="J320" s="4">
        <v>1.5</v>
      </c>
      <c r="K320" s="4">
        <v>5.5</v>
      </c>
      <c r="L320" s="3">
        <v>0</v>
      </c>
      <c r="M320" s="3">
        <v>0</v>
      </c>
      <c r="N320" s="6">
        <v>-999</v>
      </c>
      <c r="O320" s="4">
        <v>18</v>
      </c>
      <c r="P320" s="4">
        <v>47</v>
      </c>
      <c r="Q320" s="4">
        <v>-2.4</v>
      </c>
      <c r="R320" s="4">
        <v>18.7</v>
      </c>
      <c r="S320" s="4">
        <v>13.7</v>
      </c>
      <c r="T320" s="19">
        <v>0.623</v>
      </c>
      <c r="U320" s="19">
        <v>2.169</v>
      </c>
      <c r="V320" s="5">
        <f t="shared" si="11"/>
        <v>0</v>
      </c>
      <c r="W320" s="5">
        <f t="shared" si="10"/>
        <v>-999</v>
      </c>
      <c r="X320">
        <v>201808</v>
      </c>
      <c r="Y320">
        <v>2018</v>
      </c>
    </row>
    <row r="321" spans="1:25" x14ac:dyDescent="0.25">
      <c r="A321" s="20">
        <v>43315</v>
      </c>
      <c r="B321" s="3">
        <v>215</v>
      </c>
      <c r="C321" s="3">
        <v>24.35</v>
      </c>
      <c r="D321" s="3">
        <v>2.65</v>
      </c>
      <c r="E321" s="4">
        <v>9.4</v>
      </c>
      <c r="F321" s="4">
        <v>16.899999999999999</v>
      </c>
      <c r="G321" s="4">
        <v>2.4</v>
      </c>
      <c r="H321" s="3">
        <v>99.1</v>
      </c>
      <c r="I321" s="3">
        <v>51</v>
      </c>
      <c r="J321" s="4">
        <v>1.1000000000000001</v>
      </c>
      <c r="K321" s="4">
        <v>5.4</v>
      </c>
      <c r="L321" s="3">
        <v>0.76200000000000001</v>
      </c>
      <c r="M321" s="3">
        <v>0</v>
      </c>
      <c r="N321" s="6">
        <v>-999</v>
      </c>
      <c r="O321" s="4">
        <v>11.4</v>
      </c>
      <c r="P321" s="4">
        <v>34.1</v>
      </c>
      <c r="Q321" s="4">
        <v>-1.7</v>
      </c>
      <c r="R321" s="4">
        <v>14.3</v>
      </c>
      <c r="S321" s="4">
        <v>13.6</v>
      </c>
      <c r="T321" s="19">
        <v>0.98199999999999998</v>
      </c>
      <c r="U321" s="19">
        <v>0.94299999999999995</v>
      </c>
      <c r="V321" s="5">
        <f t="shared" si="11"/>
        <v>0</v>
      </c>
      <c r="W321" s="5">
        <f t="shared" si="10"/>
        <v>-999</v>
      </c>
      <c r="X321">
        <v>201808</v>
      </c>
      <c r="Y321">
        <v>2018</v>
      </c>
    </row>
    <row r="322" spans="1:25" x14ac:dyDescent="0.25">
      <c r="A322" s="20">
        <v>43316</v>
      </c>
      <c r="B322" s="3">
        <v>216</v>
      </c>
      <c r="C322" s="3">
        <v>26.16</v>
      </c>
      <c r="D322" s="3">
        <v>5.29</v>
      </c>
      <c r="E322" s="4">
        <v>11</v>
      </c>
      <c r="F322" s="4">
        <v>18.2</v>
      </c>
      <c r="G322" s="4">
        <v>1.8</v>
      </c>
      <c r="H322" s="3">
        <v>99.5</v>
      </c>
      <c r="I322" s="3">
        <v>40.200000000000003</v>
      </c>
      <c r="J322" s="4">
        <v>1.7</v>
      </c>
      <c r="K322" s="4">
        <v>6.1</v>
      </c>
      <c r="L322" s="3">
        <v>0</v>
      </c>
      <c r="M322" s="3">
        <v>0</v>
      </c>
      <c r="N322" s="6">
        <v>-999</v>
      </c>
      <c r="O322" s="4">
        <v>15.1</v>
      </c>
      <c r="P322" s="4">
        <v>39.6</v>
      </c>
      <c r="Q322" s="4">
        <v>-0.6</v>
      </c>
      <c r="R322" s="4">
        <v>15.5</v>
      </c>
      <c r="S322" s="4">
        <v>13.2</v>
      </c>
      <c r="T322" s="19">
        <v>0.84</v>
      </c>
      <c r="U322" s="19">
        <v>1.25</v>
      </c>
      <c r="V322" s="5">
        <f t="shared" si="11"/>
        <v>0</v>
      </c>
      <c r="W322" s="5">
        <f t="shared" si="10"/>
        <v>-999</v>
      </c>
      <c r="X322">
        <v>201808</v>
      </c>
      <c r="Y322">
        <v>2018</v>
      </c>
    </row>
    <row r="323" spans="1:25" x14ac:dyDescent="0.25">
      <c r="A323" s="20">
        <v>43317</v>
      </c>
      <c r="B323" s="3">
        <v>217</v>
      </c>
      <c r="C323" s="3">
        <v>23</v>
      </c>
      <c r="D323" s="3">
        <v>5.74</v>
      </c>
      <c r="E323" s="4">
        <v>13.1</v>
      </c>
      <c r="F323" s="4">
        <v>21.8</v>
      </c>
      <c r="G323" s="4">
        <v>3.7</v>
      </c>
      <c r="H323" s="3">
        <v>98.8</v>
      </c>
      <c r="I323" s="3">
        <v>29.1</v>
      </c>
      <c r="J323" s="4">
        <v>1.5</v>
      </c>
      <c r="K323" s="4">
        <v>5.3</v>
      </c>
      <c r="L323" s="3">
        <v>0</v>
      </c>
      <c r="M323" s="3">
        <v>0</v>
      </c>
      <c r="N323" s="6">
        <v>-999</v>
      </c>
      <c r="O323" s="4">
        <v>17.7</v>
      </c>
      <c r="P323" s="4">
        <v>46.1</v>
      </c>
      <c r="Q323" s="4">
        <v>-1.1000000000000001</v>
      </c>
      <c r="R323" s="4">
        <v>17.3</v>
      </c>
      <c r="S323" s="4">
        <v>13</v>
      </c>
      <c r="T323" s="19">
        <v>0.76</v>
      </c>
      <c r="U323" s="19">
        <v>1.851</v>
      </c>
      <c r="V323" s="5">
        <f t="shared" si="11"/>
        <v>0</v>
      </c>
      <c r="W323" s="5">
        <f t="shared" si="10"/>
        <v>-999</v>
      </c>
      <c r="X323">
        <v>201808</v>
      </c>
      <c r="Y323">
        <v>2018</v>
      </c>
    </row>
    <row r="324" spans="1:25" x14ac:dyDescent="0.25">
      <c r="A324" s="20">
        <v>43318</v>
      </c>
      <c r="B324" s="3">
        <v>218</v>
      </c>
      <c r="C324" s="3">
        <v>24.81</v>
      </c>
      <c r="D324" s="3">
        <v>5.09</v>
      </c>
      <c r="E324" s="4">
        <v>15.6</v>
      </c>
      <c r="F324" s="4">
        <v>24.9</v>
      </c>
      <c r="G324" s="4">
        <v>4</v>
      </c>
      <c r="H324" s="3">
        <v>96.6</v>
      </c>
      <c r="I324" s="3">
        <v>23.7</v>
      </c>
      <c r="J324" s="4">
        <v>1.2</v>
      </c>
      <c r="K324" s="4">
        <v>4.3</v>
      </c>
      <c r="L324" s="3">
        <v>0</v>
      </c>
      <c r="M324" s="3">
        <v>0</v>
      </c>
      <c r="N324" s="6">
        <v>-999</v>
      </c>
      <c r="O324" s="4">
        <v>19</v>
      </c>
      <c r="P324" s="4">
        <v>45.7</v>
      </c>
      <c r="Q324" s="4">
        <v>-0.4</v>
      </c>
      <c r="R324" s="4">
        <v>17.8</v>
      </c>
      <c r="S324" s="4">
        <v>13</v>
      </c>
      <c r="T324" s="19">
        <v>0.746</v>
      </c>
      <c r="U324" s="19">
        <v>2.4020000000000001</v>
      </c>
      <c r="V324" s="5">
        <f t="shared" si="11"/>
        <v>0</v>
      </c>
      <c r="W324" s="5">
        <f t="shared" si="10"/>
        <v>-999</v>
      </c>
      <c r="X324">
        <v>201808</v>
      </c>
      <c r="Y324">
        <v>2018</v>
      </c>
    </row>
    <row r="325" spans="1:25" x14ac:dyDescent="0.25">
      <c r="A325" s="20">
        <v>43319</v>
      </c>
      <c r="B325" s="3">
        <v>219</v>
      </c>
      <c r="C325" s="3">
        <v>23.42</v>
      </c>
      <c r="D325" s="3">
        <v>5.56</v>
      </c>
      <c r="E325" s="4">
        <v>14.9</v>
      </c>
      <c r="F325" s="4">
        <v>25.2</v>
      </c>
      <c r="G325" s="4">
        <v>2.2000000000000002</v>
      </c>
      <c r="H325" s="3">
        <v>89.3</v>
      </c>
      <c r="I325" s="3">
        <v>23.6</v>
      </c>
      <c r="J325" s="4">
        <v>1.5</v>
      </c>
      <c r="K325" s="4">
        <v>5.2</v>
      </c>
      <c r="L325" s="3">
        <v>0</v>
      </c>
      <c r="M325" s="3">
        <v>0</v>
      </c>
      <c r="N325" s="6">
        <v>-999</v>
      </c>
      <c r="O325" s="4">
        <v>18.100000000000001</v>
      </c>
      <c r="P325" s="4">
        <v>44.4</v>
      </c>
      <c r="Q325" s="4">
        <v>-3.2</v>
      </c>
      <c r="R325" s="4">
        <v>17.899999999999999</v>
      </c>
      <c r="S325" s="4">
        <v>13.2</v>
      </c>
      <c r="T325" s="19">
        <v>0.75600000000000001</v>
      </c>
      <c r="U325" s="19">
        <v>2.4489999999999998</v>
      </c>
      <c r="V325" s="5">
        <f t="shared" si="11"/>
        <v>0</v>
      </c>
      <c r="W325" s="5">
        <f t="shared" ref="W325:W388" si="12">IF(V325&gt;0,N325,-999)</f>
        <v>-999</v>
      </c>
      <c r="X325">
        <v>201808</v>
      </c>
      <c r="Y325">
        <v>2018</v>
      </c>
    </row>
    <row r="326" spans="1:25" x14ac:dyDescent="0.25">
      <c r="A326" s="20">
        <v>43320</v>
      </c>
      <c r="B326" s="3">
        <v>220</v>
      </c>
      <c r="C326" s="3">
        <v>22.02</v>
      </c>
      <c r="D326" s="3">
        <v>5.29</v>
      </c>
      <c r="E326" s="4">
        <v>17.5</v>
      </c>
      <c r="F326" s="4">
        <v>29.2</v>
      </c>
      <c r="G326" s="4">
        <v>6</v>
      </c>
      <c r="H326" s="3">
        <v>88.8</v>
      </c>
      <c r="I326" s="3">
        <v>19.600000000000001</v>
      </c>
      <c r="J326" s="4">
        <v>0.9</v>
      </c>
      <c r="K326" s="4">
        <v>6.2</v>
      </c>
      <c r="L326" s="3">
        <v>0</v>
      </c>
      <c r="M326" s="3">
        <v>0</v>
      </c>
      <c r="N326" s="6">
        <v>-999</v>
      </c>
      <c r="O326" s="4">
        <v>20.399999999999999</v>
      </c>
      <c r="P326" s="4">
        <v>47.4</v>
      </c>
      <c r="Q326" s="4">
        <v>1.3</v>
      </c>
      <c r="R326" s="4">
        <v>18.7</v>
      </c>
      <c r="S326" s="4">
        <v>13.2</v>
      </c>
      <c r="T326" s="19">
        <v>0.79400000000000004</v>
      </c>
      <c r="U326" s="19">
        <v>3.2570000000000001</v>
      </c>
      <c r="V326" s="5">
        <f t="shared" ref="V326:V389" si="13">IF(X326&lt;X327,M326,0)</f>
        <v>0</v>
      </c>
      <c r="W326" s="5">
        <f t="shared" si="12"/>
        <v>-999</v>
      </c>
      <c r="X326">
        <v>201808</v>
      </c>
      <c r="Y326">
        <v>2018</v>
      </c>
    </row>
    <row r="327" spans="1:25" x14ac:dyDescent="0.25">
      <c r="A327" s="20">
        <v>43321</v>
      </c>
      <c r="B327" s="3">
        <v>221</v>
      </c>
      <c r="C327" s="3">
        <v>19.100000000000001</v>
      </c>
      <c r="D327" s="3">
        <v>5.0599999999999996</v>
      </c>
      <c r="E327" s="4">
        <v>19.600000000000001</v>
      </c>
      <c r="F327" s="4">
        <v>30.4</v>
      </c>
      <c r="G327" s="4">
        <v>8.4</v>
      </c>
      <c r="H327" s="3">
        <v>85.8</v>
      </c>
      <c r="I327" s="3">
        <v>19.399999999999999</v>
      </c>
      <c r="J327" s="4">
        <v>0.9</v>
      </c>
      <c r="K327" s="4">
        <v>3.9</v>
      </c>
      <c r="L327" s="3">
        <v>0</v>
      </c>
      <c r="M327" s="3">
        <v>0</v>
      </c>
      <c r="N327" s="6">
        <v>-999</v>
      </c>
      <c r="O327" s="4">
        <v>21.4</v>
      </c>
      <c r="P327" s="4">
        <v>46.5</v>
      </c>
      <c r="Q327" s="4">
        <v>2.8</v>
      </c>
      <c r="R327" s="4">
        <v>19.7</v>
      </c>
      <c r="S327" s="4">
        <v>13.4</v>
      </c>
      <c r="T327" s="19">
        <v>0.84199999999999997</v>
      </c>
      <c r="U327" s="19">
        <v>3.4990000000000001</v>
      </c>
      <c r="V327" s="5">
        <f t="shared" si="13"/>
        <v>0</v>
      </c>
      <c r="W327" s="5">
        <f t="shared" si="12"/>
        <v>-999</v>
      </c>
      <c r="X327">
        <v>201808</v>
      </c>
      <c r="Y327">
        <v>2018</v>
      </c>
    </row>
    <row r="328" spans="1:25" x14ac:dyDescent="0.25">
      <c r="A328" s="20">
        <v>43322</v>
      </c>
      <c r="B328" s="3">
        <v>222</v>
      </c>
      <c r="C328" s="3">
        <v>16.39</v>
      </c>
      <c r="D328" s="3">
        <v>4.3899999999999997</v>
      </c>
      <c r="E328" s="4">
        <v>19.899999999999999</v>
      </c>
      <c r="F328" s="4">
        <v>32.1</v>
      </c>
      <c r="G328" s="4">
        <v>8.9</v>
      </c>
      <c r="H328" s="3">
        <v>80.3</v>
      </c>
      <c r="I328" s="3">
        <v>15.3</v>
      </c>
      <c r="J328" s="4">
        <v>0.8</v>
      </c>
      <c r="K328" s="4">
        <v>3.5</v>
      </c>
      <c r="L328" s="3">
        <v>0</v>
      </c>
      <c r="M328" s="3">
        <v>0</v>
      </c>
      <c r="N328" s="6">
        <v>-999</v>
      </c>
      <c r="O328" s="4">
        <v>21.1</v>
      </c>
      <c r="P328" s="4">
        <v>47.6</v>
      </c>
      <c r="Q328" s="4">
        <v>3.2</v>
      </c>
      <c r="R328" s="4">
        <v>19.899999999999999</v>
      </c>
      <c r="S328" s="4">
        <v>13.7</v>
      </c>
      <c r="T328" s="19">
        <v>0.73199999999999998</v>
      </c>
      <c r="U328" s="19">
        <v>4.05</v>
      </c>
      <c r="V328" s="5">
        <f t="shared" si="13"/>
        <v>0</v>
      </c>
      <c r="W328" s="5">
        <f t="shared" si="12"/>
        <v>-999</v>
      </c>
      <c r="X328">
        <v>201808</v>
      </c>
      <c r="Y328">
        <v>2018</v>
      </c>
    </row>
    <row r="329" spans="1:25" x14ac:dyDescent="0.25">
      <c r="A329" s="20">
        <v>43323</v>
      </c>
      <c r="B329" s="3">
        <v>223</v>
      </c>
      <c r="C329" s="3">
        <v>5.48</v>
      </c>
      <c r="D329" s="3">
        <v>3.62</v>
      </c>
      <c r="E329" s="4">
        <v>13.2</v>
      </c>
      <c r="F329" s="4">
        <v>23.7</v>
      </c>
      <c r="G329" s="4">
        <v>7</v>
      </c>
      <c r="H329" s="3">
        <v>94.7</v>
      </c>
      <c r="I329" s="3">
        <v>32.799999999999997</v>
      </c>
      <c r="J329" s="4">
        <v>1.8</v>
      </c>
      <c r="K329" s="4">
        <v>7.6</v>
      </c>
      <c r="L329" s="3">
        <v>0.76200000000000001</v>
      </c>
      <c r="M329" s="3">
        <v>0</v>
      </c>
      <c r="N329" s="6">
        <v>-999</v>
      </c>
      <c r="O329" s="4">
        <v>14.5</v>
      </c>
      <c r="P329" s="4">
        <v>38.299999999999997</v>
      </c>
      <c r="Q329" s="4">
        <v>2</v>
      </c>
      <c r="R329" s="4">
        <v>16.2</v>
      </c>
      <c r="S329" s="4">
        <v>13.7</v>
      </c>
      <c r="T329" s="19">
        <v>0.96099999999999997</v>
      </c>
      <c r="U329" s="19">
        <v>1.9690000000000001</v>
      </c>
      <c r="V329" s="5">
        <f t="shared" si="13"/>
        <v>0</v>
      </c>
      <c r="W329" s="5">
        <f t="shared" si="12"/>
        <v>-999</v>
      </c>
      <c r="X329">
        <v>201808</v>
      </c>
      <c r="Y329">
        <v>2018</v>
      </c>
    </row>
    <row r="330" spans="1:25" x14ac:dyDescent="0.25">
      <c r="A330" s="20">
        <v>43324</v>
      </c>
      <c r="B330" s="3">
        <v>224</v>
      </c>
      <c r="C330" s="3">
        <v>23.96</v>
      </c>
      <c r="D330" s="3">
        <v>1.05</v>
      </c>
      <c r="E330" s="4">
        <v>8.1999999999999993</v>
      </c>
      <c r="F330" s="4">
        <v>13</v>
      </c>
      <c r="G330" s="4">
        <v>1.6</v>
      </c>
      <c r="H330" s="3">
        <v>99.4</v>
      </c>
      <c r="I330" s="3">
        <v>72</v>
      </c>
      <c r="J330" s="4">
        <v>1.2</v>
      </c>
      <c r="K330" s="4">
        <v>4.4000000000000004</v>
      </c>
      <c r="L330" s="3">
        <v>6.35</v>
      </c>
      <c r="M330" s="3">
        <v>0</v>
      </c>
      <c r="N330" s="6">
        <v>-999</v>
      </c>
      <c r="O330" s="4">
        <v>8.4</v>
      </c>
      <c r="P330" s="4">
        <v>18.899999999999999</v>
      </c>
      <c r="Q330" s="4">
        <v>-0.8</v>
      </c>
      <c r="R330" s="4">
        <v>11.8</v>
      </c>
      <c r="S330" s="4">
        <v>13.5</v>
      </c>
      <c r="T330" s="19">
        <v>1.0780000000000001</v>
      </c>
      <c r="U330" s="19">
        <v>0.41899999999999998</v>
      </c>
      <c r="V330" s="5">
        <f t="shared" si="13"/>
        <v>0</v>
      </c>
      <c r="W330" s="5">
        <f t="shared" si="12"/>
        <v>-999</v>
      </c>
      <c r="X330">
        <v>201808</v>
      </c>
      <c r="Y330">
        <v>2018</v>
      </c>
    </row>
    <row r="331" spans="1:25" x14ac:dyDescent="0.25">
      <c r="A331" s="20">
        <v>43325</v>
      </c>
      <c r="B331" s="3">
        <v>225</v>
      </c>
      <c r="C331" s="3">
        <v>20.54</v>
      </c>
      <c r="D331" s="3">
        <v>5.26</v>
      </c>
      <c r="E331" s="4">
        <v>8.9</v>
      </c>
      <c r="F331" s="4">
        <v>16.3</v>
      </c>
      <c r="G331" s="4">
        <v>0.7</v>
      </c>
      <c r="H331" s="3">
        <v>99.9</v>
      </c>
      <c r="I331" s="3">
        <v>42.2</v>
      </c>
      <c r="J331" s="4">
        <v>1.5</v>
      </c>
      <c r="K331" s="4">
        <v>5.4</v>
      </c>
      <c r="L331" s="3">
        <v>0.254</v>
      </c>
      <c r="M331" s="3">
        <v>0</v>
      </c>
      <c r="N331" s="6">
        <v>-999</v>
      </c>
      <c r="O331" s="4">
        <v>11.5</v>
      </c>
      <c r="P331" s="4">
        <v>32.4</v>
      </c>
      <c r="Q331" s="4">
        <v>-2.1</v>
      </c>
      <c r="R331" s="4">
        <v>12.9</v>
      </c>
      <c r="S331" s="4">
        <v>12.8</v>
      </c>
      <c r="T331" s="19">
        <v>0.78200000000000003</v>
      </c>
      <c r="U331" s="19">
        <v>1.071</v>
      </c>
      <c r="V331" s="5">
        <f t="shared" si="13"/>
        <v>0</v>
      </c>
      <c r="W331" s="5">
        <f t="shared" si="12"/>
        <v>-999</v>
      </c>
      <c r="X331">
        <v>201808</v>
      </c>
      <c r="Y331">
        <v>2018</v>
      </c>
    </row>
    <row r="332" spans="1:25" x14ac:dyDescent="0.25">
      <c r="A332" s="20">
        <v>43326</v>
      </c>
      <c r="B332" s="3">
        <v>226</v>
      </c>
      <c r="C332" s="3">
        <v>21.54</v>
      </c>
      <c r="D332" s="3">
        <v>4.6500000000000004</v>
      </c>
      <c r="E332" s="4">
        <v>12.8</v>
      </c>
      <c r="F332" s="4">
        <v>23.9</v>
      </c>
      <c r="G332" s="4">
        <v>1.6</v>
      </c>
      <c r="H332" s="3">
        <v>99.4</v>
      </c>
      <c r="I332" s="3">
        <v>31.3</v>
      </c>
      <c r="J332" s="4">
        <v>1</v>
      </c>
      <c r="K332" s="4">
        <v>4.3</v>
      </c>
      <c r="L332" s="3">
        <v>0</v>
      </c>
      <c r="M332" s="3">
        <v>0</v>
      </c>
      <c r="N332" s="6">
        <v>-999</v>
      </c>
      <c r="O332" s="4">
        <v>14.6</v>
      </c>
      <c r="P332" s="4">
        <v>38.700000000000003</v>
      </c>
      <c r="Q332" s="4">
        <v>-2.2000000000000002</v>
      </c>
      <c r="R332" s="4">
        <v>14.9</v>
      </c>
      <c r="S332" s="4">
        <v>12.5</v>
      </c>
      <c r="T332" s="19">
        <v>0.92800000000000005</v>
      </c>
      <c r="U332" s="19">
        <v>2.0369999999999999</v>
      </c>
      <c r="V332" s="5">
        <f t="shared" si="13"/>
        <v>0</v>
      </c>
      <c r="W332" s="5">
        <f t="shared" si="12"/>
        <v>-999</v>
      </c>
      <c r="X332">
        <v>201808</v>
      </c>
      <c r="Y332">
        <v>2018</v>
      </c>
    </row>
    <row r="333" spans="1:25" x14ac:dyDescent="0.25">
      <c r="A333" s="20">
        <v>43327</v>
      </c>
      <c r="B333" s="3">
        <v>227</v>
      </c>
      <c r="C333" s="3">
        <v>17.170000000000002</v>
      </c>
      <c r="D333" s="3">
        <v>4.87</v>
      </c>
      <c r="E333" s="4">
        <v>14.9</v>
      </c>
      <c r="F333" s="4">
        <v>26.2</v>
      </c>
      <c r="G333" s="4">
        <v>4.2</v>
      </c>
      <c r="H333" s="3">
        <v>97.5</v>
      </c>
      <c r="I333" s="3">
        <v>17.3</v>
      </c>
      <c r="J333" s="4">
        <v>0.8</v>
      </c>
      <c r="K333" s="4">
        <v>4.4000000000000004</v>
      </c>
      <c r="L333" s="3">
        <v>0</v>
      </c>
      <c r="M333" s="3">
        <v>0</v>
      </c>
      <c r="N333" s="6">
        <v>-999</v>
      </c>
      <c r="O333" s="4">
        <v>16.7</v>
      </c>
      <c r="P333" s="4">
        <v>43.5</v>
      </c>
      <c r="Q333" s="4">
        <v>-0.5</v>
      </c>
      <c r="R333" s="4">
        <v>16.100000000000001</v>
      </c>
      <c r="S333" s="4">
        <v>12.4</v>
      </c>
      <c r="T333" s="19">
        <v>0.58799999999999997</v>
      </c>
      <c r="U333" s="19">
        <v>2.8119999999999998</v>
      </c>
      <c r="V333" s="5">
        <f t="shared" si="13"/>
        <v>0</v>
      </c>
      <c r="W333" s="5">
        <f t="shared" si="12"/>
        <v>-999</v>
      </c>
      <c r="X333">
        <v>201808</v>
      </c>
      <c r="Y333">
        <v>2018</v>
      </c>
    </row>
    <row r="334" spans="1:25" x14ac:dyDescent="0.25">
      <c r="A334" s="20">
        <v>43328</v>
      </c>
      <c r="B334" s="3">
        <v>228</v>
      </c>
      <c r="C334" s="3">
        <v>21.47</v>
      </c>
      <c r="D334" s="3">
        <v>3.98</v>
      </c>
      <c r="E334" s="4">
        <v>14</v>
      </c>
      <c r="F334" s="4">
        <v>25.7</v>
      </c>
      <c r="G334" s="4">
        <v>3.9</v>
      </c>
      <c r="H334" s="3">
        <v>91.5</v>
      </c>
      <c r="I334" s="3">
        <v>17.5</v>
      </c>
      <c r="J334" s="4">
        <v>0.7</v>
      </c>
      <c r="K334" s="4">
        <v>4.5999999999999996</v>
      </c>
      <c r="L334" s="3">
        <v>0</v>
      </c>
      <c r="M334" s="3">
        <v>0</v>
      </c>
      <c r="N334" s="6">
        <v>-999</v>
      </c>
      <c r="O334" s="4">
        <v>14.4</v>
      </c>
      <c r="P334" s="4">
        <v>41.6</v>
      </c>
      <c r="Q334" s="4">
        <v>-1.4</v>
      </c>
      <c r="R334" s="4">
        <v>15.4</v>
      </c>
      <c r="S334" s="4">
        <v>12.6</v>
      </c>
      <c r="T334" s="19">
        <v>0.57799999999999996</v>
      </c>
      <c r="U334" s="19">
        <v>2.7240000000000002</v>
      </c>
      <c r="V334" s="5">
        <f t="shared" si="13"/>
        <v>0</v>
      </c>
      <c r="W334" s="5">
        <f t="shared" si="12"/>
        <v>-999</v>
      </c>
      <c r="X334">
        <v>201808</v>
      </c>
      <c r="Y334">
        <v>2018</v>
      </c>
    </row>
    <row r="335" spans="1:25" x14ac:dyDescent="0.25">
      <c r="A335" s="20">
        <v>43329</v>
      </c>
      <c r="B335" s="3">
        <v>229</v>
      </c>
      <c r="C335" s="3">
        <v>14.41</v>
      </c>
      <c r="D335" s="3">
        <v>4.8499999999999996</v>
      </c>
      <c r="E335" s="4">
        <v>14.3</v>
      </c>
      <c r="F335" s="4">
        <v>24.8</v>
      </c>
      <c r="G335" s="4">
        <v>2.5</v>
      </c>
      <c r="H335" s="3">
        <v>90.4</v>
      </c>
      <c r="I335" s="3">
        <v>18.5</v>
      </c>
      <c r="J335" s="4">
        <v>1.2</v>
      </c>
      <c r="K335" s="4">
        <v>4.0999999999999996</v>
      </c>
      <c r="L335" s="3">
        <v>0</v>
      </c>
      <c r="M335" s="3">
        <v>0</v>
      </c>
      <c r="N335" s="6">
        <v>-999</v>
      </c>
      <c r="O335" s="4">
        <v>16.100000000000001</v>
      </c>
      <c r="P335" s="4">
        <v>43.7</v>
      </c>
      <c r="Q335" s="4">
        <v>-2.6</v>
      </c>
      <c r="R335" s="4">
        <v>15.7</v>
      </c>
      <c r="S335" s="4">
        <v>12.6</v>
      </c>
      <c r="T335" s="19">
        <v>0.57899999999999996</v>
      </c>
      <c r="U335" s="19">
        <v>2.5510000000000002</v>
      </c>
      <c r="V335" s="5">
        <f t="shared" si="13"/>
        <v>0</v>
      </c>
      <c r="W335" s="5">
        <f t="shared" si="12"/>
        <v>-999</v>
      </c>
      <c r="X335">
        <v>201808</v>
      </c>
      <c r="Y335">
        <v>2018</v>
      </c>
    </row>
    <row r="336" spans="1:25" x14ac:dyDescent="0.25">
      <c r="A336" s="20">
        <v>43330</v>
      </c>
      <c r="B336" s="3">
        <v>230</v>
      </c>
      <c r="C336" s="3">
        <v>19.12</v>
      </c>
      <c r="D336" s="3">
        <v>3.44</v>
      </c>
      <c r="E336" s="4">
        <v>13</v>
      </c>
      <c r="F336" s="4">
        <v>18.3</v>
      </c>
      <c r="G336" s="4">
        <v>4.5999999999999996</v>
      </c>
      <c r="H336" s="3">
        <v>84.1</v>
      </c>
      <c r="I336" s="3">
        <v>29.7</v>
      </c>
      <c r="J336" s="4">
        <v>1.8</v>
      </c>
      <c r="K336" s="4">
        <v>5.9</v>
      </c>
      <c r="L336" s="3">
        <v>0</v>
      </c>
      <c r="M336" s="3">
        <v>0</v>
      </c>
      <c r="N336" s="6">
        <v>-999</v>
      </c>
      <c r="O336" s="4">
        <v>12.1</v>
      </c>
      <c r="P336" s="4">
        <v>30</v>
      </c>
      <c r="Q336" s="4">
        <v>-1.1000000000000001</v>
      </c>
      <c r="R336" s="4">
        <v>14.1</v>
      </c>
      <c r="S336" s="4">
        <v>12.6</v>
      </c>
      <c r="T336" s="19">
        <v>0.624</v>
      </c>
      <c r="U336" s="19">
        <v>1.478</v>
      </c>
      <c r="V336" s="5">
        <f t="shared" si="13"/>
        <v>0</v>
      </c>
      <c r="W336" s="5">
        <f t="shared" si="12"/>
        <v>-999</v>
      </c>
      <c r="X336">
        <v>201808</v>
      </c>
      <c r="Y336">
        <v>2018</v>
      </c>
    </row>
    <row r="337" spans="1:25" x14ac:dyDescent="0.25">
      <c r="A337" s="20">
        <v>43331</v>
      </c>
      <c r="B337" s="3">
        <v>231</v>
      </c>
      <c r="C337" s="3">
        <v>18.62</v>
      </c>
      <c r="D337" s="3">
        <v>4.37</v>
      </c>
      <c r="E337" s="4">
        <v>11.7</v>
      </c>
      <c r="F337" s="4">
        <v>18.5</v>
      </c>
      <c r="G337" s="4">
        <v>2.9</v>
      </c>
      <c r="H337" s="3">
        <v>81.7</v>
      </c>
      <c r="I337" s="3">
        <v>22.5</v>
      </c>
      <c r="J337" s="4">
        <v>1.8</v>
      </c>
      <c r="K337" s="4">
        <v>5.9</v>
      </c>
      <c r="L337" s="3">
        <v>0</v>
      </c>
      <c r="M337" s="3">
        <v>0</v>
      </c>
      <c r="N337" s="6">
        <v>-999</v>
      </c>
      <c r="O337" s="4">
        <v>12.6</v>
      </c>
      <c r="P337" s="4">
        <v>36.9</v>
      </c>
      <c r="Q337" s="4">
        <v>-1.8</v>
      </c>
      <c r="R337" s="4">
        <v>13.4</v>
      </c>
      <c r="S337" s="4">
        <v>12.4</v>
      </c>
      <c r="T337" s="19">
        <v>0.47899999999999998</v>
      </c>
      <c r="U337" s="19">
        <v>1.65</v>
      </c>
      <c r="V337" s="5">
        <f t="shared" si="13"/>
        <v>0</v>
      </c>
      <c r="W337" s="5">
        <f t="shared" si="12"/>
        <v>-999</v>
      </c>
      <c r="X337">
        <v>201808</v>
      </c>
      <c r="Y337">
        <v>2018</v>
      </c>
    </row>
    <row r="338" spans="1:25" x14ac:dyDescent="0.25">
      <c r="A338" s="20">
        <v>43332</v>
      </c>
      <c r="B338" s="3">
        <v>232</v>
      </c>
      <c r="C338" s="3">
        <v>21.27</v>
      </c>
      <c r="D338" s="3">
        <v>4.3</v>
      </c>
      <c r="E338" s="4">
        <v>12.8</v>
      </c>
      <c r="F338" s="4">
        <v>18.8</v>
      </c>
      <c r="G338" s="4">
        <v>3.9</v>
      </c>
      <c r="H338" s="3">
        <v>80.900000000000006</v>
      </c>
      <c r="I338" s="3">
        <v>38.299999999999997</v>
      </c>
      <c r="J338" s="4">
        <v>2.6</v>
      </c>
      <c r="K338" s="4">
        <v>6.7</v>
      </c>
      <c r="L338" s="3">
        <v>0</v>
      </c>
      <c r="M338" s="3">
        <v>0</v>
      </c>
      <c r="N338" s="6">
        <v>-999</v>
      </c>
      <c r="O338" s="4">
        <v>13</v>
      </c>
      <c r="P338" s="4">
        <v>33.200000000000003</v>
      </c>
      <c r="Q338" s="4">
        <v>-2.1</v>
      </c>
      <c r="R338" s="4">
        <v>13.7</v>
      </c>
      <c r="S338" s="4">
        <v>12.2</v>
      </c>
      <c r="T338" s="19">
        <v>0.83099999999999996</v>
      </c>
      <c r="U338" s="19">
        <v>1.339</v>
      </c>
      <c r="V338" s="5">
        <f t="shared" si="13"/>
        <v>0</v>
      </c>
      <c r="W338" s="5">
        <f t="shared" si="12"/>
        <v>-999</v>
      </c>
      <c r="X338">
        <v>201808</v>
      </c>
      <c r="Y338">
        <v>2018</v>
      </c>
    </row>
    <row r="339" spans="1:25" x14ac:dyDescent="0.25">
      <c r="A339" s="20">
        <v>43333</v>
      </c>
      <c r="B339" s="3">
        <v>233</v>
      </c>
      <c r="C339" s="3">
        <v>18.89</v>
      </c>
      <c r="D339" s="3">
        <v>4.8499999999999996</v>
      </c>
      <c r="E339" s="4">
        <v>12.2</v>
      </c>
      <c r="F339" s="4">
        <v>22.2</v>
      </c>
      <c r="G339" s="4">
        <v>1.5</v>
      </c>
      <c r="H339" s="3">
        <v>98.1</v>
      </c>
      <c r="I339" s="3">
        <v>28.7</v>
      </c>
      <c r="J339" s="4">
        <v>0.9</v>
      </c>
      <c r="K339" s="4">
        <v>4.7</v>
      </c>
      <c r="L339" s="3">
        <v>0</v>
      </c>
      <c r="M339" s="3">
        <v>0</v>
      </c>
      <c r="N339" s="6">
        <v>-999</v>
      </c>
      <c r="O339" s="4">
        <v>14.4</v>
      </c>
      <c r="P339" s="4">
        <v>40.4</v>
      </c>
      <c r="Q339" s="4">
        <v>-3.9</v>
      </c>
      <c r="R339" s="4">
        <v>14.6</v>
      </c>
      <c r="S339" s="4">
        <v>12</v>
      </c>
      <c r="T339" s="19">
        <v>0.76800000000000002</v>
      </c>
      <c r="U339" s="19">
        <v>1.9079999999999999</v>
      </c>
      <c r="V339" s="5">
        <f t="shared" si="13"/>
        <v>0</v>
      </c>
      <c r="W339" s="5">
        <f t="shared" si="12"/>
        <v>-999</v>
      </c>
      <c r="X339">
        <v>201808</v>
      </c>
      <c r="Y339">
        <v>2018</v>
      </c>
    </row>
    <row r="340" spans="1:25" x14ac:dyDescent="0.25">
      <c r="A340" s="20">
        <v>43334</v>
      </c>
      <c r="B340" s="3">
        <v>234</v>
      </c>
      <c r="C340" s="3">
        <v>16.690000000000001</v>
      </c>
      <c r="D340" s="3">
        <v>4.3899999999999997</v>
      </c>
      <c r="E340" s="4">
        <v>14.8</v>
      </c>
      <c r="F340" s="4">
        <v>25.1</v>
      </c>
      <c r="G340" s="4">
        <v>2.9</v>
      </c>
      <c r="H340" s="3">
        <v>91.2</v>
      </c>
      <c r="I340" s="3">
        <v>24.4</v>
      </c>
      <c r="J340" s="4">
        <v>1</v>
      </c>
      <c r="K340" s="4">
        <v>3.9</v>
      </c>
      <c r="L340" s="3">
        <v>0</v>
      </c>
      <c r="M340" s="3">
        <v>0</v>
      </c>
      <c r="N340" s="6">
        <v>-999</v>
      </c>
      <c r="O340" s="4">
        <v>14.9</v>
      </c>
      <c r="P340" s="4">
        <v>40.6</v>
      </c>
      <c r="Q340" s="4">
        <v>-2.8</v>
      </c>
      <c r="R340" s="4">
        <v>14.9</v>
      </c>
      <c r="S340" s="4">
        <v>12.1</v>
      </c>
      <c r="T340" s="19">
        <v>0.77700000000000002</v>
      </c>
      <c r="U340" s="19">
        <v>2.4089999999999998</v>
      </c>
      <c r="V340" s="5">
        <f t="shared" si="13"/>
        <v>0</v>
      </c>
      <c r="W340" s="5">
        <f t="shared" si="12"/>
        <v>-999</v>
      </c>
      <c r="X340">
        <v>201808</v>
      </c>
      <c r="Y340">
        <v>2018</v>
      </c>
    </row>
    <row r="341" spans="1:25" x14ac:dyDescent="0.25">
      <c r="A341" s="20">
        <v>43335</v>
      </c>
      <c r="B341" s="3">
        <v>235</v>
      </c>
      <c r="C341" s="3">
        <v>15.8</v>
      </c>
      <c r="D341" s="3">
        <v>3.84</v>
      </c>
      <c r="E341" s="4">
        <v>14</v>
      </c>
      <c r="F341" s="4">
        <v>21.2</v>
      </c>
      <c r="G341" s="4">
        <v>2.7</v>
      </c>
      <c r="H341" s="3">
        <v>79.3</v>
      </c>
      <c r="I341" s="3">
        <v>27.6</v>
      </c>
      <c r="J341" s="4">
        <v>2.1</v>
      </c>
      <c r="K341" s="4">
        <v>7.3</v>
      </c>
      <c r="L341" s="3">
        <v>0</v>
      </c>
      <c r="M341" s="3">
        <v>0</v>
      </c>
      <c r="N341" s="6">
        <v>-999</v>
      </c>
      <c r="O341" s="4">
        <v>13.9</v>
      </c>
      <c r="P341" s="4">
        <v>37.9</v>
      </c>
      <c r="Q341" s="4">
        <v>-3.3</v>
      </c>
      <c r="R341" s="4">
        <v>14</v>
      </c>
      <c r="S341" s="4">
        <v>12.1</v>
      </c>
      <c r="T341" s="19">
        <v>0.69499999999999995</v>
      </c>
      <c r="U341" s="19">
        <v>1.8220000000000001</v>
      </c>
      <c r="V341" s="5">
        <f t="shared" si="13"/>
        <v>0</v>
      </c>
      <c r="W341" s="5">
        <f t="shared" si="12"/>
        <v>-999</v>
      </c>
      <c r="X341">
        <v>201808</v>
      </c>
      <c r="Y341">
        <v>2018</v>
      </c>
    </row>
    <row r="342" spans="1:25" x14ac:dyDescent="0.25">
      <c r="A342" s="20">
        <v>43336</v>
      </c>
      <c r="B342" s="3">
        <v>236</v>
      </c>
      <c r="C342" s="3">
        <v>9.17</v>
      </c>
      <c r="D342" s="3">
        <v>3.66</v>
      </c>
      <c r="E342" s="4">
        <v>7.4</v>
      </c>
      <c r="F342" s="4">
        <v>13.9</v>
      </c>
      <c r="G342" s="4">
        <v>-0.5</v>
      </c>
      <c r="H342" s="3">
        <v>98.6</v>
      </c>
      <c r="I342" s="3">
        <v>46.8</v>
      </c>
      <c r="J342" s="4">
        <v>1.6</v>
      </c>
      <c r="K342" s="4">
        <v>7.4</v>
      </c>
      <c r="L342" s="3">
        <v>0</v>
      </c>
      <c r="M342" s="3">
        <v>0</v>
      </c>
      <c r="N342" s="6">
        <v>-999</v>
      </c>
      <c r="O342" s="4">
        <v>9</v>
      </c>
      <c r="P342" s="4">
        <v>31</v>
      </c>
      <c r="Q342" s="4">
        <v>-5.2</v>
      </c>
      <c r="R342" s="4">
        <v>11.8</v>
      </c>
      <c r="S342" s="4">
        <v>12</v>
      </c>
      <c r="T342" s="19">
        <v>0.74299999999999999</v>
      </c>
      <c r="U342" s="19">
        <v>0.84499999999999997</v>
      </c>
      <c r="V342" s="5">
        <f t="shared" si="13"/>
        <v>0</v>
      </c>
      <c r="W342" s="5">
        <f t="shared" si="12"/>
        <v>-999</v>
      </c>
      <c r="X342">
        <v>201808</v>
      </c>
      <c r="Y342">
        <v>2018</v>
      </c>
    </row>
    <row r="343" spans="1:25" x14ac:dyDescent="0.25">
      <c r="A343" s="20">
        <v>43337</v>
      </c>
      <c r="B343" s="3">
        <v>237</v>
      </c>
      <c r="C343" s="3">
        <v>5.9</v>
      </c>
      <c r="D343" s="3">
        <v>2.06</v>
      </c>
      <c r="E343" s="4">
        <v>5.5</v>
      </c>
      <c r="F343" s="4">
        <v>11.5</v>
      </c>
      <c r="G343" s="4">
        <v>-2.2999999999999998</v>
      </c>
      <c r="H343" s="3">
        <v>99.6</v>
      </c>
      <c r="I343" s="3">
        <v>58.1</v>
      </c>
      <c r="J343" s="4">
        <v>0.8</v>
      </c>
      <c r="K343" s="4">
        <v>3.8</v>
      </c>
      <c r="L343" s="3">
        <v>0</v>
      </c>
      <c r="M343" s="3">
        <v>0</v>
      </c>
      <c r="N343" s="6">
        <v>-999</v>
      </c>
      <c r="O343" s="4">
        <v>7.1</v>
      </c>
      <c r="P343" s="4">
        <v>25.8</v>
      </c>
      <c r="Q343" s="4">
        <v>-7.3</v>
      </c>
      <c r="R343" s="4">
        <v>8.9</v>
      </c>
      <c r="S343" s="4">
        <v>11.7</v>
      </c>
      <c r="T343" s="19">
        <v>0.78800000000000003</v>
      </c>
      <c r="U343" s="19">
        <v>0.56799999999999995</v>
      </c>
      <c r="V343" s="5">
        <f t="shared" si="13"/>
        <v>0</v>
      </c>
      <c r="W343" s="5">
        <f t="shared" si="12"/>
        <v>-999</v>
      </c>
      <c r="X343">
        <v>201808</v>
      </c>
      <c r="Y343">
        <v>2018</v>
      </c>
    </row>
    <row r="344" spans="1:25" x14ac:dyDescent="0.25">
      <c r="A344" s="20">
        <v>43338</v>
      </c>
      <c r="B344" s="3">
        <v>238</v>
      </c>
      <c r="C344" s="3">
        <v>21.19</v>
      </c>
      <c r="D344" s="3">
        <v>1.27</v>
      </c>
      <c r="E344" s="4">
        <v>5.4</v>
      </c>
      <c r="F344" s="4">
        <v>10.1</v>
      </c>
      <c r="G344" s="4">
        <v>0.2</v>
      </c>
      <c r="H344" s="3">
        <v>99.3</v>
      </c>
      <c r="I344" s="3">
        <v>67.900000000000006</v>
      </c>
      <c r="J344" s="4">
        <v>1.6</v>
      </c>
      <c r="K344" s="4">
        <v>5.7</v>
      </c>
      <c r="L344" s="3">
        <v>14.731999999999999</v>
      </c>
      <c r="M344" s="3">
        <v>0</v>
      </c>
      <c r="N344" s="6">
        <v>-999</v>
      </c>
      <c r="O344" s="4">
        <v>6.9</v>
      </c>
      <c r="P344" s="4">
        <v>20.6</v>
      </c>
      <c r="Q344" s="4">
        <v>-2.7</v>
      </c>
      <c r="R344" s="4">
        <v>8.5</v>
      </c>
      <c r="S344" s="4">
        <v>11.3</v>
      </c>
      <c r="T344" s="19">
        <v>0.83899999999999997</v>
      </c>
      <c r="U344" s="19">
        <v>0.39700000000000002</v>
      </c>
      <c r="V344" s="5">
        <f t="shared" si="13"/>
        <v>0</v>
      </c>
      <c r="W344" s="5">
        <f t="shared" si="12"/>
        <v>-999</v>
      </c>
      <c r="X344">
        <v>201808</v>
      </c>
      <c r="Y344">
        <v>2018</v>
      </c>
    </row>
    <row r="345" spans="1:25" x14ac:dyDescent="0.25">
      <c r="A345" s="20">
        <v>43339</v>
      </c>
      <c r="B345" s="3">
        <v>239</v>
      </c>
      <c r="C345" s="3">
        <v>13.8</v>
      </c>
      <c r="D345" s="3">
        <v>4.34</v>
      </c>
      <c r="E345" s="4">
        <v>6.3</v>
      </c>
      <c r="F345" s="4">
        <v>13.3</v>
      </c>
      <c r="G345" s="4">
        <v>-0.1</v>
      </c>
      <c r="H345" s="3">
        <v>99</v>
      </c>
      <c r="I345" s="3">
        <v>44.6</v>
      </c>
      <c r="J345" s="4">
        <v>2.6</v>
      </c>
      <c r="K345" s="4">
        <v>8</v>
      </c>
      <c r="L345" s="3">
        <v>2.286</v>
      </c>
      <c r="M345" s="3">
        <v>0</v>
      </c>
      <c r="N345" s="6">
        <v>-999</v>
      </c>
      <c r="O345" s="4">
        <v>8.4</v>
      </c>
      <c r="P345" s="4">
        <v>25.3</v>
      </c>
      <c r="Q345" s="4">
        <v>-2.6</v>
      </c>
      <c r="R345" s="4">
        <v>9.8000000000000007</v>
      </c>
      <c r="S345" s="4">
        <v>10.8</v>
      </c>
      <c r="T345" s="19">
        <v>0.68100000000000005</v>
      </c>
      <c r="U345" s="19">
        <v>0.84599999999999997</v>
      </c>
      <c r="V345" s="5">
        <f t="shared" si="13"/>
        <v>0</v>
      </c>
      <c r="W345" s="5">
        <f t="shared" si="12"/>
        <v>-999</v>
      </c>
      <c r="X345">
        <v>201808</v>
      </c>
      <c r="Y345">
        <v>2018</v>
      </c>
    </row>
    <row r="346" spans="1:25" x14ac:dyDescent="0.25">
      <c r="A346" s="20">
        <v>43340</v>
      </c>
      <c r="B346" s="3">
        <v>240</v>
      </c>
      <c r="C346" s="3">
        <v>8.16</v>
      </c>
      <c r="D346" s="3">
        <v>3.04</v>
      </c>
      <c r="E346" s="4">
        <v>9.4</v>
      </c>
      <c r="F346" s="4">
        <v>19.3</v>
      </c>
      <c r="G346" s="4">
        <v>-0.4</v>
      </c>
      <c r="H346" s="3">
        <v>99</v>
      </c>
      <c r="I346" s="3">
        <v>38.5</v>
      </c>
      <c r="J346" s="4">
        <v>0.7</v>
      </c>
      <c r="K346" s="4">
        <v>4.4000000000000004</v>
      </c>
      <c r="L346" s="3">
        <v>0</v>
      </c>
      <c r="M346" s="3">
        <v>0</v>
      </c>
      <c r="N346" s="6">
        <v>-999</v>
      </c>
      <c r="O346" s="4">
        <v>10.9</v>
      </c>
      <c r="P346" s="4">
        <v>32.299999999999997</v>
      </c>
      <c r="Q346" s="4">
        <v>-2.6</v>
      </c>
      <c r="R346" s="4">
        <v>10.7</v>
      </c>
      <c r="S346" s="4">
        <v>10.6</v>
      </c>
      <c r="T346" s="19">
        <v>0.86199999999999999</v>
      </c>
      <c r="U346" s="19">
        <v>1.377</v>
      </c>
      <c r="V346" s="5">
        <f t="shared" si="13"/>
        <v>0</v>
      </c>
      <c r="W346" s="5">
        <f t="shared" si="12"/>
        <v>-999</v>
      </c>
      <c r="X346">
        <v>201808</v>
      </c>
      <c r="Y346">
        <v>2018</v>
      </c>
    </row>
    <row r="347" spans="1:25" x14ac:dyDescent="0.25">
      <c r="A347" s="20">
        <v>43341</v>
      </c>
      <c r="B347" s="3">
        <v>241</v>
      </c>
      <c r="C347" s="3">
        <v>13.73</v>
      </c>
      <c r="D347" s="3">
        <v>1.76</v>
      </c>
      <c r="E347" s="4">
        <v>9.1999999999999993</v>
      </c>
      <c r="F347" s="4">
        <v>15.8</v>
      </c>
      <c r="G347" s="4">
        <v>3.6</v>
      </c>
      <c r="H347" s="3">
        <v>96.6</v>
      </c>
      <c r="I347" s="3">
        <v>48.8</v>
      </c>
      <c r="J347" s="4">
        <v>1.4</v>
      </c>
      <c r="K347" s="4">
        <v>7.2</v>
      </c>
      <c r="L347" s="3">
        <v>0.254</v>
      </c>
      <c r="M347" s="3">
        <v>0</v>
      </c>
      <c r="N347" s="6">
        <v>-999</v>
      </c>
      <c r="O347" s="4">
        <v>8.5</v>
      </c>
      <c r="P347" s="4">
        <v>27.4</v>
      </c>
      <c r="Q347" s="4">
        <v>-1</v>
      </c>
      <c r="R347" s="4">
        <v>9.6</v>
      </c>
      <c r="S347" s="4">
        <v>10.6</v>
      </c>
      <c r="T347" s="19">
        <v>0.876</v>
      </c>
      <c r="U347" s="19">
        <v>0.91900000000000004</v>
      </c>
      <c r="V347" s="5">
        <f t="shared" si="13"/>
        <v>0</v>
      </c>
      <c r="W347" s="5">
        <f t="shared" si="12"/>
        <v>-999</v>
      </c>
      <c r="X347">
        <v>201808</v>
      </c>
      <c r="Y347">
        <v>2018</v>
      </c>
    </row>
    <row r="348" spans="1:25" x14ac:dyDescent="0.25">
      <c r="A348" s="20">
        <v>43342</v>
      </c>
      <c r="B348" s="3">
        <v>242</v>
      </c>
      <c r="C348" s="3">
        <v>18.399999999999999</v>
      </c>
      <c r="D348" s="3">
        <v>3.04</v>
      </c>
      <c r="E348" s="4">
        <v>6.7</v>
      </c>
      <c r="F348" s="4">
        <v>13.3</v>
      </c>
      <c r="G348" s="4">
        <v>-1.7</v>
      </c>
      <c r="H348" s="3">
        <v>99.4</v>
      </c>
      <c r="I348" s="3">
        <v>47.8</v>
      </c>
      <c r="J348" s="4">
        <v>1.5</v>
      </c>
      <c r="K348" s="4">
        <v>5.9</v>
      </c>
      <c r="L348" s="3">
        <v>0</v>
      </c>
      <c r="M348" s="3">
        <v>0</v>
      </c>
      <c r="N348" s="6">
        <v>-999</v>
      </c>
      <c r="O348" s="4">
        <v>7.3</v>
      </c>
      <c r="P348" s="4">
        <v>32.299999999999997</v>
      </c>
      <c r="Q348" s="4">
        <v>-5.8</v>
      </c>
      <c r="R348" s="4">
        <v>8.6</v>
      </c>
      <c r="S348" s="4">
        <v>10.4</v>
      </c>
      <c r="T348" s="19">
        <v>0.73</v>
      </c>
      <c r="U348" s="19">
        <v>0.79700000000000004</v>
      </c>
      <c r="V348" s="5">
        <f t="shared" si="13"/>
        <v>0</v>
      </c>
      <c r="W348" s="5">
        <f t="shared" si="12"/>
        <v>-999</v>
      </c>
      <c r="X348">
        <v>201808</v>
      </c>
      <c r="Y348">
        <v>2018</v>
      </c>
    </row>
    <row r="349" spans="1:25" x14ac:dyDescent="0.25">
      <c r="A349" s="20">
        <v>43343</v>
      </c>
      <c r="B349" s="3">
        <v>243</v>
      </c>
      <c r="C349" s="3">
        <v>14.53</v>
      </c>
      <c r="D349" s="3">
        <v>4.07</v>
      </c>
      <c r="E349" s="4">
        <v>8.6</v>
      </c>
      <c r="F349" s="4">
        <v>16.5</v>
      </c>
      <c r="G349" s="4">
        <v>-0.2</v>
      </c>
      <c r="H349" s="3">
        <v>99.2</v>
      </c>
      <c r="I349" s="3">
        <v>39.200000000000003</v>
      </c>
      <c r="J349" s="4">
        <v>1.8</v>
      </c>
      <c r="K349" s="4">
        <v>6.1</v>
      </c>
      <c r="L349" s="3">
        <v>0</v>
      </c>
      <c r="M349" s="3">
        <v>0</v>
      </c>
      <c r="N349" s="6">
        <v>-999</v>
      </c>
      <c r="O349" s="4">
        <v>10.5</v>
      </c>
      <c r="P349" s="4">
        <v>33.799999999999997</v>
      </c>
      <c r="Q349" s="4">
        <v>-4.4000000000000004</v>
      </c>
      <c r="R349" s="4">
        <v>10.7</v>
      </c>
      <c r="S349" s="4">
        <v>10.1</v>
      </c>
      <c r="T349" s="19">
        <v>0.73599999999999999</v>
      </c>
      <c r="U349" s="19">
        <v>1.141</v>
      </c>
      <c r="V349" s="5">
        <f t="shared" si="13"/>
        <v>0</v>
      </c>
      <c r="W349" s="5">
        <f t="shared" si="12"/>
        <v>-999</v>
      </c>
      <c r="X349">
        <v>201808</v>
      </c>
      <c r="Y349">
        <v>2018</v>
      </c>
    </row>
    <row r="350" spans="1:25" x14ac:dyDescent="0.25">
      <c r="A350" s="20">
        <v>43344</v>
      </c>
      <c r="B350" s="3">
        <v>244</v>
      </c>
      <c r="C350" s="3">
        <v>19.23</v>
      </c>
      <c r="D350" s="3">
        <v>3.22</v>
      </c>
      <c r="E350" s="4">
        <v>6.1</v>
      </c>
      <c r="F350" s="4">
        <v>13.3</v>
      </c>
      <c r="G350" s="4">
        <v>-1.6</v>
      </c>
      <c r="H350" s="3">
        <v>98.1</v>
      </c>
      <c r="I350" s="3">
        <v>40</v>
      </c>
      <c r="J350" s="4">
        <v>1.2</v>
      </c>
      <c r="K350" s="4">
        <v>5.3</v>
      </c>
      <c r="L350" s="3">
        <v>0</v>
      </c>
      <c r="M350" s="3">
        <v>0</v>
      </c>
      <c r="N350" s="6">
        <v>-999</v>
      </c>
      <c r="O350" s="4">
        <v>8.6</v>
      </c>
      <c r="P350" s="4">
        <v>32.299999999999997</v>
      </c>
      <c r="Q350" s="4">
        <v>-5.3</v>
      </c>
      <c r="R350" s="4">
        <v>10.199999999999999</v>
      </c>
      <c r="S350" s="4">
        <v>10.1</v>
      </c>
      <c r="T350" s="19">
        <v>0.61099999999999999</v>
      </c>
      <c r="U350" s="19">
        <v>0.91600000000000004</v>
      </c>
      <c r="V350" s="5">
        <f t="shared" si="13"/>
        <v>0</v>
      </c>
      <c r="W350" s="5">
        <f t="shared" si="12"/>
        <v>-999</v>
      </c>
      <c r="X350">
        <v>201809</v>
      </c>
      <c r="Y350">
        <v>2018</v>
      </c>
    </row>
    <row r="351" spans="1:25" x14ac:dyDescent="0.25">
      <c r="A351" s="20">
        <v>43345</v>
      </c>
      <c r="B351" s="3">
        <v>245</v>
      </c>
      <c r="C351" s="3">
        <v>15.71</v>
      </c>
      <c r="D351" s="3">
        <v>4.25</v>
      </c>
      <c r="E351" s="4">
        <v>8.6</v>
      </c>
      <c r="F351" s="4">
        <v>17.7</v>
      </c>
      <c r="G351" s="4">
        <v>-2.9</v>
      </c>
      <c r="H351" s="3">
        <v>99</v>
      </c>
      <c r="I351" s="3">
        <v>34.799999999999997</v>
      </c>
      <c r="J351" s="4">
        <v>1.8</v>
      </c>
      <c r="K351" s="4">
        <v>6.3</v>
      </c>
      <c r="L351" s="3">
        <v>0.254</v>
      </c>
      <c r="M351" s="3">
        <v>0</v>
      </c>
      <c r="N351" s="6">
        <v>-999</v>
      </c>
      <c r="O351" s="4">
        <v>11</v>
      </c>
      <c r="P351" s="4">
        <v>35.1</v>
      </c>
      <c r="Q351" s="4">
        <v>-7.2</v>
      </c>
      <c r="R351" s="4">
        <v>10.5</v>
      </c>
      <c r="S351" s="4">
        <v>10.1</v>
      </c>
      <c r="T351" s="19">
        <v>0.70499999999999996</v>
      </c>
      <c r="U351" s="19">
        <v>1.32</v>
      </c>
      <c r="V351" s="5">
        <f t="shared" si="13"/>
        <v>0</v>
      </c>
      <c r="W351" s="5">
        <f t="shared" si="12"/>
        <v>-999</v>
      </c>
      <c r="X351">
        <v>201809</v>
      </c>
      <c r="Y351">
        <v>2018</v>
      </c>
    </row>
    <row r="352" spans="1:25" x14ac:dyDescent="0.25">
      <c r="A352" s="20">
        <v>43346</v>
      </c>
      <c r="B352" s="3">
        <v>246</v>
      </c>
      <c r="C352" s="3">
        <v>18.52</v>
      </c>
      <c r="D352" s="3">
        <v>3.3</v>
      </c>
      <c r="E352" s="4">
        <v>5.5</v>
      </c>
      <c r="F352" s="4">
        <v>10.9</v>
      </c>
      <c r="G352" s="4">
        <v>-2.5</v>
      </c>
      <c r="H352" s="3">
        <v>98.8</v>
      </c>
      <c r="I352" s="3">
        <v>46.6</v>
      </c>
      <c r="J352" s="4">
        <v>1.8</v>
      </c>
      <c r="K352" s="4">
        <v>7.8</v>
      </c>
      <c r="L352" s="3">
        <v>2.794</v>
      </c>
      <c r="M352" s="3">
        <v>0</v>
      </c>
      <c r="N352" s="6">
        <v>-999</v>
      </c>
      <c r="O352" s="4">
        <v>7.3</v>
      </c>
      <c r="P352" s="4">
        <v>26.7</v>
      </c>
      <c r="Q352" s="4">
        <v>-7.3</v>
      </c>
      <c r="R352" s="4">
        <v>10.6</v>
      </c>
      <c r="S352" s="4">
        <v>10.199999999999999</v>
      </c>
      <c r="T352" s="19">
        <v>0.60699999999999998</v>
      </c>
      <c r="U352" s="19">
        <v>0.69599999999999995</v>
      </c>
      <c r="V352" s="5">
        <f t="shared" si="13"/>
        <v>0</v>
      </c>
      <c r="W352" s="5">
        <f t="shared" si="12"/>
        <v>-999</v>
      </c>
      <c r="X352">
        <v>201809</v>
      </c>
      <c r="Y352">
        <v>2018</v>
      </c>
    </row>
    <row r="353" spans="1:25" x14ac:dyDescent="0.25">
      <c r="A353" s="20">
        <v>43347</v>
      </c>
      <c r="B353" s="3">
        <v>247</v>
      </c>
      <c r="C353" s="3">
        <v>19.91</v>
      </c>
      <c r="D353" s="3">
        <v>4.1399999999999997</v>
      </c>
      <c r="E353" s="4">
        <v>4.4000000000000004</v>
      </c>
      <c r="F353" s="4">
        <v>13.6</v>
      </c>
      <c r="G353" s="4">
        <v>-3.2</v>
      </c>
      <c r="H353" s="3">
        <v>99</v>
      </c>
      <c r="I353" s="3">
        <v>37.6</v>
      </c>
      <c r="J353" s="4">
        <v>1.4</v>
      </c>
      <c r="K353" s="4">
        <v>4.7</v>
      </c>
      <c r="L353" s="3">
        <v>0.254</v>
      </c>
      <c r="M353" s="3">
        <v>0</v>
      </c>
      <c r="N353" s="6">
        <v>-999</v>
      </c>
      <c r="O353" s="4">
        <v>5</v>
      </c>
      <c r="P353" s="4">
        <v>31.8</v>
      </c>
      <c r="Q353" s="4">
        <v>-8.6999999999999993</v>
      </c>
      <c r="R353" s="4">
        <v>7.5</v>
      </c>
      <c r="S353" s="4">
        <v>10.1</v>
      </c>
      <c r="T353" s="19">
        <v>0.58499999999999996</v>
      </c>
      <c r="U353" s="19">
        <v>0.97199999999999998</v>
      </c>
      <c r="V353" s="5">
        <f t="shared" si="13"/>
        <v>0</v>
      </c>
      <c r="W353" s="5">
        <f t="shared" si="12"/>
        <v>-999</v>
      </c>
      <c r="X353">
        <v>201809</v>
      </c>
      <c r="Y353">
        <v>2018</v>
      </c>
    </row>
    <row r="354" spans="1:25" x14ac:dyDescent="0.25">
      <c r="A354" s="20">
        <v>43348</v>
      </c>
      <c r="B354" s="3">
        <v>248</v>
      </c>
      <c r="C354" s="3">
        <v>18.88</v>
      </c>
      <c r="D354" s="3">
        <v>4.45</v>
      </c>
      <c r="E354" s="4">
        <v>8.4</v>
      </c>
      <c r="F354" s="4">
        <v>20.7</v>
      </c>
      <c r="G354" s="4">
        <v>-2.9</v>
      </c>
      <c r="H354" s="3">
        <v>98.8</v>
      </c>
      <c r="I354" s="3">
        <v>23.7</v>
      </c>
      <c r="J354" s="4">
        <v>0.7</v>
      </c>
      <c r="K354" s="4">
        <v>3.8</v>
      </c>
      <c r="L354" s="3">
        <v>0</v>
      </c>
      <c r="M354" s="3">
        <v>0</v>
      </c>
      <c r="N354" s="6">
        <v>-999</v>
      </c>
      <c r="O354" s="4">
        <v>9.5</v>
      </c>
      <c r="P354" s="4">
        <v>36.200000000000003</v>
      </c>
      <c r="Q354" s="4">
        <v>-8.1</v>
      </c>
      <c r="R354" s="4">
        <v>9.9</v>
      </c>
      <c r="S354" s="4">
        <v>9.6999999999999993</v>
      </c>
      <c r="T354" s="19">
        <v>0.57899999999999996</v>
      </c>
      <c r="U354" s="19">
        <v>1.8620000000000001</v>
      </c>
      <c r="V354" s="5">
        <f t="shared" si="13"/>
        <v>0</v>
      </c>
      <c r="W354" s="5">
        <f t="shared" si="12"/>
        <v>-999</v>
      </c>
      <c r="X354">
        <v>201809</v>
      </c>
      <c r="Y354">
        <v>2018</v>
      </c>
    </row>
    <row r="355" spans="1:25" x14ac:dyDescent="0.25">
      <c r="A355" s="20">
        <v>43349</v>
      </c>
      <c r="B355" s="3">
        <v>249</v>
      </c>
      <c r="C355" s="3">
        <v>15.87</v>
      </c>
      <c r="D355" s="3">
        <v>4.24</v>
      </c>
      <c r="E355" s="4">
        <v>11.3</v>
      </c>
      <c r="F355" s="4">
        <v>23.2</v>
      </c>
      <c r="G355" s="4">
        <v>0.3</v>
      </c>
      <c r="H355" s="3">
        <v>91.3</v>
      </c>
      <c r="I355" s="3">
        <v>21.3</v>
      </c>
      <c r="J355" s="4">
        <v>0.8</v>
      </c>
      <c r="K355" s="4">
        <v>4.2</v>
      </c>
      <c r="L355" s="3">
        <v>0</v>
      </c>
      <c r="M355" s="3">
        <v>0</v>
      </c>
      <c r="N355" s="6">
        <v>-999</v>
      </c>
      <c r="O355" s="4">
        <v>11.6</v>
      </c>
      <c r="P355" s="4">
        <v>38.200000000000003</v>
      </c>
      <c r="Q355" s="4">
        <v>-5.2</v>
      </c>
      <c r="R355" s="4">
        <v>11.8</v>
      </c>
      <c r="S355" s="4">
        <v>9.8000000000000007</v>
      </c>
      <c r="T355" s="19">
        <v>0.60599999999999998</v>
      </c>
      <c r="U355" s="19">
        <v>2.2370000000000001</v>
      </c>
      <c r="V355" s="5">
        <f t="shared" si="13"/>
        <v>0</v>
      </c>
      <c r="W355" s="5">
        <f t="shared" si="12"/>
        <v>-999</v>
      </c>
      <c r="X355">
        <v>201809</v>
      </c>
      <c r="Y355">
        <v>2018</v>
      </c>
    </row>
    <row r="356" spans="1:25" x14ac:dyDescent="0.25">
      <c r="A356" s="20">
        <v>43350</v>
      </c>
      <c r="B356" s="3">
        <v>250</v>
      </c>
      <c r="C356" s="3">
        <v>17.37</v>
      </c>
      <c r="D356" s="3">
        <v>3.55</v>
      </c>
      <c r="E356" s="4">
        <v>11.5</v>
      </c>
      <c r="F356" s="4">
        <v>22.3</v>
      </c>
      <c r="G356" s="4">
        <v>1.1000000000000001</v>
      </c>
      <c r="H356" s="3">
        <v>97.7</v>
      </c>
      <c r="I356" s="3">
        <v>25.4</v>
      </c>
      <c r="J356" s="4">
        <v>0.8</v>
      </c>
      <c r="K356" s="4">
        <v>5.3</v>
      </c>
      <c r="L356" s="3">
        <v>2.032</v>
      </c>
      <c r="M356" s="3">
        <v>0</v>
      </c>
      <c r="N356" s="6">
        <v>-999</v>
      </c>
      <c r="O356" s="4">
        <v>12.9</v>
      </c>
      <c r="P356" s="4">
        <v>41.3</v>
      </c>
      <c r="Q356" s="4">
        <v>-3.6</v>
      </c>
      <c r="R356" s="4">
        <v>12.3</v>
      </c>
      <c r="S356" s="4">
        <v>10</v>
      </c>
      <c r="T356" s="19">
        <v>0.68400000000000005</v>
      </c>
      <c r="U356" s="19">
        <v>2.008</v>
      </c>
      <c r="V356" s="5">
        <f t="shared" si="13"/>
        <v>0</v>
      </c>
      <c r="W356" s="5">
        <f t="shared" si="12"/>
        <v>-999</v>
      </c>
      <c r="X356">
        <v>201809</v>
      </c>
      <c r="Y356">
        <v>2018</v>
      </c>
    </row>
    <row r="357" spans="1:25" x14ac:dyDescent="0.25">
      <c r="A357" s="20">
        <v>43351</v>
      </c>
      <c r="B357" s="3">
        <v>251</v>
      </c>
      <c r="C357" s="3">
        <v>11.55</v>
      </c>
      <c r="D357" s="3">
        <v>3.75</v>
      </c>
      <c r="E357" s="4">
        <v>9.5</v>
      </c>
      <c r="F357" s="4">
        <v>15.6</v>
      </c>
      <c r="G357" s="4">
        <v>3.4</v>
      </c>
      <c r="H357" s="3">
        <v>97.6</v>
      </c>
      <c r="I357" s="3">
        <v>38.9</v>
      </c>
      <c r="J357" s="4">
        <v>1.4</v>
      </c>
      <c r="K357" s="4">
        <v>5.2</v>
      </c>
      <c r="L357" s="3">
        <v>0</v>
      </c>
      <c r="M357" s="3">
        <v>0</v>
      </c>
      <c r="N357" s="6">
        <v>-999</v>
      </c>
      <c r="O357" s="4">
        <v>11.1</v>
      </c>
      <c r="P357" s="4">
        <v>31.1</v>
      </c>
      <c r="Q357" s="4">
        <v>-1</v>
      </c>
      <c r="R357" s="4">
        <v>12.2</v>
      </c>
      <c r="S357" s="4">
        <v>10.199999999999999</v>
      </c>
      <c r="T357" s="19">
        <v>0.68899999999999995</v>
      </c>
      <c r="U357" s="19">
        <v>1.083</v>
      </c>
      <c r="V357" s="5">
        <f t="shared" si="13"/>
        <v>0</v>
      </c>
      <c r="W357" s="5">
        <f t="shared" si="12"/>
        <v>-999</v>
      </c>
      <c r="X357">
        <v>201809</v>
      </c>
      <c r="Y357">
        <v>2018</v>
      </c>
    </row>
    <row r="358" spans="1:25" x14ac:dyDescent="0.25">
      <c r="A358" s="20">
        <v>43352</v>
      </c>
      <c r="B358" s="3">
        <v>252</v>
      </c>
      <c r="C358" s="3">
        <v>10.79</v>
      </c>
      <c r="D358" s="3">
        <v>2.5</v>
      </c>
      <c r="E358" s="4">
        <v>9.4</v>
      </c>
      <c r="F358" s="4">
        <v>16</v>
      </c>
      <c r="G358" s="4">
        <v>3.7</v>
      </c>
      <c r="H358" s="3">
        <v>97.8</v>
      </c>
      <c r="I358" s="3">
        <v>41.7</v>
      </c>
      <c r="J358" s="4">
        <v>1</v>
      </c>
      <c r="K358" s="4">
        <v>4.7</v>
      </c>
      <c r="L358" s="3">
        <v>1.27</v>
      </c>
      <c r="M358" s="3">
        <v>0</v>
      </c>
      <c r="N358" s="6">
        <v>-999</v>
      </c>
      <c r="O358" s="4">
        <v>12</v>
      </c>
      <c r="P358" s="4">
        <v>32.200000000000003</v>
      </c>
      <c r="Q358" s="4">
        <v>2</v>
      </c>
      <c r="R358" s="4">
        <v>12</v>
      </c>
      <c r="S358" s="4">
        <v>10.199999999999999</v>
      </c>
      <c r="T358" s="19">
        <v>0.75800000000000001</v>
      </c>
      <c r="U358" s="19">
        <v>1.06</v>
      </c>
      <c r="V358" s="5">
        <f t="shared" si="13"/>
        <v>0</v>
      </c>
      <c r="W358" s="5">
        <f t="shared" si="12"/>
        <v>-999</v>
      </c>
      <c r="X358">
        <v>201809</v>
      </c>
      <c r="Y358">
        <v>2018</v>
      </c>
    </row>
    <row r="359" spans="1:25" x14ac:dyDescent="0.25">
      <c r="A359" s="20">
        <v>43353</v>
      </c>
      <c r="B359" s="3">
        <v>253</v>
      </c>
      <c r="C359" s="3">
        <v>14.22</v>
      </c>
      <c r="D359" s="3">
        <v>2.0499999999999998</v>
      </c>
      <c r="E359" s="4">
        <v>6</v>
      </c>
      <c r="F359" s="4">
        <v>11.5</v>
      </c>
      <c r="G359" s="4">
        <v>-0.4</v>
      </c>
      <c r="H359" s="3">
        <v>99</v>
      </c>
      <c r="I359" s="3">
        <v>55.8</v>
      </c>
      <c r="J359" s="4">
        <v>1.4</v>
      </c>
      <c r="K359" s="4">
        <v>5.5</v>
      </c>
      <c r="L359" s="3">
        <v>7.3659999999999997</v>
      </c>
      <c r="M359" s="3">
        <v>0</v>
      </c>
      <c r="N359" s="6">
        <v>-999</v>
      </c>
      <c r="O359" s="4">
        <v>6.7</v>
      </c>
      <c r="P359" s="4">
        <v>20.5</v>
      </c>
      <c r="Q359" s="4">
        <v>-2.4</v>
      </c>
      <c r="R359" s="4">
        <v>9.3000000000000007</v>
      </c>
      <c r="S359" s="4">
        <v>10.199999999999999</v>
      </c>
      <c r="T359" s="19">
        <v>0.75700000000000001</v>
      </c>
      <c r="U359" s="19">
        <v>0.6</v>
      </c>
      <c r="V359" s="5">
        <f t="shared" si="13"/>
        <v>0</v>
      </c>
      <c r="W359" s="5">
        <f t="shared" si="12"/>
        <v>-999</v>
      </c>
      <c r="X359">
        <v>201809</v>
      </c>
      <c r="Y359">
        <v>2018</v>
      </c>
    </row>
    <row r="360" spans="1:25" x14ac:dyDescent="0.25">
      <c r="A360" s="20">
        <v>43354</v>
      </c>
      <c r="B360" s="3">
        <v>254</v>
      </c>
      <c r="C360" s="3">
        <v>15.07</v>
      </c>
      <c r="D360" s="3">
        <v>3.13</v>
      </c>
      <c r="E360" s="4">
        <v>5.4</v>
      </c>
      <c r="F360" s="4">
        <v>12.9</v>
      </c>
      <c r="G360" s="4">
        <v>-1.6</v>
      </c>
      <c r="H360" s="3">
        <v>99.4</v>
      </c>
      <c r="I360" s="3">
        <v>44.5</v>
      </c>
      <c r="J360" s="4">
        <v>1</v>
      </c>
      <c r="K360" s="4">
        <v>4.8</v>
      </c>
      <c r="L360" s="3">
        <v>5.3339999999999996</v>
      </c>
      <c r="M360" s="3">
        <v>0</v>
      </c>
      <c r="N360" s="6">
        <v>-999</v>
      </c>
      <c r="O360" s="4">
        <v>7</v>
      </c>
      <c r="P360" s="4">
        <v>25.3</v>
      </c>
      <c r="Q360" s="4">
        <v>-4.0999999999999996</v>
      </c>
      <c r="R360" s="4">
        <v>8.1</v>
      </c>
      <c r="S360" s="4">
        <v>9.9</v>
      </c>
      <c r="T360" s="19">
        <v>0.66200000000000003</v>
      </c>
      <c r="U360" s="19">
        <v>0.82599999999999996</v>
      </c>
      <c r="V360" s="5">
        <f t="shared" si="13"/>
        <v>0</v>
      </c>
      <c r="W360" s="5">
        <f t="shared" si="12"/>
        <v>-999</v>
      </c>
      <c r="X360">
        <v>201809</v>
      </c>
      <c r="Y360">
        <v>2018</v>
      </c>
    </row>
    <row r="361" spans="1:25" x14ac:dyDescent="0.25">
      <c r="A361" s="20">
        <v>43355</v>
      </c>
      <c r="B361" s="3">
        <v>255</v>
      </c>
      <c r="C361" s="3">
        <v>8.39</v>
      </c>
      <c r="D361" s="3">
        <v>2.92</v>
      </c>
      <c r="E361" s="4">
        <v>4.5</v>
      </c>
      <c r="F361" s="4">
        <v>12.4</v>
      </c>
      <c r="G361" s="4">
        <v>-2.6</v>
      </c>
      <c r="H361" s="3">
        <v>99.7</v>
      </c>
      <c r="I361" s="3">
        <v>43.6</v>
      </c>
      <c r="J361" s="4">
        <v>1</v>
      </c>
      <c r="K361" s="4">
        <v>4.3</v>
      </c>
      <c r="L361" s="3">
        <v>2.794</v>
      </c>
      <c r="M361" s="3">
        <v>0</v>
      </c>
      <c r="N361" s="6">
        <v>-999</v>
      </c>
      <c r="O361" s="4">
        <v>6</v>
      </c>
      <c r="P361" s="4">
        <v>23.8</v>
      </c>
      <c r="Q361" s="4">
        <v>-4</v>
      </c>
      <c r="R361" s="4">
        <v>7.8</v>
      </c>
      <c r="S361" s="4">
        <v>9.6</v>
      </c>
      <c r="T361" s="19">
        <v>0.628</v>
      </c>
      <c r="U361" s="19">
        <v>0.81200000000000006</v>
      </c>
      <c r="V361" s="5">
        <f t="shared" si="13"/>
        <v>0</v>
      </c>
      <c r="W361" s="5">
        <f t="shared" si="12"/>
        <v>-999</v>
      </c>
      <c r="X361">
        <v>201809</v>
      </c>
      <c r="Y361">
        <v>2018</v>
      </c>
    </row>
    <row r="362" spans="1:25" x14ac:dyDescent="0.25">
      <c r="A362" s="20">
        <v>43356</v>
      </c>
      <c r="B362" s="3">
        <v>256</v>
      </c>
      <c r="C362" s="3">
        <v>12.56</v>
      </c>
      <c r="D362" s="3">
        <v>1.41</v>
      </c>
      <c r="E362" s="4">
        <v>3.1</v>
      </c>
      <c r="F362" s="4">
        <v>8</v>
      </c>
      <c r="G362" s="4">
        <v>-1</v>
      </c>
      <c r="H362" s="3">
        <v>99.3</v>
      </c>
      <c r="I362" s="3">
        <v>67.2</v>
      </c>
      <c r="J362" s="4">
        <v>0.9</v>
      </c>
      <c r="K362" s="4">
        <v>4.4000000000000004</v>
      </c>
      <c r="L362" s="3">
        <v>1.016</v>
      </c>
      <c r="M362" s="3">
        <v>0</v>
      </c>
      <c r="N362" s="6">
        <v>-999</v>
      </c>
      <c r="O362" s="4">
        <v>4.8</v>
      </c>
      <c r="P362" s="4">
        <v>15.6</v>
      </c>
      <c r="Q362" s="4">
        <v>-1.3</v>
      </c>
      <c r="R362" s="4">
        <v>6.5</v>
      </c>
      <c r="S362" s="4">
        <v>9.3000000000000007</v>
      </c>
      <c r="T362" s="19">
        <v>0.72099999999999997</v>
      </c>
      <c r="U362" s="19">
        <v>0.35199999999999998</v>
      </c>
      <c r="V362" s="5">
        <f t="shared" si="13"/>
        <v>0</v>
      </c>
      <c r="W362" s="5">
        <f t="shared" si="12"/>
        <v>-999</v>
      </c>
      <c r="X362">
        <v>201809</v>
      </c>
      <c r="Y362">
        <v>2018</v>
      </c>
    </row>
    <row r="363" spans="1:25" x14ac:dyDescent="0.25">
      <c r="A363" s="20">
        <v>43357</v>
      </c>
      <c r="B363" s="3">
        <v>257</v>
      </c>
      <c r="C363" s="3">
        <v>9.27</v>
      </c>
      <c r="D363" s="3">
        <v>2.38</v>
      </c>
      <c r="E363" s="4">
        <v>5</v>
      </c>
      <c r="F363" s="4">
        <v>10.8</v>
      </c>
      <c r="G363" s="4">
        <v>0.1</v>
      </c>
      <c r="H363" s="3">
        <v>99.3</v>
      </c>
      <c r="I363" s="3">
        <v>59</v>
      </c>
      <c r="J363" s="4">
        <v>1.2</v>
      </c>
      <c r="K363" s="4">
        <v>5</v>
      </c>
      <c r="L363" s="3">
        <v>0.254</v>
      </c>
      <c r="M363" s="3">
        <v>0</v>
      </c>
      <c r="N363" s="6">
        <v>-999</v>
      </c>
      <c r="O363" s="4">
        <v>6.8</v>
      </c>
      <c r="P363" s="4">
        <v>20</v>
      </c>
      <c r="Q363" s="4">
        <v>-1.1000000000000001</v>
      </c>
      <c r="R363" s="4">
        <v>7.6</v>
      </c>
      <c r="S363" s="4">
        <v>9</v>
      </c>
      <c r="T363" s="19">
        <v>0.76400000000000001</v>
      </c>
      <c r="U363" s="19">
        <v>0.53100000000000003</v>
      </c>
      <c r="V363" s="5">
        <f t="shared" si="13"/>
        <v>0</v>
      </c>
      <c r="W363" s="5">
        <f t="shared" si="12"/>
        <v>-999</v>
      </c>
      <c r="X363">
        <v>201809</v>
      </c>
      <c r="Y363">
        <v>2018</v>
      </c>
    </row>
    <row r="364" spans="1:25" x14ac:dyDescent="0.25">
      <c r="A364" s="20">
        <v>43358</v>
      </c>
      <c r="B364" s="3">
        <v>258</v>
      </c>
      <c r="C364" s="3">
        <v>8.5299999999999994</v>
      </c>
      <c r="D364" s="3">
        <v>1.62</v>
      </c>
      <c r="E364" s="4">
        <v>4.5999999999999996</v>
      </c>
      <c r="F364" s="4">
        <v>9.4</v>
      </c>
      <c r="G364" s="4">
        <v>0.3</v>
      </c>
      <c r="H364" s="3">
        <v>99</v>
      </c>
      <c r="I364" s="3">
        <v>66.2</v>
      </c>
      <c r="J364" s="4">
        <v>0.9</v>
      </c>
      <c r="K364" s="4">
        <v>3.8</v>
      </c>
      <c r="L364" s="3">
        <v>3.302</v>
      </c>
      <c r="M364" s="3">
        <v>0</v>
      </c>
      <c r="N364" s="6">
        <v>-999</v>
      </c>
      <c r="O364" s="4">
        <v>5.8</v>
      </c>
      <c r="P364" s="4">
        <v>17.399999999999999</v>
      </c>
      <c r="Q364" s="4">
        <v>-0.6</v>
      </c>
      <c r="R364" s="4">
        <v>7.1</v>
      </c>
      <c r="S364" s="4">
        <v>8.9</v>
      </c>
      <c r="T364" s="19">
        <v>0.78100000000000003</v>
      </c>
      <c r="U364" s="19">
        <v>0.39900000000000002</v>
      </c>
      <c r="V364" s="5">
        <f t="shared" si="13"/>
        <v>0</v>
      </c>
      <c r="W364" s="5">
        <f t="shared" si="12"/>
        <v>-999</v>
      </c>
      <c r="X364">
        <v>201809</v>
      </c>
      <c r="Y364">
        <v>2018</v>
      </c>
    </row>
    <row r="365" spans="1:25" x14ac:dyDescent="0.25">
      <c r="A365" s="20">
        <v>43359</v>
      </c>
      <c r="B365" s="3">
        <v>259</v>
      </c>
      <c r="C365" s="3">
        <v>12.1</v>
      </c>
      <c r="D365" s="3">
        <v>1.56</v>
      </c>
      <c r="E365" s="4">
        <v>3.5</v>
      </c>
      <c r="F365" s="4">
        <v>9.9</v>
      </c>
      <c r="G365" s="4">
        <v>-1</v>
      </c>
      <c r="H365" s="3">
        <v>99.3</v>
      </c>
      <c r="I365" s="3">
        <v>62.1</v>
      </c>
      <c r="J365" s="4">
        <v>0.8</v>
      </c>
      <c r="K365" s="4">
        <v>5.6</v>
      </c>
      <c r="L365" s="3">
        <v>3.81</v>
      </c>
      <c r="M365" s="3">
        <v>0</v>
      </c>
      <c r="N365" s="6">
        <v>-999</v>
      </c>
      <c r="O365" s="4">
        <v>4.7</v>
      </c>
      <c r="P365" s="4">
        <v>18.600000000000001</v>
      </c>
      <c r="Q365" s="4">
        <v>-1.6</v>
      </c>
      <c r="R365" s="4">
        <v>6.4</v>
      </c>
      <c r="S365" s="4">
        <v>8.6999999999999993</v>
      </c>
      <c r="T365" s="19">
        <v>0.75700000000000001</v>
      </c>
      <c r="U365" s="19">
        <v>0.46200000000000002</v>
      </c>
      <c r="V365" s="5">
        <f t="shared" si="13"/>
        <v>0</v>
      </c>
      <c r="W365" s="5">
        <f t="shared" si="12"/>
        <v>-999</v>
      </c>
      <c r="X365">
        <v>201809</v>
      </c>
      <c r="Y365">
        <v>2018</v>
      </c>
    </row>
    <row r="366" spans="1:25" x14ac:dyDescent="0.25">
      <c r="A366" s="20">
        <v>43360</v>
      </c>
      <c r="B366" s="3">
        <v>260</v>
      </c>
      <c r="C366" s="3">
        <v>14.28</v>
      </c>
      <c r="D366" s="3">
        <v>2.25</v>
      </c>
      <c r="E366" s="4">
        <v>2.7</v>
      </c>
      <c r="F366" s="4">
        <v>10.3</v>
      </c>
      <c r="G366" s="4">
        <v>-2</v>
      </c>
      <c r="H366" s="3">
        <v>99</v>
      </c>
      <c r="I366" s="3">
        <v>45.9</v>
      </c>
      <c r="J366" s="4">
        <v>0.8</v>
      </c>
      <c r="K366" s="4">
        <v>4</v>
      </c>
      <c r="L366" s="3">
        <v>0</v>
      </c>
      <c r="M366" s="3">
        <v>0</v>
      </c>
      <c r="N366" s="6">
        <v>-999</v>
      </c>
      <c r="O366" s="4">
        <v>3.9</v>
      </c>
      <c r="P366" s="4">
        <v>21</v>
      </c>
      <c r="Q366" s="4">
        <v>-2.8</v>
      </c>
      <c r="R366" s="4">
        <v>5.8</v>
      </c>
      <c r="S366" s="4">
        <v>8.5</v>
      </c>
      <c r="T366" s="19">
        <v>0.57499999999999996</v>
      </c>
      <c r="U366" s="19">
        <v>0.67800000000000005</v>
      </c>
      <c r="V366" s="5">
        <f t="shared" si="13"/>
        <v>0</v>
      </c>
      <c r="W366" s="5">
        <f t="shared" si="12"/>
        <v>-999</v>
      </c>
      <c r="X366">
        <v>201809</v>
      </c>
      <c r="Y366">
        <v>2018</v>
      </c>
    </row>
    <row r="367" spans="1:25" x14ac:dyDescent="0.25">
      <c r="A367" s="20">
        <v>43361</v>
      </c>
      <c r="B367" s="3">
        <v>261</v>
      </c>
      <c r="C367" s="3">
        <v>14.27</v>
      </c>
      <c r="D367" s="3">
        <v>3.04</v>
      </c>
      <c r="E367" s="4">
        <v>2.5</v>
      </c>
      <c r="F367" s="4">
        <v>10.4</v>
      </c>
      <c r="G367" s="4">
        <v>-3.3</v>
      </c>
      <c r="H367" s="3">
        <v>98.8</v>
      </c>
      <c r="I367" s="3">
        <v>48.2</v>
      </c>
      <c r="J367" s="4">
        <v>1</v>
      </c>
      <c r="K367" s="4">
        <v>4.8</v>
      </c>
      <c r="L367" s="3">
        <v>0</v>
      </c>
      <c r="M367" s="3">
        <v>0</v>
      </c>
      <c r="N367" s="6">
        <v>-999</v>
      </c>
      <c r="O367" s="4">
        <v>2.6</v>
      </c>
      <c r="P367" s="4">
        <v>21</v>
      </c>
      <c r="Q367" s="4">
        <v>-6</v>
      </c>
      <c r="R367" s="4">
        <v>5.2</v>
      </c>
      <c r="S367" s="4">
        <v>8.1999999999999993</v>
      </c>
      <c r="T367" s="19">
        <v>0.60799999999999998</v>
      </c>
      <c r="U367" s="19">
        <v>0.65300000000000002</v>
      </c>
      <c r="V367" s="5">
        <f t="shared" si="13"/>
        <v>0</v>
      </c>
      <c r="W367" s="5">
        <f t="shared" si="12"/>
        <v>-999</v>
      </c>
      <c r="X367">
        <v>201809</v>
      </c>
      <c r="Y367">
        <v>2018</v>
      </c>
    </row>
    <row r="368" spans="1:25" x14ac:dyDescent="0.25">
      <c r="A368" s="20">
        <v>43362</v>
      </c>
      <c r="B368" s="3">
        <v>262</v>
      </c>
      <c r="C368" s="3">
        <v>8.76</v>
      </c>
      <c r="D368" s="3">
        <v>3.05</v>
      </c>
      <c r="E368" s="4">
        <v>4.0999999999999996</v>
      </c>
      <c r="F368" s="4">
        <v>14.1</v>
      </c>
      <c r="G368" s="4">
        <v>-3.6</v>
      </c>
      <c r="H368" s="3">
        <v>98.7</v>
      </c>
      <c r="I368" s="3">
        <v>37</v>
      </c>
      <c r="J368" s="4">
        <v>0.7</v>
      </c>
      <c r="K368" s="4">
        <v>3.6</v>
      </c>
      <c r="L368" s="3">
        <v>0</v>
      </c>
      <c r="M368" s="3">
        <v>0</v>
      </c>
      <c r="N368" s="6">
        <v>0</v>
      </c>
      <c r="O368" s="4">
        <v>4.4000000000000004</v>
      </c>
      <c r="P368" s="4">
        <v>25.8</v>
      </c>
      <c r="Q368" s="4">
        <v>-6.9</v>
      </c>
      <c r="R368" s="4">
        <v>5.7</v>
      </c>
      <c r="S368" s="4">
        <v>8</v>
      </c>
      <c r="T368" s="19">
        <v>0.59499999999999997</v>
      </c>
      <c r="U368" s="19">
        <v>1.0129999999999999</v>
      </c>
      <c r="V368" s="5">
        <f t="shared" si="13"/>
        <v>0</v>
      </c>
      <c r="W368" s="5">
        <f t="shared" si="12"/>
        <v>-999</v>
      </c>
      <c r="X368">
        <v>201809</v>
      </c>
      <c r="Y368">
        <v>2018</v>
      </c>
    </row>
    <row r="369" spans="1:25" x14ac:dyDescent="0.25">
      <c r="A369" s="20">
        <v>43363</v>
      </c>
      <c r="B369" s="3">
        <v>263</v>
      </c>
      <c r="C369" s="3">
        <v>4.83</v>
      </c>
      <c r="D369" s="3">
        <v>1.84</v>
      </c>
      <c r="E369" s="4">
        <v>4.3</v>
      </c>
      <c r="F369" s="4">
        <v>9.1999999999999993</v>
      </c>
      <c r="G369" s="4">
        <v>-1.3</v>
      </c>
      <c r="H369" s="3">
        <v>98.1</v>
      </c>
      <c r="I369" s="3">
        <v>52.6</v>
      </c>
      <c r="J369" s="4">
        <v>1.1000000000000001</v>
      </c>
      <c r="K369" s="4">
        <v>4.0999999999999996</v>
      </c>
      <c r="L369" s="3">
        <v>1.016</v>
      </c>
      <c r="M369" s="3">
        <v>0</v>
      </c>
      <c r="N369" s="6">
        <v>0</v>
      </c>
      <c r="O369" s="4">
        <v>5.5</v>
      </c>
      <c r="P369" s="4">
        <v>19.7</v>
      </c>
      <c r="Q369" s="4">
        <v>-3.7</v>
      </c>
      <c r="R369" s="4">
        <v>6</v>
      </c>
      <c r="S369" s="4">
        <v>7.9</v>
      </c>
      <c r="T369" s="19">
        <v>0.61199999999999999</v>
      </c>
      <c r="U369" s="19">
        <v>0.55100000000000005</v>
      </c>
      <c r="V369" s="5">
        <f t="shared" si="13"/>
        <v>0</v>
      </c>
      <c r="W369" s="5">
        <f t="shared" si="12"/>
        <v>-999</v>
      </c>
      <c r="X369">
        <v>201809</v>
      </c>
      <c r="Y369">
        <v>2018</v>
      </c>
    </row>
    <row r="370" spans="1:25" x14ac:dyDescent="0.25">
      <c r="A370" s="20">
        <v>43364</v>
      </c>
      <c r="B370" s="3">
        <v>264</v>
      </c>
      <c r="C370" s="3">
        <v>12.74</v>
      </c>
      <c r="D370" s="3">
        <v>0.74</v>
      </c>
      <c r="E370" s="4">
        <v>4.9000000000000004</v>
      </c>
      <c r="F370" s="4">
        <v>7.3</v>
      </c>
      <c r="G370" s="4">
        <v>2.9</v>
      </c>
      <c r="H370" s="3">
        <v>99.8</v>
      </c>
      <c r="I370" s="3">
        <v>97</v>
      </c>
      <c r="J370" s="4">
        <v>1</v>
      </c>
      <c r="K370" s="4">
        <v>4.5</v>
      </c>
      <c r="L370" s="3">
        <v>20.827999999999999</v>
      </c>
      <c r="M370" s="3">
        <v>0</v>
      </c>
      <c r="N370" s="6">
        <v>0</v>
      </c>
      <c r="O370" s="4">
        <v>6.1</v>
      </c>
      <c r="P370" s="4">
        <v>15.2</v>
      </c>
      <c r="Q370" s="4">
        <v>0.7</v>
      </c>
      <c r="R370" s="4">
        <v>6.7</v>
      </c>
      <c r="S370" s="4">
        <v>7.8</v>
      </c>
      <c r="T370" s="19">
        <v>0.99199999999999999</v>
      </c>
      <c r="U370" s="19">
        <v>3.1E-2</v>
      </c>
      <c r="V370" s="5">
        <f t="shared" si="13"/>
        <v>0</v>
      </c>
      <c r="W370" s="5">
        <f t="shared" si="12"/>
        <v>-999</v>
      </c>
      <c r="X370">
        <v>201809</v>
      </c>
      <c r="Y370">
        <v>2018</v>
      </c>
    </row>
    <row r="371" spans="1:25" x14ac:dyDescent="0.25">
      <c r="A371" s="20">
        <v>43365</v>
      </c>
      <c r="B371" s="3">
        <v>265</v>
      </c>
      <c r="C371" s="3">
        <v>5.51</v>
      </c>
      <c r="D371" s="3">
        <v>2.31</v>
      </c>
      <c r="E371" s="4">
        <v>6.2</v>
      </c>
      <c r="F371" s="4">
        <v>13.8</v>
      </c>
      <c r="G371" s="4">
        <v>1</v>
      </c>
      <c r="H371" s="3">
        <v>100</v>
      </c>
      <c r="I371" s="3">
        <v>56.1</v>
      </c>
      <c r="J371" s="4">
        <v>0.9</v>
      </c>
      <c r="K371" s="4">
        <v>6.1</v>
      </c>
      <c r="L371" s="3">
        <v>7.62</v>
      </c>
      <c r="M371" s="3">
        <v>0</v>
      </c>
      <c r="N371" s="6">
        <v>0</v>
      </c>
      <c r="O371" s="4">
        <v>7.1</v>
      </c>
      <c r="P371" s="4">
        <v>22.5</v>
      </c>
      <c r="Q371" s="4">
        <v>-0.4</v>
      </c>
      <c r="R371" s="4">
        <v>7.7</v>
      </c>
      <c r="S371" s="4">
        <v>7.7</v>
      </c>
      <c r="T371" s="19">
        <v>0.88500000000000001</v>
      </c>
      <c r="U371" s="19">
        <v>0.69299999999999995</v>
      </c>
      <c r="V371" s="5">
        <f t="shared" si="13"/>
        <v>0</v>
      </c>
      <c r="W371" s="5">
        <f t="shared" si="12"/>
        <v>-999</v>
      </c>
      <c r="X371">
        <v>201809</v>
      </c>
      <c r="Y371">
        <v>2018</v>
      </c>
    </row>
    <row r="372" spans="1:25" x14ac:dyDescent="0.25">
      <c r="A372" s="20">
        <v>43366</v>
      </c>
      <c r="B372" s="3">
        <v>266</v>
      </c>
      <c r="C372" s="3">
        <v>12.82</v>
      </c>
      <c r="D372" s="3">
        <v>0.81</v>
      </c>
      <c r="E372" s="4">
        <v>3.5</v>
      </c>
      <c r="F372" s="4">
        <v>6.8</v>
      </c>
      <c r="G372" s="4">
        <v>-0.5</v>
      </c>
      <c r="H372" s="3">
        <v>99.2</v>
      </c>
      <c r="I372" s="3">
        <v>77.900000000000006</v>
      </c>
      <c r="J372" s="4">
        <v>1.3</v>
      </c>
      <c r="K372" s="4">
        <v>4.2</v>
      </c>
      <c r="L372" s="3">
        <v>5.3339999999999996</v>
      </c>
      <c r="M372" s="3">
        <v>0</v>
      </c>
      <c r="N372" s="6">
        <v>0</v>
      </c>
      <c r="O372" s="4">
        <v>4.5999999999999996</v>
      </c>
      <c r="P372" s="4">
        <v>14.7</v>
      </c>
      <c r="Q372" s="4">
        <v>-0.8</v>
      </c>
      <c r="R372" s="4">
        <v>5.9</v>
      </c>
      <c r="S372" s="4">
        <v>7.8</v>
      </c>
      <c r="T372" s="19">
        <v>0.76900000000000002</v>
      </c>
      <c r="U372" s="19">
        <v>0.218</v>
      </c>
      <c r="V372" s="5">
        <f t="shared" si="13"/>
        <v>0</v>
      </c>
      <c r="W372" s="5">
        <f t="shared" si="12"/>
        <v>-999</v>
      </c>
      <c r="X372">
        <v>201809</v>
      </c>
      <c r="Y372">
        <v>2018</v>
      </c>
    </row>
    <row r="373" spans="1:25" x14ac:dyDescent="0.25">
      <c r="A373" s="20">
        <v>43367</v>
      </c>
      <c r="B373" s="3">
        <v>267</v>
      </c>
      <c r="C373" s="3">
        <v>14.81</v>
      </c>
      <c r="D373" s="3">
        <v>2.34</v>
      </c>
      <c r="E373" s="4">
        <v>4</v>
      </c>
      <c r="F373" s="4">
        <v>9.1</v>
      </c>
      <c r="G373" s="4">
        <v>-1.6</v>
      </c>
      <c r="H373" s="3">
        <v>99.1</v>
      </c>
      <c r="I373" s="3">
        <v>62.7</v>
      </c>
      <c r="J373" s="4">
        <v>1.8</v>
      </c>
      <c r="K373" s="4">
        <v>6.4</v>
      </c>
      <c r="L373" s="3">
        <v>0.254</v>
      </c>
      <c r="M373" s="3">
        <v>0</v>
      </c>
      <c r="N373" s="6">
        <v>0</v>
      </c>
      <c r="O373" s="4">
        <v>5.0999999999999996</v>
      </c>
      <c r="P373" s="4">
        <v>18.399999999999999</v>
      </c>
      <c r="Q373" s="4">
        <v>-2.6</v>
      </c>
      <c r="R373" s="4">
        <v>6.2</v>
      </c>
      <c r="S373" s="4">
        <v>7.6</v>
      </c>
      <c r="T373" s="19">
        <v>0.72399999999999998</v>
      </c>
      <c r="U373" s="19">
        <v>0.43099999999999999</v>
      </c>
      <c r="V373" s="5">
        <f t="shared" si="13"/>
        <v>0</v>
      </c>
      <c r="W373" s="5">
        <f t="shared" si="12"/>
        <v>-999</v>
      </c>
      <c r="X373">
        <v>201809</v>
      </c>
      <c r="Y373">
        <v>2018</v>
      </c>
    </row>
    <row r="374" spans="1:25" x14ac:dyDescent="0.25">
      <c r="A374" s="20">
        <v>43368</v>
      </c>
      <c r="B374" s="3">
        <v>268</v>
      </c>
      <c r="C374" s="3">
        <v>14.72</v>
      </c>
      <c r="D374" s="3">
        <v>3.05</v>
      </c>
      <c r="E374" s="4">
        <v>3.8</v>
      </c>
      <c r="F374" s="4">
        <v>12.2</v>
      </c>
      <c r="G374" s="4">
        <v>-2.5</v>
      </c>
      <c r="H374" s="3">
        <v>99.3</v>
      </c>
      <c r="I374" s="3">
        <v>37.6</v>
      </c>
      <c r="J374" s="4">
        <v>0.8</v>
      </c>
      <c r="K374" s="4">
        <v>4.4000000000000004</v>
      </c>
      <c r="L374" s="3">
        <v>0</v>
      </c>
      <c r="M374" s="3">
        <v>0</v>
      </c>
      <c r="N374" s="6">
        <v>0</v>
      </c>
      <c r="O374" s="4">
        <v>3.9</v>
      </c>
      <c r="P374" s="4">
        <v>20.7</v>
      </c>
      <c r="Q374" s="4">
        <v>-4.0999999999999996</v>
      </c>
      <c r="R374" s="4">
        <v>6</v>
      </c>
      <c r="S374" s="4">
        <v>7.5</v>
      </c>
      <c r="T374" s="19">
        <v>0.53400000000000003</v>
      </c>
      <c r="U374" s="19">
        <v>0.88700000000000001</v>
      </c>
      <c r="V374" s="5">
        <f t="shared" si="13"/>
        <v>0</v>
      </c>
      <c r="W374" s="5">
        <f t="shared" si="12"/>
        <v>-999</v>
      </c>
      <c r="X374">
        <v>201809</v>
      </c>
      <c r="Y374">
        <v>2018</v>
      </c>
    </row>
    <row r="375" spans="1:25" x14ac:dyDescent="0.25">
      <c r="A375" s="20">
        <v>43369</v>
      </c>
      <c r="B375" s="3">
        <v>269</v>
      </c>
      <c r="C375" s="3">
        <v>6.72</v>
      </c>
      <c r="D375" s="3">
        <v>3.12</v>
      </c>
      <c r="E375" s="4">
        <v>6.4</v>
      </c>
      <c r="F375" s="4">
        <v>15.5</v>
      </c>
      <c r="G375" s="4">
        <v>-2.7</v>
      </c>
      <c r="H375" s="3">
        <v>99.2</v>
      </c>
      <c r="I375" s="3">
        <v>28.6</v>
      </c>
      <c r="J375" s="4">
        <v>1</v>
      </c>
      <c r="K375" s="4">
        <v>5</v>
      </c>
      <c r="L375" s="3">
        <v>0.254</v>
      </c>
      <c r="M375" s="3">
        <v>0</v>
      </c>
      <c r="N375" s="6">
        <v>0</v>
      </c>
      <c r="O375" s="4">
        <v>5.8</v>
      </c>
      <c r="P375" s="4">
        <v>24.3</v>
      </c>
      <c r="Q375" s="4">
        <v>-5.2</v>
      </c>
      <c r="R375" s="4">
        <v>6.2</v>
      </c>
      <c r="S375" s="4">
        <v>7.4</v>
      </c>
      <c r="T375" s="19">
        <v>0.503</v>
      </c>
      <c r="U375" s="19">
        <v>1.2569999999999999</v>
      </c>
      <c r="V375" s="5">
        <f t="shared" si="13"/>
        <v>0</v>
      </c>
      <c r="W375" s="5">
        <f t="shared" si="12"/>
        <v>-999</v>
      </c>
      <c r="X375">
        <v>201809</v>
      </c>
      <c r="Y375">
        <v>2018</v>
      </c>
    </row>
    <row r="376" spans="1:25" x14ac:dyDescent="0.25">
      <c r="A376" s="20">
        <v>43370</v>
      </c>
      <c r="B376" s="3">
        <v>270</v>
      </c>
      <c r="C376" s="3">
        <v>14.78</v>
      </c>
      <c r="D376" s="3">
        <v>1.38</v>
      </c>
      <c r="E376" s="4">
        <v>7.3</v>
      </c>
      <c r="F376" s="4">
        <v>11.4</v>
      </c>
      <c r="G376" s="4">
        <v>2.8</v>
      </c>
      <c r="H376" s="3">
        <v>96.5</v>
      </c>
      <c r="I376" s="3">
        <v>66.7</v>
      </c>
      <c r="J376" s="4">
        <v>1.1000000000000001</v>
      </c>
      <c r="K376" s="4">
        <v>4.2</v>
      </c>
      <c r="L376" s="3">
        <v>0</v>
      </c>
      <c r="M376" s="3">
        <v>0</v>
      </c>
      <c r="N376" s="6">
        <v>0</v>
      </c>
      <c r="O376" s="4">
        <v>7.7</v>
      </c>
      <c r="P376" s="4">
        <v>20.8</v>
      </c>
      <c r="Q376" s="4">
        <v>0.2</v>
      </c>
      <c r="R376" s="4">
        <v>7.8</v>
      </c>
      <c r="S376" s="4">
        <v>7.5</v>
      </c>
      <c r="T376" s="19">
        <v>0.89900000000000002</v>
      </c>
      <c r="U376" s="19">
        <v>0.44900000000000001</v>
      </c>
      <c r="V376" s="5">
        <f t="shared" si="13"/>
        <v>0</v>
      </c>
      <c r="W376" s="5">
        <f t="shared" si="12"/>
        <v>-999</v>
      </c>
      <c r="X376">
        <v>201809</v>
      </c>
      <c r="Y376">
        <v>2018</v>
      </c>
    </row>
    <row r="377" spans="1:25" x14ac:dyDescent="0.25">
      <c r="A377" s="20">
        <v>43371</v>
      </c>
      <c r="B377" s="3">
        <v>271</v>
      </c>
      <c r="C377" s="3">
        <v>7.22</v>
      </c>
      <c r="D377" s="3">
        <v>3.18</v>
      </c>
      <c r="E377" s="4">
        <v>5.0999999999999996</v>
      </c>
      <c r="F377" s="4">
        <v>11.5</v>
      </c>
      <c r="G377" s="4">
        <v>-1.9</v>
      </c>
      <c r="H377" s="3">
        <v>98.7</v>
      </c>
      <c r="I377" s="3">
        <v>39.200000000000003</v>
      </c>
      <c r="J377" s="4">
        <v>1.4</v>
      </c>
      <c r="K377" s="4">
        <v>4.8</v>
      </c>
      <c r="L377" s="3">
        <v>0</v>
      </c>
      <c r="M377" s="3">
        <v>0</v>
      </c>
      <c r="N377" s="6">
        <v>0</v>
      </c>
      <c r="O377" s="4">
        <v>5.3</v>
      </c>
      <c r="P377" s="4">
        <v>27.1</v>
      </c>
      <c r="Q377" s="4">
        <v>-5.4</v>
      </c>
      <c r="R377" s="4">
        <v>7.2</v>
      </c>
      <c r="S377" s="4">
        <v>7.6</v>
      </c>
      <c r="T377" s="19">
        <v>0.53200000000000003</v>
      </c>
      <c r="U377" s="19">
        <v>0.82499999999999996</v>
      </c>
      <c r="V377" s="5">
        <f t="shared" si="13"/>
        <v>0</v>
      </c>
      <c r="W377" s="5">
        <f t="shared" si="12"/>
        <v>-999</v>
      </c>
      <c r="X377">
        <v>201809</v>
      </c>
      <c r="Y377">
        <v>2018</v>
      </c>
    </row>
    <row r="378" spans="1:25" x14ac:dyDescent="0.25">
      <c r="A378" s="20">
        <v>43372</v>
      </c>
      <c r="B378" s="3">
        <v>272</v>
      </c>
      <c r="C378" s="3">
        <v>2.56</v>
      </c>
      <c r="D378" s="3">
        <v>1.48</v>
      </c>
      <c r="E378" s="4">
        <v>3.6</v>
      </c>
      <c r="F378" s="4">
        <v>9.1999999999999993</v>
      </c>
      <c r="G378" s="4">
        <v>-2.4</v>
      </c>
      <c r="H378" s="3">
        <v>97.4</v>
      </c>
      <c r="I378" s="3">
        <v>53.7</v>
      </c>
      <c r="J378" s="4">
        <v>1.2</v>
      </c>
      <c r="K378" s="4">
        <v>4.2</v>
      </c>
      <c r="L378" s="3">
        <v>0</v>
      </c>
      <c r="M378" s="3">
        <v>0</v>
      </c>
      <c r="N378" s="6">
        <v>0</v>
      </c>
      <c r="O378" s="4">
        <v>3.7</v>
      </c>
      <c r="P378" s="4">
        <v>23.6</v>
      </c>
      <c r="Q378" s="4">
        <v>-6</v>
      </c>
      <c r="R378" s="4">
        <v>4.8</v>
      </c>
      <c r="S378" s="4">
        <v>7.5</v>
      </c>
      <c r="T378" s="19">
        <v>0.625</v>
      </c>
      <c r="U378" s="19">
        <v>0.53900000000000003</v>
      </c>
      <c r="V378" s="5">
        <f t="shared" si="13"/>
        <v>0</v>
      </c>
      <c r="W378" s="5">
        <f t="shared" si="12"/>
        <v>-999</v>
      </c>
      <c r="X378">
        <v>201809</v>
      </c>
      <c r="Y378">
        <v>2018</v>
      </c>
    </row>
    <row r="379" spans="1:25" x14ac:dyDescent="0.25">
      <c r="A379" s="20">
        <v>43373</v>
      </c>
      <c r="B379" s="3">
        <v>273</v>
      </c>
      <c r="C379" s="3">
        <v>5.72</v>
      </c>
      <c r="D379" s="3">
        <v>1.71</v>
      </c>
      <c r="E379" s="4">
        <v>0.2</v>
      </c>
      <c r="F379" s="4">
        <v>2.8</v>
      </c>
      <c r="G379" s="4">
        <v>-0.9</v>
      </c>
      <c r="H379" s="3">
        <v>98.8</v>
      </c>
      <c r="I379" s="3">
        <v>71.3</v>
      </c>
      <c r="J379" s="4">
        <v>1.3</v>
      </c>
      <c r="K379" s="4">
        <v>4.0999999999999996</v>
      </c>
      <c r="L379" s="3">
        <v>2.286</v>
      </c>
      <c r="M379" s="3">
        <v>0</v>
      </c>
      <c r="N379" s="6">
        <v>0</v>
      </c>
      <c r="O379" s="4">
        <v>0.1</v>
      </c>
      <c r="P379" s="4">
        <v>1.6</v>
      </c>
      <c r="Q379" s="4">
        <v>-0.9</v>
      </c>
      <c r="R379" s="4">
        <v>2.8</v>
      </c>
      <c r="S379" s="4">
        <v>7.2</v>
      </c>
      <c r="T379" s="19">
        <v>0.53200000000000003</v>
      </c>
      <c r="U379" s="19">
        <v>0.214</v>
      </c>
      <c r="V379" s="5">
        <f t="shared" si="13"/>
        <v>0</v>
      </c>
      <c r="W379" s="5">
        <f t="shared" si="12"/>
        <v>-999</v>
      </c>
      <c r="X379">
        <v>201809</v>
      </c>
      <c r="Y379">
        <v>2018</v>
      </c>
    </row>
    <row r="380" spans="1:25" x14ac:dyDescent="0.25">
      <c r="A380" s="20">
        <v>43374</v>
      </c>
      <c r="B380" s="3">
        <v>274</v>
      </c>
      <c r="C380" s="3">
        <v>4.1399999999999997</v>
      </c>
      <c r="D380" s="3">
        <v>1.1299999999999999</v>
      </c>
      <c r="E380" s="4">
        <v>3.2</v>
      </c>
      <c r="F380" s="4">
        <v>7.3</v>
      </c>
      <c r="G380" s="4">
        <v>-0.2</v>
      </c>
      <c r="H380" s="3">
        <v>99.1</v>
      </c>
      <c r="I380" s="3">
        <v>87.7</v>
      </c>
      <c r="J380" s="4">
        <v>1</v>
      </c>
      <c r="K380" s="4">
        <v>4.0999999999999996</v>
      </c>
      <c r="L380" s="3">
        <v>11.938000000000001</v>
      </c>
      <c r="M380" s="3">
        <v>0</v>
      </c>
      <c r="N380" s="6">
        <v>0</v>
      </c>
      <c r="O380" s="4">
        <v>4.2</v>
      </c>
      <c r="P380" s="4">
        <v>13.7</v>
      </c>
      <c r="Q380" s="4">
        <v>-1.6</v>
      </c>
      <c r="R380" s="4">
        <v>4.7</v>
      </c>
      <c r="S380" s="4">
        <v>6.8</v>
      </c>
      <c r="T380" s="19">
        <v>0.89700000000000002</v>
      </c>
      <c r="U380" s="19">
        <v>0.126</v>
      </c>
      <c r="V380" s="5">
        <f t="shared" si="13"/>
        <v>0</v>
      </c>
      <c r="W380" s="5">
        <f t="shared" si="12"/>
        <v>-999</v>
      </c>
      <c r="X380">
        <v>201810</v>
      </c>
      <c r="Y380">
        <v>2018</v>
      </c>
    </row>
    <row r="381" spans="1:25" x14ac:dyDescent="0.25">
      <c r="A381" s="20">
        <v>43375</v>
      </c>
      <c r="B381" s="3">
        <v>275</v>
      </c>
      <c r="C381" s="3">
        <v>11.33</v>
      </c>
      <c r="D381" s="3">
        <v>0.75</v>
      </c>
      <c r="E381" s="4">
        <v>0.2</v>
      </c>
      <c r="F381" s="4">
        <v>6.7</v>
      </c>
      <c r="G381" s="4">
        <v>-6.5</v>
      </c>
      <c r="H381" s="3">
        <v>99.6</v>
      </c>
      <c r="I381" s="3">
        <v>88.1</v>
      </c>
      <c r="J381" s="4">
        <v>1.7</v>
      </c>
      <c r="K381" s="4">
        <v>6.2</v>
      </c>
      <c r="L381" s="3">
        <v>1.778</v>
      </c>
      <c r="M381" s="3">
        <v>0</v>
      </c>
      <c r="N381" s="6">
        <v>0</v>
      </c>
      <c r="O381" s="4">
        <v>1.2</v>
      </c>
      <c r="P381" s="4">
        <v>12.4</v>
      </c>
      <c r="Q381" s="4">
        <v>-6.1</v>
      </c>
      <c r="R381" s="4">
        <v>3.9</v>
      </c>
      <c r="S381" s="4">
        <v>6.6</v>
      </c>
      <c r="T381" s="19">
        <v>0.86399999999999999</v>
      </c>
      <c r="U381" s="19">
        <v>0.11700000000000001</v>
      </c>
      <c r="V381" s="5">
        <f t="shared" si="13"/>
        <v>0</v>
      </c>
      <c r="W381" s="5">
        <f t="shared" si="12"/>
        <v>-999</v>
      </c>
      <c r="X381">
        <v>201810</v>
      </c>
      <c r="Y381">
        <v>2018</v>
      </c>
    </row>
    <row r="382" spans="1:25" x14ac:dyDescent="0.25">
      <c r="A382" s="20">
        <v>43376</v>
      </c>
      <c r="B382" s="3">
        <v>276</v>
      </c>
      <c r="C382" s="3">
        <v>14.35</v>
      </c>
      <c r="D382" s="3">
        <v>4.26</v>
      </c>
      <c r="E382" s="4">
        <v>-3.1</v>
      </c>
      <c r="F382" s="4">
        <v>1.9</v>
      </c>
      <c r="G382" s="4">
        <v>-11</v>
      </c>
      <c r="H382" s="3">
        <v>98.3</v>
      </c>
      <c r="I382" s="3">
        <v>64.7</v>
      </c>
      <c r="J382" s="4">
        <v>0.9</v>
      </c>
      <c r="K382" s="4">
        <v>4.2</v>
      </c>
      <c r="L382" s="3">
        <v>2.54</v>
      </c>
      <c r="M382" s="3">
        <v>0</v>
      </c>
      <c r="N382" s="6">
        <v>0</v>
      </c>
      <c r="O382" s="4">
        <v>-2.5</v>
      </c>
      <c r="P382" s="4">
        <v>8.8000000000000007</v>
      </c>
      <c r="Q382" s="4">
        <v>-14.8</v>
      </c>
      <c r="R382" s="4">
        <v>2.6</v>
      </c>
      <c r="S382" s="4">
        <v>6.4</v>
      </c>
      <c r="T382" s="19">
        <v>0.45300000000000001</v>
      </c>
      <c r="U382" s="19">
        <v>0.247</v>
      </c>
      <c r="V382" s="5">
        <f t="shared" si="13"/>
        <v>0</v>
      </c>
      <c r="W382" s="5">
        <f t="shared" si="12"/>
        <v>-999</v>
      </c>
      <c r="X382">
        <v>201810</v>
      </c>
      <c r="Y382">
        <v>2018</v>
      </c>
    </row>
    <row r="383" spans="1:25" x14ac:dyDescent="0.25">
      <c r="A383" s="20">
        <v>43377</v>
      </c>
      <c r="B383" s="3">
        <v>277</v>
      </c>
      <c r="C383" s="3">
        <v>6.95</v>
      </c>
      <c r="D383" s="3">
        <v>2.68</v>
      </c>
      <c r="E383" s="4">
        <v>-0.7</v>
      </c>
      <c r="F383" s="4">
        <v>4.9000000000000004</v>
      </c>
      <c r="G383" s="4">
        <v>-6</v>
      </c>
      <c r="H383" s="3">
        <v>98.4</v>
      </c>
      <c r="I383" s="3">
        <v>62</v>
      </c>
      <c r="J383" s="4">
        <v>0.9</v>
      </c>
      <c r="K383" s="4">
        <v>4.4000000000000004</v>
      </c>
      <c r="L383" s="3">
        <v>0</v>
      </c>
      <c r="M383" s="3">
        <v>0</v>
      </c>
      <c r="N383" s="6">
        <v>0</v>
      </c>
      <c r="O383" s="4">
        <v>1.1000000000000001</v>
      </c>
      <c r="P383" s="4">
        <v>13.5</v>
      </c>
      <c r="Q383" s="4">
        <v>-6.8</v>
      </c>
      <c r="R383" s="4">
        <v>3.7</v>
      </c>
      <c r="S383" s="4">
        <v>6.1</v>
      </c>
      <c r="T383" s="19">
        <v>0.53700000000000003</v>
      </c>
      <c r="U383" s="19">
        <v>0.32900000000000001</v>
      </c>
      <c r="V383" s="5">
        <f t="shared" si="13"/>
        <v>0</v>
      </c>
      <c r="W383" s="5">
        <f t="shared" si="12"/>
        <v>-999</v>
      </c>
      <c r="X383">
        <v>201810</v>
      </c>
      <c r="Y383">
        <v>2018</v>
      </c>
    </row>
    <row r="384" spans="1:25" x14ac:dyDescent="0.25">
      <c r="A384" s="20">
        <v>43378</v>
      </c>
      <c r="B384" s="3">
        <v>278</v>
      </c>
      <c r="C384" s="3">
        <v>12.09</v>
      </c>
      <c r="D384" s="3">
        <v>1.34</v>
      </c>
      <c r="E384" s="4">
        <v>-1</v>
      </c>
      <c r="F384" s="4">
        <v>5.2</v>
      </c>
      <c r="G384" s="4">
        <v>-7.5</v>
      </c>
      <c r="H384" s="3">
        <v>99</v>
      </c>
      <c r="I384" s="3">
        <v>55.2</v>
      </c>
      <c r="J384" s="4">
        <v>0.6</v>
      </c>
      <c r="K384" s="4">
        <v>3.8</v>
      </c>
      <c r="L384" s="3">
        <v>0.50800000000000001</v>
      </c>
      <c r="M384" s="3">
        <v>0</v>
      </c>
      <c r="N384" s="6">
        <v>0</v>
      </c>
      <c r="O384" s="4">
        <v>-0.9</v>
      </c>
      <c r="P384" s="4">
        <v>9.4</v>
      </c>
      <c r="Q384" s="4">
        <v>-9.3000000000000007</v>
      </c>
      <c r="R384" s="4">
        <v>1</v>
      </c>
      <c r="S384" s="4">
        <v>6</v>
      </c>
      <c r="T384" s="19">
        <v>0.48799999999999999</v>
      </c>
      <c r="U384" s="19">
        <v>0.39600000000000002</v>
      </c>
      <c r="V384" s="5">
        <f t="shared" si="13"/>
        <v>0</v>
      </c>
      <c r="W384" s="5">
        <f t="shared" si="12"/>
        <v>-999</v>
      </c>
      <c r="X384">
        <v>201810</v>
      </c>
      <c r="Y384">
        <v>2018</v>
      </c>
    </row>
    <row r="385" spans="1:25" x14ac:dyDescent="0.25">
      <c r="A385" s="20">
        <v>43379</v>
      </c>
      <c r="B385" s="3">
        <v>279</v>
      </c>
      <c r="C385" s="3">
        <v>4.32</v>
      </c>
      <c r="D385" s="3">
        <v>2.82</v>
      </c>
      <c r="E385" s="4">
        <v>0.1</v>
      </c>
      <c r="F385" s="4">
        <v>5.5</v>
      </c>
      <c r="G385" s="4">
        <v>-5</v>
      </c>
      <c r="H385" s="3">
        <v>99</v>
      </c>
      <c r="I385" s="3">
        <v>52.3</v>
      </c>
      <c r="J385" s="4">
        <v>1.3</v>
      </c>
      <c r="K385" s="4">
        <v>5.4</v>
      </c>
      <c r="L385" s="3">
        <v>1.778</v>
      </c>
      <c r="M385" s="3">
        <v>0</v>
      </c>
      <c r="N385" s="6">
        <v>0</v>
      </c>
      <c r="O385" s="4">
        <v>1</v>
      </c>
      <c r="P385" s="4">
        <v>12.2</v>
      </c>
      <c r="Q385" s="4">
        <v>-5.7</v>
      </c>
      <c r="R385" s="4">
        <v>3.5</v>
      </c>
      <c r="S385" s="4">
        <v>5.7</v>
      </c>
      <c r="T385" s="19">
        <v>0.47199999999999998</v>
      </c>
      <c r="U385" s="19">
        <v>0.43099999999999999</v>
      </c>
      <c r="V385" s="5">
        <f t="shared" si="13"/>
        <v>0</v>
      </c>
      <c r="W385" s="5">
        <f t="shared" si="12"/>
        <v>-999</v>
      </c>
      <c r="X385">
        <v>201810</v>
      </c>
      <c r="Y385">
        <v>2018</v>
      </c>
    </row>
    <row r="386" spans="1:25" x14ac:dyDescent="0.25">
      <c r="A386" s="20">
        <v>43380</v>
      </c>
      <c r="B386" s="3">
        <v>280</v>
      </c>
      <c r="C386" s="3">
        <v>2.75</v>
      </c>
      <c r="D386" s="3">
        <v>0.73</v>
      </c>
      <c r="E386" s="4">
        <v>-0.1</v>
      </c>
      <c r="F386" s="4">
        <v>3.5</v>
      </c>
      <c r="G386" s="4">
        <v>-4.7</v>
      </c>
      <c r="H386" s="3">
        <v>98.7</v>
      </c>
      <c r="I386" s="3">
        <v>66.3</v>
      </c>
      <c r="J386" s="4">
        <v>0.5</v>
      </c>
      <c r="K386" s="4">
        <v>2.4</v>
      </c>
      <c r="L386" s="3">
        <v>0.254</v>
      </c>
      <c r="M386" s="3">
        <v>0</v>
      </c>
      <c r="N386" s="6">
        <v>0</v>
      </c>
      <c r="O386" s="4">
        <v>0.3</v>
      </c>
      <c r="P386" s="4">
        <v>5.8</v>
      </c>
      <c r="Q386" s="4">
        <v>-5.4</v>
      </c>
      <c r="R386" s="4">
        <v>1.4</v>
      </c>
      <c r="S386" s="4">
        <v>5.5</v>
      </c>
      <c r="T386" s="19">
        <v>0.52</v>
      </c>
      <c r="U386" s="19">
        <v>0.26400000000000001</v>
      </c>
      <c r="V386" s="5">
        <f t="shared" si="13"/>
        <v>0</v>
      </c>
      <c r="W386" s="5">
        <f t="shared" si="12"/>
        <v>-999</v>
      </c>
      <c r="X386">
        <v>201810</v>
      </c>
      <c r="Y386">
        <v>2018</v>
      </c>
    </row>
    <row r="387" spans="1:25" x14ac:dyDescent="0.25">
      <c r="A387" s="20">
        <v>43381</v>
      </c>
      <c r="B387" s="3">
        <v>281</v>
      </c>
      <c r="C387" s="3">
        <v>9.5399999999999991</v>
      </c>
      <c r="D387" s="3">
        <v>0.41</v>
      </c>
      <c r="E387" s="4">
        <v>0.5</v>
      </c>
      <c r="F387" s="4">
        <v>1.8</v>
      </c>
      <c r="G387" s="4">
        <v>-0.2</v>
      </c>
      <c r="H387" s="3">
        <v>99.8</v>
      </c>
      <c r="I387" s="3">
        <v>94</v>
      </c>
      <c r="J387" s="4">
        <v>1.4</v>
      </c>
      <c r="K387" s="4">
        <v>3.5</v>
      </c>
      <c r="L387" s="3">
        <v>7.3659999999999997</v>
      </c>
      <c r="M387" s="3">
        <v>26</v>
      </c>
      <c r="N387" s="6">
        <v>0</v>
      </c>
      <c r="O387" s="4">
        <v>1.3</v>
      </c>
      <c r="P387" s="4">
        <v>5.7</v>
      </c>
      <c r="Q387" s="4">
        <v>-0.5</v>
      </c>
      <c r="R387" s="4">
        <v>2.2999999999999998</v>
      </c>
      <c r="S387" s="4">
        <v>5.3</v>
      </c>
      <c r="T387" s="19">
        <v>0.65400000000000003</v>
      </c>
      <c r="U387" s="19">
        <v>4.2000000000000003E-2</v>
      </c>
      <c r="V387" s="5">
        <f t="shared" si="13"/>
        <v>0</v>
      </c>
      <c r="W387" s="5">
        <f t="shared" si="12"/>
        <v>-999</v>
      </c>
      <c r="X387">
        <v>201810</v>
      </c>
      <c r="Y387">
        <v>2018</v>
      </c>
    </row>
    <row r="388" spans="1:25" x14ac:dyDescent="0.25">
      <c r="A388" s="20">
        <v>43382</v>
      </c>
      <c r="B388" s="3">
        <v>282</v>
      </c>
      <c r="C388" s="3">
        <v>7.07</v>
      </c>
      <c r="D388" s="3">
        <v>4.66</v>
      </c>
      <c r="E388" s="4">
        <v>1.2</v>
      </c>
      <c r="F388" s="4">
        <v>6.8</v>
      </c>
      <c r="G388" s="4">
        <v>-2.7</v>
      </c>
      <c r="H388" s="3">
        <v>99</v>
      </c>
      <c r="I388" s="3">
        <v>67.5</v>
      </c>
      <c r="J388" s="4">
        <v>0.9</v>
      </c>
      <c r="K388" s="4">
        <v>4.2</v>
      </c>
      <c r="L388" s="3">
        <v>4.5720000000000001</v>
      </c>
      <c r="M388" s="3">
        <v>0</v>
      </c>
      <c r="N388" s="6">
        <v>0</v>
      </c>
      <c r="O388" s="4">
        <v>0.4</v>
      </c>
      <c r="P388" s="4">
        <v>8.9</v>
      </c>
      <c r="Q388" s="4">
        <v>-2.9</v>
      </c>
      <c r="R388" s="4">
        <v>2.4</v>
      </c>
      <c r="S388" s="4">
        <v>5.0999999999999996</v>
      </c>
      <c r="T388" s="19">
        <v>0.66700000000000004</v>
      </c>
      <c r="U388" s="19">
        <v>0.32100000000000001</v>
      </c>
      <c r="V388" s="5">
        <f t="shared" si="13"/>
        <v>0</v>
      </c>
      <c r="W388" s="5">
        <f t="shared" si="12"/>
        <v>-999</v>
      </c>
      <c r="X388">
        <v>201810</v>
      </c>
      <c r="Y388">
        <v>2018</v>
      </c>
    </row>
    <row r="389" spans="1:25" x14ac:dyDescent="0.25">
      <c r="A389" s="20">
        <v>43383</v>
      </c>
      <c r="B389" s="3">
        <v>283</v>
      </c>
      <c r="C389" s="3">
        <v>8.7799999999999994</v>
      </c>
      <c r="D389" s="3">
        <v>1.1499999999999999</v>
      </c>
      <c r="E389" s="4">
        <v>0.2</v>
      </c>
      <c r="F389" s="4">
        <v>3.5</v>
      </c>
      <c r="G389" s="4">
        <v>-3.5</v>
      </c>
      <c r="H389" s="3">
        <v>99.8</v>
      </c>
      <c r="I389" s="3">
        <v>77.900000000000006</v>
      </c>
      <c r="J389" s="4">
        <v>1.5</v>
      </c>
      <c r="K389" s="4">
        <v>4.9000000000000004</v>
      </c>
      <c r="L389" s="3">
        <v>0</v>
      </c>
      <c r="M389" s="3">
        <v>0</v>
      </c>
      <c r="N389" s="6">
        <v>0</v>
      </c>
      <c r="O389" s="4">
        <v>0.6</v>
      </c>
      <c r="P389" s="4">
        <v>11.4</v>
      </c>
      <c r="Q389" s="4">
        <v>-4</v>
      </c>
      <c r="R389" s="4">
        <v>1.8</v>
      </c>
      <c r="S389" s="4">
        <v>4.9000000000000004</v>
      </c>
      <c r="T389" s="19">
        <v>0.61099999999999999</v>
      </c>
      <c r="U389" s="19">
        <v>0.17299999999999999</v>
      </c>
      <c r="V389" s="5">
        <f t="shared" si="13"/>
        <v>0</v>
      </c>
      <c r="W389" s="5">
        <f t="shared" ref="W389:W452" si="14">IF(V389&gt;0,N389,-999)</f>
        <v>-999</v>
      </c>
      <c r="X389">
        <v>201810</v>
      </c>
      <c r="Y389">
        <v>2018</v>
      </c>
    </row>
    <row r="390" spans="1:25" x14ac:dyDescent="0.25">
      <c r="A390" s="20">
        <v>43384</v>
      </c>
      <c r="B390" s="3">
        <v>284</v>
      </c>
      <c r="C390" s="3">
        <v>10.28</v>
      </c>
      <c r="D390" s="3">
        <v>1.55</v>
      </c>
      <c r="E390" s="4">
        <v>0.6</v>
      </c>
      <c r="F390" s="4">
        <v>5.3</v>
      </c>
      <c r="G390" s="4">
        <v>-4.9000000000000004</v>
      </c>
      <c r="H390" s="3">
        <v>97.9</v>
      </c>
      <c r="I390" s="3">
        <v>49</v>
      </c>
      <c r="J390" s="4">
        <v>0.9</v>
      </c>
      <c r="K390" s="4">
        <v>3.7</v>
      </c>
      <c r="L390" s="3">
        <v>0</v>
      </c>
      <c r="M390" s="3">
        <v>0</v>
      </c>
      <c r="N390" s="6">
        <v>0</v>
      </c>
      <c r="O390" s="4">
        <v>1.1000000000000001</v>
      </c>
      <c r="P390" s="4">
        <v>10.8</v>
      </c>
      <c r="Q390" s="4">
        <v>-5.5</v>
      </c>
      <c r="R390" s="4">
        <v>2.4</v>
      </c>
      <c r="S390" s="4">
        <v>4.9000000000000004</v>
      </c>
      <c r="T390" s="19">
        <v>0.436</v>
      </c>
      <c r="U390" s="19">
        <v>0.45400000000000001</v>
      </c>
      <c r="V390" s="5">
        <f t="shared" ref="V390:V453" si="15">IF(X390&lt;X391,M390,0)</f>
        <v>0</v>
      </c>
      <c r="W390" s="5">
        <f t="shared" si="14"/>
        <v>-999</v>
      </c>
      <c r="X390">
        <v>201810</v>
      </c>
      <c r="Y390">
        <v>2018</v>
      </c>
    </row>
    <row r="391" spans="1:25" x14ac:dyDescent="0.25">
      <c r="A391" s="20">
        <v>43385</v>
      </c>
      <c r="B391" s="3">
        <v>285</v>
      </c>
      <c r="C391" s="3">
        <v>12.36</v>
      </c>
      <c r="D391" s="3">
        <v>2.02</v>
      </c>
      <c r="E391" s="4">
        <v>3.8</v>
      </c>
      <c r="F391" s="4">
        <v>10.199999999999999</v>
      </c>
      <c r="G391" s="4">
        <v>-2.5</v>
      </c>
      <c r="H391" s="3">
        <v>98.1</v>
      </c>
      <c r="I391" s="3">
        <v>50.9</v>
      </c>
      <c r="J391" s="4">
        <v>2.2999999999999998</v>
      </c>
      <c r="K391" s="4">
        <v>7.5</v>
      </c>
      <c r="L391" s="3">
        <v>0</v>
      </c>
      <c r="M391" s="3">
        <v>0</v>
      </c>
      <c r="N391" s="6">
        <v>0</v>
      </c>
      <c r="O391" s="4">
        <v>2.1</v>
      </c>
      <c r="P391" s="4">
        <v>16.100000000000001</v>
      </c>
      <c r="Q391" s="4">
        <v>-3.7</v>
      </c>
      <c r="R391" s="4">
        <v>3.2</v>
      </c>
      <c r="S391" s="4">
        <v>4.8</v>
      </c>
      <c r="T391" s="19">
        <v>0.63300000000000001</v>
      </c>
      <c r="U391" s="19">
        <v>0.61099999999999999</v>
      </c>
      <c r="V391" s="5">
        <f t="shared" si="15"/>
        <v>0</v>
      </c>
      <c r="W391" s="5">
        <f t="shared" si="14"/>
        <v>-999</v>
      </c>
      <c r="X391">
        <v>201810</v>
      </c>
      <c r="Y391">
        <v>2018</v>
      </c>
    </row>
    <row r="392" spans="1:25" x14ac:dyDescent="0.25">
      <c r="A392" s="20">
        <v>43386</v>
      </c>
      <c r="B392" s="3">
        <v>286</v>
      </c>
      <c r="C392" s="3">
        <v>11.4</v>
      </c>
      <c r="D392" s="3">
        <v>2.65</v>
      </c>
      <c r="E392" s="4">
        <v>-0.4</v>
      </c>
      <c r="F392" s="4">
        <v>3.9</v>
      </c>
      <c r="G392" s="4">
        <v>-5.8</v>
      </c>
      <c r="H392" s="3">
        <v>95.6</v>
      </c>
      <c r="I392" s="3">
        <v>53.6</v>
      </c>
      <c r="J392" s="4">
        <v>2.1</v>
      </c>
      <c r="K392" s="4">
        <v>6.2</v>
      </c>
      <c r="L392" s="3">
        <v>0</v>
      </c>
      <c r="M392" s="3">
        <v>0</v>
      </c>
      <c r="N392" s="6">
        <v>0</v>
      </c>
      <c r="O392" s="4">
        <v>-1.3</v>
      </c>
      <c r="P392" s="4">
        <v>10.199999999999999</v>
      </c>
      <c r="Q392" s="4">
        <v>-8.5</v>
      </c>
      <c r="R392" s="4">
        <v>1.8</v>
      </c>
      <c r="S392" s="4">
        <v>4.8</v>
      </c>
      <c r="T392" s="19">
        <v>0.433</v>
      </c>
      <c r="U392" s="19">
        <v>0.375</v>
      </c>
      <c r="V392" s="5">
        <f t="shared" si="15"/>
        <v>0</v>
      </c>
      <c r="W392" s="5">
        <f t="shared" si="14"/>
        <v>-999</v>
      </c>
      <c r="X392">
        <v>201810</v>
      </c>
      <c r="Y392">
        <v>2018</v>
      </c>
    </row>
    <row r="393" spans="1:25" x14ac:dyDescent="0.25">
      <c r="A393" s="20">
        <v>43387</v>
      </c>
      <c r="B393" s="3">
        <v>287</v>
      </c>
      <c r="C393" s="3">
        <v>11.88</v>
      </c>
      <c r="D393" s="3">
        <v>2.48</v>
      </c>
      <c r="E393" s="4">
        <v>-0.8</v>
      </c>
      <c r="F393" s="4">
        <v>8.5</v>
      </c>
      <c r="G393" s="4">
        <v>-8.6999999999999993</v>
      </c>
      <c r="H393" s="3">
        <v>97.3</v>
      </c>
      <c r="I393" s="3">
        <v>28</v>
      </c>
      <c r="J393" s="4">
        <v>0.8</v>
      </c>
      <c r="K393" s="4">
        <v>4.8</v>
      </c>
      <c r="L393" s="3">
        <v>0</v>
      </c>
      <c r="M393" s="3">
        <v>0</v>
      </c>
      <c r="N393" s="6">
        <v>0</v>
      </c>
      <c r="O393" s="4">
        <v>-2.5</v>
      </c>
      <c r="P393" s="4">
        <v>11</v>
      </c>
      <c r="Q393" s="4">
        <v>-12.3</v>
      </c>
      <c r="R393" s="4">
        <v>0.3</v>
      </c>
      <c r="S393" s="4">
        <v>4.7</v>
      </c>
      <c r="T393" s="19">
        <v>0.311</v>
      </c>
      <c r="U393" s="19">
        <v>0.79900000000000004</v>
      </c>
      <c r="V393" s="5">
        <f t="shared" si="15"/>
        <v>0</v>
      </c>
      <c r="W393" s="5">
        <f t="shared" si="14"/>
        <v>-999</v>
      </c>
      <c r="X393">
        <v>201810</v>
      </c>
      <c r="Y393">
        <v>2018</v>
      </c>
    </row>
    <row r="394" spans="1:25" x14ac:dyDescent="0.25">
      <c r="A394" s="20">
        <v>43388</v>
      </c>
      <c r="B394" s="3">
        <v>288</v>
      </c>
      <c r="C394" s="3">
        <v>11.32</v>
      </c>
      <c r="D394" s="3">
        <v>2.56</v>
      </c>
      <c r="E394" s="4">
        <v>2.8</v>
      </c>
      <c r="F394" s="4">
        <v>13.3</v>
      </c>
      <c r="G394" s="4">
        <v>-3.9</v>
      </c>
      <c r="H394" s="3">
        <v>96.2</v>
      </c>
      <c r="I394" s="3">
        <v>22.8</v>
      </c>
      <c r="J394" s="4">
        <v>1</v>
      </c>
      <c r="K394" s="4">
        <v>5.2</v>
      </c>
      <c r="L394" s="3">
        <v>0.254</v>
      </c>
      <c r="M394" s="3">
        <v>0</v>
      </c>
      <c r="N394" s="6">
        <v>0</v>
      </c>
      <c r="O394" s="4">
        <v>0</v>
      </c>
      <c r="P394" s="4">
        <v>15.6</v>
      </c>
      <c r="Q394" s="4">
        <v>-7.4</v>
      </c>
      <c r="R394" s="4">
        <v>1.7</v>
      </c>
      <c r="S394" s="4">
        <v>4.4000000000000004</v>
      </c>
      <c r="T394" s="19">
        <v>0.34799999999999998</v>
      </c>
      <c r="U394" s="19">
        <v>1.179</v>
      </c>
      <c r="V394" s="5">
        <f t="shared" si="15"/>
        <v>0</v>
      </c>
      <c r="W394" s="5">
        <f t="shared" si="14"/>
        <v>-999</v>
      </c>
      <c r="X394">
        <v>201810</v>
      </c>
      <c r="Y394">
        <v>2018</v>
      </c>
    </row>
    <row r="395" spans="1:25" x14ac:dyDescent="0.25">
      <c r="A395" s="20">
        <v>43389</v>
      </c>
      <c r="B395" s="3">
        <v>289</v>
      </c>
      <c r="C395" s="3">
        <v>11.87</v>
      </c>
      <c r="D395" s="3">
        <v>2.57</v>
      </c>
      <c r="E395" s="4">
        <v>3.6</v>
      </c>
      <c r="F395" s="4">
        <v>14.8</v>
      </c>
      <c r="G395" s="4">
        <v>-4.2</v>
      </c>
      <c r="H395" s="3">
        <v>93.6</v>
      </c>
      <c r="I395" s="3">
        <v>12.4</v>
      </c>
      <c r="J395" s="4">
        <v>1.1000000000000001</v>
      </c>
      <c r="K395" s="4">
        <v>4.7</v>
      </c>
      <c r="L395" s="3">
        <v>0</v>
      </c>
      <c r="M395" s="3">
        <v>0</v>
      </c>
      <c r="N395" s="6">
        <v>0</v>
      </c>
      <c r="O395" s="4">
        <v>-0.3</v>
      </c>
      <c r="P395" s="4">
        <v>16.600000000000001</v>
      </c>
      <c r="Q395" s="4">
        <v>-9</v>
      </c>
      <c r="R395" s="4">
        <v>1.6</v>
      </c>
      <c r="S395" s="4">
        <v>4.3</v>
      </c>
      <c r="T395" s="19">
        <v>0.20899999999999999</v>
      </c>
      <c r="U395" s="19">
        <v>1.474</v>
      </c>
      <c r="V395" s="5">
        <f t="shared" si="15"/>
        <v>0</v>
      </c>
      <c r="W395" s="5">
        <f t="shared" si="14"/>
        <v>-999</v>
      </c>
      <c r="X395">
        <v>201810</v>
      </c>
      <c r="Y395">
        <v>2018</v>
      </c>
    </row>
    <row r="396" spans="1:25" x14ac:dyDescent="0.25">
      <c r="A396" s="20">
        <v>43390</v>
      </c>
      <c r="B396" s="3">
        <v>290</v>
      </c>
      <c r="C396" s="3">
        <v>11.71</v>
      </c>
      <c r="D396" s="3">
        <v>2.56</v>
      </c>
      <c r="E396" s="4">
        <v>3.2</v>
      </c>
      <c r="F396" s="4">
        <v>14.4</v>
      </c>
      <c r="G396" s="4">
        <v>-4.0999999999999996</v>
      </c>
      <c r="H396" s="3">
        <v>92.6</v>
      </c>
      <c r="I396" s="3">
        <v>31.7</v>
      </c>
      <c r="J396" s="4">
        <v>0.8</v>
      </c>
      <c r="K396" s="4">
        <v>3.8</v>
      </c>
      <c r="L396" s="3">
        <v>0</v>
      </c>
      <c r="M396" s="3">
        <v>0</v>
      </c>
      <c r="N396" s="6">
        <v>0</v>
      </c>
      <c r="O396" s="4">
        <v>-0.2</v>
      </c>
      <c r="P396" s="4">
        <v>17</v>
      </c>
      <c r="Q396" s="4">
        <v>-9</v>
      </c>
      <c r="R396" s="4">
        <v>1.9</v>
      </c>
      <c r="S396" s="4">
        <v>4.2</v>
      </c>
      <c r="T396" s="19">
        <v>0.52</v>
      </c>
      <c r="U396" s="19">
        <v>1.1200000000000001</v>
      </c>
      <c r="V396" s="5">
        <f t="shared" si="15"/>
        <v>0</v>
      </c>
      <c r="W396" s="5">
        <f t="shared" si="14"/>
        <v>-999</v>
      </c>
      <c r="X396">
        <v>201810</v>
      </c>
      <c r="Y396">
        <v>2018</v>
      </c>
    </row>
    <row r="397" spans="1:25" x14ac:dyDescent="0.25">
      <c r="A397" s="20">
        <v>43391</v>
      </c>
      <c r="B397" s="3">
        <v>291</v>
      </c>
      <c r="C397" s="3">
        <v>10.93</v>
      </c>
      <c r="D397" s="3">
        <v>2.36</v>
      </c>
      <c r="E397" s="4">
        <v>3.5</v>
      </c>
      <c r="F397" s="4">
        <v>16.5</v>
      </c>
      <c r="G397" s="4">
        <v>-4.2</v>
      </c>
      <c r="H397" s="3">
        <v>95.3</v>
      </c>
      <c r="I397" s="3">
        <v>19.8</v>
      </c>
      <c r="J397" s="4">
        <v>0.7</v>
      </c>
      <c r="K397" s="4">
        <v>4.5</v>
      </c>
      <c r="L397" s="3">
        <v>0</v>
      </c>
      <c r="M397" s="3">
        <v>0</v>
      </c>
      <c r="N397" s="6">
        <v>0</v>
      </c>
      <c r="O397" s="4">
        <v>0.4</v>
      </c>
      <c r="P397" s="4">
        <v>21.3</v>
      </c>
      <c r="Q397" s="4">
        <v>-8.5</v>
      </c>
      <c r="R397" s="4">
        <v>1.9</v>
      </c>
      <c r="S397" s="4">
        <v>4.2</v>
      </c>
      <c r="T397" s="19">
        <v>0.372</v>
      </c>
      <c r="U397" s="19">
        <v>1.5049999999999999</v>
      </c>
      <c r="V397" s="5">
        <f t="shared" si="15"/>
        <v>0</v>
      </c>
      <c r="W397" s="5">
        <f t="shared" si="14"/>
        <v>-999</v>
      </c>
      <c r="X397">
        <v>201810</v>
      </c>
      <c r="Y397">
        <v>2018</v>
      </c>
    </row>
    <row r="398" spans="1:25" x14ac:dyDescent="0.25">
      <c r="A398" s="20">
        <v>43392</v>
      </c>
      <c r="B398" s="3">
        <v>292</v>
      </c>
      <c r="C398" s="3">
        <v>10.130000000000001</v>
      </c>
      <c r="D398" s="3">
        <v>2.17</v>
      </c>
      <c r="E398" s="4">
        <v>4.4000000000000004</v>
      </c>
      <c r="F398" s="4">
        <v>17</v>
      </c>
      <c r="G398" s="4">
        <v>-3.5</v>
      </c>
      <c r="H398" s="3">
        <v>92</v>
      </c>
      <c r="I398" s="3">
        <v>16.3</v>
      </c>
      <c r="J398" s="4">
        <v>0.7</v>
      </c>
      <c r="K398" s="4">
        <v>3.8</v>
      </c>
      <c r="L398" s="3">
        <v>0</v>
      </c>
      <c r="M398" s="3">
        <v>0</v>
      </c>
      <c r="N398" s="6">
        <v>0</v>
      </c>
      <c r="O398" s="4">
        <v>1.4</v>
      </c>
      <c r="P398" s="4">
        <v>19.399999999999999</v>
      </c>
      <c r="Q398" s="4">
        <v>-7.1</v>
      </c>
      <c r="R398" s="4">
        <v>2.6</v>
      </c>
      <c r="S398" s="4">
        <v>4.0999999999999996</v>
      </c>
      <c r="T398" s="19">
        <v>0.316</v>
      </c>
      <c r="U398" s="19">
        <v>1.621</v>
      </c>
      <c r="V398" s="5">
        <f t="shared" si="15"/>
        <v>0</v>
      </c>
      <c r="W398" s="5">
        <f t="shared" si="14"/>
        <v>-999</v>
      </c>
      <c r="X398">
        <v>201810</v>
      </c>
      <c r="Y398">
        <v>2018</v>
      </c>
    </row>
    <row r="399" spans="1:25" x14ac:dyDescent="0.25">
      <c r="A399" s="20">
        <v>43393</v>
      </c>
      <c r="B399" s="3">
        <v>293</v>
      </c>
      <c r="C399" s="3">
        <v>11</v>
      </c>
      <c r="D399" s="3">
        <v>2.42</v>
      </c>
      <c r="E399" s="4">
        <v>3.6</v>
      </c>
      <c r="F399" s="4">
        <v>16.399999999999999</v>
      </c>
      <c r="G399" s="4">
        <v>-4.5</v>
      </c>
      <c r="H399" s="3">
        <v>91.3</v>
      </c>
      <c r="I399" s="3">
        <v>17.600000000000001</v>
      </c>
      <c r="J399" s="4">
        <v>0.9</v>
      </c>
      <c r="K399" s="4">
        <v>4.7</v>
      </c>
      <c r="L399" s="3">
        <v>0</v>
      </c>
      <c r="M399" s="3">
        <v>0</v>
      </c>
      <c r="N399" s="6">
        <v>0</v>
      </c>
      <c r="O399" s="4">
        <v>0.1</v>
      </c>
      <c r="P399" s="4">
        <v>18.2</v>
      </c>
      <c r="Q399" s="4">
        <v>-8.9</v>
      </c>
      <c r="R399" s="4">
        <v>2.2999999999999998</v>
      </c>
      <c r="S399" s="4">
        <v>4.0999999999999996</v>
      </c>
      <c r="T399" s="19">
        <v>0.32800000000000001</v>
      </c>
      <c r="U399" s="19">
        <v>1.5369999999999999</v>
      </c>
      <c r="V399" s="5">
        <f t="shared" si="15"/>
        <v>0</v>
      </c>
      <c r="W399" s="5">
        <f t="shared" si="14"/>
        <v>-999</v>
      </c>
      <c r="X399">
        <v>201810</v>
      </c>
      <c r="Y399">
        <v>2018</v>
      </c>
    </row>
    <row r="400" spans="1:25" x14ac:dyDescent="0.25">
      <c r="A400" s="20">
        <v>43394</v>
      </c>
      <c r="B400" s="3">
        <v>294</v>
      </c>
      <c r="C400" s="3">
        <v>10.199999999999999</v>
      </c>
      <c r="D400" s="3">
        <v>2.23</v>
      </c>
      <c r="E400" s="4">
        <v>3.1</v>
      </c>
      <c r="F400" s="4">
        <v>14.2</v>
      </c>
      <c r="G400" s="4">
        <v>-3.9</v>
      </c>
      <c r="H400" s="3">
        <v>95.5</v>
      </c>
      <c r="I400" s="3">
        <v>32.200000000000003</v>
      </c>
      <c r="J400" s="4">
        <v>0.6</v>
      </c>
      <c r="K400" s="4">
        <v>3.2</v>
      </c>
      <c r="L400" s="3">
        <v>0</v>
      </c>
      <c r="M400" s="3">
        <v>0</v>
      </c>
      <c r="N400" s="6">
        <v>0</v>
      </c>
      <c r="O400" s="4">
        <v>-0.4</v>
      </c>
      <c r="P400" s="4">
        <v>18.899999999999999</v>
      </c>
      <c r="Q400" s="4">
        <v>-9</v>
      </c>
      <c r="R400" s="4">
        <v>1.8</v>
      </c>
      <c r="S400" s="4">
        <v>4.0999999999999996</v>
      </c>
      <c r="T400" s="19">
        <v>0.52100000000000002</v>
      </c>
      <c r="U400" s="19">
        <v>1.0980000000000001</v>
      </c>
      <c r="V400" s="5">
        <f t="shared" si="15"/>
        <v>0</v>
      </c>
      <c r="W400" s="5">
        <f t="shared" si="14"/>
        <v>-999</v>
      </c>
      <c r="X400">
        <v>201810</v>
      </c>
      <c r="Y400">
        <v>2018</v>
      </c>
    </row>
    <row r="401" spans="1:25" x14ac:dyDescent="0.25">
      <c r="A401" s="20">
        <v>43395</v>
      </c>
      <c r="B401" s="3">
        <v>295</v>
      </c>
      <c r="C401" s="3">
        <v>10.52</v>
      </c>
      <c r="D401" s="3">
        <v>2.35</v>
      </c>
      <c r="E401" s="4">
        <v>3.6</v>
      </c>
      <c r="F401" s="4">
        <v>14</v>
      </c>
      <c r="G401" s="4">
        <v>-4.0999999999999996</v>
      </c>
      <c r="H401" s="3">
        <v>97</v>
      </c>
      <c r="I401" s="3">
        <v>34.1</v>
      </c>
      <c r="J401" s="4">
        <v>1.1000000000000001</v>
      </c>
      <c r="K401" s="4">
        <v>4.7</v>
      </c>
      <c r="L401" s="3">
        <v>0</v>
      </c>
      <c r="M401" s="3">
        <v>0</v>
      </c>
      <c r="N401" s="6">
        <v>0</v>
      </c>
      <c r="O401" s="4">
        <v>0</v>
      </c>
      <c r="P401" s="4">
        <v>16.899999999999999</v>
      </c>
      <c r="Q401" s="4">
        <v>-8.5</v>
      </c>
      <c r="R401" s="4">
        <v>1.7</v>
      </c>
      <c r="S401" s="4">
        <v>4</v>
      </c>
      <c r="T401" s="19">
        <v>0.54500000000000004</v>
      </c>
      <c r="U401" s="19">
        <v>1.0529999999999999</v>
      </c>
      <c r="V401" s="5">
        <f t="shared" si="15"/>
        <v>0</v>
      </c>
      <c r="W401" s="5">
        <f t="shared" si="14"/>
        <v>-999</v>
      </c>
      <c r="X401">
        <v>201810</v>
      </c>
      <c r="Y401">
        <v>2018</v>
      </c>
    </row>
    <row r="402" spans="1:25" x14ac:dyDescent="0.25">
      <c r="A402" s="20">
        <v>43396</v>
      </c>
      <c r="B402" s="3">
        <v>296</v>
      </c>
      <c r="C402" s="3">
        <v>8.6199999999999992</v>
      </c>
      <c r="D402" s="3">
        <v>1.91</v>
      </c>
      <c r="E402" s="4">
        <v>5.0999999999999996</v>
      </c>
      <c r="F402" s="4">
        <v>14.5</v>
      </c>
      <c r="G402" s="4">
        <v>-2.8</v>
      </c>
      <c r="H402" s="3">
        <v>95.5</v>
      </c>
      <c r="I402" s="3">
        <v>32.799999999999997</v>
      </c>
      <c r="J402" s="4">
        <v>1</v>
      </c>
      <c r="K402" s="4">
        <v>4.4000000000000004</v>
      </c>
      <c r="L402" s="3">
        <v>0.254</v>
      </c>
      <c r="M402" s="3">
        <v>0</v>
      </c>
      <c r="N402" s="6">
        <v>0</v>
      </c>
      <c r="O402" s="4">
        <v>1.9</v>
      </c>
      <c r="P402" s="4">
        <v>17.5</v>
      </c>
      <c r="Q402" s="4">
        <v>-7.3</v>
      </c>
      <c r="R402" s="4">
        <v>2.2999999999999998</v>
      </c>
      <c r="S402" s="4">
        <v>3.9</v>
      </c>
      <c r="T402" s="19">
        <v>0.54100000000000004</v>
      </c>
      <c r="U402" s="19">
        <v>1.109</v>
      </c>
      <c r="V402" s="5">
        <f t="shared" si="15"/>
        <v>0</v>
      </c>
      <c r="W402" s="5">
        <f t="shared" si="14"/>
        <v>-999</v>
      </c>
      <c r="X402">
        <v>201810</v>
      </c>
      <c r="Y402">
        <v>2018</v>
      </c>
    </row>
    <row r="403" spans="1:25" x14ac:dyDescent="0.25">
      <c r="A403" s="20">
        <v>43397</v>
      </c>
      <c r="B403" s="3">
        <v>297</v>
      </c>
      <c r="C403" s="3">
        <v>9.4600000000000009</v>
      </c>
      <c r="D403" s="3">
        <v>2</v>
      </c>
      <c r="E403" s="4">
        <v>3.3</v>
      </c>
      <c r="F403" s="4">
        <v>10.7</v>
      </c>
      <c r="G403" s="4">
        <v>-0.7</v>
      </c>
      <c r="H403" s="3">
        <v>98</v>
      </c>
      <c r="I403" s="3">
        <v>43.3</v>
      </c>
      <c r="J403" s="4">
        <v>0.6</v>
      </c>
      <c r="K403" s="4">
        <v>4.2</v>
      </c>
      <c r="L403" s="3">
        <v>0.254</v>
      </c>
      <c r="M403" s="3">
        <v>0</v>
      </c>
      <c r="N403" s="6">
        <v>0</v>
      </c>
      <c r="O403" s="4">
        <v>3.1</v>
      </c>
      <c r="P403" s="4">
        <v>19.600000000000001</v>
      </c>
      <c r="Q403" s="4">
        <v>-2.5</v>
      </c>
      <c r="R403" s="4">
        <v>3.8</v>
      </c>
      <c r="S403" s="4">
        <v>3.9</v>
      </c>
      <c r="T403" s="19">
        <v>0.55700000000000005</v>
      </c>
      <c r="U403" s="19">
        <v>0.72899999999999998</v>
      </c>
      <c r="V403" s="5">
        <f t="shared" si="15"/>
        <v>0</v>
      </c>
      <c r="W403" s="5">
        <f t="shared" si="14"/>
        <v>-999</v>
      </c>
      <c r="X403">
        <v>201810</v>
      </c>
      <c r="Y403">
        <v>2018</v>
      </c>
    </row>
    <row r="404" spans="1:25" x14ac:dyDescent="0.25">
      <c r="A404" s="20">
        <v>43398</v>
      </c>
      <c r="B404" s="3">
        <v>298</v>
      </c>
      <c r="C404" s="3">
        <v>2.67</v>
      </c>
      <c r="D404" s="3">
        <v>0.46</v>
      </c>
      <c r="E404" s="4">
        <v>1.9</v>
      </c>
      <c r="F404" s="4">
        <v>3.5</v>
      </c>
      <c r="G404" s="4">
        <v>-1</v>
      </c>
      <c r="H404" s="3">
        <v>99.1</v>
      </c>
      <c r="I404" s="3">
        <v>74.3</v>
      </c>
      <c r="J404" s="4">
        <v>1.4</v>
      </c>
      <c r="K404" s="4">
        <v>5</v>
      </c>
      <c r="L404" s="3">
        <v>3.556</v>
      </c>
      <c r="M404" s="3">
        <v>0</v>
      </c>
      <c r="N404" s="6">
        <v>0</v>
      </c>
      <c r="O404" s="4">
        <v>1.7</v>
      </c>
      <c r="P404" s="4">
        <v>5.8</v>
      </c>
      <c r="Q404" s="4">
        <v>-3</v>
      </c>
      <c r="R404" s="4">
        <v>2.4</v>
      </c>
      <c r="S404" s="4">
        <v>4</v>
      </c>
      <c r="T404" s="19">
        <v>0.58299999999999996</v>
      </c>
      <c r="U404" s="19">
        <v>0.20200000000000001</v>
      </c>
      <c r="V404" s="5">
        <f t="shared" si="15"/>
        <v>0</v>
      </c>
      <c r="W404" s="5">
        <f t="shared" si="14"/>
        <v>-999</v>
      </c>
      <c r="X404">
        <v>201810</v>
      </c>
      <c r="Y404">
        <v>2018</v>
      </c>
    </row>
    <row r="405" spans="1:25" x14ac:dyDescent="0.25">
      <c r="A405" s="20">
        <v>43399</v>
      </c>
      <c r="B405" s="3">
        <v>299</v>
      </c>
      <c r="C405" s="3">
        <v>1.29</v>
      </c>
      <c r="D405" s="3">
        <v>0.17</v>
      </c>
      <c r="E405" s="4">
        <v>2.7</v>
      </c>
      <c r="F405" s="4">
        <v>5</v>
      </c>
      <c r="G405" s="4">
        <v>-0.8</v>
      </c>
      <c r="H405" s="3">
        <v>99.8</v>
      </c>
      <c r="I405" s="3">
        <v>73</v>
      </c>
      <c r="J405" s="4">
        <v>2.2000000000000002</v>
      </c>
      <c r="K405" s="4">
        <v>6.7</v>
      </c>
      <c r="L405" s="3">
        <v>4.3179999999999996</v>
      </c>
      <c r="M405" s="3">
        <v>0</v>
      </c>
      <c r="N405" s="6">
        <v>0</v>
      </c>
      <c r="O405" s="4">
        <v>2.1</v>
      </c>
      <c r="P405" s="4">
        <v>6.9</v>
      </c>
      <c r="Q405" s="4">
        <v>-3.3</v>
      </c>
      <c r="R405" s="4">
        <v>2.8</v>
      </c>
      <c r="S405" s="4">
        <v>4</v>
      </c>
      <c r="T405" s="19">
        <v>0.63700000000000001</v>
      </c>
      <c r="U405" s="19">
        <v>0.23499999999999999</v>
      </c>
      <c r="V405" s="5">
        <f t="shared" si="15"/>
        <v>0</v>
      </c>
      <c r="W405" s="5">
        <f t="shared" si="14"/>
        <v>-999</v>
      </c>
      <c r="X405">
        <v>201810</v>
      </c>
      <c r="Y405">
        <v>2018</v>
      </c>
    </row>
    <row r="406" spans="1:25" x14ac:dyDescent="0.25">
      <c r="A406" s="20">
        <v>43400</v>
      </c>
      <c r="B406" s="3">
        <v>300</v>
      </c>
      <c r="C406" s="3">
        <v>8.08</v>
      </c>
      <c r="D406" s="3">
        <v>1.51</v>
      </c>
      <c r="E406" s="4">
        <v>0.3</v>
      </c>
      <c r="F406" s="4">
        <v>6.5</v>
      </c>
      <c r="G406" s="4">
        <v>-6.4</v>
      </c>
      <c r="H406" s="3">
        <v>98.8</v>
      </c>
      <c r="I406" s="3">
        <v>50.5</v>
      </c>
      <c r="J406" s="4">
        <v>1.3</v>
      </c>
      <c r="K406" s="4">
        <v>5.2</v>
      </c>
      <c r="L406" s="3">
        <v>10.593999999999999</v>
      </c>
      <c r="M406" s="3">
        <v>94.000000000000313</v>
      </c>
      <c r="N406" s="6">
        <v>0</v>
      </c>
      <c r="O406" s="4">
        <v>-1.3</v>
      </c>
      <c r="P406" s="4">
        <v>7.4</v>
      </c>
      <c r="Q406" s="4">
        <v>-8</v>
      </c>
      <c r="R406" s="4">
        <v>0.6</v>
      </c>
      <c r="S406" s="4">
        <v>4</v>
      </c>
      <c r="T406" s="19">
        <v>0.48899999999999999</v>
      </c>
      <c r="U406" s="19">
        <v>0.47899999999999998</v>
      </c>
      <c r="V406" s="5">
        <f t="shared" si="15"/>
        <v>0</v>
      </c>
      <c r="W406" s="5">
        <f t="shared" si="14"/>
        <v>-999</v>
      </c>
      <c r="X406">
        <v>201810</v>
      </c>
      <c r="Y406">
        <v>2018</v>
      </c>
    </row>
    <row r="407" spans="1:25" x14ac:dyDescent="0.25">
      <c r="A407" s="20">
        <v>43401</v>
      </c>
      <c r="B407" s="3">
        <v>301</v>
      </c>
      <c r="C407" s="3">
        <v>3.57</v>
      </c>
      <c r="D407" s="3">
        <v>2.9</v>
      </c>
      <c r="E407" s="4">
        <v>0.3</v>
      </c>
      <c r="F407" s="4">
        <v>3.2</v>
      </c>
      <c r="G407" s="4">
        <v>-1.8</v>
      </c>
      <c r="H407" s="3">
        <v>99.6</v>
      </c>
      <c r="I407" s="3">
        <v>87.9</v>
      </c>
      <c r="J407" s="4">
        <v>0.9</v>
      </c>
      <c r="K407" s="4">
        <v>4.2</v>
      </c>
      <c r="L407" s="3">
        <v>2.97</v>
      </c>
      <c r="M407" s="3">
        <v>47.000000000000156</v>
      </c>
      <c r="N407" s="6">
        <v>0</v>
      </c>
      <c r="O407" s="4">
        <v>-1.4</v>
      </c>
      <c r="P407" s="4">
        <v>0.5</v>
      </c>
      <c r="Q407" s="4">
        <v>-7.2</v>
      </c>
      <c r="R407" s="4">
        <v>0.6</v>
      </c>
      <c r="S407" s="4">
        <v>3.7</v>
      </c>
      <c r="T407" s="19">
        <v>0.67500000000000004</v>
      </c>
      <c r="U407" s="19">
        <v>9.2999999999999999E-2</v>
      </c>
      <c r="V407" s="5">
        <f t="shared" si="15"/>
        <v>0</v>
      </c>
      <c r="W407" s="5">
        <f t="shared" si="14"/>
        <v>-999</v>
      </c>
      <c r="X407">
        <v>201810</v>
      </c>
      <c r="Y407">
        <v>2018</v>
      </c>
    </row>
    <row r="408" spans="1:25" x14ac:dyDescent="0.25">
      <c r="A408" s="20">
        <v>43402</v>
      </c>
      <c r="B408" s="3">
        <v>302</v>
      </c>
      <c r="C408" s="3">
        <v>4.4800000000000004</v>
      </c>
      <c r="D408" s="3">
        <v>3.98</v>
      </c>
      <c r="E408" s="4">
        <v>0</v>
      </c>
      <c r="F408" s="4">
        <v>4.4000000000000004</v>
      </c>
      <c r="G408" s="4">
        <v>-1.7</v>
      </c>
      <c r="H408" s="3">
        <v>99.4</v>
      </c>
      <c r="I408" s="3">
        <v>72.8</v>
      </c>
      <c r="J408" s="4">
        <v>1.2</v>
      </c>
      <c r="K408" s="4">
        <v>5.3</v>
      </c>
      <c r="L408" s="3">
        <v>3.08</v>
      </c>
      <c r="M408" s="3">
        <v>57.000000000000384</v>
      </c>
      <c r="N408" s="6">
        <v>0</v>
      </c>
      <c r="O408" s="4">
        <v>-2.2000000000000002</v>
      </c>
      <c r="P408" s="4">
        <v>0.9</v>
      </c>
      <c r="Q408" s="4">
        <v>-8.1</v>
      </c>
      <c r="R408" s="4">
        <v>0.6</v>
      </c>
      <c r="S408" s="4">
        <v>3.5</v>
      </c>
      <c r="T408" s="19">
        <v>0.60899999999999999</v>
      </c>
      <c r="U408" s="19">
        <v>0.22700000000000001</v>
      </c>
      <c r="V408" s="5">
        <f t="shared" si="15"/>
        <v>0</v>
      </c>
      <c r="W408" s="5">
        <f t="shared" si="14"/>
        <v>-999</v>
      </c>
      <c r="X408">
        <v>201810</v>
      </c>
      <c r="Y408">
        <v>2018</v>
      </c>
    </row>
    <row r="409" spans="1:25" x14ac:dyDescent="0.25">
      <c r="A409" s="20">
        <v>43403</v>
      </c>
      <c r="B409" s="3">
        <v>303</v>
      </c>
      <c r="C409" s="3">
        <v>5.19</v>
      </c>
      <c r="D409" s="3">
        <v>3.89</v>
      </c>
      <c r="E409" s="4">
        <v>-0.4</v>
      </c>
      <c r="F409" s="4">
        <v>5.8</v>
      </c>
      <c r="G409" s="4">
        <v>-4</v>
      </c>
      <c r="H409" s="3">
        <v>98.9</v>
      </c>
      <c r="I409" s="3">
        <v>59.7</v>
      </c>
      <c r="J409" s="4">
        <v>1.2</v>
      </c>
      <c r="K409" s="4">
        <v>4.5999999999999996</v>
      </c>
      <c r="L409" s="3">
        <v>1.43</v>
      </c>
      <c r="M409" s="3">
        <v>68.000000000000057</v>
      </c>
      <c r="N409" s="6">
        <v>0</v>
      </c>
      <c r="O409" s="4">
        <v>-4.3</v>
      </c>
      <c r="P409" s="4">
        <v>0.9</v>
      </c>
      <c r="Q409" s="4">
        <v>-10.6</v>
      </c>
      <c r="R409" s="4">
        <v>0.5</v>
      </c>
      <c r="S409" s="4">
        <v>3.4</v>
      </c>
      <c r="T409" s="19">
        <v>0.55000000000000004</v>
      </c>
      <c r="U409" s="19">
        <v>0.372</v>
      </c>
      <c r="V409" s="5">
        <f t="shared" si="15"/>
        <v>0</v>
      </c>
      <c r="W409" s="5">
        <f t="shared" si="14"/>
        <v>-999</v>
      </c>
      <c r="X409">
        <v>201810</v>
      </c>
      <c r="Y409">
        <v>2018</v>
      </c>
    </row>
    <row r="410" spans="1:25" x14ac:dyDescent="0.25">
      <c r="A410" s="20">
        <v>43404</v>
      </c>
      <c r="B410" s="3">
        <v>304</v>
      </c>
      <c r="C410" s="3">
        <v>1.69</v>
      </c>
      <c r="D410" s="3">
        <v>1.52</v>
      </c>
      <c r="E410" s="4">
        <v>1</v>
      </c>
      <c r="F410" s="4">
        <v>3.9</v>
      </c>
      <c r="G410" s="4">
        <v>-2</v>
      </c>
      <c r="H410" s="3">
        <v>99</v>
      </c>
      <c r="I410" s="3">
        <v>87.7</v>
      </c>
      <c r="J410" s="4">
        <v>1.8</v>
      </c>
      <c r="K410" s="4">
        <v>6.1</v>
      </c>
      <c r="L410" s="3">
        <v>13.42</v>
      </c>
      <c r="M410" s="3">
        <v>156.00000000000014</v>
      </c>
      <c r="N410" s="6">
        <v>0</v>
      </c>
      <c r="O410" s="4">
        <v>-0.5</v>
      </c>
      <c r="P410" s="4">
        <v>0.3</v>
      </c>
      <c r="Q410" s="4">
        <v>-2.1</v>
      </c>
      <c r="R410" s="4">
        <v>0.5</v>
      </c>
      <c r="S410" s="4">
        <v>3.2</v>
      </c>
      <c r="T410" s="19">
        <v>0.70799999999999996</v>
      </c>
      <c r="U410" s="19">
        <v>9.9000000000000005E-2</v>
      </c>
      <c r="V410" s="5">
        <f t="shared" si="15"/>
        <v>156.00000000000014</v>
      </c>
      <c r="W410" s="5">
        <f t="shared" si="14"/>
        <v>0</v>
      </c>
      <c r="X410">
        <v>201810</v>
      </c>
      <c r="Y410">
        <v>2018</v>
      </c>
    </row>
    <row r="411" spans="1:25" x14ac:dyDescent="0.25">
      <c r="A411" s="20">
        <v>43405</v>
      </c>
      <c r="B411" s="3">
        <v>305</v>
      </c>
      <c r="C411" s="3">
        <v>0.92</v>
      </c>
      <c r="D411" s="3">
        <v>0.68</v>
      </c>
      <c r="E411" s="4">
        <v>2.7</v>
      </c>
      <c r="F411" s="4">
        <v>3.8</v>
      </c>
      <c r="G411" s="4">
        <v>1.3</v>
      </c>
      <c r="H411" s="3">
        <v>99.5</v>
      </c>
      <c r="I411" s="3">
        <v>89.3</v>
      </c>
      <c r="J411" s="4">
        <v>1</v>
      </c>
      <c r="K411" s="4">
        <v>5.0999999999999996</v>
      </c>
      <c r="L411" s="3">
        <v>16.763999999999999</v>
      </c>
      <c r="M411" s="3">
        <v>76.999999999999957</v>
      </c>
      <c r="N411" s="6">
        <v>0</v>
      </c>
      <c r="O411" s="4">
        <v>0.4</v>
      </c>
      <c r="P411" s="4">
        <v>0.9</v>
      </c>
      <c r="Q411" s="4">
        <v>0</v>
      </c>
      <c r="R411" s="4">
        <v>0.5</v>
      </c>
      <c r="S411" s="4">
        <v>3.1</v>
      </c>
      <c r="T411" s="19">
        <v>0.71599999999999997</v>
      </c>
      <c r="U411" s="19">
        <v>8.5999999999999993E-2</v>
      </c>
      <c r="V411" s="5">
        <f t="shared" si="15"/>
        <v>0</v>
      </c>
      <c r="W411" s="5">
        <f t="shared" si="14"/>
        <v>-999</v>
      </c>
      <c r="X411">
        <v>201811</v>
      </c>
      <c r="Y411">
        <v>2018</v>
      </c>
    </row>
    <row r="412" spans="1:25" x14ac:dyDescent="0.25">
      <c r="A412" s="20">
        <v>43406</v>
      </c>
      <c r="B412" s="3">
        <v>306</v>
      </c>
      <c r="C412" s="3">
        <v>3.74</v>
      </c>
      <c r="D412" s="3">
        <v>2.16</v>
      </c>
      <c r="E412" s="4">
        <v>3.3</v>
      </c>
      <c r="F412" s="4">
        <v>5.9</v>
      </c>
      <c r="G412" s="4">
        <v>1.3</v>
      </c>
      <c r="H412" s="3">
        <v>99.6</v>
      </c>
      <c r="I412" s="3">
        <v>81.8</v>
      </c>
      <c r="J412" s="4">
        <v>2.6</v>
      </c>
      <c r="K412" s="4">
        <v>8</v>
      </c>
      <c r="L412" s="3">
        <v>16.257999999999999</v>
      </c>
      <c r="M412" s="3">
        <v>29.000000000000359</v>
      </c>
      <c r="N412" s="6">
        <v>0</v>
      </c>
      <c r="O412" s="4">
        <v>0.2</v>
      </c>
      <c r="P412" s="4">
        <v>1.6</v>
      </c>
      <c r="Q412" s="4">
        <v>-1.1000000000000001</v>
      </c>
      <c r="R412" s="4">
        <v>0.4</v>
      </c>
      <c r="S412" s="4">
        <v>2.8</v>
      </c>
      <c r="T412" s="19">
        <v>0.75900000000000001</v>
      </c>
      <c r="U412" s="19">
        <v>0.16900000000000001</v>
      </c>
      <c r="V412" s="5">
        <f t="shared" si="15"/>
        <v>0</v>
      </c>
      <c r="W412" s="5">
        <f t="shared" si="14"/>
        <v>-999</v>
      </c>
      <c r="X412">
        <v>201811</v>
      </c>
      <c r="Y412">
        <v>2018</v>
      </c>
    </row>
    <row r="413" spans="1:25" x14ac:dyDescent="0.25">
      <c r="A413" s="20">
        <v>43407</v>
      </c>
      <c r="B413" s="3">
        <v>307</v>
      </c>
      <c r="C413" s="3">
        <v>1.98</v>
      </c>
      <c r="D413" s="3">
        <v>1.27</v>
      </c>
      <c r="E413" s="4">
        <v>0.8</v>
      </c>
      <c r="F413" s="4">
        <v>2.1</v>
      </c>
      <c r="G413" s="4">
        <v>-0.2</v>
      </c>
      <c r="H413" s="3">
        <v>99.6</v>
      </c>
      <c r="I413" s="3">
        <v>81</v>
      </c>
      <c r="J413" s="4">
        <v>1.5</v>
      </c>
      <c r="K413" s="4">
        <v>6.2</v>
      </c>
      <c r="L413" s="3">
        <v>8.8360000000000003</v>
      </c>
      <c r="M413" s="3">
        <v>86.000000000000298</v>
      </c>
      <c r="N413" s="6">
        <v>0</v>
      </c>
      <c r="O413" s="4">
        <v>-0.1</v>
      </c>
      <c r="P413" s="4">
        <v>0.3</v>
      </c>
      <c r="Q413" s="4">
        <v>-1</v>
      </c>
      <c r="R413" s="4">
        <v>0.4</v>
      </c>
      <c r="S413" s="4">
        <v>2.6</v>
      </c>
      <c r="T413" s="19">
        <v>0.57499999999999996</v>
      </c>
      <c r="U413" s="19">
        <v>0.13500000000000001</v>
      </c>
      <c r="V413" s="5">
        <f t="shared" si="15"/>
        <v>0</v>
      </c>
      <c r="W413" s="5">
        <f t="shared" si="14"/>
        <v>-999</v>
      </c>
      <c r="X413">
        <v>201811</v>
      </c>
      <c r="Y413">
        <v>2018</v>
      </c>
    </row>
    <row r="414" spans="1:25" x14ac:dyDescent="0.25">
      <c r="A414" s="20">
        <v>43408</v>
      </c>
      <c r="B414" s="3">
        <v>308</v>
      </c>
      <c r="C414" s="3">
        <v>4.3899999999999997</v>
      </c>
      <c r="D414" s="3">
        <v>3</v>
      </c>
      <c r="E414" s="4">
        <v>1.4</v>
      </c>
      <c r="F414" s="4">
        <v>4.3</v>
      </c>
      <c r="G414" s="4">
        <v>-0.6</v>
      </c>
      <c r="H414" s="3">
        <v>99</v>
      </c>
      <c r="I414" s="3">
        <v>73.900000000000006</v>
      </c>
      <c r="J414" s="4">
        <v>2.2000000000000002</v>
      </c>
      <c r="K414" s="4">
        <v>6.8</v>
      </c>
      <c r="L414" s="3">
        <v>0</v>
      </c>
      <c r="M414" s="3">
        <v>42.000000000000256</v>
      </c>
      <c r="N414" s="6">
        <v>0</v>
      </c>
      <c r="O414" s="4">
        <v>-0.6</v>
      </c>
      <c r="P414" s="4">
        <v>0.7</v>
      </c>
      <c r="Q414" s="4">
        <v>-4.5</v>
      </c>
      <c r="R414" s="4">
        <v>0.4</v>
      </c>
      <c r="S414" s="4">
        <v>2.6</v>
      </c>
      <c r="T414" s="19">
        <v>0.61399999999999999</v>
      </c>
      <c r="U414" s="19">
        <v>0.217</v>
      </c>
      <c r="V414" s="5">
        <f t="shared" si="15"/>
        <v>0</v>
      </c>
      <c r="W414" s="5">
        <f t="shared" si="14"/>
        <v>-999</v>
      </c>
      <c r="X414">
        <v>201811</v>
      </c>
      <c r="Y414">
        <v>2018</v>
      </c>
    </row>
    <row r="415" spans="1:25" x14ac:dyDescent="0.25">
      <c r="A415" s="20">
        <v>43409</v>
      </c>
      <c r="B415" s="3">
        <v>309</v>
      </c>
      <c r="C415" s="3">
        <v>3.49</v>
      </c>
      <c r="D415" s="3">
        <v>2.9</v>
      </c>
      <c r="E415" s="4">
        <v>-0.5</v>
      </c>
      <c r="F415" s="4">
        <v>2.8</v>
      </c>
      <c r="G415" s="4">
        <v>-4.5</v>
      </c>
      <c r="H415" s="3">
        <v>98.8</v>
      </c>
      <c r="I415" s="3">
        <v>78.8</v>
      </c>
      <c r="J415" s="4">
        <v>1.4</v>
      </c>
      <c r="K415" s="4">
        <v>5.7</v>
      </c>
      <c r="L415" s="3">
        <v>4.4000000000000004</v>
      </c>
      <c r="M415" s="3">
        <v>74</v>
      </c>
      <c r="N415" s="6">
        <v>0</v>
      </c>
      <c r="O415" s="4">
        <v>-2.9</v>
      </c>
      <c r="P415" s="4">
        <v>0.4</v>
      </c>
      <c r="Q415" s="4">
        <v>-12.3</v>
      </c>
      <c r="R415" s="4">
        <v>0.3</v>
      </c>
      <c r="S415" s="4">
        <v>2.5</v>
      </c>
      <c r="T415" s="19">
        <v>0.58799999999999997</v>
      </c>
      <c r="U415" s="19">
        <v>0.158</v>
      </c>
      <c r="V415" s="5">
        <f t="shared" si="15"/>
        <v>0</v>
      </c>
      <c r="W415" s="5">
        <f t="shared" si="14"/>
        <v>-999</v>
      </c>
      <c r="X415">
        <v>201811</v>
      </c>
      <c r="Y415">
        <v>2018</v>
      </c>
    </row>
    <row r="416" spans="1:25" x14ac:dyDescent="0.25">
      <c r="A416" s="20">
        <v>43410</v>
      </c>
      <c r="B416" s="3">
        <v>310</v>
      </c>
      <c r="C416" s="3">
        <v>2.84</v>
      </c>
      <c r="D416" s="3">
        <v>2.4500000000000002</v>
      </c>
      <c r="E416" s="4">
        <v>-1.2</v>
      </c>
      <c r="F416" s="4">
        <v>2.1</v>
      </c>
      <c r="G416" s="4">
        <v>-3.9</v>
      </c>
      <c r="H416" s="3">
        <v>98.8</v>
      </c>
      <c r="I416" s="3">
        <v>75.3</v>
      </c>
      <c r="J416" s="4">
        <v>1.2</v>
      </c>
      <c r="K416" s="4">
        <v>4.2</v>
      </c>
      <c r="L416" s="3">
        <v>8.36</v>
      </c>
      <c r="M416" s="3">
        <v>140.00000000000011</v>
      </c>
      <c r="N416" s="6">
        <v>0</v>
      </c>
      <c r="O416" s="4">
        <v>-2.5</v>
      </c>
      <c r="P416" s="4">
        <v>-0.2</v>
      </c>
      <c r="Q416" s="4">
        <v>-7.7</v>
      </c>
      <c r="R416" s="4">
        <v>0.3</v>
      </c>
      <c r="S416" s="4">
        <v>2.5</v>
      </c>
      <c r="T416" s="19">
        <v>0.53500000000000003</v>
      </c>
      <c r="U416" s="19">
        <v>0.17499999999999999</v>
      </c>
      <c r="V416" s="5">
        <f t="shared" si="15"/>
        <v>0</v>
      </c>
      <c r="W416" s="5">
        <f t="shared" si="14"/>
        <v>-999</v>
      </c>
      <c r="X416">
        <v>201811</v>
      </c>
      <c r="Y416">
        <v>2018</v>
      </c>
    </row>
    <row r="417" spans="1:25" x14ac:dyDescent="0.25">
      <c r="A417" s="20">
        <v>43411</v>
      </c>
      <c r="B417" s="3">
        <v>311</v>
      </c>
      <c r="C417" s="3">
        <v>3.8</v>
      </c>
      <c r="D417" s="3">
        <v>3.54</v>
      </c>
      <c r="E417" s="4">
        <v>-7.7</v>
      </c>
      <c r="F417" s="4">
        <v>-3.8</v>
      </c>
      <c r="G417" s="4">
        <v>-15</v>
      </c>
      <c r="H417" s="3">
        <v>98.2</v>
      </c>
      <c r="I417" s="3">
        <v>71.599999999999994</v>
      </c>
      <c r="J417" s="4">
        <v>1.3</v>
      </c>
      <c r="K417" s="4">
        <v>5.0999999999999996</v>
      </c>
      <c r="L417" s="3">
        <v>0</v>
      </c>
      <c r="M417" s="3">
        <v>117</v>
      </c>
      <c r="N417" s="6">
        <v>0</v>
      </c>
      <c r="O417" s="4">
        <v>-12.2</v>
      </c>
      <c r="P417" s="4">
        <v>-3.9</v>
      </c>
      <c r="Q417" s="4">
        <v>-26.6</v>
      </c>
      <c r="R417" s="4">
        <v>0.3</v>
      </c>
      <c r="S417" s="4">
        <v>2.4</v>
      </c>
      <c r="T417" s="19">
        <v>0.33</v>
      </c>
      <c r="U417" s="19">
        <v>0.13100000000000001</v>
      </c>
      <c r="V417" s="5">
        <f t="shared" si="15"/>
        <v>0</v>
      </c>
      <c r="W417" s="5">
        <f t="shared" si="14"/>
        <v>-999</v>
      </c>
      <c r="X417">
        <v>201811</v>
      </c>
      <c r="Y417">
        <v>2018</v>
      </c>
    </row>
    <row r="418" spans="1:25" x14ac:dyDescent="0.25">
      <c r="A418" s="20">
        <v>43412</v>
      </c>
      <c r="B418" s="3">
        <v>312</v>
      </c>
      <c r="C418" s="3">
        <v>6.99</v>
      </c>
      <c r="D418" s="3">
        <v>6.2</v>
      </c>
      <c r="E418" s="4">
        <v>-5.6</v>
      </c>
      <c r="F418" s="4">
        <v>7</v>
      </c>
      <c r="G418" s="4">
        <v>-15.6</v>
      </c>
      <c r="H418" s="3">
        <v>96.6</v>
      </c>
      <c r="I418" s="3">
        <v>29</v>
      </c>
      <c r="J418" s="4">
        <v>0.4</v>
      </c>
      <c r="K418" s="4">
        <v>3.3</v>
      </c>
      <c r="L418" s="3">
        <v>0</v>
      </c>
      <c r="M418" s="3">
        <v>111.00000000000021</v>
      </c>
      <c r="N418" s="6">
        <v>0</v>
      </c>
      <c r="O418" s="4">
        <v>-16</v>
      </c>
      <c r="P418" s="4">
        <v>-3.5</v>
      </c>
      <c r="Q418" s="4">
        <v>-26.9</v>
      </c>
      <c r="R418" s="4">
        <v>0.3</v>
      </c>
      <c r="S418" s="4">
        <v>2.5</v>
      </c>
      <c r="T418" s="19">
        <v>0.28999999999999998</v>
      </c>
      <c r="U418" s="19">
        <v>0.71099999999999997</v>
      </c>
      <c r="V418" s="5">
        <f t="shared" si="15"/>
        <v>0</v>
      </c>
      <c r="W418" s="5">
        <f t="shared" si="14"/>
        <v>-999</v>
      </c>
      <c r="X418">
        <v>201811</v>
      </c>
      <c r="Y418">
        <v>2018</v>
      </c>
    </row>
    <row r="419" spans="1:25" x14ac:dyDescent="0.25">
      <c r="A419" s="20">
        <v>43413</v>
      </c>
      <c r="B419" s="3">
        <v>313</v>
      </c>
      <c r="C419" s="3">
        <v>1.94</v>
      </c>
      <c r="D419" s="3">
        <v>1.8</v>
      </c>
      <c r="E419" s="4">
        <v>-3.5</v>
      </c>
      <c r="F419" s="4">
        <v>0.3</v>
      </c>
      <c r="G419" s="4">
        <v>-7.8</v>
      </c>
      <c r="H419" s="3">
        <v>97.9</v>
      </c>
      <c r="I419" s="3">
        <v>82.4</v>
      </c>
      <c r="J419" s="4">
        <v>1.3</v>
      </c>
      <c r="K419" s="4">
        <v>6.4</v>
      </c>
      <c r="L419" s="3">
        <v>9.4600000000000009</v>
      </c>
      <c r="M419" s="3">
        <v>188.00000000000017</v>
      </c>
      <c r="N419" s="6">
        <v>0.1</v>
      </c>
      <c r="O419" s="4">
        <v>-4.9000000000000004</v>
      </c>
      <c r="P419" s="4">
        <v>-0.4</v>
      </c>
      <c r="Q419" s="4">
        <v>-12.2</v>
      </c>
      <c r="R419" s="4">
        <v>0.1</v>
      </c>
      <c r="S419" s="4">
        <v>2.4</v>
      </c>
      <c r="T419" s="19">
        <v>0.51400000000000001</v>
      </c>
      <c r="U419" s="19">
        <v>0.11</v>
      </c>
      <c r="V419" s="5">
        <f t="shared" si="15"/>
        <v>0</v>
      </c>
      <c r="W419" s="5">
        <f t="shared" si="14"/>
        <v>-999</v>
      </c>
      <c r="X419">
        <v>201811</v>
      </c>
      <c r="Y419">
        <v>2018</v>
      </c>
    </row>
    <row r="420" spans="1:25" x14ac:dyDescent="0.25">
      <c r="A420" s="20">
        <v>43414</v>
      </c>
      <c r="B420" s="3">
        <v>314</v>
      </c>
      <c r="C420" s="3">
        <v>2.33</v>
      </c>
      <c r="D420" s="3">
        <v>2.16</v>
      </c>
      <c r="E420" s="4">
        <v>-3.9</v>
      </c>
      <c r="F420" s="4">
        <v>0</v>
      </c>
      <c r="G420" s="4">
        <v>-10.7</v>
      </c>
      <c r="H420" s="3">
        <v>96.9</v>
      </c>
      <c r="I420" s="3">
        <v>69.2</v>
      </c>
      <c r="J420" s="4">
        <v>1.7</v>
      </c>
      <c r="K420" s="4">
        <v>6.3</v>
      </c>
      <c r="L420" s="3">
        <v>0</v>
      </c>
      <c r="M420" s="3">
        <v>165.00000000000003</v>
      </c>
      <c r="N420" s="6">
        <v>0</v>
      </c>
      <c r="O420" s="4">
        <v>-7.2</v>
      </c>
      <c r="P420" s="4">
        <v>-0.8</v>
      </c>
      <c r="Q420" s="4">
        <v>-21.8</v>
      </c>
      <c r="R420" s="4">
        <v>0</v>
      </c>
      <c r="S420" s="4">
        <v>2.4</v>
      </c>
      <c r="T420" s="19">
        <v>0.42199999999999999</v>
      </c>
      <c r="U420" s="19">
        <v>0.188</v>
      </c>
      <c r="V420" s="5">
        <f t="shared" si="15"/>
        <v>0</v>
      </c>
      <c r="W420" s="5">
        <f t="shared" si="14"/>
        <v>-999</v>
      </c>
      <c r="X420">
        <v>201811</v>
      </c>
      <c r="Y420">
        <v>2018</v>
      </c>
    </row>
    <row r="421" spans="1:25" x14ac:dyDescent="0.25">
      <c r="A421" s="20">
        <v>43415</v>
      </c>
      <c r="B421" s="3">
        <v>315</v>
      </c>
      <c r="C421" s="3">
        <v>3.59</v>
      </c>
      <c r="D421" s="3">
        <v>2.73</v>
      </c>
      <c r="E421" s="4">
        <v>-9.6</v>
      </c>
      <c r="F421" s="4">
        <v>-2.2999999999999998</v>
      </c>
      <c r="G421" s="4">
        <v>-14.7</v>
      </c>
      <c r="H421" s="3">
        <v>96.8</v>
      </c>
      <c r="I421" s="3">
        <v>72</v>
      </c>
      <c r="J421" s="4">
        <v>0.6</v>
      </c>
      <c r="K421" s="4">
        <v>4</v>
      </c>
      <c r="L421" s="3">
        <v>0</v>
      </c>
      <c r="M421" s="3">
        <v>161.00000000000003</v>
      </c>
      <c r="N421" s="6">
        <v>0</v>
      </c>
      <c r="O421" s="4">
        <v>-17.8</v>
      </c>
      <c r="P421" s="4">
        <v>-4.4000000000000004</v>
      </c>
      <c r="Q421" s="4">
        <v>-24.9</v>
      </c>
      <c r="R421" s="4">
        <v>0</v>
      </c>
      <c r="S421" s="4">
        <v>2.2999999999999998</v>
      </c>
      <c r="T421" s="19">
        <v>0.371</v>
      </c>
      <c r="U421" s="19">
        <v>0.14399999999999999</v>
      </c>
      <c r="V421" s="5">
        <f t="shared" si="15"/>
        <v>0</v>
      </c>
      <c r="W421" s="5">
        <f t="shared" si="14"/>
        <v>-999</v>
      </c>
      <c r="X421">
        <v>201811</v>
      </c>
      <c r="Y421">
        <v>2018</v>
      </c>
    </row>
    <row r="422" spans="1:25" x14ac:dyDescent="0.25">
      <c r="A422" s="20">
        <v>43416</v>
      </c>
      <c r="B422" s="3">
        <v>316</v>
      </c>
      <c r="C422" s="3">
        <v>6.53</v>
      </c>
      <c r="D422" s="3">
        <v>5.07</v>
      </c>
      <c r="E422" s="4">
        <v>-6.5</v>
      </c>
      <c r="F422" s="4">
        <v>-0.7</v>
      </c>
      <c r="G422" s="4">
        <v>-13.2</v>
      </c>
      <c r="H422" s="3">
        <v>97</v>
      </c>
      <c r="I422" s="3">
        <v>74.7</v>
      </c>
      <c r="J422" s="4">
        <v>1.4</v>
      </c>
      <c r="K422" s="4">
        <v>5.3</v>
      </c>
      <c r="L422" s="3">
        <v>0</v>
      </c>
      <c r="M422" s="3">
        <v>162.00000000000037</v>
      </c>
      <c r="N422" s="6">
        <v>0</v>
      </c>
      <c r="O422" s="4">
        <v>-12.4</v>
      </c>
      <c r="P422" s="4">
        <v>-4.9000000000000004</v>
      </c>
      <c r="Q422" s="4">
        <v>-21.2</v>
      </c>
      <c r="R422" s="4">
        <v>0</v>
      </c>
      <c r="S422" s="4">
        <v>2.2999999999999998</v>
      </c>
      <c r="T422" s="19">
        <v>0.433</v>
      </c>
      <c r="U422" s="19">
        <v>0.14699999999999999</v>
      </c>
      <c r="V422" s="5">
        <f t="shared" si="15"/>
        <v>0</v>
      </c>
      <c r="W422" s="5">
        <f t="shared" si="14"/>
        <v>-999</v>
      </c>
      <c r="X422">
        <v>201811</v>
      </c>
      <c r="Y422">
        <v>2018</v>
      </c>
    </row>
    <row r="423" spans="1:25" x14ac:dyDescent="0.25">
      <c r="A423" s="20">
        <v>43417</v>
      </c>
      <c r="B423" s="3">
        <v>317</v>
      </c>
      <c r="C423" s="3">
        <v>4.7300000000000004</v>
      </c>
      <c r="D423" s="3">
        <v>3.86</v>
      </c>
      <c r="E423" s="4">
        <v>-3.7</v>
      </c>
      <c r="F423" s="4">
        <v>-1.6</v>
      </c>
      <c r="G423" s="4">
        <v>-5.6</v>
      </c>
      <c r="H423" s="3">
        <v>92.2</v>
      </c>
      <c r="I423" s="3">
        <v>70.8</v>
      </c>
      <c r="J423" s="4">
        <v>2.4</v>
      </c>
      <c r="K423" s="4">
        <v>5.4</v>
      </c>
      <c r="L423" s="3">
        <v>0</v>
      </c>
      <c r="M423" s="3">
        <v>155.00000000000026</v>
      </c>
      <c r="N423" s="6">
        <v>-0.1</v>
      </c>
      <c r="O423" s="4">
        <v>-6.3</v>
      </c>
      <c r="P423" s="4">
        <v>-3.2</v>
      </c>
      <c r="Q423" s="4">
        <v>-10.199999999999999</v>
      </c>
      <c r="R423" s="4">
        <v>-0.1</v>
      </c>
      <c r="S423" s="4">
        <v>2.2999999999999998</v>
      </c>
      <c r="T423" s="19">
        <v>0.38400000000000001</v>
      </c>
      <c r="U423" s="19">
        <v>0.159</v>
      </c>
      <c r="V423" s="5">
        <f t="shared" si="15"/>
        <v>0</v>
      </c>
      <c r="W423" s="5">
        <f t="shared" si="14"/>
        <v>-999</v>
      </c>
      <c r="X423">
        <v>201811</v>
      </c>
      <c r="Y423">
        <v>2018</v>
      </c>
    </row>
    <row r="424" spans="1:25" x14ac:dyDescent="0.25">
      <c r="A424" s="20">
        <v>43418</v>
      </c>
      <c r="B424" s="3">
        <v>318</v>
      </c>
      <c r="C424" s="3">
        <v>2.2799999999999998</v>
      </c>
      <c r="D424" s="3">
        <v>1.9</v>
      </c>
      <c r="E424" s="4">
        <v>-1.3</v>
      </c>
      <c r="F424" s="4">
        <v>2.9</v>
      </c>
      <c r="G424" s="4">
        <v>-4.4000000000000004</v>
      </c>
      <c r="H424" s="3">
        <v>95</v>
      </c>
      <c r="I424" s="3">
        <v>77.8</v>
      </c>
      <c r="J424" s="4">
        <v>2.4</v>
      </c>
      <c r="K424" s="4">
        <v>6</v>
      </c>
      <c r="L424" s="3">
        <v>0</v>
      </c>
      <c r="M424" s="3">
        <v>161.00000000000003</v>
      </c>
      <c r="N424" s="6">
        <v>-0.1</v>
      </c>
      <c r="O424" s="4">
        <v>-3.6</v>
      </c>
      <c r="P424" s="4">
        <v>0.6</v>
      </c>
      <c r="Q424" s="4">
        <v>-8.3000000000000007</v>
      </c>
      <c r="R424" s="4">
        <v>-0.1</v>
      </c>
      <c r="S424" s="4">
        <v>2.2000000000000002</v>
      </c>
      <c r="T424" s="19">
        <v>0.58499999999999996</v>
      </c>
      <c r="U424" s="19">
        <v>0.16700000000000001</v>
      </c>
      <c r="V424" s="5">
        <f t="shared" si="15"/>
        <v>0</v>
      </c>
      <c r="W424" s="5">
        <f t="shared" si="14"/>
        <v>-999</v>
      </c>
      <c r="X424">
        <v>201811</v>
      </c>
      <c r="Y424">
        <v>2018</v>
      </c>
    </row>
    <row r="425" spans="1:25" x14ac:dyDescent="0.25">
      <c r="A425" s="20">
        <v>43419</v>
      </c>
      <c r="B425" s="3">
        <v>319</v>
      </c>
      <c r="C425" s="3">
        <v>1.66</v>
      </c>
      <c r="D425" s="3">
        <v>1.31</v>
      </c>
      <c r="E425" s="4">
        <v>0.2</v>
      </c>
      <c r="F425" s="4">
        <v>2.2000000000000002</v>
      </c>
      <c r="G425" s="4">
        <v>-2.6</v>
      </c>
      <c r="H425" s="3">
        <v>96.7</v>
      </c>
      <c r="I425" s="3">
        <v>63.3</v>
      </c>
      <c r="J425" s="4">
        <v>1.8</v>
      </c>
      <c r="K425" s="4">
        <v>6.9</v>
      </c>
      <c r="L425" s="3">
        <v>3.08</v>
      </c>
      <c r="M425" s="3">
        <v>187.00000000000028</v>
      </c>
      <c r="N425" s="6">
        <v>-0.1</v>
      </c>
      <c r="O425" s="4">
        <v>-3.3</v>
      </c>
      <c r="P425" s="4">
        <v>0.1</v>
      </c>
      <c r="Q425" s="4">
        <v>-11.4</v>
      </c>
      <c r="R425" s="4">
        <v>-0.1</v>
      </c>
      <c r="S425" s="4">
        <v>2.2000000000000002</v>
      </c>
      <c r="T425" s="19">
        <v>0.45300000000000001</v>
      </c>
      <c r="U425" s="19">
        <v>0.26300000000000001</v>
      </c>
      <c r="V425" s="5">
        <f t="shared" si="15"/>
        <v>0</v>
      </c>
      <c r="W425" s="5">
        <f t="shared" si="14"/>
        <v>-999</v>
      </c>
      <c r="X425">
        <v>201811</v>
      </c>
      <c r="Y425">
        <v>2018</v>
      </c>
    </row>
    <row r="426" spans="1:25" x14ac:dyDescent="0.25">
      <c r="A426" s="20">
        <v>43420</v>
      </c>
      <c r="B426" s="3">
        <v>320</v>
      </c>
      <c r="C426" s="3">
        <v>1.84</v>
      </c>
      <c r="D426" s="3">
        <v>1.52</v>
      </c>
      <c r="E426" s="4">
        <v>-3.4</v>
      </c>
      <c r="F426" s="4">
        <v>-0.7</v>
      </c>
      <c r="G426" s="4">
        <v>-6.1</v>
      </c>
      <c r="H426" s="3">
        <v>95.7</v>
      </c>
      <c r="I426" s="3">
        <v>77.2</v>
      </c>
      <c r="J426" s="4">
        <v>2.1</v>
      </c>
      <c r="K426" s="4">
        <v>5.9</v>
      </c>
      <c r="L426" s="3">
        <v>0</v>
      </c>
      <c r="M426" s="3">
        <v>186.0000000000004</v>
      </c>
      <c r="N426" s="6">
        <v>-0.1</v>
      </c>
      <c r="O426" s="4">
        <v>-6.9</v>
      </c>
      <c r="P426" s="4">
        <v>-1.5</v>
      </c>
      <c r="Q426" s="4">
        <v>-14.3</v>
      </c>
      <c r="R426" s="4">
        <v>-0.1</v>
      </c>
      <c r="S426" s="4">
        <v>2.1</v>
      </c>
      <c r="T426" s="19">
        <v>0.44800000000000001</v>
      </c>
      <c r="U426" s="19">
        <v>0.13200000000000001</v>
      </c>
      <c r="V426" s="5">
        <f t="shared" si="15"/>
        <v>0</v>
      </c>
      <c r="W426" s="5">
        <f t="shared" si="14"/>
        <v>-999</v>
      </c>
      <c r="X426">
        <v>201811</v>
      </c>
      <c r="Y426">
        <v>2018</v>
      </c>
    </row>
    <row r="427" spans="1:25" x14ac:dyDescent="0.25">
      <c r="A427" s="20">
        <v>43421</v>
      </c>
      <c r="B427" s="3">
        <v>321</v>
      </c>
      <c r="C427" s="3">
        <v>6.17</v>
      </c>
      <c r="D427" s="3">
        <v>5.26</v>
      </c>
      <c r="E427" s="4">
        <v>-9.1</v>
      </c>
      <c r="F427" s="4">
        <v>2.7</v>
      </c>
      <c r="G427" s="4">
        <v>-17.7</v>
      </c>
      <c r="H427" s="3">
        <v>96.5</v>
      </c>
      <c r="I427" s="3">
        <v>47.5</v>
      </c>
      <c r="J427" s="4">
        <v>0.4</v>
      </c>
      <c r="K427" s="4">
        <v>3.9</v>
      </c>
      <c r="L427" s="3">
        <v>0</v>
      </c>
      <c r="M427" s="3">
        <v>181.00000000000006</v>
      </c>
      <c r="N427" s="6">
        <v>-0.1</v>
      </c>
      <c r="O427" s="4">
        <v>-19.899999999999999</v>
      </c>
      <c r="P427" s="4">
        <v>-8.6999999999999993</v>
      </c>
      <c r="Q427" s="4">
        <v>-28.9</v>
      </c>
      <c r="R427" s="4">
        <v>-0.1</v>
      </c>
      <c r="S427" s="4">
        <v>2.2000000000000002</v>
      </c>
      <c r="T427" s="19">
        <v>0.35199999999999998</v>
      </c>
      <c r="U427" s="19">
        <v>0.38900000000000001</v>
      </c>
      <c r="V427" s="5">
        <f t="shared" si="15"/>
        <v>0</v>
      </c>
      <c r="W427" s="5">
        <f t="shared" si="14"/>
        <v>-999</v>
      </c>
      <c r="X427">
        <v>201811</v>
      </c>
      <c r="Y427">
        <v>2018</v>
      </c>
    </row>
    <row r="428" spans="1:25" x14ac:dyDescent="0.25">
      <c r="A428" s="20">
        <v>43422</v>
      </c>
      <c r="B428" s="3">
        <v>322</v>
      </c>
      <c r="C428" s="3">
        <v>5.76</v>
      </c>
      <c r="D428" s="3">
        <v>4.87</v>
      </c>
      <c r="E428" s="4">
        <v>-5.4</v>
      </c>
      <c r="F428" s="4">
        <v>8.5</v>
      </c>
      <c r="G428" s="4">
        <v>-13.1</v>
      </c>
      <c r="H428" s="3">
        <v>98.1</v>
      </c>
      <c r="I428" s="3">
        <v>29.2</v>
      </c>
      <c r="J428" s="4">
        <v>0.3</v>
      </c>
      <c r="K428" s="4">
        <v>2.4</v>
      </c>
      <c r="L428" s="3">
        <v>0</v>
      </c>
      <c r="M428" s="3">
        <v>178.00000000000037</v>
      </c>
      <c r="N428" s="6">
        <v>-0.2</v>
      </c>
      <c r="O428" s="4">
        <v>-14.3</v>
      </c>
      <c r="P428" s="4">
        <v>-3.3</v>
      </c>
      <c r="Q428" s="4">
        <v>-20.399999999999999</v>
      </c>
      <c r="R428" s="4">
        <v>-0.2</v>
      </c>
      <c r="S428" s="4">
        <v>2.2000000000000002</v>
      </c>
      <c r="T428" s="19">
        <v>0.32400000000000001</v>
      </c>
      <c r="U428" s="19">
        <v>0.78500000000000003</v>
      </c>
      <c r="V428" s="5">
        <f t="shared" si="15"/>
        <v>0</v>
      </c>
      <c r="W428" s="5">
        <f t="shared" si="14"/>
        <v>-999</v>
      </c>
      <c r="X428">
        <v>201811</v>
      </c>
      <c r="Y428">
        <v>2018</v>
      </c>
    </row>
    <row r="429" spans="1:25" x14ac:dyDescent="0.25">
      <c r="A429" s="20">
        <v>43423</v>
      </c>
      <c r="B429" s="3">
        <v>323</v>
      </c>
      <c r="C429" s="3">
        <v>5.51</v>
      </c>
      <c r="D429" s="3">
        <v>4.6100000000000003</v>
      </c>
      <c r="E429" s="4">
        <v>-3.3</v>
      </c>
      <c r="F429" s="4">
        <v>4.2</v>
      </c>
      <c r="G429" s="4">
        <v>-8.3000000000000007</v>
      </c>
      <c r="H429" s="3">
        <v>98.4</v>
      </c>
      <c r="I429" s="3">
        <v>53</v>
      </c>
      <c r="J429" s="4">
        <v>1.2</v>
      </c>
      <c r="K429" s="4">
        <v>4.5999999999999996</v>
      </c>
      <c r="L429" s="3">
        <v>0</v>
      </c>
      <c r="M429" s="3">
        <v>177</v>
      </c>
      <c r="N429" s="6">
        <v>-0.4</v>
      </c>
      <c r="O429" s="4">
        <v>-11.6</v>
      </c>
      <c r="P429" s="4">
        <v>-3</v>
      </c>
      <c r="Q429" s="4">
        <v>-17.100000000000001</v>
      </c>
      <c r="R429" s="4">
        <v>-0.4</v>
      </c>
      <c r="S429" s="4">
        <v>2.1</v>
      </c>
      <c r="T429" s="19">
        <v>0.437</v>
      </c>
      <c r="U429" s="19">
        <v>0.38700000000000001</v>
      </c>
      <c r="V429" s="5">
        <f t="shared" si="15"/>
        <v>0</v>
      </c>
      <c r="W429" s="5">
        <f t="shared" si="14"/>
        <v>-999</v>
      </c>
      <c r="X429">
        <v>201811</v>
      </c>
      <c r="Y429">
        <v>2018</v>
      </c>
    </row>
    <row r="430" spans="1:25" x14ac:dyDescent="0.25">
      <c r="A430" s="20">
        <v>43424</v>
      </c>
      <c r="B430" s="3">
        <v>324</v>
      </c>
      <c r="C430" s="3">
        <v>5.7</v>
      </c>
      <c r="D430" s="3">
        <v>4.6399999999999997</v>
      </c>
      <c r="E430" s="4">
        <v>-3.3</v>
      </c>
      <c r="F430" s="4">
        <v>2.2000000000000002</v>
      </c>
      <c r="G430" s="4">
        <v>-9.3000000000000007</v>
      </c>
      <c r="H430" s="3">
        <v>96.4</v>
      </c>
      <c r="I430" s="3">
        <v>58.2</v>
      </c>
      <c r="J430" s="4">
        <v>1.5</v>
      </c>
      <c r="K430" s="4">
        <v>5.5</v>
      </c>
      <c r="L430" s="3">
        <v>0</v>
      </c>
      <c r="M430" s="3">
        <v>175.00000000000026</v>
      </c>
      <c r="N430" s="6">
        <v>-0.5</v>
      </c>
      <c r="O430" s="4">
        <v>-11.7</v>
      </c>
      <c r="P430" s="4">
        <v>-3.7</v>
      </c>
      <c r="Q430" s="4">
        <v>-19.2</v>
      </c>
      <c r="R430" s="4">
        <v>-0.5</v>
      </c>
      <c r="S430" s="4">
        <v>2</v>
      </c>
      <c r="T430" s="19">
        <v>0.41599999999999998</v>
      </c>
      <c r="U430" s="19">
        <v>0.29899999999999999</v>
      </c>
      <c r="V430" s="5">
        <f t="shared" si="15"/>
        <v>0</v>
      </c>
      <c r="W430" s="5">
        <f t="shared" si="14"/>
        <v>-999</v>
      </c>
      <c r="X430">
        <v>201811</v>
      </c>
      <c r="Y430">
        <v>2018</v>
      </c>
    </row>
    <row r="431" spans="1:25" x14ac:dyDescent="0.25">
      <c r="A431" s="20">
        <v>43425</v>
      </c>
      <c r="B431" s="3">
        <v>325</v>
      </c>
      <c r="C431" s="3">
        <v>1.93</v>
      </c>
      <c r="D431" s="3">
        <v>1.53</v>
      </c>
      <c r="E431" s="4">
        <v>-2.4</v>
      </c>
      <c r="F431" s="4">
        <v>-0.1</v>
      </c>
      <c r="G431" s="4">
        <v>-3.5</v>
      </c>
      <c r="H431" s="3">
        <v>98.8</v>
      </c>
      <c r="I431" s="3">
        <v>62.5</v>
      </c>
      <c r="J431" s="4">
        <v>2.6</v>
      </c>
      <c r="K431" s="4">
        <v>5.5</v>
      </c>
      <c r="L431" s="3">
        <v>0</v>
      </c>
      <c r="M431" s="3">
        <v>186.0000000000004</v>
      </c>
      <c r="N431" s="6">
        <v>-0.5</v>
      </c>
      <c r="O431" s="4">
        <v>-4.7</v>
      </c>
      <c r="P431" s="4">
        <v>-2.4</v>
      </c>
      <c r="Q431" s="4">
        <v>-10.9</v>
      </c>
      <c r="R431" s="4">
        <v>-0.5</v>
      </c>
      <c r="S431" s="4">
        <v>2</v>
      </c>
      <c r="T431" s="19">
        <v>0.379</v>
      </c>
      <c r="U431" s="19">
        <v>0.22700000000000001</v>
      </c>
      <c r="V431" s="5">
        <f t="shared" si="15"/>
        <v>0</v>
      </c>
      <c r="W431" s="5">
        <f t="shared" si="14"/>
        <v>-999</v>
      </c>
      <c r="X431">
        <v>201811</v>
      </c>
      <c r="Y431">
        <v>2018</v>
      </c>
    </row>
    <row r="432" spans="1:25" x14ac:dyDescent="0.25">
      <c r="A432" s="20">
        <v>43426</v>
      </c>
      <c r="B432" s="3">
        <v>326</v>
      </c>
      <c r="C432" s="3">
        <v>2.6</v>
      </c>
      <c r="D432" s="3">
        <v>2.08</v>
      </c>
      <c r="E432" s="4">
        <v>-1.5</v>
      </c>
      <c r="F432" s="4">
        <v>0.5</v>
      </c>
      <c r="G432" s="4">
        <v>-2.6</v>
      </c>
      <c r="H432" s="3">
        <v>99</v>
      </c>
      <c r="I432" s="3">
        <v>88.7</v>
      </c>
      <c r="J432" s="4">
        <v>1.5</v>
      </c>
      <c r="K432" s="4">
        <v>4.9000000000000004</v>
      </c>
      <c r="L432" s="3">
        <v>1.43</v>
      </c>
      <c r="M432" s="3">
        <v>199.00000000000028</v>
      </c>
      <c r="N432" s="6">
        <v>-0.4</v>
      </c>
      <c r="O432" s="4">
        <v>-2.1</v>
      </c>
      <c r="P432" s="4">
        <v>0</v>
      </c>
      <c r="Q432" s="4">
        <v>-5.7</v>
      </c>
      <c r="R432" s="4">
        <v>-0.4</v>
      </c>
      <c r="S432" s="4">
        <v>1.9</v>
      </c>
      <c r="T432" s="19">
        <v>0.56200000000000006</v>
      </c>
      <c r="U432" s="19">
        <v>7.1999999999999995E-2</v>
      </c>
      <c r="V432" s="5">
        <f t="shared" si="15"/>
        <v>0</v>
      </c>
      <c r="W432" s="5">
        <f t="shared" si="14"/>
        <v>-999</v>
      </c>
      <c r="X432">
        <v>201811</v>
      </c>
      <c r="Y432">
        <v>2018</v>
      </c>
    </row>
    <row r="433" spans="1:25" x14ac:dyDescent="0.25">
      <c r="A433" s="20">
        <v>43427</v>
      </c>
      <c r="B433" s="3">
        <v>327</v>
      </c>
      <c r="C433" s="3">
        <v>1.97</v>
      </c>
      <c r="D433" s="3">
        <v>1.83</v>
      </c>
      <c r="E433" s="4">
        <v>-3.8</v>
      </c>
      <c r="F433" s="4">
        <v>-2.5</v>
      </c>
      <c r="G433" s="4">
        <v>-6.4</v>
      </c>
      <c r="H433" s="3">
        <v>98.6</v>
      </c>
      <c r="I433" s="3">
        <v>93.2</v>
      </c>
      <c r="J433" s="4">
        <v>0.9</v>
      </c>
      <c r="K433" s="4">
        <v>3.5</v>
      </c>
      <c r="L433" s="3">
        <v>7.04</v>
      </c>
      <c r="M433" s="3">
        <v>263.00000000000034</v>
      </c>
      <c r="N433" s="6">
        <v>-0.4</v>
      </c>
      <c r="O433" s="4">
        <v>-5.2</v>
      </c>
      <c r="P433" s="4">
        <v>-3</v>
      </c>
      <c r="Q433" s="4">
        <v>-15.2</v>
      </c>
      <c r="R433" s="4">
        <v>-0.3</v>
      </c>
      <c r="S433" s="4">
        <v>1.9</v>
      </c>
      <c r="T433" s="19">
        <v>0.47299999999999998</v>
      </c>
      <c r="U433" s="19">
        <v>3.5000000000000003E-2</v>
      </c>
      <c r="V433" s="5">
        <f t="shared" si="15"/>
        <v>0</v>
      </c>
      <c r="W433" s="5">
        <f t="shared" si="14"/>
        <v>-999</v>
      </c>
      <c r="X433">
        <v>201811</v>
      </c>
      <c r="Y433">
        <v>2018</v>
      </c>
    </row>
    <row r="434" spans="1:25" x14ac:dyDescent="0.25">
      <c r="A434" s="20">
        <v>43428</v>
      </c>
      <c r="B434" s="3">
        <v>328</v>
      </c>
      <c r="C434" s="3">
        <v>4.3600000000000003</v>
      </c>
      <c r="D434" s="3">
        <v>4.05</v>
      </c>
      <c r="E434" s="4">
        <v>-4.9000000000000004</v>
      </c>
      <c r="F434" s="4">
        <v>1.7</v>
      </c>
      <c r="G434" s="4">
        <v>-12.3</v>
      </c>
      <c r="H434" s="3">
        <v>97.9</v>
      </c>
      <c r="I434" s="3">
        <v>64.2</v>
      </c>
      <c r="J434" s="4">
        <v>0.8</v>
      </c>
      <c r="K434" s="4">
        <v>4.8</v>
      </c>
      <c r="L434" s="3">
        <v>0</v>
      </c>
      <c r="M434" s="3">
        <v>236.0000000000002</v>
      </c>
      <c r="N434" s="6">
        <v>-0.3</v>
      </c>
      <c r="O434" s="4">
        <v>-12</v>
      </c>
      <c r="P434" s="4">
        <v>-3.1</v>
      </c>
      <c r="Q434" s="4">
        <v>-23.1</v>
      </c>
      <c r="R434" s="4">
        <v>-0.3</v>
      </c>
      <c r="S434" s="4">
        <v>1.9</v>
      </c>
      <c r="T434" s="19">
        <v>0.443</v>
      </c>
      <c r="U434" s="19">
        <v>0.247</v>
      </c>
      <c r="V434" s="5">
        <f t="shared" si="15"/>
        <v>0</v>
      </c>
      <c r="W434" s="5">
        <f t="shared" si="14"/>
        <v>-999</v>
      </c>
      <c r="X434">
        <v>201811</v>
      </c>
      <c r="Y434">
        <v>2018</v>
      </c>
    </row>
    <row r="435" spans="1:25" x14ac:dyDescent="0.25">
      <c r="A435" s="20">
        <v>43429</v>
      </c>
      <c r="B435" s="3">
        <v>329</v>
      </c>
      <c r="C435" s="3">
        <v>2.38</v>
      </c>
      <c r="D435" s="3">
        <v>2.19</v>
      </c>
      <c r="E435" s="4">
        <v>-5.4</v>
      </c>
      <c r="F435" s="4">
        <v>-3.6</v>
      </c>
      <c r="G435" s="4">
        <v>-12.1</v>
      </c>
      <c r="H435" s="3">
        <v>98</v>
      </c>
      <c r="I435" s="3">
        <v>92.6</v>
      </c>
      <c r="J435" s="4">
        <v>1.5</v>
      </c>
      <c r="K435" s="4">
        <v>4.3</v>
      </c>
      <c r="L435" s="3">
        <v>1.54</v>
      </c>
      <c r="M435" s="3">
        <v>247.00000000000034</v>
      </c>
      <c r="N435" s="6">
        <v>-0.4</v>
      </c>
      <c r="O435" s="4">
        <v>-6.5</v>
      </c>
      <c r="P435" s="4">
        <v>-2.4</v>
      </c>
      <c r="Q435" s="4">
        <v>-20.3</v>
      </c>
      <c r="R435" s="4">
        <v>-0.4</v>
      </c>
      <c r="S435" s="4">
        <v>1.8</v>
      </c>
      <c r="T435" s="19">
        <v>0.433</v>
      </c>
      <c r="U435" s="19">
        <v>3.5000000000000003E-2</v>
      </c>
      <c r="V435" s="5">
        <f t="shared" si="15"/>
        <v>0</v>
      </c>
      <c r="W435" s="5">
        <f t="shared" si="14"/>
        <v>-999</v>
      </c>
      <c r="X435">
        <v>201811</v>
      </c>
      <c r="Y435">
        <v>2018</v>
      </c>
    </row>
    <row r="436" spans="1:25" x14ac:dyDescent="0.25">
      <c r="A436" s="20">
        <v>43430</v>
      </c>
      <c r="B436" s="3">
        <v>330</v>
      </c>
      <c r="C436" s="3">
        <v>0.87</v>
      </c>
      <c r="D436" s="3">
        <v>0.81</v>
      </c>
      <c r="E436" s="4">
        <v>-3.8</v>
      </c>
      <c r="F436" s="4">
        <v>-2.6</v>
      </c>
      <c r="G436" s="4">
        <v>-4.4000000000000004</v>
      </c>
      <c r="H436" s="3">
        <v>98.6</v>
      </c>
      <c r="I436" s="3">
        <v>97</v>
      </c>
      <c r="J436" s="4">
        <v>2.7</v>
      </c>
      <c r="K436" s="4">
        <v>6.6</v>
      </c>
      <c r="L436" s="3">
        <v>0</v>
      </c>
      <c r="M436" s="3">
        <v>237.00000000000011</v>
      </c>
      <c r="N436" s="6">
        <v>-0.4</v>
      </c>
      <c r="O436" s="4">
        <v>-3.7</v>
      </c>
      <c r="P436" s="4">
        <v>-2.6</v>
      </c>
      <c r="Q436" s="4">
        <v>-4.7</v>
      </c>
      <c r="R436" s="4">
        <v>-0.3</v>
      </c>
      <c r="S436" s="4">
        <v>1.8</v>
      </c>
      <c r="T436" s="19">
        <v>0.48899999999999999</v>
      </c>
      <c r="U436" s="19">
        <v>1.4999999999999999E-2</v>
      </c>
      <c r="V436" s="5">
        <f t="shared" si="15"/>
        <v>0</v>
      </c>
      <c r="W436" s="5">
        <f t="shared" si="14"/>
        <v>-999</v>
      </c>
      <c r="X436">
        <v>201811</v>
      </c>
      <c r="Y436">
        <v>2018</v>
      </c>
    </row>
    <row r="437" spans="1:25" x14ac:dyDescent="0.25">
      <c r="A437" s="20">
        <v>43431</v>
      </c>
      <c r="B437" s="3">
        <v>331</v>
      </c>
      <c r="C437" s="3">
        <v>1.7</v>
      </c>
      <c r="D437" s="3">
        <v>1.58</v>
      </c>
      <c r="E437" s="4">
        <v>-1.1000000000000001</v>
      </c>
      <c r="F437" s="4">
        <v>1.6</v>
      </c>
      <c r="G437" s="4">
        <v>-2.9</v>
      </c>
      <c r="H437" s="3">
        <v>100</v>
      </c>
      <c r="I437" s="3">
        <v>98.2</v>
      </c>
      <c r="J437" s="4">
        <v>1.5</v>
      </c>
      <c r="K437" s="4">
        <v>5.3</v>
      </c>
      <c r="L437" s="3">
        <v>0</v>
      </c>
      <c r="M437" s="3">
        <v>229.99999999999997</v>
      </c>
      <c r="N437" s="6">
        <v>-0.3</v>
      </c>
      <c r="O437" s="4">
        <v>-1.9</v>
      </c>
      <c r="P437" s="4">
        <v>0.4</v>
      </c>
      <c r="Q437" s="4">
        <v>-9.1999999999999993</v>
      </c>
      <c r="R437" s="4">
        <v>-0.3</v>
      </c>
      <c r="S437" s="4">
        <v>1.8</v>
      </c>
      <c r="T437" s="19">
        <v>0.67300000000000004</v>
      </c>
      <c r="U437" s="19">
        <v>1.2E-2</v>
      </c>
      <c r="V437" s="5">
        <f t="shared" si="15"/>
        <v>0</v>
      </c>
      <c r="W437" s="5">
        <f t="shared" si="14"/>
        <v>-999</v>
      </c>
      <c r="X437">
        <v>201811</v>
      </c>
      <c r="Y437">
        <v>2018</v>
      </c>
    </row>
    <row r="438" spans="1:25" x14ac:dyDescent="0.25">
      <c r="A438" s="20">
        <v>43432</v>
      </c>
      <c r="B438" s="3">
        <v>332</v>
      </c>
      <c r="C438" s="3">
        <v>2.91</v>
      </c>
      <c r="D438" s="3">
        <v>2.71</v>
      </c>
      <c r="E438" s="4">
        <v>-2.8</v>
      </c>
      <c r="F438" s="4">
        <v>-0.7</v>
      </c>
      <c r="G438" s="4">
        <v>-7.1</v>
      </c>
      <c r="H438" s="3">
        <v>99.6</v>
      </c>
      <c r="I438" s="3">
        <v>94.7</v>
      </c>
      <c r="J438" s="4">
        <v>1.1000000000000001</v>
      </c>
      <c r="K438" s="4">
        <v>3.6</v>
      </c>
      <c r="L438" s="3">
        <v>1.87</v>
      </c>
      <c r="M438" s="3">
        <v>249.00000000000011</v>
      </c>
      <c r="N438" s="6">
        <v>-0.3</v>
      </c>
      <c r="O438" s="4">
        <v>-5.4</v>
      </c>
      <c r="P438" s="4">
        <v>-0.7</v>
      </c>
      <c r="Q438" s="4">
        <v>-14.9</v>
      </c>
      <c r="R438" s="4">
        <v>-0.3</v>
      </c>
      <c r="S438" s="4">
        <v>1.8</v>
      </c>
      <c r="T438" s="19">
        <v>0.54900000000000004</v>
      </c>
      <c r="U438" s="19">
        <v>3.1E-2</v>
      </c>
      <c r="V438" s="5">
        <f t="shared" si="15"/>
        <v>0</v>
      </c>
      <c r="W438" s="5">
        <f t="shared" si="14"/>
        <v>-999</v>
      </c>
      <c r="X438">
        <v>201811</v>
      </c>
      <c r="Y438">
        <v>2018</v>
      </c>
    </row>
    <row r="439" spans="1:25" x14ac:dyDescent="0.25">
      <c r="A439" s="20">
        <v>43433</v>
      </c>
      <c r="B439" s="3">
        <v>333</v>
      </c>
      <c r="C439" s="3">
        <v>2.0699999999999998</v>
      </c>
      <c r="D439" s="3">
        <v>1.93</v>
      </c>
      <c r="E439" s="4">
        <v>-2.9</v>
      </c>
      <c r="F439" s="4">
        <v>-0.1</v>
      </c>
      <c r="G439" s="4">
        <v>-5.6</v>
      </c>
      <c r="H439" s="3">
        <v>99</v>
      </c>
      <c r="I439" s="3">
        <v>95.5</v>
      </c>
      <c r="J439" s="4">
        <v>0.3</v>
      </c>
      <c r="K439" s="4">
        <v>2.4</v>
      </c>
      <c r="L439" s="3">
        <v>0.99</v>
      </c>
      <c r="M439" s="3">
        <v>251.00000000000034</v>
      </c>
      <c r="N439" s="6">
        <v>-0.3</v>
      </c>
      <c r="O439" s="4">
        <v>-4.2</v>
      </c>
      <c r="P439" s="4">
        <v>-1</v>
      </c>
      <c r="Q439" s="4">
        <v>-12</v>
      </c>
      <c r="R439" s="4">
        <v>-0.3</v>
      </c>
      <c r="S439" s="4">
        <v>1.7</v>
      </c>
      <c r="T439" s="19">
        <v>0.57899999999999996</v>
      </c>
      <c r="U439" s="19">
        <v>2.7E-2</v>
      </c>
      <c r="V439" s="5">
        <f t="shared" si="15"/>
        <v>0</v>
      </c>
      <c r="W439" s="5">
        <f t="shared" si="14"/>
        <v>-999</v>
      </c>
      <c r="X439">
        <v>201811</v>
      </c>
      <c r="Y439">
        <v>2018</v>
      </c>
    </row>
    <row r="440" spans="1:25" x14ac:dyDescent="0.25">
      <c r="A440" s="20">
        <v>43434</v>
      </c>
      <c r="B440" s="3">
        <v>334</v>
      </c>
      <c r="C440" s="3">
        <v>2.63</v>
      </c>
      <c r="D440" s="3">
        <v>2.42</v>
      </c>
      <c r="E440" s="4">
        <v>-4</v>
      </c>
      <c r="F440" s="4">
        <v>-0.2</v>
      </c>
      <c r="G440" s="4">
        <v>-8</v>
      </c>
      <c r="H440" s="3">
        <v>98.9</v>
      </c>
      <c r="I440" s="3">
        <v>84.5</v>
      </c>
      <c r="J440" s="4">
        <v>0.3</v>
      </c>
      <c r="K440" s="4">
        <v>2.6</v>
      </c>
      <c r="L440" s="3">
        <v>0</v>
      </c>
      <c r="M440" s="3">
        <v>220</v>
      </c>
      <c r="N440" s="6">
        <v>-0.3</v>
      </c>
      <c r="O440" s="4">
        <v>-6.5</v>
      </c>
      <c r="P440" s="4">
        <v>-1.8</v>
      </c>
      <c r="Q440" s="4">
        <v>-16</v>
      </c>
      <c r="R440" s="4">
        <v>-0.3</v>
      </c>
      <c r="S440" s="4">
        <v>1.7</v>
      </c>
      <c r="T440" s="19">
        <v>0.50800000000000001</v>
      </c>
      <c r="U440" s="19">
        <v>9.2999999999999999E-2</v>
      </c>
      <c r="V440" s="5">
        <f t="shared" si="15"/>
        <v>220</v>
      </c>
      <c r="W440" s="5">
        <f t="shared" si="14"/>
        <v>-0.3</v>
      </c>
      <c r="X440">
        <v>201811</v>
      </c>
      <c r="Y440">
        <v>2018</v>
      </c>
    </row>
    <row r="441" spans="1:25" x14ac:dyDescent="0.25">
      <c r="A441" s="20">
        <v>43435</v>
      </c>
      <c r="B441" s="3">
        <v>335</v>
      </c>
      <c r="C441" s="3">
        <v>2.21</v>
      </c>
      <c r="D441" s="3">
        <v>2.06</v>
      </c>
      <c r="E441" s="4">
        <v>-4.7</v>
      </c>
      <c r="F441" s="4">
        <v>-1.5</v>
      </c>
      <c r="G441" s="4">
        <v>-5.9</v>
      </c>
      <c r="H441" s="3">
        <v>97.7</v>
      </c>
      <c r="I441" s="3">
        <v>85.5</v>
      </c>
      <c r="J441" s="4">
        <v>0.9</v>
      </c>
      <c r="K441" s="4">
        <v>4.4000000000000004</v>
      </c>
      <c r="L441" s="3">
        <v>0</v>
      </c>
      <c r="M441" s="3">
        <v>238</v>
      </c>
      <c r="N441" s="6">
        <v>-0.3</v>
      </c>
      <c r="O441" s="4">
        <v>-6.4</v>
      </c>
      <c r="P441" s="4">
        <v>-4.3</v>
      </c>
      <c r="Q441" s="4">
        <v>-10</v>
      </c>
      <c r="R441" s="4">
        <v>-0.3</v>
      </c>
      <c r="S441" s="4">
        <v>1.7</v>
      </c>
      <c r="T441" s="19">
        <v>0.46800000000000003</v>
      </c>
      <c r="U441" s="19">
        <v>7.9000000000000001E-2</v>
      </c>
      <c r="V441" s="5">
        <f t="shared" si="15"/>
        <v>0</v>
      </c>
      <c r="W441" s="5">
        <f t="shared" si="14"/>
        <v>-999</v>
      </c>
      <c r="X441">
        <v>201812</v>
      </c>
      <c r="Y441">
        <v>2018</v>
      </c>
    </row>
    <row r="442" spans="1:25" x14ac:dyDescent="0.25">
      <c r="A442" s="20">
        <v>43436</v>
      </c>
      <c r="B442" s="3">
        <v>336</v>
      </c>
      <c r="C442" s="3">
        <v>0.5</v>
      </c>
      <c r="D442" s="3">
        <v>0.46</v>
      </c>
      <c r="E442" s="4">
        <v>-6.8</v>
      </c>
      <c r="F442" s="4">
        <v>-5.9</v>
      </c>
      <c r="G442" s="4">
        <v>-8.3000000000000007</v>
      </c>
      <c r="H442" s="3">
        <v>96.8</v>
      </c>
      <c r="I442" s="3">
        <v>87.7</v>
      </c>
      <c r="J442" s="4">
        <v>1.1000000000000001</v>
      </c>
      <c r="K442" s="4">
        <v>3.9</v>
      </c>
      <c r="L442" s="3">
        <v>0</v>
      </c>
      <c r="M442" s="3">
        <v>241.00000000000011</v>
      </c>
      <c r="N442" s="6">
        <v>-0.4</v>
      </c>
      <c r="O442" s="4">
        <v>-7.3</v>
      </c>
      <c r="P442" s="4">
        <v>-6.2</v>
      </c>
      <c r="Q442" s="4">
        <v>-10.5</v>
      </c>
      <c r="R442" s="4">
        <v>-0.3</v>
      </c>
      <c r="S442" s="4">
        <v>1.7</v>
      </c>
      <c r="T442" s="19">
        <v>0.34499999999999997</v>
      </c>
      <c r="U442" s="19">
        <v>4.8000000000000001E-2</v>
      </c>
      <c r="V442" s="5">
        <f t="shared" si="15"/>
        <v>0</v>
      </c>
      <c r="W442" s="5">
        <f t="shared" si="14"/>
        <v>-999</v>
      </c>
      <c r="X442">
        <v>201812</v>
      </c>
      <c r="Y442">
        <v>2018</v>
      </c>
    </row>
    <row r="443" spans="1:25" x14ac:dyDescent="0.25">
      <c r="A443" s="20">
        <v>43437</v>
      </c>
      <c r="B443" s="3">
        <v>337</v>
      </c>
      <c r="C443" s="3">
        <v>3.33</v>
      </c>
      <c r="D443" s="3">
        <v>3.09</v>
      </c>
      <c r="E443" s="4">
        <v>-9.1999999999999993</v>
      </c>
      <c r="F443" s="4">
        <v>-4.2</v>
      </c>
      <c r="G443" s="4">
        <v>-14.1</v>
      </c>
      <c r="H443" s="3">
        <v>97.5</v>
      </c>
      <c r="I443" s="3">
        <v>69.3</v>
      </c>
      <c r="J443" s="4">
        <v>0.9</v>
      </c>
      <c r="K443" s="4">
        <v>4</v>
      </c>
      <c r="L443" s="3">
        <v>0</v>
      </c>
      <c r="M443" s="3">
        <v>227.00000000000031</v>
      </c>
      <c r="N443" s="6">
        <v>-0.3</v>
      </c>
      <c r="O443" s="4">
        <v>-12.8</v>
      </c>
      <c r="P443" s="4">
        <v>-7.1</v>
      </c>
      <c r="Q443" s="4">
        <v>-25.6</v>
      </c>
      <c r="R443" s="4">
        <v>-0.3</v>
      </c>
      <c r="S443" s="4">
        <v>1.7</v>
      </c>
      <c r="T443" s="19">
        <v>0.31</v>
      </c>
      <c r="U443" s="19">
        <v>0.13700000000000001</v>
      </c>
      <c r="V443" s="5">
        <f t="shared" si="15"/>
        <v>0</v>
      </c>
      <c r="W443" s="5">
        <f t="shared" si="14"/>
        <v>-999</v>
      </c>
      <c r="X443">
        <v>201812</v>
      </c>
      <c r="Y443">
        <v>2018</v>
      </c>
    </row>
    <row r="444" spans="1:25" x14ac:dyDescent="0.25">
      <c r="A444" s="20">
        <v>43438</v>
      </c>
      <c r="B444" s="3">
        <v>338</v>
      </c>
      <c r="C444" s="3">
        <v>4.6100000000000003</v>
      </c>
      <c r="D444" s="3">
        <v>3.66</v>
      </c>
      <c r="E444" s="4">
        <v>-15</v>
      </c>
      <c r="F444" s="4">
        <v>-3.1</v>
      </c>
      <c r="G444" s="4">
        <v>-21</v>
      </c>
      <c r="H444" s="3">
        <v>95.8</v>
      </c>
      <c r="I444" s="3">
        <v>59.2</v>
      </c>
      <c r="J444" s="4">
        <v>0.2</v>
      </c>
      <c r="K444" s="4">
        <v>2.4</v>
      </c>
      <c r="L444" s="3">
        <v>0</v>
      </c>
      <c r="M444" s="3">
        <v>233.00000000000009</v>
      </c>
      <c r="N444" s="6">
        <v>-0.6</v>
      </c>
      <c r="O444" s="4">
        <v>-25.5</v>
      </c>
      <c r="P444" s="4">
        <v>-13.6</v>
      </c>
      <c r="Q444" s="4">
        <v>-31.8</v>
      </c>
      <c r="R444" s="4">
        <v>-0.5</v>
      </c>
      <c r="S444" s="4">
        <v>1.6</v>
      </c>
      <c r="T444" s="19">
        <v>0.28799999999999998</v>
      </c>
      <c r="U444" s="19">
        <v>0.19800000000000001</v>
      </c>
      <c r="V444" s="5">
        <f t="shared" si="15"/>
        <v>0</v>
      </c>
      <c r="W444" s="5">
        <f t="shared" si="14"/>
        <v>-999</v>
      </c>
      <c r="X444">
        <v>201812</v>
      </c>
      <c r="Y444">
        <v>2018</v>
      </c>
    </row>
    <row r="445" spans="1:25" x14ac:dyDescent="0.25">
      <c r="A445" s="20">
        <v>43439</v>
      </c>
      <c r="B445" s="3">
        <v>339</v>
      </c>
      <c r="C445" s="3">
        <v>5.24</v>
      </c>
      <c r="D445" s="3">
        <v>3.49</v>
      </c>
      <c r="E445" s="4">
        <v>-13.7</v>
      </c>
      <c r="F445" s="4">
        <v>-5.9</v>
      </c>
      <c r="G445" s="4">
        <v>-20.3</v>
      </c>
      <c r="H445" s="3">
        <v>98.6</v>
      </c>
      <c r="I445" s="3">
        <v>66.8</v>
      </c>
      <c r="J445" s="4">
        <v>0.7</v>
      </c>
      <c r="K445" s="4">
        <v>4.5</v>
      </c>
      <c r="L445" s="3">
        <v>0</v>
      </c>
      <c r="M445" s="3">
        <v>240.00000000000023</v>
      </c>
      <c r="N445" s="6">
        <v>-0.8</v>
      </c>
      <c r="O445" s="4">
        <v>-21.6</v>
      </c>
      <c r="P445" s="4">
        <v>-12.9</v>
      </c>
      <c r="Q445" s="4">
        <v>-31.2</v>
      </c>
      <c r="R445" s="4">
        <v>-0.8</v>
      </c>
      <c r="S445" s="4">
        <v>1.6</v>
      </c>
      <c r="T445" s="19">
        <v>0.26300000000000001</v>
      </c>
      <c r="U445" s="19">
        <v>0.13</v>
      </c>
      <c r="V445" s="5">
        <f t="shared" si="15"/>
        <v>0</v>
      </c>
      <c r="W445" s="5">
        <f t="shared" si="14"/>
        <v>-999</v>
      </c>
      <c r="X445">
        <v>201812</v>
      </c>
      <c r="Y445">
        <v>2018</v>
      </c>
    </row>
    <row r="446" spans="1:25" x14ac:dyDescent="0.25">
      <c r="A446" s="20">
        <v>43440</v>
      </c>
      <c r="B446" s="3">
        <v>340</v>
      </c>
      <c r="C446" s="3">
        <v>6.56</v>
      </c>
      <c r="D446" s="3">
        <v>3.88</v>
      </c>
      <c r="E446" s="4">
        <v>-13.2</v>
      </c>
      <c r="F446" s="4">
        <v>-7.5</v>
      </c>
      <c r="G446" s="4">
        <v>-19.899999999999999</v>
      </c>
      <c r="H446" s="3">
        <v>95.9</v>
      </c>
      <c r="I446" s="3">
        <v>79.5</v>
      </c>
      <c r="J446" s="4">
        <v>1</v>
      </c>
      <c r="K446" s="4">
        <v>4.3</v>
      </c>
      <c r="L446" s="3">
        <v>0</v>
      </c>
      <c r="M446" s="3">
        <v>245</v>
      </c>
      <c r="N446" s="6">
        <v>-1</v>
      </c>
      <c r="O446" s="4">
        <v>-21.2</v>
      </c>
      <c r="P446" s="4">
        <v>-12</v>
      </c>
      <c r="Q446" s="4">
        <v>-31.4</v>
      </c>
      <c r="R446" s="4">
        <v>-1</v>
      </c>
      <c r="S446" s="4">
        <v>1.5</v>
      </c>
      <c r="T446" s="19">
        <v>0.27600000000000002</v>
      </c>
      <c r="U446" s="19">
        <v>7.0999999999999994E-2</v>
      </c>
      <c r="V446" s="5">
        <f t="shared" si="15"/>
        <v>0</v>
      </c>
      <c r="W446" s="5">
        <f t="shared" si="14"/>
        <v>-999</v>
      </c>
      <c r="X446">
        <v>201812</v>
      </c>
      <c r="Y446">
        <v>2018</v>
      </c>
    </row>
    <row r="447" spans="1:25" x14ac:dyDescent="0.25">
      <c r="A447" s="20">
        <v>43441</v>
      </c>
      <c r="B447" s="3">
        <v>341</v>
      </c>
      <c r="C447" s="3">
        <v>3.65</v>
      </c>
      <c r="D447" s="3">
        <v>2.93</v>
      </c>
      <c r="E447" s="4">
        <v>-11.6</v>
      </c>
      <c r="F447" s="4">
        <v>-10.4</v>
      </c>
      <c r="G447" s="4">
        <v>-15.2</v>
      </c>
      <c r="H447" s="3">
        <v>95.3</v>
      </c>
      <c r="I447" s="3">
        <v>85.9</v>
      </c>
      <c r="J447" s="4">
        <v>2</v>
      </c>
      <c r="K447" s="4">
        <v>4.5999999999999996</v>
      </c>
      <c r="L447" s="3">
        <v>0</v>
      </c>
      <c r="M447" s="3">
        <v>250</v>
      </c>
      <c r="N447" s="6">
        <v>-1</v>
      </c>
      <c r="O447" s="4">
        <v>-14.3</v>
      </c>
      <c r="P447" s="4">
        <v>-10.6</v>
      </c>
      <c r="Q447" s="4">
        <v>-23.5</v>
      </c>
      <c r="R447" s="4">
        <v>-1</v>
      </c>
      <c r="S447" s="4">
        <v>1.6</v>
      </c>
      <c r="T447" s="19">
        <v>0.23799999999999999</v>
      </c>
      <c r="U447" s="19">
        <v>3.9E-2</v>
      </c>
      <c r="V447" s="5">
        <f t="shared" si="15"/>
        <v>0</v>
      </c>
      <c r="W447" s="5">
        <f t="shared" si="14"/>
        <v>-999</v>
      </c>
      <c r="X447">
        <v>201812</v>
      </c>
      <c r="Y447">
        <v>2018</v>
      </c>
    </row>
    <row r="448" spans="1:25" x14ac:dyDescent="0.25">
      <c r="A448" s="20">
        <v>43442</v>
      </c>
      <c r="B448" s="3">
        <v>342</v>
      </c>
      <c r="C448" s="3">
        <v>1.85</v>
      </c>
      <c r="D448" s="3">
        <v>1.71</v>
      </c>
      <c r="E448" s="4">
        <v>-9.3000000000000007</v>
      </c>
      <c r="F448" s="4">
        <v>-7.7</v>
      </c>
      <c r="G448" s="4">
        <v>-13.6</v>
      </c>
      <c r="H448" s="3">
        <v>95.6</v>
      </c>
      <c r="I448" s="3">
        <v>89.3</v>
      </c>
      <c r="J448" s="4">
        <v>1.7</v>
      </c>
      <c r="K448" s="4">
        <v>3.9</v>
      </c>
      <c r="L448" s="3">
        <v>0</v>
      </c>
      <c r="M448" s="3">
        <v>253.00000000000011</v>
      </c>
      <c r="N448" s="6">
        <v>-0.8</v>
      </c>
      <c r="O448" s="4">
        <v>-10.3</v>
      </c>
      <c r="P448" s="4">
        <v>-7.6</v>
      </c>
      <c r="Q448" s="4">
        <v>-19.899999999999999</v>
      </c>
      <c r="R448" s="4">
        <v>-0.9</v>
      </c>
      <c r="S448" s="4">
        <v>1.5</v>
      </c>
      <c r="T448" s="19">
        <v>0.30499999999999999</v>
      </c>
      <c r="U448" s="19">
        <v>3.6999999999999998E-2</v>
      </c>
      <c r="V448" s="5">
        <f t="shared" si="15"/>
        <v>0</v>
      </c>
      <c r="W448" s="5">
        <f t="shared" si="14"/>
        <v>-999</v>
      </c>
      <c r="X448">
        <v>201812</v>
      </c>
      <c r="Y448">
        <v>2018</v>
      </c>
    </row>
    <row r="449" spans="1:25" x14ac:dyDescent="0.25">
      <c r="A449" s="20">
        <v>43443</v>
      </c>
      <c r="B449" s="3">
        <v>343</v>
      </c>
      <c r="C449" s="3">
        <v>0.9</v>
      </c>
      <c r="D449" s="3">
        <v>0.84</v>
      </c>
      <c r="E449" s="4">
        <v>-5.5</v>
      </c>
      <c r="F449" s="4">
        <v>-4.0999999999999996</v>
      </c>
      <c r="G449" s="4">
        <v>-7.7</v>
      </c>
      <c r="H449" s="3">
        <v>97.6</v>
      </c>
      <c r="I449" s="3">
        <v>95.3</v>
      </c>
      <c r="J449" s="4">
        <v>2.1</v>
      </c>
      <c r="K449" s="4">
        <v>4.4000000000000004</v>
      </c>
      <c r="L449" s="3">
        <v>6.05</v>
      </c>
      <c r="M449" s="3">
        <v>305</v>
      </c>
      <c r="N449" s="6">
        <v>-0.7</v>
      </c>
      <c r="O449" s="4">
        <v>-5.5</v>
      </c>
      <c r="P449" s="4">
        <v>-4.0999999999999996</v>
      </c>
      <c r="Q449" s="4">
        <v>-7.6</v>
      </c>
      <c r="R449" s="4">
        <v>-0.7</v>
      </c>
      <c r="S449" s="4">
        <v>1.4</v>
      </c>
      <c r="T449" s="19">
        <v>0.42899999999999999</v>
      </c>
      <c r="U449" s="19">
        <v>2.1000000000000001E-2</v>
      </c>
      <c r="V449" s="5">
        <f t="shared" si="15"/>
        <v>0</v>
      </c>
      <c r="W449" s="5">
        <f t="shared" si="14"/>
        <v>-999</v>
      </c>
      <c r="X449">
        <v>201812</v>
      </c>
      <c r="Y449">
        <v>2018</v>
      </c>
    </row>
    <row r="450" spans="1:25" x14ac:dyDescent="0.25">
      <c r="A450" s="20">
        <v>43444</v>
      </c>
      <c r="B450" s="3">
        <v>344</v>
      </c>
      <c r="C450" s="3">
        <v>3.09</v>
      </c>
      <c r="D450" s="3">
        <v>2.84</v>
      </c>
      <c r="E450" s="4">
        <v>-5.9</v>
      </c>
      <c r="F450" s="4">
        <v>-0.8</v>
      </c>
      <c r="G450" s="4">
        <v>-12.2</v>
      </c>
      <c r="H450" s="3">
        <v>98.4</v>
      </c>
      <c r="I450" s="3">
        <v>92.7</v>
      </c>
      <c r="J450" s="4">
        <v>0.7</v>
      </c>
      <c r="K450" s="4">
        <v>3.5</v>
      </c>
      <c r="L450" s="3">
        <v>1.43</v>
      </c>
      <c r="M450" s="3">
        <v>307.0000000000004</v>
      </c>
      <c r="N450" s="6">
        <v>-0.5</v>
      </c>
      <c r="O450" s="4">
        <v>-9.6</v>
      </c>
      <c r="P450" s="4">
        <v>-4</v>
      </c>
      <c r="Q450" s="4">
        <v>-21.7</v>
      </c>
      <c r="R450" s="4">
        <v>-0.6</v>
      </c>
      <c r="S450" s="4">
        <v>1.4</v>
      </c>
      <c r="T450" s="19">
        <v>0.53400000000000003</v>
      </c>
      <c r="U450" s="19">
        <v>4.2000000000000003E-2</v>
      </c>
      <c r="V450" s="5">
        <f t="shared" si="15"/>
        <v>0</v>
      </c>
      <c r="W450" s="5">
        <f t="shared" si="14"/>
        <v>-999</v>
      </c>
      <c r="X450">
        <v>201812</v>
      </c>
      <c r="Y450">
        <v>2018</v>
      </c>
    </row>
    <row r="451" spans="1:25" x14ac:dyDescent="0.25">
      <c r="A451" s="20">
        <v>43445</v>
      </c>
      <c r="B451" s="3">
        <v>345</v>
      </c>
      <c r="C451" s="3">
        <v>0.45</v>
      </c>
      <c r="D451" s="3">
        <v>0.42</v>
      </c>
      <c r="E451" s="4">
        <v>-5.5</v>
      </c>
      <c r="F451" s="4">
        <v>-3.9</v>
      </c>
      <c r="G451" s="4">
        <v>-7</v>
      </c>
      <c r="H451" s="3">
        <v>97.7</v>
      </c>
      <c r="I451" s="3">
        <v>95.8</v>
      </c>
      <c r="J451" s="4">
        <v>1.6</v>
      </c>
      <c r="K451" s="4">
        <v>4.4000000000000004</v>
      </c>
      <c r="L451" s="3">
        <v>6.38</v>
      </c>
      <c r="M451" s="3">
        <v>364.00000000000034</v>
      </c>
      <c r="N451" s="6">
        <v>-0.6</v>
      </c>
      <c r="O451" s="4">
        <v>-6.8</v>
      </c>
      <c r="P451" s="4">
        <v>-4.4000000000000004</v>
      </c>
      <c r="Q451" s="4">
        <v>-17.100000000000001</v>
      </c>
      <c r="R451" s="4">
        <v>-0.6</v>
      </c>
      <c r="S451" s="4">
        <v>1.4</v>
      </c>
      <c r="T451" s="19">
        <v>0.438</v>
      </c>
      <c r="U451" s="19">
        <v>1.9E-2</v>
      </c>
      <c r="V451" s="5">
        <f t="shared" si="15"/>
        <v>0</v>
      </c>
      <c r="W451" s="5">
        <f t="shared" si="14"/>
        <v>-999</v>
      </c>
      <c r="X451">
        <v>201812</v>
      </c>
      <c r="Y451">
        <v>2018</v>
      </c>
    </row>
    <row r="452" spans="1:25" x14ac:dyDescent="0.25">
      <c r="A452" s="20">
        <v>43446</v>
      </c>
      <c r="B452" s="3">
        <v>346</v>
      </c>
      <c r="C452" s="3">
        <v>1.64</v>
      </c>
      <c r="D452" s="3">
        <v>1.53</v>
      </c>
      <c r="E452" s="4">
        <v>-4.8</v>
      </c>
      <c r="F452" s="4">
        <v>-3.7</v>
      </c>
      <c r="G452" s="4">
        <v>-6.1</v>
      </c>
      <c r="H452" s="3">
        <v>97.3</v>
      </c>
      <c r="I452" s="3">
        <v>82.7</v>
      </c>
      <c r="J452" s="4">
        <v>1.9</v>
      </c>
      <c r="K452" s="4">
        <v>6.3</v>
      </c>
      <c r="L452" s="3">
        <v>0</v>
      </c>
      <c r="M452" s="3">
        <v>347</v>
      </c>
      <c r="N452" s="6">
        <v>-0.5</v>
      </c>
      <c r="O452" s="4">
        <v>-7.3</v>
      </c>
      <c r="P452" s="4">
        <v>-4.5</v>
      </c>
      <c r="Q452" s="4">
        <v>-12.4</v>
      </c>
      <c r="R452" s="4">
        <v>-0.5</v>
      </c>
      <c r="S452" s="4">
        <v>1.4</v>
      </c>
      <c r="T452" s="19">
        <v>0.38400000000000001</v>
      </c>
      <c r="U452" s="19">
        <v>0.08</v>
      </c>
      <c r="V452" s="5">
        <f t="shared" si="15"/>
        <v>0</v>
      </c>
      <c r="W452" s="5">
        <f t="shared" si="14"/>
        <v>-999</v>
      </c>
      <c r="X452">
        <v>201812</v>
      </c>
      <c r="Y452">
        <v>2018</v>
      </c>
    </row>
    <row r="453" spans="1:25" x14ac:dyDescent="0.25">
      <c r="A453" s="20">
        <v>43447</v>
      </c>
      <c r="B453" s="3">
        <v>347</v>
      </c>
      <c r="C453" s="3">
        <v>1.03</v>
      </c>
      <c r="D453" s="3">
        <v>0.95</v>
      </c>
      <c r="E453" s="4">
        <v>-2.8</v>
      </c>
      <c r="F453" s="4">
        <v>-0.8</v>
      </c>
      <c r="G453" s="4">
        <v>-3.8</v>
      </c>
      <c r="H453" s="3">
        <v>98.8</v>
      </c>
      <c r="I453" s="3">
        <v>92</v>
      </c>
      <c r="J453" s="4">
        <v>2</v>
      </c>
      <c r="K453" s="4">
        <v>6.3</v>
      </c>
      <c r="L453" s="3">
        <v>0</v>
      </c>
      <c r="M453" s="3">
        <v>340</v>
      </c>
      <c r="N453" s="6">
        <v>-0.5</v>
      </c>
      <c r="O453" s="4">
        <v>-3.2</v>
      </c>
      <c r="P453" s="4">
        <v>-1.5</v>
      </c>
      <c r="Q453" s="4">
        <v>-4.7</v>
      </c>
      <c r="R453" s="4">
        <v>-0.5</v>
      </c>
      <c r="S453" s="4">
        <v>1.3</v>
      </c>
      <c r="T453" s="19">
        <v>0.53</v>
      </c>
      <c r="U453" s="19">
        <v>4.5999999999999999E-2</v>
      </c>
      <c r="V453" s="5">
        <f t="shared" si="15"/>
        <v>0</v>
      </c>
      <c r="W453" s="5">
        <f t="shared" ref="W453:W516" si="16">IF(V453&gt;0,N453,-999)</f>
        <v>-999</v>
      </c>
      <c r="X453">
        <v>201812</v>
      </c>
      <c r="Y453">
        <v>2018</v>
      </c>
    </row>
    <row r="454" spans="1:25" x14ac:dyDescent="0.25">
      <c r="A454" s="20">
        <v>43448</v>
      </c>
      <c r="B454" s="3">
        <v>348</v>
      </c>
      <c r="C454" s="3">
        <v>2.17</v>
      </c>
      <c r="D454" s="3">
        <v>2.0099999999999998</v>
      </c>
      <c r="E454" s="4">
        <v>-2.4</v>
      </c>
      <c r="F454" s="4">
        <v>0.2</v>
      </c>
      <c r="G454" s="4">
        <v>-4.5999999999999996</v>
      </c>
      <c r="H454" s="3">
        <v>97.4</v>
      </c>
      <c r="I454" s="3">
        <v>55.3</v>
      </c>
      <c r="J454" s="4">
        <v>2.2999999999999998</v>
      </c>
      <c r="K454" s="4">
        <v>6.1</v>
      </c>
      <c r="L454" s="3">
        <v>0</v>
      </c>
      <c r="M454" s="3">
        <v>334.99999999999994</v>
      </c>
      <c r="N454" s="6">
        <v>-0.5</v>
      </c>
      <c r="O454" s="4">
        <v>-6.5</v>
      </c>
      <c r="P454" s="4">
        <v>-3</v>
      </c>
      <c r="Q454" s="4">
        <v>-12.8</v>
      </c>
      <c r="R454" s="4">
        <v>-0.5</v>
      </c>
      <c r="S454" s="4">
        <v>1.3</v>
      </c>
      <c r="T454" s="19">
        <v>0.34300000000000003</v>
      </c>
      <c r="U454" s="19">
        <v>0.27700000000000002</v>
      </c>
      <c r="V454" s="5">
        <f t="shared" ref="V454:V517" si="17">IF(X454&lt;X455,M454,0)</f>
        <v>0</v>
      </c>
      <c r="W454" s="5">
        <f t="shared" si="16"/>
        <v>-999</v>
      </c>
      <c r="X454">
        <v>201812</v>
      </c>
      <c r="Y454">
        <v>2018</v>
      </c>
    </row>
    <row r="455" spans="1:25" x14ac:dyDescent="0.25">
      <c r="A455" s="20">
        <v>43449</v>
      </c>
      <c r="B455" s="3">
        <v>349</v>
      </c>
      <c r="C455" s="3">
        <v>4.0199999999999996</v>
      </c>
      <c r="D455" s="3">
        <v>3.36</v>
      </c>
      <c r="E455" s="4">
        <v>-4.5</v>
      </c>
      <c r="F455" s="4">
        <v>0.6</v>
      </c>
      <c r="G455" s="4">
        <v>-9.6999999999999993</v>
      </c>
      <c r="H455" s="3">
        <v>94.4</v>
      </c>
      <c r="I455" s="3">
        <v>50.2</v>
      </c>
      <c r="J455" s="4">
        <v>2</v>
      </c>
      <c r="K455" s="4">
        <v>6.3</v>
      </c>
      <c r="L455" s="3">
        <v>1.87</v>
      </c>
      <c r="M455" s="3">
        <v>343</v>
      </c>
      <c r="N455" s="6">
        <v>-0.5</v>
      </c>
      <c r="O455" s="4">
        <v>-10.1</v>
      </c>
      <c r="P455" s="4">
        <v>-4.8</v>
      </c>
      <c r="Q455" s="4">
        <v>-20.8</v>
      </c>
      <c r="R455" s="4">
        <v>-0.4</v>
      </c>
      <c r="S455" s="4">
        <v>1.3</v>
      </c>
      <c r="T455" s="19">
        <v>0.32</v>
      </c>
      <c r="U455" s="19">
        <v>0.318</v>
      </c>
      <c r="V455" s="5">
        <f t="shared" si="17"/>
        <v>0</v>
      </c>
      <c r="W455" s="5">
        <f t="shared" si="16"/>
        <v>-999</v>
      </c>
      <c r="X455">
        <v>201812</v>
      </c>
      <c r="Y455">
        <v>2018</v>
      </c>
    </row>
    <row r="456" spans="1:25" x14ac:dyDescent="0.25">
      <c r="A456" s="20">
        <v>43450</v>
      </c>
      <c r="B456" s="3">
        <v>350</v>
      </c>
      <c r="C456" s="3">
        <v>1.1000000000000001</v>
      </c>
      <c r="D456" s="3">
        <v>0.92</v>
      </c>
      <c r="E456" s="4">
        <v>-1.3</v>
      </c>
      <c r="F456" s="4">
        <v>1.2</v>
      </c>
      <c r="G456" s="4">
        <v>-5.7</v>
      </c>
      <c r="H456" s="3">
        <v>98.5</v>
      </c>
      <c r="I456" s="3">
        <v>85.7</v>
      </c>
      <c r="J456" s="4">
        <v>2.2000000000000002</v>
      </c>
      <c r="K456" s="4">
        <v>7.3</v>
      </c>
      <c r="L456" s="3">
        <v>3.2</v>
      </c>
      <c r="M456" s="3">
        <v>365.00000000000023</v>
      </c>
      <c r="N456" s="6">
        <v>-0.5</v>
      </c>
      <c r="O456" s="4">
        <v>-2.4</v>
      </c>
      <c r="P456" s="4">
        <v>0</v>
      </c>
      <c r="Q456" s="4">
        <v>-7.2</v>
      </c>
      <c r="R456" s="4">
        <v>-0.5</v>
      </c>
      <c r="S456" s="4">
        <v>1.3</v>
      </c>
      <c r="T456" s="19">
        <v>0.57099999999999995</v>
      </c>
      <c r="U456" s="19">
        <v>9.5000000000000001E-2</v>
      </c>
      <c r="V456" s="5">
        <f t="shared" si="17"/>
        <v>0</v>
      </c>
      <c r="W456" s="5">
        <f t="shared" si="16"/>
        <v>-999</v>
      </c>
      <c r="X456">
        <v>201812</v>
      </c>
      <c r="Y456">
        <v>2018</v>
      </c>
    </row>
    <row r="457" spans="1:25" x14ac:dyDescent="0.25">
      <c r="A457" s="20">
        <v>43451</v>
      </c>
      <c r="B457" s="3">
        <v>351</v>
      </c>
      <c r="C457" s="3">
        <v>2.66</v>
      </c>
      <c r="D457" s="3">
        <v>2.42</v>
      </c>
      <c r="E457" s="4">
        <v>-1.8</v>
      </c>
      <c r="F457" s="4">
        <v>1.8</v>
      </c>
      <c r="G457" s="4">
        <v>-7.9</v>
      </c>
      <c r="H457" s="3">
        <v>99.6</v>
      </c>
      <c r="I457" s="3">
        <v>72.7</v>
      </c>
      <c r="J457" s="4">
        <v>1.6</v>
      </c>
      <c r="K457" s="4">
        <v>7.8</v>
      </c>
      <c r="L457" s="3">
        <v>1.76</v>
      </c>
      <c r="M457" s="3">
        <v>365.00000000000023</v>
      </c>
      <c r="N457" s="6">
        <v>-0.4</v>
      </c>
      <c r="O457" s="4">
        <v>-5.8</v>
      </c>
      <c r="P457" s="4">
        <v>-0.4</v>
      </c>
      <c r="Q457" s="4">
        <v>-19.100000000000001</v>
      </c>
      <c r="R457" s="4">
        <v>-0.4</v>
      </c>
      <c r="S457" s="4">
        <v>1.3</v>
      </c>
      <c r="T457" s="19">
        <v>0.505</v>
      </c>
      <c r="U457" s="19">
        <v>0.19</v>
      </c>
      <c r="V457" s="5">
        <f t="shared" si="17"/>
        <v>0</v>
      </c>
      <c r="W457" s="5">
        <f t="shared" si="16"/>
        <v>-999</v>
      </c>
      <c r="X457">
        <v>201812</v>
      </c>
      <c r="Y457">
        <v>2018</v>
      </c>
    </row>
    <row r="458" spans="1:25" x14ac:dyDescent="0.25">
      <c r="A458" s="20">
        <v>43452</v>
      </c>
      <c r="B458" s="3">
        <v>352</v>
      </c>
      <c r="C458" s="3">
        <v>2.0099999999999998</v>
      </c>
      <c r="D458" s="3">
        <v>1.83</v>
      </c>
      <c r="E458" s="4">
        <v>-1.6</v>
      </c>
      <c r="F458" s="4">
        <v>1.1000000000000001</v>
      </c>
      <c r="G458" s="4">
        <v>-4.0999999999999996</v>
      </c>
      <c r="H458" s="3">
        <v>97.8</v>
      </c>
      <c r="I458" s="3">
        <v>79.8</v>
      </c>
      <c r="J458" s="4">
        <v>1.5</v>
      </c>
      <c r="K458" s="4">
        <v>6.2</v>
      </c>
      <c r="L458" s="3">
        <v>1.43</v>
      </c>
      <c r="M458" s="3">
        <v>374.00000000000011</v>
      </c>
      <c r="N458" s="6">
        <v>-0.4</v>
      </c>
      <c r="O458" s="4">
        <v>-4.5</v>
      </c>
      <c r="P458" s="4">
        <v>-0.1</v>
      </c>
      <c r="Q458" s="4">
        <v>-14.4</v>
      </c>
      <c r="R458" s="4">
        <v>-0.4</v>
      </c>
      <c r="S458" s="4">
        <v>1.3</v>
      </c>
      <c r="T458" s="19">
        <v>0.52800000000000002</v>
      </c>
      <c r="U458" s="19">
        <v>0.13400000000000001</v>
      </c>
      <c r="V458" s="5">
        <f t="shared" si="17"/>
        <v>0</v>
      </c>
      <c r="W458" s="5">
        <f t="shared" si="16"/>
        <v>-999</v>
      </c>
      <c r="X458">
        <v>201812</v>
      </c>
      <c r="Y458">
        <v>2018</v>
      </c>
    </row>
    <row r="459" spans="1:25" x14ac:dyDescent="0.25">
      <c r="A459" s="20">
        <v>43453</v>
      </c>
      <c r="B459" s="3">
        <v>353</v>
      </c>
      <c r="C459" s="3">
        <v>3.05</v>
      </c>
      <c r="D459" s="3">
        <v>2.64</v>
      </c>
      <c r="E459" s="4">
        <v>-3.1</v>
      </c>
      <c r="F459" s="4">
        <v>1.4</v>
      </c>
      <c r="G459" s="4">
        <v>-7.9</v>
      </c>
      <c r="H459" s="3">
        <v>97.7</v>
      </c>
      <c r="I459" s="3">
        <v>62.7</v>
      </c>
      <c r="J459" s="4">
        <v>1.5</v>
      </c>
      <c r="K459" s="4">
        <v>5.6</v>
      </c>
      <c r="L459" s="3">
        <v>0</v>
      </c>
      <c r="M459" s="3">
        <v>373.00000000000023</v>
      </c>
      <c r="N459" s="6">
        <v>-0.4</v>
      </c>
      <c r="O459" s="4">
        <v>-8.8000000000000007</v>
      </c>
      <c r="P459" s="4">
        <v>-4.2</v>
      </c>
      <c r="Q459" s="4">
        <v>-19.5</v>
      </c>
      <c r="R459" s="4">
        <v>-0.4</v>
      </c>
      <c r="S459" s="4">
        <v>1.3</v>
      </c>
      <c r="T459" s="19">
        <v>0.42399999999999999</v>
      </c>
      <c r="U459" s="19">
        <v>0.252</v>
      </c>
      <c r="V459" s="5">
        <f t="shared" si="17"/>
        <v>0</v>
      </c>
      <c r="W459" s="5">
        <f t="shared" si="16"/>
        <v>-999</v>
      </c>
      <c r="X459">
        <v>201812</v>
      </c>
      <c r="Y459">
        <v>2018</v>
      </c>
    </row>
    <row r="460" spans="1:25" x14ac:dyDescent="0.25">
      <c r="A460" s="20">
        <v>43454</v>
      </c>
      <c r="B460" s="3">
        <v>354</v>
      </c>
      <c r="C460" s="3">
        <v>0.83</v>
      </c>
      <c r="D460" s="3">
        <v>0.7</v>
      </c>
      <c r="E460" s="4">
        <v>-1.8</v>
      </c>
      <c r="F460" s="4">
        <v>2</v>
      </c>
      <c r="G460" s="4">
        <v>-4.3</v>
      </c>
      <c r="H460" s="3">
        <v>97.8</v>
      </c>
      <c r="I460" s="3">
        <v>66.599999999999994</v>
      </c>
      <c r="J460" s="4">
        <v>2.5</v>
      </c>
      <c r="K460" s="4">
        <v>8.1</v>
      </c>
      <c r="L460" s="3">
        <v>0</v>
      </c>
      <c r="M460" s="3">
        <v>377.00000000000023</v>
      </c>
      <c r="N460" s="6">
        <v>-0.5</v>
      </c>
      <c r="O460" s="4">
        <v>-3.7</v>
      </c>
      <c r="P460" s="4">
        <v>0.2</v>
      </c>
      <c r="Q460" s="4">
        <v>-9.5</v>
      </c>
      <c r="R460" s="4">
        <v>-0.4</v>
      </c>
      <c r="S460" s="4">
        <v>1.3</v>
      </c>
      <c r="T460" s="19">
        <v>0.47</v>
      </c>
      <c r="U460" s="19">
        <v>0.23599999999999999</v>
      </c>
      <c r="V460" s="5">
        <f t="shared" si="17"/>
        <v>0</v>
      </c>
      <c r="W460" s="5">
        <f t="shared" si="16"/>
        <v>-999</v>
      </c>
      <c r="X460">
        <v>201812</v>
      </c>
      <c r="Y460">
        <v>2018</v>
      </c>
    </row>
    <row r="461" spans="1:25" x14ac:dyDescent="0.25">
      <c r="A461" s="20">
        <v>43455</v>
      </c>
      <c r="B461" s="3">
        <v>355</v>
      </c>
      <c r="C461" s="3">
        <v>1.24</v>
      </c>
      <c r="D461" s="3">
        <v>1.03</v>
      </c>
      <c r="E461" s="4">
        <v>-7.4</v>
      </c>
      <c r="F461" s="4">
        <v>-3.8</v>
      </c>
      <c r="G461" s="4">
        <v>-12.2</v>
      </c>
      <c r="H461" s="3">
        <v>93.7</v>
      </c>
      <c r="I461" s="3">
        <v>65.2</v>
      </c>
      <c r="J461" s="4">
        <v>1.9</v>
      </c>
      <c r="K461" s="4">
        <v>7.6</v>
      </c>
      <c r="L461" s="3">
        <v>0</v>
      </c>
      <c r="M461" s="3">
        <v>365.00000000000023</v>
      </c>
      <c r="N461" s="6">
        <v>-0.5</v>
      </c>
      <c r="O461" s="4">
        <v>-9.6</v>
      </c>
      <c r="P461" s="4">
        <v>-5.9</v>
      </c>
      <c r="Q461" s="4">
        <v>-20.6</v>
      </c>
      <c r="R461" s="4">
        <v>-0.5</v>
      </c>
      <c r="S461" s="4">
        <v>1.3</v>
      </c>
      <c r="T461" s="19">
        <v>0.30099999999999999</v>
      </c>
      <c r="U461" s="19">
        <v>0.16</v>
      </c>
      <c r="V461" s="5">
        <f t="shared" si="17"/>
        <v>0</v>
      </c>
      <c r="W461" s="5">
        <f t="shared" si="16"/>
        <v>-999</v>
      </c>
      <c r="X461">
        <v>201812</v>
      </c>
      <c r="Y461">
        <v>2018</v>
      </c>
    </row>
    <row r="462" spans="1:25" x14ac:dyDescent="0.25">
      <c r="A462" s="20">
        <v>43456</v>
      </c>
      <c r="B462" s="3">
        <v>356</v>
      </c>
      <c r="C462" s="3">
        <v>2.15</v>
      </c>
      <c r="D462" s="3">
        <v>1.84</v>
      </c>
      <c r="E462" s="4">
        <v>-11.6</v>
      </c>
      <c r="F462" s="4">
        <v>-7</v>
      </c>
      <c r="G462" s="4">
        <v>-19.600000000000001</v>
      </c>
      <c r="H462" s="3">
        <v>96.8</v>
      </c>
      <c r="I462" s="3">
        <v>80.2</v>
      </c>
      <c r="J462" s="4">
        <v>1.7</v>
      </c>
      <c r="K462" s="4">
        <v>6.8</v>
      </c>
      <c r="L462" s="3">
        <v>3.63</v>
      </c>
      <c r="M462" s="3">
        <v>413.00000000000023</v>
      </c>
      <c r="N462" s="6">
        <v>-0.5</v>
      </c>
      <c r="O462" s="4">
        <v>-15.4</v>
      </c>
      <c r="P462" s="4">
        <v>-7.6</v>
      </c>
      <c r="Q462" s="4">
        <v>-29.3</v>
      </c>
      <c r="R462" s="4">
        <v>-0.5</v>
      </c>
      <c r="S462" s="4">
        <v>1.2</v>
      </c>
      <c r="T462" s="19">
        <v>0.28999999999999998</v>
      </c>
      <c r="U462" s="19">
        <v>7.1999999999999995E-2</v>
      </c>
      <c r="V462" s="5">
        <f t="shared" si="17"/>
        <v>0</v>
      </c>
      <c r="W462" s="5">
        <f t="shared" si="16"/>
        <v>-999</v>
      </c>
      <c r="X462">
        <v>201812</v>
      </c>
      <c r="Y462">
        <v>2018</v>
      </c>
    </row>
    <row r="463" spans="1:25" x14ac:dyDescent="0.25">
      <c r="A463" s="20">
        <v>43457</v>
      </c>
      <c r="B463" s="3">
        <v>357</v>
      </c>
      <c r="C463" s="3">
        <v>2.39</v>
      </c>
      <c r="D463" s="3">
        <v>2.0299999999999998</v>
      </c>
      <c r="E463" s="4">
        <v>-7.2</v>
      </c>
      <c r="F463" s="4">
        <v>-5.4</v>
      </c>
      <c r="G463" s="4">
        <v>-8.9</v>
      </c>
      <c r="H463" s="3">
        <v>96.5</v>
      </c>
      <c r="I463" s="3">
        <v>93.6</v>
      </c>
      <c r="J463" s="4">
        <v>1.4</v>
      </c>
      <c r="K463" s="4">
        <v>4.5</v>
      </c>
      <c r="L463" s="3">
        <v>0</v>
      </c>
      <c r="M463" s="3">
        <v>400.00000000000034</v>
      </c>
      <c r="N463" s="6">
        <v>-0.6</v>
      </c>
      <c r="O463" s="4">
        <v>-8.1</v>
      </c>
      <c r="P463" s="4">
        <v>-4.8</v>
      </c>
      <c r="Q463" s="4">
        <v>-13.3</v>
      </c>
      <c r="R463" s="4">
        <v>-0.5</v>
      </c>
      <c r="S463" s="4">
        <v>1.2</v>
      </c>
      <c r="T463" s="19">
        <v>0.38200000000000001</v>
      </c>
      <c r="U463" s="19">
        <v>2.5999999999999999E-2</v>
      </c>
      <c r="V463" s="5">
        <f t="shared" si="17"/>
        <v>0</v>
      </c>
      <c r="W463" s="5">
        <f t="shared" si="16"/>
        <v>-999</v>
      </c>
      <c r="X463">
        <v>201812</v>
      </c>
      <c r="Y463">
        <v>2018</v>
      </c>
    </row>
    <row r="464" spans="1:25" x14ac:dyDescent="0.25">
      <c r="A464" s="20">
        <v>43458</v>
      </c>
      <c r="B464" s="3">
        <v>358</v>
      </c>
      <c r="C464" s="3">
        <v>1.91</v>
      </c>
      <c r="D464" s="3">
        <v>1.63</v>
      </c>
      <c r="E464" s="4">
        <v>-8.1999999999999993</v>
      </c>
      <c r="F464" s="4">
        <v>-2.6</v>
      </c>
      <c r="G464" s="4">
        <v>-14.1</v>
      </c>
      <c r="H464" s="3">
        <v>97.4</v>
      </c>
      <c r="I464" s="3">
        <v>89.5</v>
      </c>
      <c r="J464" s="4">
        <v>0.1</v>
      </c>
      <c r="K464" s="4">
        <v>1.8</v>
      </c>
      <c r="L464" s="3">
        <v>0</v>
      </c>
      <c r="M464" s="3">
        <v>385.00000000000023</v>
      </c>
      <c r="N464" s="6">
        <v>-0.5</v>
      </c>
      <c r="O464" s="4">
        <v>-12.6</v>
      </c>
      <c r="P464" s="4">
        <v>-5.2</v>
      </c>
      <c r="Q464" s="4">
        <v>-24.9</v>
      </c>
      <c r="R464" s="4">
        <v>-0.5</v>
      </c>
      <c r="S464" s="4">
        <v>1.2</v>
      </c>
      <c r="T464" s="19">
        <v>0.45100000000000001</v>
      </c>
      <c r="U464" s="19">
        <v>5.2999999999999999E-2</v>
      </c>
      <c r="V464" s="5">
        <f t="shared" si="17"/>
        <v>0</v>
      </c>
      <c r="W464" s="5">
        <f t="shared" si="16"/>
        <v>-999</v>
      </c>
      <c r="X464">
        <v>201812</v>
      </c>
      <c r="Y464">
        <v>2018</v>
      </c>
    </row>
    <row r="465" spans="1:25" x14ac:dyDescent="0.25">
      <c r="A465" s="20">
        <v>43459</v>
      </c>
      <c r="B465" s="3">
        <v>359</v>
      </c>
      <c r="C465" s="3">
        <v>3.18</v>
      </c>
      <c r="D465" s="3">
        <v>2.76</v>
      </c>
      <c r="E465" s="4">
        <v>-10.4</v>
      </c>
      <c r="F465" s="4">
        <v>-2.8</v>
      </c>
      <c r="G465" s="4">
        <v>-17.2</v>
      </c>
      <c r="H465" s="3">
        <v>96.9</v>
      </c>
      <c r="I465" s="3">
        <v>82.8</v>
      </c>
      <c r="J465" s="4">
        <v>0.4</v>
      </c>
      <c r="K465" s="4">
        <v>3.9</v>
      </c>
      <c r="L465" s="3">
        <v>0</v>
      </c>
      <c r="M465" s="3">
        <v>384.00000000000034</v>
      </c>
      <c r="N465" s="6">
        <v>-0.5</v>
      </c>
      <c r="O465" s="4">
        <v>-16.600000000000001</v>
      </c>
      <c r="P465" s="4">
        <v>-5.3</v>
      </c>
      <c r="Q465" s="4">
        <v>-27.8</v>
      </c>
      <c r="R465" s="4">
        <v>-0.5</v>
      </c>
      <c r="S465" s="4">
        <v>1.2</v>
      </c>
      <c r="T465" s="19">
        <v>0.41099999999999998</v>
      </c>
      <c r="U465" s="19">
        <v>8.5000000000000006E-2</v>
      </c>
      <c r="V465" s="5">
        <f t="shared" si="17"/>
        <v>0</v>
      </c>
      <c r="W465" s="5">
        <f t="shared" si="16"/>
        <v>-999</v>
      </c>
      <c r="X465">
        <v>201812</v>
      </c>
      <c r="Y465">
        <v>2018</v>
      </c>
    </row>
    <row r="466" spans="1:25" x14ac:dyDescent="0.25">
      <c r="A466" s="20">
        <v>43460</v>
      </c>
      <c r="B466" s="3">
        <v>360</v>
      </c>
      <c r="C466" s="3">
        <v>1.4</v>
      </c>
      <c r="D466" s="3">
        <v>1.1399999999999999</v>
      </c>
      <c r="E466" s="4">
        <v>-9.4</v>
      </c>
      <c r="F466" s="4">
        <v>-7.8</v>
      </c>
      <c r="G466" s="4">
        <v>-15.2</v>
      </c>
      <c r="H466" s="3">
        <v>95.8</v>
      </c>
      <c r="I466" s="3">
        <v>88.3</v>
      </c>
      <c r="J466" s="4">
        <v>1</v>
      </c>
      <c r="K466" s="4">
        <v>4</v>
      </c>
      <c r="L466" s="3">
        <v>8.69</v>
      </c>
      <c r="M466" s="3">
        <v>470</v>
      </c>
      <c r="N466" s="6">
        <v>-0.6</v>
      </c>
      <c r="O466" s="4">
        <v>-10.6</v>
      </c>
      <c r="P466" s="4">
        <v>-8.1</v>
      </c>
      <c r="Q466" s="4">
        <v>-23.6</v>
      </c>
      <c r="R466" s="4">
        <v>-0.6</v>
      </c>
      <c r="S466" s="4">
        <v>1.2</v>
      </c>
      <c r="T466" s="19">
        <v>0.3</v>
      </c>
      <c r="U466" s="19">
        <v>0.04</v>
      </c>
      <c r="V466" s="5">
        <f t="shared" si="17"/>
        <v>0</v>
      </c>
      <c r="W466" s="5">
        <f t="shared" si="16"/>
        <v>-999</v>
      </c>
      <c r="X466">
        <v>201812</v>
      </c>
      <c r="Y466">
        <v>2018</v>
      </c>
    </row>
    <row r="467" spans="1:25" x14ac:dyDescent="0.25">
      <c r="A467" s="20">
        <v>43461</v>
      </c>
      <c r="B467" s="3">
        <v>361</v>
      </c>
      <c r="C467" s="3">
        <v>1.1399999999999999</v>
      </c>
      <c r="D467" s="3">
        <v>1.06</v>
      </c>
      <c r="E467" s="4">
        <v>-8.5</v>
      </c>
      <c r="F467" s="4">
        <v>-6.8</v>
      </c>
      <c r="G467" s="4">
        <v>-16.899999999999999</v>
      </c>
      <c r="H467" s="3">
        <v>96.5</v>
      </c>
      <c r="I467" s="3">
        <v>88</v>
      </c>
      <c r="J467" s="4">
        <v>1.2</v>
      </c>
      <c r="K467" s="4">
        <v>4.9000000000000004</v>
      </c>
      <c r="L467" s="3">
        <v>1.21</v>
      </c>
      <c r="M467" s="3">
        <v>472.00000000000017</v>
      </c>
      <c r="N467" s="6">
        <v>-0.6</v>
      </c>
      <c r="O467" s="4">
        <v>-11.3</v>
      </c>
      <c r="P467" s="4">
        <v>-7.5</v>
      </c>
      <c r="Q467" s="4">
        <v>-28</v>
      </c>
      <c r="R467" s="4">
        <v>-0.6</v>
      </c>
      <c r="S467" s="4">
        <v>1.2</v>
      </c>
      <c r="T467" s="19">
        <v>0.32300000000000001</v>
      </c>
      <c r="U467" s="19">
        <v>4.3999999999999997E-2</v>
      </c>
      <c r="V467" s="5">
        <f t="shared" si="17"/>
        <v>0</v>
      </c>
      <c r="W467" s="5">
        <f t="shared" si="16"/>
        <v>-999</v>
      </c>
      <c r="X467">
        <v>201812</v>
      </c>
      <c r="Y467">
        <v>2018</v>
      </c>
    </row>
    <row r="468" spans="1:25" x14ac:dyDescent="0.25">
      <c r="A468" s="20">
        <v>43462</v>
      </c>
      <c r="B468" s="3">
        <v>362</v>
      </c>
      <c r="C468" s="3">
        <v>1.52</v>
      </c>
      <c r="D468" s="3">
        <v>1.41</v>
      </c>
      <c r="E468" s="4">
        <v>-11.8</v>
      </c>
      <c r="F468" s="4">
        <v>-7.7</v>
      </c>
      <c r="G468" s="4">
        <v>-19</v>
      </c>
      <c r="H468" s="3">
        <v>94.7</v>
      </c>
      <c r="I468" s="3">
        <v>86.1</v>
      </c>
      <c r="J468" s="4">
        <v>0.4</v>
      </c>
      <c r="K468" s="4">
        <v>2.2999999999999998</v>
      </c>
      <c r="L468" s="3">
        <v>17.489999999999998</v>
      </c>
      <c r="M468" s="3">
        <v>627.00000000000023</v>
      </c>
      <c r="N468" s="6">
        <v>-2.8</v>
      </c>
      <c r="O468" s="4">
        <v>-14.6</v>
      </c>
      <c r="P468" s="4">
        <v>-7.7</v>
      </c>
      <c r="Q468" s="4">
        <v>-29.8</v>
      </c>
      <c r="R468" s="4">
        <v>-0.5</v>
      </c>
      <c r="S468" s="4">
        <v>1.2</v>
      </c>
      <c r="T468" s="19">
        <v>0.29499999999999998</v>
      </c>
      <c r="U468" s="19">
        <v>4.8000000000000001E-2</v>
      </c>
      <c r="V468" s="5">
        <f t="shared" si="17"/>
        <v>0</v>
      </c>
      <c r="W468" s="5">
        <f t="shared" si="16"/>
        <v>-999</v>
      </c>
      <c r="X468">
        <v>201812</v>
      </c>
      <c r="Y468">
        <v>2018</v>
      </c>
    </row>
    <row r="469" spans="1:25" x14ac:dyDescent="0.25">
      <c r="A469" s="20">
        <v>43463</v>
      </c>
      <c r="B469" s="3">
        <v>363</v>
      </c>
      <c r="C469" s="3">
        <v>1.6</v>
      </c>
      <c r="D469" s="3">
        <v>1.49</v>
      </c>
      <c r="E469" s="4">
        <v>-4.0999999999999996</v>
      </c>
      <c r="F469" s="4">
        <v>0.5</v>
      </c>
      <c r="G469" s="4">
        <v>-8.8000000000000007</v>
      </c>
      <c r="H469" s="3">
        <v>97</v>
      </c>
      <c r="I469" s="3">
        <v>77.900000000000006</v>
      </c>
      <c r="J469" s="4">
        <v>1.7</v>
      </c>
      <c r="K469" s="4">
        <v>7.7</v>
      </c>
      <c r="L469" s="3">
        <v>10.23</v>
      </c>
      <c r="M469" s="3">
        <v>697.00000000000011</v>
      </c>
      <c r="N469" s="6">
        <v>-2</v>
      </c>
      <c r="O469" s="4">
        <v>-4.5</v>
      </c>
      <c r="P469" s="4">
        <v>-0.5</v>
      </c>
      <c r="Q469" s="4">
        <v>-8.3000000000000007</v>
      </c>
      <c r="R469" s="4">
        <v>-0.5</v>
      </c>
      <c r="S469" s="4">
        <v>1.2</v>
      </c>
      <c r="T469" s="19">
        <v>0.49299999999999999</v>
      </c>
      <c r="U469" s="19">
        <v>0.14000000000000001</v>
      </c>
      <c r="V469" s="5">
        <f t="shared" si="17"/>
        <v>0</v>
      </c>
      <c r="W469" s="5">
        <f t="shared" si="16"/>
        <v>-999</v>
      </c>
      <c r="X469">
        <v>201812</v>
      </c>
      <c r="Y469">
        <v>2018</v>
      </c>
    </row>
    <row r="470" spans="1:25" x14ac:dyDescent="0.25">
      <c r="A470" s="20">
        <v>43464</v>
      </c>
      <c r="B470" s="3">
        <v>364</v>
      </c>
      <c r="C470" s="3">
        <v>2.35</v>
      </c>
      <c r="D470" s="3">
        <v>1.99</v>
      </c>
      <c r="E470" s="4">
        <v>-7.1</v>
      </c>
      <c r="F470" s="4">
        <v>-3.9</v>
      </c>
      <c r="G470" s="4">
        <v>-9.8000000000000007</v>
      </c>
      <c r="H470" s="3">
        <v>97.2</v>
      </c>
      <c r="I470" s="3">
        <v>75.7</v>
      </c>
      <c r="J470" s="4">
        <v>2.5</v>
      </c>
      <c r="K470" s="4">
        <v>8</v>
      </c>
      <c r="L470" s="3">
        <v>3.08</v>
      </c>
      <c r="M470" s="3">
        <v>687.00000000000023</v>
      </c>
      <c r="N470" s="6">
        <v>-1.4</v>
      </c>
      <c r="O470" s="4">
        <v>-8.8000000000000007</v>
      </c>
      <c r="P470" s="4">
        <v>-4.2</v>
      </c>
      <c r="Q470" s="4">
        <v>-18.100000000000001</v>
      </c>
      <c r="R470" s="4">
        <v>-0.5</v>
      </c>
      <c r="S470" s="4">
        <v>1.2</v>
      </c>
      <c r="T470" s="19">
        <v>0.34599999999999997</v>
      </c>
      <c r="U470" s="19">
        <v>0.111</v>
      </c>
      <c r="V470" s="5">
        <f t="shared" si="17"/>
        <v>0</v>
      </c>
      <c r="W470" s="5">
        <f t="shared" si="16"/>
        <v>-999</v>
      </c>
      <c r="X470">
        <v>201812</v>
      </c>
      <c r="Y470">
        <v>2018</v>
      </c>
    </row>
    <row r="471" spans="1:25" x14ac:dyDescent="0.25">
      <c r="A471" s="20">
        <v>43465</v>
      </c>
      <c r="B471" s="3">
        <v>365</v>
      </c>
      <c r="C471" s="3">
        <v>5.97</v>
      </c>
      <c r="D471" s="3">
        <v>3.83</v>
      </c>
      <c r="E471" s="4">
        <v>-9.8000000000000007</v>
      </c>
      <c r="F471" s="4">
        <v>-6</v>
      </c>
      <c r="G471" s="4">
        <v>-14.7</v>
      </c>
      <c r="H471" s="3">
        <v>95.9</v>
      </c>
      <c r="I471" s="3">
        <v>54.8</v>
      </c>
      <c r="J471" s="4">
        <v>0.8</v>
      </c>
      <c r="K471" s="4">
        <v>3.9</v>
      </c>
      <c r="L471" s="3">
        <v>0</v>
      </c>
      <c r="M471" s="3">
        <v>652.00000000000011</v>
      </c>
      <c r="N471" s="6">
        <v>-1.3</v>
      </c>
      <c r="O471" s="4">
        <v>-14.1</v>
      </c>
      <c r="P471" s="4">
        <v>-9</v>
      </c>
      <c r="Q471" s="4">
        <v>-26</v>
      </c>
      <c r="R471" s="4">
        <v>-0.3</v>
      </c>
      <c r="S471" s="4">
        <v>1.2</v>
      </c>
      <c r="T471" s="19">
        <v>0.214</v>
      </c>
      <c r="U471" s="19">
        <v>0.17599999999999999</v>
      </c>
      <c r="V471" s="5">
        <f t="shared" si="17"/>
        <v>652.00000000000011</v>
      </c>
      <c r="W471" s="5">
        <f t="shared" si="16"/>
        <v>-1.3</v>
      </c>
      <c r="X471">
        <v>201812</v>
      </c>
      <c r="Y471">
        <v>2018</v>
      </c>
    </row>
    <row r="472" spans="1:25" x14ac:dyDescent="0.25">
      <c r="A472" s="18">
        <v>43466</v>
      </c>
      <c r="B472" s="2">
        <v>1</v>
      </c>
      <c r="C472" s="4">
        <v>2.04</v>
      </c>
      <c r="D472" s="4">
        <v>1.9</v>
      </c>
      <c r="E472" s="4">
        <v>-5.8</v>
      </c>
      <c r="F472" s="4">
        <v>-0.7</v>
      </c>
      <c r="G472" s="4">
        <v>-10.199999999999999</v>
      </c>
      <c r="H472" s="3">
        <v>96.5</v>
      </c>
      <c r="I472" s="3">
        <v>78.2</v>
      </c>
      <c r="J472" s="4">
        <v>0.4</v>
      </c>
      <c r="K472" s="4">
        <v>2.9</v>
      </c>
      <c r="L472" s="3">
        <v>0</v>
      </c>
      <c r="M472" s="3">
        <v>638.00000000000011</v>
      </c>
      <c r="N472" s="6">
        <v>-1.5</v>
      </c>
      <c r="O472" s="4">
        <v>-6.8</v>
      </c>
      <c r="P472" s="4">
        <v>-2</v>
      </c>
      <c r="Q472" s="4">
        <v>-17.3</v>
      </c>
      <c r="R472" s="4">
        <v>-0.4</v>
      </c>
      <c r="S472" s="4">
        <v>1.1000000000000001</v>
      </c>
      <c r="T472" s="19">
        <v>0.45400000000000001</v>
      </c>
      <c r="U472" s="19">
        <v>0.126</v>
      </c>
      <c r="V472" s="5">
        <f t="shared" si="17"/>
        <v>0</v>
      </c>
      <c r="W472" s="5">
        <f t="shared" si="16"/>
        <v>-999</v>
      </c>
      <c r="X472">
        <v>201901</v>
      </c>
      <c r="Y472">
        <v>2019</v>
      </c>
    </row>
    <row r="473" spans="1:25" x14ac:dyDescent="0.25">
      <c r="A473" s="18">
        <v>43467</v>
      </c>
      <c r="B473" s="2">
        <v>2</v>
      </c>
      <c r="C473" s="4">
        <v>1.4</v>
      </c>
      <c r="D473" s="4">
        <v>1.3</v>
      </c>
      <c r="E473" s="4">
        <v>-8.5</v>
      </c>
      <c r="F473" s="4">
        <v>-7.3</v>
      </c>
      <c r="G473" s="4">
        <v>-10.1</v>
      </c>
      <c r="H473" s="3">
        <v>96.1</v>
      </c>
      <c r="I473" s="3">
        <v>92</v>
      </c>
      <c r="J473" s="4">
        <v>2.6</v>
      </c>
      <c r="K473" s="4">
        <v>6.8</v>
      </c>
      <c r="L473" s="3">
        <v>0</v>
      </c>
      <c r="M473" s="3">
        <v>620.00000000000011</v>
      </c>
      <c r="N473" s="6">
        <v>-1.4</v>
      </c>
      <c r="O473" s="4">
        <v>-8.4</v>
      </c>
      <c r="P473" s="4">
        <v>-6.8</v>
      </c>
      <c r="Q473" s="4">
        <v>-16.600000000000001</v>
      </c>
      <c r="R473" s="4">
        <v>-0.4</v>
      </c>
      <c r="S473" s="4">
        <v>1.1000000000000001</v>
      </c>
      <c r="T473" s="19">
        <v>0.32500000000000001</v>
      </c>
      <c r="U473" s="19">
        <v>2.8000000000000001E-2</v>
      </c>
      <c r="V473" s="5">
        <f t="shared" si="17"/>
        <v>0</v>
      </c>
      <c r="W473" s="5">
        <f t="shared" si="16"/>
        <v>-999</v>
      </c>
      <c r="X473">
        <v>201901</v>
      </c>
      <c r="Y473">
        <v>2019</v>
      </c>
    </row>
    <row r="474" spans="1:25" x14ac:dyDescent="0.25">
      <c r="A474" s="18">
        <v>43468</v>
      </c>
      <c r="B474" s="2">
        <v>3</v>
      </c>
      <c r="C474" s="4">
        <v>1.35</v>
      </c>
      <c r="D474" s="4">
        <v>1.25</v>
      </c>
      <c r="E474" s="4">
        <v>-3.9</v>
      </c>
      <c r="F474" s="4">
        <v>0</v>
      </c>
      <c r="G474" s="4">
        <v>-7.5</v>
      </c>
      <c r="H474" s="3">
        <v>99</v>
      </c>
      <c r="I474" s="3">
        <v>94.7</v>
      </c>
      <c r="J474" s="4">
        <v>2.7</v>
      </c>
      <c r="K474" s="4">
        <v>6.2</v>
      </c>
      <c r="L474" s="3">
        <v>2</v>
      </c>
      <c r="M474" s="3">
        <v>613.00000000000023</v>
      </c>
      <c r="N474" s="6">
        <v>-1.3</v>
      </c>
      <c r="O474" s="4">
        <v>-3.9</v>
      </c>
      <c r="P474" s="4">
        <v>-0.4</v>
      </c>
      <c r="Q474" s="4">
        <v>-7</v>
      </c>
      <c r="R474" s="4">
        <v>-0.4</v>
      </c>
      <c r="S474" s="4">
        <v>1.1000000000000001</v>
      </c>
      <c r="T474" s="19">
        <v>0.57799999999999996</v>
      </c>
      <c r="U474" s="19">
        <v>3.2000000000000001E-2</v>
      </c>
      <c r="V474" s="5">
        <f t="shared" si="17"/>
        <v>0</v>
      </c>
      <c r="W474" s="5">
        <f t="shared" si="16"/>
        <v>-999</v>
      </c>
      <c r="X474">
        <v>201901</v>
      </c>
      <c r="Y474">
        <v>2019</v>
      </c>
    </row>
    <row r="475" spans="1:25" x14ac:dyDescent="0.25">
      <c r="A475" s="18">
        <v>43469</v>
      </c>
      <c r="B475" s="2">
        <v>4</v>
      </c>
      <c r="C475" s="4">
        <v>3.22</v>
      </c>
      <c r="D475" s="4">
        <v>2.98</v>
      </c>
      <c r="E475" s="4">
        <v>-3.6</v>
      </c>
      <c r="F475" s="4">
        <v>1.3</v>
      </c>
      <c r="G475" s="4">
        <v>-11.5</v>
      </c>
      <c r="H475" s="3">
        <v>99</v>
      </c>
      <c r="I475" s="3">
        <v>85.7</v>
      </c>
      <c r="J475" s="4">
        <v>1.1000000000000001</v>
      </c>
      <c r="K475" s="4">
        <v>4.8</v>
      </c>
      <c r="L475" s="3">
        <v>0</v>
      </c>
      <c r="M475" s="3">
        <v>594.00000000000011</v>
      </c>
      <c r="N475" s="6">
        <v>-1.1000000000000001</v>
      </c>
      <c r="O475" s="4">
        <v>-10.7</v>
      </c>
      <c r="P475" s="4">
        <v>-1.6</v>
      </c>
      <c r="Q475" s="4">
        <v>-21.8</v>
      </c>
      <c r="R475" s="4">
        <v>-0.3</v>
      </c>
      <c r="S475" s="4">
        <v>1.1000000000000001</v>
      </c>
      <c r="T475" s="19">
        <v>0.57499999999999996</v>
      </c>
      <c r="U475" s="19">
        <v>9.6000000000000002E-2</v>
      </c>
      <c r="V475" s="5">
        <f t="shared" si="17"/>
        <v>0</v>
      </c>
      <c r="W475" s="5">
        <f t="shared" si="16"/>
        <v>-999</v>
      </c>
      <c r="X475">
        <v>201901</v>
      </c>
      <c r="Y475">
        <v>2019</v>
      </c>
    </row>
    <row r="476" spans="1:25" x14ac:dyDescent="0.25">
      <c r="A476" s="18">
        <v>43470</v>
      </c>
      <c r="B476" s="2">
        <v>5</v>
      </c>
      <c r="C476" s="4">
        <v>2.13</v>
      </c>
      <c r="D476" s="4">
        <v>1.98</v>
      </c>
      <c r="E476" s="4">
        <v>-2.4</v>
      </c>
      <c r="F476" s="4">
        <v>0.1</v>
      </c>
      <c r="G476" s="4">
        <v>-4.7</v>
      </c>
      <c r="H476" s="3">
        <v>98</v>
      </c>
      <c r="I476" s="3">
        <v>81.900000000000006</v>
      </c>
      <c r="J476" s="4">
        <v>2.4</v>
      </c>
      <c r="K476" s="4">
        <v>6.3</v>
      </c>
      <c r="L476" s="3">
        <v>0</v>
      </c>
      <c r="M476" s="3">
        <v>587.00000000000023</v>
      </c>
      <c r="N476" s="6">
        <v>-1.4</v>
      </c>
      <c r="O476" s="4">
        <v>-4.7</v>
      </c>
      <c r="P476" s="4">
        <v>-1.7</v>
      </c>
      <c r="Q476" s="4">
        <v>-8.5</v>
      </c>
      <c r="R476" s="4">
        <v>-0.4</v>
      </c>
      <c r="S476" s="4">
        <v>1.1000000000000001</v>
      </c>
      <c r="T476" s="19">
        <v>0.504</v>
      </c>
      <c r="U476" s="19">
        <v>0.111</v>
      </c>
      <c r="V476" s="5">
        <f t="shared" si="17"/>
        <v>0</v>
      </c>
      <c r="W476" s="5">
        <f t="shared" si="16"/>
        <v>-999</v>
      </c>
      <c r="X476">
        <v>201901</v>
      </c>
      <c r="Y476">
        <v>2019</v>
      </c>
    </row>
    <row r="477" spans="1:25" x14ac:dyDescent="0.25">
      <c r="A477" s="18">
        <v>43471</v>
      </c>
      <c r="B477" s="2">
        <v>6</v>
      </c>
      <c r="C477" s="4">
        <v>3.33</v>
      </c>
      <c r="D477" s="4">
        <v>2.93</v>
      </c>
      <c r="E477" s="4">
        <v>-5.8</v>
      </c>
      <c r="F477" s="4">
        <v>-0.6</v>
      </c>
      <c r="G477" s="4">
        <v>-16.100000000000001</v>
      </c>
      <c r="H477" s="3">
        <v>98</v>
      </c>
      <c r="I477" s="3">
        <v>59.3</v>
      </c>
      <c r="J477" s="4">
        <v>1.6</v>
      </c>
      <c r="K477" s="4">
        <v>5.5</v>
      </c>
      <c r="L477" s="3">
        <v>0</v>
      </c>
      <c r="M477" s="3">
        <v>574.00000000000011</v>
      </c>
      <c r="N477" s="6">
        <v>-1.2</v>
      </c>
      <c r="O477" s="4">
        <v>-10.9</v>
      </c>
      <c r="P477" s="4">
        <v>-2.7</v>
      </c>
      <c r="Q477" s="4">
        <v>-26</v>
      </c>
      <c r="R477" s="4">
        <v>-0.4</v>
      </c>
      <c r="S477" s="4">
        <v>1.1000000000000001</v>
      </c>
      <c r="T477" s="19">
        <v>0.34699999999999998</v>
      </c>
      <c r="U477" s="19">
        <v>0.23799999999999999</v>
      </c>
      <c r="V477" s="5">
        <f t="shared" si="17"/>
        <v>0</v>
      </c>
      <c r="W477" s="5">
        <f t="shared" si="16"/>
        <v>-999</v>
      </c>
      <c r="X477">
        <v>201901</v>
      </c>
      <c r="Y477">
        <v>2019</v>
      </c>
    </row>
    <row r="478" spans="1:25" x14ac:dyDescent="0.25">
      <c r="A478" s="18">
        <v>43472</v>
      </c>
      <c r="B478" s="2">
        <v>7</v>
      </c>
      <c r="C478" s="4">
        <v>3.9</v>
      </c>
      <c r="D478" s="4">
        <v>3.59</v>
      </c>
      <c r="E478" s="4">
        <v>-10.3</v>
      </c>
      <c r="F478" s="4">
        <v>-4.3</v>
      </c>
      <c r="G478" s="4">
        <v>-20.6</v>
      </c>
      <c r="H478" s="3">
        <v>97.1</v>
      </c>
      <c r="I478" s="3">
        <v>55.1</v>
      </c>
      <c r="J478" s="4">
        <v>1.5</v>
      </c>
      <c r="K478" s="4">
        <v>7.9</v>
      </c>
      <c r="L478" s="3">
        <v>0.99</v>
      </c>
      <c r="M478" s="3">
        <v>572.00000000000011</v>
      </c>
      <c r="N478" s="6">
        <v>-1.7</v>
      </c>
      <c r="O478" s="4">
        <v>-16.2</v>
      </c>
      <c r="P478" s="4">
        <v>-8</v>
      </c>
      <c r="Q478" s="4">
        <v>-31.5</v>
      </c>
      <c r="R478" s="4">
        <v>-0.4</v>
      </c>
      <c r="S478" s="4">
        <v>1.1000000000000001</v>
      </c>
      <c r="T478" s="19">
        <v>0.245</v>
      </c>
      <c r="U478" s="19">
        <v>0.19900000000000001</v>
      </c>
      <c r="V478" s="5">
        <f t="shared" si="17"/>
        <v>0</v>
      </c>
      <c r="W478" s="5">
        <f t="shared" si="16"/>
        <v>-999</v>
      </c>
      <c r="X478">
        <v>201901</v>
      </c>
      <c r="Y478">
        <v>2019</v>
      </c>
    </row>
    <row r="479" spans="1:25" x14ac:dyDescent="0.25">
      <c r="A479" s="18">
        <v>43473</v>
      </c>
      <c r="B479" s="2">
        <v>8</v>
      </c>
      <c r="C479" s="4">
        <v>2.0499999999999998</v>
      </c>
      <c r="D479" s="4">
        <v>1.71</v>
      </c>
      <c r="E479" s="4">
        <v>-11.1</v>
      </c>
      <c r="F479" s="4">
        <v>-6.4</v>
      </c>
      <c r="G479" s="4">
        <v>-20.9</v>
      </c>
      <c r="H479" s="3">
        <v>94.8</v>
      </c>
      <c r="I479" s="3">
        <v>37.4</v>
      </c>
      <c r="J479" s="4">
        <v>2.2000000000000002</v>
      </c>
      <c r="K479" s="4">
        <v>6.1</v>
      </c>
      <c r="L479" s="3">
        <v>3.96</v>
      </c>
      <c r="M479" s="3">
        <v>613.00000000000023</v>
      </c>
      <c r="N479" s="6">
        <v>-2.2999999999999998</v>
      </c>
      <c r="O479" s="4">
        <v>-14.8</v>
      </c>
      <c r="P479" s="4">
        <v>-6.4</v>
      </c>
      <c r="Q479" s="4">
        <v>-32.4</v>
      </c>
      <c r="R479" s="4">
        <v>-0.4</v>
      </c>
      <c r="S479" s="4">
        <v>1.1000000000000001</v>
      </c>
      <c r="T479" s="19">
        <v>0.14099999999999999</v>
      </c>
      <c r="U479" s="19">
        <v>0.23699999999999999</v>
      </c>
      <c r="V479" s="5">
        <f t="shared" si="17"/>
        <v>0</v>
      </c>
      <c r="W479" s="5">
        <f t="shared" si="16"/>
        <v>-999</v>
      </c>
      <c r="X479">
        <v>201901</v>
      </c>
      <c r="Y479">
        <v>2019</v>
      </c>
    </row>
    <row r="480" spans="1:25" x14ac:dyDescent="0.25">
      <c r="A480" s="18">
        <v>43474</v>
      </c>
      <c r="B480" s="2">
        <v>9</v>
      </c>
      <c r="C480" s="4">
        <v>1.43</v>
      </c>
      <c r="D480" s="4">
        <v>1.21</v>
      </c>
      <c r="E480" s="4">
        <v>-2.5</v>
      </c>
      <c r="F480" s="4">
        <v>0.5</v>
      </c>
      <c r="G480" s="4">
        <v>-6.4</v>
      </c>
      <c r="H480" s="3">
        <v>98.6</v>
      </c>
      <c r="I480" s="3">
        <v>87.5</v>
      </c>
      <c r="J480" s="4">
        <v>2.2999999999999998</v>
      </c>
      <c r="K480" s="4">
        <v>5.2</v>
      </c>
      <c r="L480" s="3">
        <v>0</v>
      </c>
      <c r="M480" s="3">
        <v>602.00000000000011</v>
      </c>
      <c r="N480" s="6">
        <v>-2</v>
      </c>
      <c r="O480" s="4">
        <v>-3.1</v>
      </c>
      <c r="P480" s="4">
        <v>-0.7</v>
      </c>
      <c r="Q480" s="4">
        <v>-6.5</v>
      </c>
      <c r="R480" s="4">
        <v>-0.4</v>
      </c>
      <c r="S480" s="4">
        <v>1.1000000000000001</v>
      </c>
      <c r="T480" s="19">
        <v>0.55400000000000005</v>
      </c>
      <c r="U480" s="19">
        <v>7.9000000000000001E-2</v>
      </c>
      <c r="V480" s="5">
        <f t="shared" si="17"/>
        <v>0</v>
      </c>
      <c r="W480" s="5">
        <f t="shared" si="16"/>
        <v>-999</v>
      </c>
      <c r="X480">
        <v>201901</v>
      </c>
      <c r="Y480">
        <v>2019</v>
      </c>
    </row>
    <row r="481" spans="1:25" x14ac:dyDescent="0.25">
      <c r="A481" s="18">
        <v>43475</v>
      </c>
      <c r="B481" s="2">
        <v>10</v>
      </c>
      <c r="C481" s="4">
        <v>3.59</v>
      </c>
      <c r="D481" s="4">
        <v>3.16</v>
      </c>
      <c r="E481" s="4">
        <v>-1.8</v>
      </c>
      <c r="F481" s="4">
        <v>1.2</v>
      </c>
      <c r="G481" s="4">
        <v>-3.9</v>
      </c>
      <c r="H481" s="3">
        <v>98.7</v>
      </c>
      <c r="I481" s="3">
        <v>94.2</v>
      </c>
      <c r="J481" s="4">
        <v>1.9</v>
      </c>
      <c r="K481" s="4">
        <v>4</v>
      </c>
      <c r="L481" s="3">
        <v>0</v>
      </c>
      <c r="M481" s="3">
        <v>589.00000000000023</v>
      </c>
      <c r="N481" s="6">
        <v>-1.3</v>
      </c>
      <c r="O481" s="4">
        <v>-4</v>
      </c>
      <c r="P481" s="4">
        <v>-1</v>
      </c>
      <c r="Q481" s="4">
        <v>-12.3</v>
      </c>
      <c r="R481" s="4">
        <v>-0.4</v>
      </c>
      <c r="S481" s="4">
        <v>1.1000000000000001</v>
      </c>
      <c r="T481" s="19">
        <v>0.627</v>
      </c>
      <c r="U481" s="19">
        <v>3.9E-2</v>
      </c>
      <c r="V481" s="5">
        <f t="shared" si="17"/>
        <v>0</v>
      </c>
      <c r="W481" s="5">
        <f t="shared" si="16"/>
        <v>-999</v>
      </c>
      <c r="X481">
        <v>201901</v>
      </c>
      <c r="Y481">
        <v>2019</v>
      </c>
    </row>
    <row r="482" spans="1:25" x14ac:dyDescent="0.25">
      <c r="A482" s="18">
        <v>43476</v>
      </c>
      <c r="B482" s="2">
        <v>11</v>
      </c>
      <c r="C482" s="4">
        <v>3.15</v>
      </c>
      <c r="D482" s="4">
        <v>2.93</v>
      </c>
      <c r="E482" s="4">
        <v>-2.2999999999999998</v>
      </c>
      <c r="F482" s="4">
        <v>-0.2</v>
      </c>
      <c r="G482" s="4">
        <v>-3.6</v>
      </c>
      <c r="H482" s="3">
        <v>98.6</v>
      </c>
      <c r="I482" s="3">
        <v>89.4</v>
      </c>
      <c r="J482" s="4">
        <v>2.2000000000000002</v>
      </c>
      <c r="K482" s="4">
        <v>4.9000000000000004</v>
      </c>
      <c r="L482" s="3">
        <v>0</v>
      </c>
      <c r="M482" s="3">
        <v>589.00000000000023</v>
      </c>
      <c r="N482" s="6">
        <v>-1.2</v>
      </c>
      <c r="O482" s="4">
        <v>-5.7</v>
      </c>
      <c r="P482" s="4">
        <v>-1.5</v>
      </c>
      <c r="Q482" s="4">
        <v>-12.4</v>
      </c>
      <c r="R482" s="4">
        <v>-0.4</v>
      </c>
      <c r="S482" s="4">
        <v>1.1000000000000001</v>
      </c>
      <c r="T482" s="19">
        <v>0.53800000000000003</v>
      </c>
      <c r="U482" s="19">
        <v>6.4000000000000001E-2</v>
      </c>
      <c r="V482" s="5">
        <f t="shared" si="17"/>
        <v>0</v>
      </c>
      <c r="W482" s="5">
        <f t="shared" si="16"/>
        <v>-999</v>
      </c>
      <c r="X482">
        <v>201901</v>
      </c>
      <c r="Y482">
        <v>2019</v>
      </c>
    </row>
    <row r="483" spans="1:25" x14ac:dyDescent="0.25">
      <c r="A483" s="18">
        <v>43477</v>
      </c>
      <c r="B483" s="2">
        <v>12</v>
      </c>
      <c r="C483" s="4">
        <v>4</v>
      </c>
      <c r="D483" s="4">
        <v>3.51</v>
      </c>
      <c r="E483" s="4">
        <v>-3.3</v>
      </c>
      <c r="F483" s="4">
        <v>0.6</v>
      </c>
      <c r="G483" s="4">
        <v>-9.8000000000000007</v>
      </c>
      <c r="H483" s="3">
        <v>98.4</v>
      </c>
      <c r="I483" s="3">
        <v>75.599999999999994</v>
      </c>
      <c r="J483" s="4">
        <v>2</v>
      </c>
      <c r="K483" s="4">
        <v>5.0999999999999996</v>
      </c>
      <c r="L483" s="3">
        <v>0</v>
      </c>
      <c r="M483" s="3">
        <v>586.00000000000011</v>
      </c>
      <c r="N483" s="6">
        <v>-1.2</v>
      </c>
      <c r="O483" s="4">
        <v>-9.9</v>
      </c>
      <c r="P483" s="4">
        <v>-3.7</v>
      </c>
      <c r="Q483" s="4">
        <v>-18.7</v>
      </c>
      <c r="R483" s="4">
        <v>-0.4</v>
      </c>
      <c r="S483" s="4">
        <v>1.1000000000000001</v>
      </c>
      <c r="T483" s="19">
        <v>0.48199999999999998</v>
      </c>
      <c r="U483" s="19">
        <v>0.156</v>
      </c>
      <c r="V483" s="5">
        <f t="shared" si="17"/>
        <v>0</v>
      </c>
      <c r="W483" s="5">
        <f t="shared" si="16"/>
        <v>-999</v>
      </c>
      <c r="X483">
        <v>201901</v>
      </c>
      <c r="Y483">
        <v>2019</v>
      </c>
    </row>
    <row r="484" spans="1:25" x14ac:dyDescent="0.25">
      <c r="A484" s="18">
        <v>43478</v>
      </c>
      <c r="B484" s="2">
        <v>13</v>
      </c>
      <c r="C484" s="4">
        <v>5.15</v>
      </c>
      <c r="D484" s="4">
        <v>4.4800000000000004</v>
      </c>
      <c r="E484" s="4">
        <v>-6.5</v>
      </c>
      <c r="F484" s="4">
        <v>3.1</v>
      </c>
      <c r="G484" s="4">
        <v>-12</v>
      </c>
      <c r="H484" s="3">
        <v>97.2</v>
      </c>
      <c r="I484" s="3">
        <v>59.1</v>
      </c>
      <c r="J484" s="4">
        <v>0.8</v>
      </c>
      <c r="K484" s="4">
        <v>3.7</v>
      </c>
      <c r="L484" s="3">
        <v>0</v>
      </c>
      <c r="M484" s="3">
        <v>574.00000000000011</v>
      </c>
      <c r="N484" s="6">
        <v>-1.6</v>
      </c>
      <c r="O484" s="4">
        <v>-16.2</v>
      </c>
      <c r="P484" s="4">
        <v>-4.3</v>
      </c>
      <c r="Q484" s="4">
        <v>-23.9</v>
      </c>
      <c r="R484" s="4">
        <v>-0.3</v>
      </c>
      <c r="S484" s="4">
        <v>1.1000000000000001</v>
      </c>
      <c r="T484" s="19">
        <v>0.45100000000000001</v>
      </c>
      <c r="U484" s="19">
        <v>0.312</v>
      </c>
      <c r="V484" s="5">
        <f t="shared" si="17"/>
        <v>0</v>
      </c>
      <c r="W484" s="5">
        <f t="shared" si="16"/>
        <v>-999</v>
      </c>
      <c r="X484">
        <v>201901</v>
      </c>
      <c r="Y484">
        <v>2019</v>
      </c>
    </row>
    <row r="485" spans="1:25" x14ac:dyDescent="0.25">
      <c r="A485" s="18">
        <v>43479</v>
      </c>
      <c r="B485" s="2">
        <v>14</v>
      </c>
      <c r="C485" s="4">
        <v>5.17</v>
      </c>
      <c r="D485" s="4">
        <v>4.6399999999999997</v>
      </c>
      <c r="E485" s="4">
        <v>-8</v>
      </c>
      <c r="F485" s="4">
        <v>5.5</v>
      </c>
      <c r="G485" s="4">
        <v>-14.8</v>
      </c>
      <c r="H485" s="3">
        <v>96.1</v>
      </c>
      <c r="I485" s="3">
        <v>37.799999999999997</v>
      </c>
      <c r="J485" s="4">
        <v>0.6</v>
      </c>
      <c r="K485" s="4">
        <v>2.6</v>
      </c>
      <c r="L485" s="3">
        <v>0</v>
      </c>
      <c r="M485" s="3">
        <v>570.00000000000023</v>
      </c>
      <c r="N485" s="6">
        <v>-2.2999999999999998</v>
      </c>
      <c r="O485" s="4">
        <v>-21</v>
      </c>
      <c r="P485" s="4">
        <v>-6.3</v>
      </c>
      <c r="Q485" s="4">
        <v>-28.1</v>
      </c>
      <c r="R485" s="4">
        <v>-0.3</v>
      </c>
      <c r="S485" s="4">
        <v>1.1000000000000001</v>
      </c>
      <c r="T485" s="19">
        <v>0.34100000000000003</v>
      </c>
      <c r="U485" s="19">
        <v>0.56200000000000006</v>
      </c>
      <c r="V485" s="5">
        <f t="shared" si="17"/>
        <v>0</v>
      </c>
      <c r="W485" s="5">
        <f t="shared" si="16"/>
        <v>-999</v>
      </c>
      <c r="X485">
        <v>201901</v>
      </c>
      <c r="Y485">
        <v>2019</v>
      </c>
    </row>
    <row r="486" spans="1:25" x14ac:dyDescent="0.25">
      <c r="A486" s="18">
        <v>43480</v>
      </c>
      <c r="B486" s="2">
        <v>15</v>
      </c>
      <c r="C486" s="4">
        <v>5.26</v>
      </c>
      <c r="D486" s="4">
        <v>4.53</v>
      </c>
      <c r="E486" s="4">
        <v>-7.4</v>
      </c>
      <c r="F486" s="4">
        <v>0.1</v>
      </c>
      <c r="G486" s="4">
        <v>-13.2</v>
      </c>
      <c r="H486" s="3">
        <v>94.1</v>
      </c>
      <c r="I486" s="3">
        <v>50.1</v>
      </c>
      <c r="J486" s="4">
        <v>1.4</v>
      </c>
      <c r="K486" s="4">
        <v>5.2</v>
      </c>
      <c r="L486" s="3">
        <v>0</v>
      </c>
      <c r="M486" s="3">
        <v>573.00000000000023</v>
      </c>
      <c r="N486" s="6">
        <v>-2.7</v>
      </c>
      <c r="O486" s="4">
        <v>-17.399999999999999</v>
      </c>
      <c r="P486" s="4">
        <v>-6.1</v>
      </c>
      <c r="Q486" s="4">
        <v>-25.3</v>
      </c>
      <c r="R486" s="4">
        <v>-0.4</v>
      </c>
      <c r="S486" s="4">
        <v>1.1000000000000001</v>
      </c>
      <c r="T486" s="19">
        <v>0.308</v>
      </c>
      <c r="U486" s="19">
        <v>0.307</v>
      </c>
      <c r="V486" s="5">
        <f t="shared" si="17"/>
        <v>0</v>
      </c>
      <c r="W486" s="5">
        <f t="shared" si="16"/>
        <v>-999</v>
      </c>
      <c r="X486">
        <v>201901</v>
      </c>
      <c r="Y486">
        <v>2019</v>
      </c>
    </row>
    <row r="487" spans="1:25" x14ac:dyDescent="0.25">
      <c r="A487" s="18">
        <v>43481</v>
      </c>
      <c r="B487" s="2">
        <v>16</v>
      </c>
      <c r="C487" s="4">
        <v>2.68</v>
      </c>
      <c r="D487" s="4">
        <v>2.2000000000000002</v>
      </c>
      <c r="E487" s="4">
        <v>-3.9</v>
      </c>
      <c r="F487" s="4">
        <v>-0.4</v>
      </c>
      <c r="G487" s="4">
        <v>-8.1</v>
      </c>
      <c r="H487" s="3">
        <v>87.4</v>
      </c>
      <c r="I487" s="3">
        <v>69.7</v>
      </c>
      <c r="J487" s="4">
        <v>2.2999999999999998</v>
      </c>
      <c r="K487" s="4">
        <v>5.4</v>
      </c>
      <c r="L487" s="3">
        <v>0</v>
      </c>
      <c r="M487" s="3">
        <v>571.00000000000023</v>
      </c>
      <c r="N487" s="6">
        <v>-2.5</v>
      </c>
      <c r="O487" s="4">
        <v>-6</v>
      </c>
      <c r="P487" s="4">
        <v>-2.8</v>
      </c>
      <c r="Q487" s="4">
        <v>-17</v>
      </c>
      <c r="R487" s="4">
        <v>-0.5</v>
      </c>
      <c r="S487" s="4">
        <v>1</v>
      </c>
      <c r="T487" s="19">
        <v>0.41299999999999998</v>
      </c>
      <c r="U487" s="19">
        <v>0.18</v>
      </c>
      <c r="V487" s="5">
        <f t="shared" si="17"/>
        <v>0</v>
      </c>
      <c r="W487" s="5">
        <f t="shared" si="16"/>
        <v>-999</v>
      </c>
      <c r="X487">
        <v>201901</v>
      </c>
      <c r="Y487">
        <v>2019</v>
      </c>
    </row>
    <row r="488" spans="1:25" x14ac:dyDescent="0.25">
      <c r="A488" s="18">
        <v>43482</v>
      </c>
      <c r="B488" s="2">
        <v>17</v>
      </c>
      <c r="C488" s="4">
        <v>1.69</v>
      </c>
      <c r="D488" s="4">
        <v>1.56</v>
      </c>
      <c r="E488" s="4">
        <v>-2.4</v>
      </c>
      <c r="F488" s="4">
        <v>-0.3</v>
      </c>
      <c r="G488" s="4">
        <v>-3.9</v>
      </c>
      <c r="H488" s="3">
        <v>97.5</v>
      </c>
      <c r="I488" s="3">
        <v>83</v>
      </c>
      <c r="J488" s="4">
        <v>2.1</v>
      </c>
      <c r="K488" s="4">
        <v>6.2</v>
      </c>
      <c r="L488" s="3">
        <v>3.74</v>
      </c>
      <c r="M488" s="3">
        <v>590.00000000000011</v>
      </c>
      <c r="N488" s="6">
        <v>-1.7</v>
      </c>
      <c r="O488" s="4">
        <v>-4.4000000000000004</v>
      </c>
      <c r="P488" s="4">
        <v>-2.2999999999999998</v>
      </c>
      <c r="Q488" s="4">
        <v>-10.199999999999999</v>
      </c>
      <c r="R488" s="4">
        <v>-0.5</v>
      </c>
      <c r="S488" s="4">
        <v>1</v>
      </c>
      <c r="T488" s="19">
        <v>0.496</v>
      </c>
      <c r="U488" s="19">
        <v>0.10199999999999999</v>
      </c>
      <c r="V488" s="5">
        <f t="shared" si="17"/>
        <v>0</v>
      </c>
      <c r="W488" s="5">
        <f t="shared" si="16"/>
        <v>-999</v>
      </c>
      <c r="X488">
        <v>201901</v>
      </c>
      <c r="Y488">
        <v>2019</v>
      </c>
    </row>
    <row r="489" spans="1:25" x14ac:dyDescent="0.25">
      <c r="A489" s="18">
        <v>43483</v>
      </c>
      <c r="B489" s="2">
        <v>18</v>
      </c>
      <c r="C489" s="4">
        <v>2.91</v>
      </c>
      <c r="D489" s="4">
        <v>2.7</v>
      </c>
      <c r="E489" s="4">
        <v>-3.9</v>
      </c>
      <c r="F489" s="4">
        <v>-0.9</v>
      </c>
      <c r="G489" s="4">
        <v>-6.8</v>
      </c>
      <c r="H489" s="3">
        <v>97.9</v>
      </c>
      <c r="I489" s="3">
        <v>86.9</v>
      </c>
      <c r="J489" s="4">
        <v>1.3</v>
      </c>
      <c r="K489" s="4">
        <v>5.9</v>
      </c>
      <c r="L489" s="3">
        <v>2.2000000000000002</v>
      </c>
      <c r="M489" s="3">
        <v>605.00000000000023</v>
      </c>
      <c r="N489" s="6">
        <v>-1.4</v>
      </c>
      <c r="O489" s="4">
        <v>-7.1</v>
      </c>
      <c r="P489" s="4">
        <v>-4</v>
      </c>
      <c r="Q489" s="4">
        <v>-14.3</v>
      </c>
      <c r="R489" s="4">
        <v>-0.4</v>
      </c>
      <c r="S489" s="4">
        <v>1</v>
      </c>
      <c r="T489" s="19">
        <v>0.497</v>
      </c>
      <c r="U489" s="19">
        <v>7.4999999999999997E-2</v>
      </c>
      <c r="V489" s="5">
        <f t="shared" si="17"/>
        <v>0</v>
      </c>
      <c r="W489" s="5">
        <f t="shared" si="16"/>
        <v>-999</v>
      </c>
      <c r="X489">
        <v>201901</v>
      </c>
      <c r="Y489">
        <v>2019</v>
      </c>
    </row>
    <row r="490" spans="1:25" x14ac:dyDescent="0.25">
      <c r="A490" s="18">
        <v>43484</v>
      </c>
      <c r="B490" s="2">
        <v>19</v>
      </c>
      <c r="C490" s="4">
        <v>5.82</v>
      </c>
      <c r="D490" s="4">
        <v>5.16</v>
      </c>
      <c r="E490" s="4">
        <v>-3.6</v>
      </c>
      <c r="F490" s="4">
        <v>2.1</v>
      </c>
      <c r="G490" s="4">
        <v>-10.8</v>
      </c>
      <c r="H490" s="3">
        <v>98.5</v>
      </c>
      <c r="I490" s="3">
        <v>62.4</v>
      </c>
      <c r="J490" s="4">
        <v>1.5</v>
      </c>
      <c r="K490" s="4">
        <v>5.2</v>
      </c>
      <c r="L490" s="3">
        <v>2.42</v>
      </c>
      <c r="M490" s="3">
        <v>614.00000000000011</v>
      </c>
      <c r="N490" s="6">
        <v>-1.2</v>
      </c>
      <c r="O490" s="4">
        <v>-8.9</v>
      </c>
      <c r="P490" s="4">
        <v>-1.8</v>
      </c>
      <c r="Q490" s="4">
        <v>-21</v>
      </c>
      <c r="R490" s="4">
        <v>-0.3</v>
      </c>
      <c r="S490" s="4">
        <v>1.1000000000000001</v>
      </c>
      <c r="T490" s="19">
        <v>0.443</v>
      </c>
      <c r="U490" s="19">
        <v>0.26700000000000002</v>
      </c>
      <c r="V490" s="5">
        <f t="shared" si="17"/>
        <v>0</v>
      </c>
      <c r="W490" s="5">
        <f t="shared" si="16"/>
        <v>-999</v>
      </c>
      <c r="X490">
        <v>201901</v>
      </c>
      <c r="Y490">
        <v>2019</v>
      </c>
    </row>
    <row r="491" spans="1:25" x14ac:dyDescent="0.25">
      <c r="A491" s="18">
        <v>43485</v>
      </c>
      <c r="B491" s="2">
        <v>20</v>
      </c>
      <c r="C491" s="4">
        <v>3.41</v>
      </c>
      <c r="D491" s="4">
        <v>2.97</v>
      </c>
      <c r="E491" s="4">
        <v>-8.9</v>
      </c>
      <c r="F491" s="4">
        <v>-3</v>
      </c>
      <c r="G491" s="4">
        <v>-14</v>
      </c>
      <c r="H491" s="3">
        <v>96.6</v>
      </c>
      <c r="I491" s="3">
        <v>75.3</v>
      </c>
      <c r="J491" s="4">
        <v>1.2</v>
      </c>
      <c r="K491" s="4">
        <v>5.6</v>
      </c>
      <c r="L491" s="3">
        <v>0</v>
      </c>
      <c r="M491" s="3">
        <v>603</v>
      </c>
      <c r="N491" s="6">
        <v>-1.6</v>
      </c>
      <c r="O491" s="4">
        <v>-15.6</v>
      </c>
      <c r="P491" s="4">
        <v>-7.3</v>
      </c>
      <c r="Q491" s="4">
        <v>-24</v>
      </c>
      <c r="R491" s="4">
        <v>-0.4</v>
      </c>
      <c r="S491" s="4">
        <v>1</v>
      </c>
      <c r="T491" s="19">
        <v>0.36799999999999999</v>
      </c>
      <c r="U491" s="19">
        <v>0.121</v>
      </c>
      <c r="V491" s="5">
        <f t="shared" si="17"/>
        <v>0</v>
      </c>
      <c r="W491" s="5">
        <f t="shared" si="16"/>
        <v>-999</v>
      </c>
      <c r="X491">
        <v>201901</v>
      </c>
      <c r="Y491">
        <v>2019</v>
      </c>
    </row>
    <row r="492" spans="1:25" x14ac:dyDescent="0.25">
      <c r="A492" s="18">
        <v>43486</v>
      </c>
      <c r="B492" s="2">
        <v>21</v>
      </c>
      <c r="C492" s="4">
        <v>1.44</v>
      </c>
      <c r="D492" s="4">
        <v>1.29</v>
      </c>
      <c r="E492" s="4">
        <v>-10.4</v>
      </c>
      <c r="F492" s="4">
        <v>-5</v>
      </c>
      <c r="G492" s="4">
        <v>-17.8</v>
      </c>
      <c r="H492" s="3">
        <v>97.2</v>
      </c>
      <c r="I492" s="3">
        <v>78.8</v>
      </c>
      <c r="J492" s="4">
        <v>1.1000000000000001</v>
      </c>
      <c r="K492" s="4">
        <v>5.0999999999999996</v>
      </c>
      <c r="L492" s="3">
        <v>0</v>
      </c>
      <c r="M492" s="3">
        <v>602.00000000000011</v>
      </c>
      <c r="N492" s="6">
        <v>-2</v>
      </c>
      <c r="O492" s="4">
        <v>-18.600000000000001</v>
      </c>
      <c r="P492" s="4">
        <v>-7.2</v>
      </c>
      <c r="Q492" s="4">
        <v>-28.3</v>
      </c>
      <c r="R492" s="4">
        <v>-0.5</v>
      </c>
      <c r="S492" s="4">
        <v>1</v>
      </c>
      <c r="T492" s="19">
        <v>0.33200000000000002</v>
      </c>
      <c r="U492" s="19">
        <v>8.8999999999999996E-2</v>
      </c>
      <c r="V492" s="5">
        <f t="shared" si="17"/>
        <v>0</v>
      </c>
      <c r="W492" s="5">
        <f t="shared" si="16"/>
        <v>-999</v>
      </c>
      <c r="X492">
        <v>201901</v>
      </c>
      <c r="Y492">
        <v>2019</v>
      </c>
    </row>
    <row r="493" spans="1:25" x14ac:dyDescent="0.25">
      <c r="A493" s="18">
        <v>43487</v>
      </c>
      <c r="B493" s="2">
        <v>22</v>
      </c>
      <c r="C493" s="4">
        <v>1.59</v>
      </c>
      <c r="D493" s="4">
        <v>1.48</v>
      </c>
      <c r="E493" s="4">
        <v>-8</v>
      </c>
      <c r="F493" s="4">
        <v>-6.5</v>
      </c>
      <c r="G493" s="4">
        <v>-13.5</v>
      </c>
      <c r="H493" s="3">
        <v>95.7</v>
      </c>
      <c r="I493" s="3">
        <v>89.9</v>
      </c>
      <c r="J493" s="4">
        <v>1.3</v>
      </c>
      <c r="K493" s="4">
        <v>4.2</v>
      </c>
      <c r="L493" s="3">
        <v>9.9</v>
      </c>
      <c r="M493" s="3">
        <v>694.00000000000023</v>
      </c>
      <c r="N493" s="6">
        <v>-2.2000000000000002</v>
      </c>
      <c r="O493" s="4">
        <v>-8.5</v>
      </c>
      <c r="P493" s="4">
        <v>-6.6</v>
      </c>
      <c r="Q493" s="4">
        <v>-17.100000000000001</v>
      </c>
      <c r="R493" s="4">
        <v>-0.4</v>
      </c>
      <c r="S493" s="4">
        <v>1</v>
      </c>
      <c r="T493" s="19">
        <v>0.33700000000000002</v>
      </c>
      <c r="U493" s="19">
        <v>3.7999999999999999E-2</v>
      </c>
      <c r="V493" s="5">
        <f t="shared" si="17"/>
        <v>0</v>
      </c>
      <c r="W493" s="5">
        <f t="shared" si="16"/>
        <v>-999</v>
      </c>
      <c r="X493">
        <v>201901</v>
      </c>
      <c r="Y493">
        <v>2019</v>
      </c>
    </row>
    <row r="494" spans="1:25" x14ac:dyDescent="0.25">
      <c r="A494" s="18">
        <v>43488</v>
      </c>
      <c r="B494" s="2">
        <v>23</v>
      </c>
      <c r="C494" s="4">
        <v>4.17</v>
      </c>
      <c r="D494" s="4">
        <v>3.87</v>
      </c>
      <c r="E494" s="4">
        <v>-6.2</v>
      </c>
      <c r="F494" s="4">
        <v>-2.9</v>
      </c>
      <c r="G494" s="4">
        <v>-12.4</v>
      </c>
      <c r="H494" s="3">
        <v>97.4</v>
      </c>
      <c r="I494" s="3">
        <v>91.9</v>
      </c>
      <c r="J494" s="4">
        <v>1.5</v>
      </c>
      <c r="K494" s="4">
        <v>5.9</v>
      </c>
      <c r="L494" s="3">
        <v>8.69</v>
      </c>
      <c r="M494" s="3">
        <v>752.00000000000023</v>
      </c>
      <c r="N494" s="6">
        <v>-1.9</v>
      </c>
      <c r="O494" s="4">
        <v>-10.7</v>
      </c>
      <c r="P494" s="4">
        <v>-3.3</v>
      </c>
      <c r="Q494" s="4">
        <v>-23.3</v>
      </c>
      <c r="R494" s="4">
        <v>-0.5</v>
      </c>
      <c r="S494" s="4">
        <v>1</v>
      </c>
      <c r="T494" s="19">
        <v>0.45300000000000001</v>
      </c>
      <c r="U494" s="19">
        <v>0.04</v>
      </c>
      <c r="V494" s="5">
        <f t="shared" si="17"/>
        <v>0</v>
      </c>
      <c r="W494" s="5">
        <f t="shared" si="16"/>
        <v>-999</v>
      </c>
      <c r="X494">
        <v>201901</v>
      </c>
      <c r="Y494">
        <v>2019</v>
      </c>
    </row>
    <row r="495" spans="1:25" x14ac:dyDescent="0.25">
      <c r="A495" s="18">
        <v>43489</v>
      </c>
      <c r="B495" s="2">
        <v>24</v>
      </c>
      <c r="C495" s="4">
        <v>5.91</v>
      </c>
      <c r="D495" s="4">
        <v>5.19</v>
      </c>
      <c r="E495" s="4">
        <v>-4.3</v>
      </c>
      <c r="F495" s="4">
        <v>2</v>
      </c>
      <c r="G495" s="4">
        <v>-11.9</v>
      </c>
      <c r="H495" s="3">
        <v>98</v>
      </c>
      <c r="I495" s="3">
        <v>45.9</v>
      </c>
      <c r="J495" s="4">
        <v>0.8</v>
      </c>
      <c r="K495" s="4">
        <v>4.3</v>
      </c>
      <c r="L495" s="3">
        <v>0</v>
      </c>
      <c r="M495" s="3">
        <v>731.00000000000011</v>
      </c>
      <c r="N495" s="6">
        <v>-1.5</v>
      </c>
      <c r="O495" s="4">
        <v>-11</v>
      </c>
      <c r="P495" s="4">
        <v>-5</v>
      </c>
      <c r="Q495" s="4">
        <v>-22.7</v>
      </c>
      <c r="R495" s="4">
        <v>-0.3</v>
      </c>
      <c r="S495" s="4">
        <v>1</v>
      </c>
      <c r="T495" s="19">
        <v>0.32400000000000001</v>
      </c>
      <c r="U495" s="19">
        <v>0.38200000000000001</v>
      </c>
      <c r="V495" s="5">
        <f t="shared" si="17"/>
        <v>0</v>
      </c>
      <c r="W495" s="5">
        <f t="shared" si="16"/>
        <v>-999</v>
      </c>
      <c r="X495">
        <v>201901</v>
      </c>
      <c r="Y495">
        <v>2019</v>
      </c>
    </row>
    <row r="496" spans="1:25" x14ac:dyDescent="0.25">
      <c r="A496" s="18">
        <v>43490</v>
      </c>
      <c r="B496" s="2">
        <v>25</v>
      </c>
      <c r="C496" s="4">
        <v>5.9</v>
      </c>
      <c r="D496" s="4">
        <v>5.24</v>
      </c>
      <c r="E496" s="4">
        <v>-2.2999999999999998</v>
      </c>
      <c r="F496" s="4">
        <v>3.3</v>
      </c>
      <c r="G496" s="4">
        <v>-10.7</v>
      </c>
      <c r="H496" s="3">
        <v>98.1</v>
      </c>
      <c r="I496" s="3">
        <v>55.9</v>
      </c>
      <c r="J496" s="4">
        <v>1.3</v>
      </c>
      <c r="K496" s="4">
        <v>6</v>
      </c>
      <c r="L496" s="3">
        <v>0</v>
      </c>
      <c r="M496" s="3">
        <v>713.00000000000011</v>
      </c>
      <c r="N496" s="6">
        <v>-1.4</v>
      </c>
      <c r="O496" s="4">
        <v>-7.9</v>
      </c>
      <c r="P496" s="4">
        <v>-1</v>
      </c>
      <c r="Q496" s="4">
        <v>-20.9</v>
      </c>
      <c r="R496" s="4">
        <v>-0.3</v>
      </c>
      <c r="S496" s="4">
        <v>1.1000000000000001</v>
      </c>
      <c r="T496" s="19">
        <v>0.433</v>
      </c>
      <c r="U496" s="19">
        <v>0.34100000000000003</v>
      </c>
      <c r="V496" s="5">
        <f t="shared" si="17"/>
        <v>0</v>
      </c>
      <c r="W496" s="5">
        <f t="shared" si="16"/>
        <v>-999</v>
      </c>
      <c r="X496">
        <v>201901</v>
      </c>
      <c r="Y496">
        <v>2019</v>
      </c>
    </row>
    <row r="497" spans="1:25" x14ac:dyDescent="0.25">
      <c r="A497" s="18">
        <v>43491</v>
      </c>
      <c r="B497" s="2">
        <v>26</v>
      </c>
      <c r="C497" s="4">
        <v>6.13</v>
      </c>
      <c r="D497" s="4">
        <v>5.42</v>
      </c>
      <c r="E497" s="4">
        <v>-0.5</v>
      </c>
      <c r="F497" s="4">
        <v>12.9</v>
      </c>
      <c r="G497" s="4">
        <v>-8.1</v>
      </c>
      <c r="H497" s="3">
        <v>98.5</v>
      </c>
      <c r="I497" s="3">
        <v>38.5</v>
      </c>
      <c r="J497" s="4">
        <v>0.7</v>
      </c>
      <c r="K497" s="4">
        <v>4.9000000000000004</v>
      </c>
      <c r="L497" s="3">
        <v>0</v>
      </c>
      <c r="M497" s="3">
        <v>699.00000000000011</v>
      </c>
      <c r="N497" s="6">
        <v>-1.3</v>
      </c>
      <c r="O497" s="4">
        <v>-9.8000000000000007</v>
      </c>
      <c r="P497" s="4">
        <v>0.6</v>
      </c>
      <c r="Q497" s="4">
        <v>-16.7</v>
      </c>
      <c r="R497" s="4">
        <v>-0.3</v>
      </c>
      <c r="S497" s="4">
        <v>1.1000000000000001</v>
      </c>
      <c r="T497" s="19">
        <v>0.57299999999999995</v>
      </c>
      <c r="U497" s="19">
        <v>0.91500000000000004</v>
      </c>
      <c r="V497" s="5">
        <f t="shared" si="17"/>
        <v>0</v>
      </c>
      <c r="W497" s="5">
        <f t="shared" si="16"/>
        <v>-999</v>
      </c>
      <c r="X497">
        <v>201901</v>
      </c>
      <c r="Y497">
        <v>2019</v>
      </c>
    </row>
    <row r="498" spans="1:25" x14ac:dyDescent="0.25">
      <c r="A498" s="18">
        <v>43492</v>
      </c>
      <c r="B498" s="2">
        <v>27</v>
      </c>
      <c r="C498" s="4">
        <v>6.75</v>
      </c>
      <c r="D498" s="4">
        <v>5.98</v>
      </c>
      <c r="E498" s="4">
        <v>-1.2</v>
      </c>
      <c r="F498" s="4">
        <v>4.9000000000000004</v>
      </c>
      <c r="G498" s="4">
        <v>-14.8</v>
      </c>
      <c r="H498" s="3">
        <v>95.7</v>
      </c>
      <c r="I498" s="3">
        <v>46.9</v>
      </c>
      <c r="J498" s="4">
        <v>2.7</v>
      </c>
      <c r="K498" s="4">
        <v>7.4</v>
      </c>
      <c r="L498" s="3">
        <v>0</v>
      </c>
      <c r="M498" s="3">
        <v>688.00000000000011</v>
      </c>
      <c r="N498" s="6">
        <v>-1.2</v>
      </c>
      <c r="O498" s="4">
        <v>-8.6</v>
      </c>
      <c r="P498" s="4">
        <v>-0.4</v>
      </c>
      <c r="Q498" s="4">
        <v>-26.8</v>
      </c>
      <c r="R498" s="4">
        <v>-0.3</v>
      </c>
      <c r="S498" s="4">
        <v>1.1000000000000001</v>
      </c>
      <c r="T498" s="19">
        <v>0.40600000000000003</v>
      </c>
      <c r="U498" s="19">
        <v>0.46</v>
      </c>
      <c r="V498" s="5">
        <f t="shared" si="17"/>
        <v>0</v>
      </c>
      <c r="W498" s="5">
        <f t="shared" si="16"/>
        <v>-999</v>
      </c>
      <c r="X498">
        <v>201901</v>
      </c>
      <c r="Y498">
        <v>2019</v>
      </c>
    </row>
    <row r="499" spans="1:25" x14ac:dyDescent="0.25">
      <c r="A499" s="18">
        <v>43493</v>
      </c>
      <c r="B499" s="2">
        <v>28</v>
      </c>
      <c r="C499" s="4">
        <v>5.16</v>
      </c>
      <c r="D499" s="4">
        <v>4.66</v>
      </c>
      <c r="E499" s="4">
        <v>-11.4</v>
      </c>
      <c r="F499" s="4">
        <v>-0.2</v>
      </c>
      <c r="G499" s="4">
        <v>-17.7</v>
      </c>
      <c r="H499" s="3">
        <v>96.3</v>
      </c>
      <c r="I499" s="3">
        <v>42.1</v>
      </c>
      <c r="J499" s="4">
        <v>0.5</v>
      </c>
      <c r="K499" s="4">
        <v>3.5</v>
      </c>
      <c r="L499" s="3">
        <v>0</v>
      </c>
      <c r="M499" s="3">
        <v>673.00000000000023</v>
      </c>
      <c r="N499" s="6">
        <v>-1.4</v>
      </c>
      <c r="O499" s="4">
        <v>-21.6</v>
      </c>
      <c r="P499" s="4">
        <v>-7.7</v>
      </c>
      <c r="Q499" s="4">
        <v>-30</v>
      </c>
      <c r="R499" s="4">
        <v>-0.4</v>
      </c>
      <c r="S499" s="4">
        <v>1</v>
      </c>
      <c r="T499" s="19">
        <v>0.253</v>
      </c>
      <c r="U499" s="19">
        <v>0.34799999999999998</v>
      </c>
      <c r="V499" s="5">
        <f t="shared" si="17"/>
        <v>0</v>
      </c>
      <c r="W499" s="5">
        <f t="shared" si="16"/>
        <v>-999</v>
      </c>
      <c r="X499">
        <v>201901</v>
      </c>
      <c r="Y499">
        <v>2019</v>
      </c>
    </row>
    <row r="500" spans="1:25" x14ac:dyDescent="0.25">
      <c r="A500" s="18">
        <v>43494</v>
      </c>
      <c r="B500" s="2">
        <v>29</v>
      </c>
      <c r="C500" s="4">
        <v>6.98</v>
      </c>
      <c r="D500" s="4">
        <v>6.29</v>
      </c>
      <c r="E500" s="4">
        <v>-10.8</v>
      </c>
      <c r="F500" s="4">
        <v>5.7</v>
      </c>
      <c r="G500" s="4">
        <v>-19.899999999999999</v>
      </c>
      <c r="H500" s="3">
        <v>94.5</v>
      </c>
      <c r="I500" s="3">
        <v>12.9</v>
      </c>
      <c r="J500" s="4">
        <v>0.4</v>
      </c>
      <c r="K500" s="4">
        <v>3.4</v>
      </c>
      <c r="L500" s="3">
        <v>0</v>
      </c>
      <c r="M500" s="3">
        <v>677.00000000000023</v>
      </c>
      <c r="N500" s="6">
        <v>-1.8</v>
      </c>
      <c r="O500" s="4">
        <v>-23.5</v>
      </c>
      <c r="P500" s="4">
        <v>-7.8</v>
      </c>
      <c r="Q500" s="4">
        <v>-31.2</v>
      </c>
      <c r="R500" s="4">
        <v>-0.3</v>
      </c>
      <c r="S500" s="4">
        <v>1</v>
      </c>
      <c r="T500" s="19">
        <v>0.11799999999999999</v>
      </c>
      <c r="U500" s="19">
        <v>0.79700000000000004</v>
      </c>
      <c r="V500" s="5">
        <f t="shared" si="17"/>
        <v>0</v>
      </c>
      <c r="W500" s="5">
        <f t="shared" si="16"/>
        <v>-999</v>
      </c>
      <c r="X500">
        <v>201901</v>
      </c>
      <c r="Y500">
        <v>2019</v>
      </c>
    </row>
    <row r="501" spans="1:25" x14ac:dyDescent="0.25">
      <c r="A501" s="18">
        <v>43495</v>
      </c>
      <c r="B501" s="2">
        <v>30</v>
      </c>
      <c r="C501" s="4">
        <v>4.1500000000000004</v>
      </c>
      <c r="D501" s="4">
        <v>3.4</v>
      </c>
      <c r="E501" s="4">
        <v>-4.9000000000000004</v>
      </c>
      <c r="F501" s="4">
        <v>5.3</v>
      </c>
      <c r="G501" s="4">
        <v>-15.8</v>
      </c>
      <c r="H501" s="3">
        <v>91</v>
      </c>
      <c r="I501" s="3">
        <v>31.7</v>
      </c>
      <c r="J501" s="4">
        <v>0.4</v>
      </c>
      <c r="K501" s="4">
        <v>2.4</v>
      </c>
      <c r="L501" s="3">
        <v>0</v>
      </c>
      <c r="M501" s="3">
        <v>675.00000000000023</v>
      </c>
      <c r="N501" s="6">
        <v>-2.1</v>
      </c>
      <c r="O501" s="4">
        <v>-8.6999999999999993</v>
      </c>
      <c r="P501" s="4">
        <v>-1.4</v>
      </c>
      <c r="Q501" s="4">
        <v>-25.8</v>
      </c>
      <c r="R501" s="4">
        <v>-0.4</v>
      </c>
      <c r="S501" s="4">
        <v>1</v>
      </c>
      <c r="T501" s="19">
        <v>0.28199999999999997</v>
      </c>
      <c r="U501" s="19">
        <v>0.60799999999999998</v>
      </c>
      <c r="V501" s="5">
        <f t="shared" si="17"/>
        <v>0</v>
      </c>
      <c r="W501" s="5">
        <f t="shared" si="16"/>
        <v>-999</v>
      </c>
      <c r="X501">
        <v>201901</v>
      </c>
      <c r="Y501">
        <v>2019</v>
      </c>
    </row>
    <row r="502" spans="1:25" x14ac:dyDescent="0.25">
      <c r="A502" s="18">
        <v>43496</v>
      </c>
      <c r="B502" s="2">
        <v>31</v>
      </c>
      <c r="C502" s="4">
        <v>2.76</v>
      </c>
      <c r="D502" s="4">
        <v>2.25</v>
      </c>
      <c r="E502" s="4">
        <v>-3.3</v>
      </c>
      <c r="F502" s="4">
        <v>2.6</v>
      </c>
      <c r="G502" s="4">
        <v>-6.1</v>
      </c>
      <c r="H502" s="3">
        <v>92.8</v>
      </c>
      <c r="I502" s="3">
        <v>56.3</v>
      </c>
      <c r="J502" s="4">
        <v>0.9</v>
      </c>
      <c r="K502" s="4">
        <v>5.2</v>
      </c>
      <c r="L502" s="3">
        <v>0</v>
      </c>
      <c r="M502" s="3">
        <v>670.00000000000011</v>
      </c>
      <c r="N502" s="6">
        <v>-1.8</v>
      </c>
      <c r="O502" s="4">
        <v>-5.7</v>
      </c>
      <c r="P502" s="4">
        <v>-1.2</v>
      </c>
      <c r="Q502" s="4">
        <v>-11.6</v>
      </c>
      <c r="R502" s="4">
        <v>-0.4</v>
      </c>
      <c r="S502" s="4">
        <v>1</v>
      </c>
      <c r="T502" s="19">
        <v>0.41399999999999998</v>
      </c>
      <c r="U502" s="19">
        <v>0.32200000000000001</v>
      </c>
      <c r="V502" s="5">
        <f t="shared" si="17"/>
        <v>670.00000000000011</v>
      </c>
      <c r="W502" s="5">
        <f t="shared" si="16"/>
        <v>-1.8</v>
      </c>
      <c r="X502">
        <v>201901</v>
      </c>
      <c r="Y502">
        <v>2019</v>
      </c>
    </row>
    <row r="503" spans="1:25" x14ac:dyDescent="0.25">
      <c r="A503" s="18">
        <v>43497</v>
      </c>
      <c r="B503" s="2">
        <v>32</v>
      </c>
      <c r="C503" s="4">
        <v>4.37</v>
      </c>
      <c r="D503" s="4">
        <v>3.59</v>
      </c>
      <c r="E503" s="4">
        <v>-2.8</v>
      </c>
      <c r="F503" s="4">
        <v>-0.6</v>
      </c>
      <c r="G503" s="4">
        <v>-4.5</v>
      </c>
      <c r="H503" s="3">
        <v>98.4</v>
      </c>
      <c r="I503" s="3">
        <v>79.2</v>
      </c>
      <c r="J503" s="4">
        <v>2.1</v>
      </c>
      <c r="K503" s="4">
        <v>6.4</v>
      </c>
      <c r="L503" s="3">
        <v>0</v>
      </c>
      <c r="M503" s="3">
        <v>663.00000000000023</v>
      </c>
      <c r="N503" s="6">
        <v>-1.4</v>
      </c>
      <c r="O503" s="4">
        <v>-4.3</v>
      </c>
      <c r="P503" s="4">
        <v>-1.9</v>
      </c>
      <c r="Q503" s="4">
        <v>-6.5</v>
      </c>
      <c r="R503" s="4">
        <v>-0.4</v>
      </c>
      <c r="S503" s="4">
        <v>0.9</v>
      </c>
      <c r="T503" s="19">
        <v>0.46300000000000002</v>
      </c>
      <c r="U503" s="19">
        <v>0.122</v>
      </c>
      <c r="V503" s="5">
        <f t="shared" si="17"/>
        <v>0</v>
      </c>
      <c r="W503" s="5">
        <f t="shared" si="16"/>
        <v>-999</v>
      </c>
      <c r="X503">
        <v>201902</v>
      </c>
      <c r="Y503">
        <v>2019</v>
      </c>
    </row>
    <row r="504" spans="1:25" x14ac:dyDescent="0.25">
      <c r="A504" s="18">
        <v>43498</v>
      </c>
      <c r="B504" s="2">
        <v>33</v>
      </c>
      <c r="C504" s="4">
        <v>6.06</v>
      </c>
      <c r="D504" s="4">
        <v>5.45</v>
      </c>
      <c r="E504" s="4">
        <v>-4.2</v>
      </c>
      <c r="F504" s="4">
        <v>1.8</v>
      </c>
      <c r="G504" s="4">
        <v>-13.7</v>
      </c>
      <c r="H504" s="3">
        <v>98.5</v>
      </c>
      <c r="I504" s="3">
        <v>51.8</v>
      </c>
      <c r="J504" s="4">
        <v>1.7</v>
      </c>
      <c r="K504" s="4">
        <v>5.7</v>
      </c>
      <c r="L504" s="3">
        <v>3.08</v>
      </c>
      <c r="M504" s="3">
        <v>684.00000000000011</v>
      </c>
      <c r="N504" s="6">
        <v>-1.1000000000000001</v>
      </c>
      <c r="O504" s="4">
        <v>-10.4</v>
      </c>
      <c r="P504" s="4">
        <v>-2.5</v>
      </c>
      <c r="Q504" s="4">
        <v>-22.9</v>
      </c>
      <c r="R504" s="4">
        <v>-0.3</v>
      </c>
      <c r="S504" s="4">
        <v>1</v>
      </c>
      <c r="T504" s="19">
        <v>0.36</v>
      </c>
      <c r="U504" s="19">
        <v>0.33500000000000002</v>
      </c>
      <c r="V504" s="5">
        <f t="shared" si="17"/>
        <v>0</v>
      </c>
      <c r="W504" s="5">
        <f t="shared" si="16"/>
        <v>-999</v>
      </c>
      <c r="X504">
        <v>201902</v>
      </c>
      <c r="Y504">
        <v>2019</v>
      </c>
    </row>
    <row r="505" spans="1:25" x14ac:dyDescent="0.25">
      <c r="A505" s="18">
        <v>43499</v>
      </c>
      <c r="B505" s="2">
        <v>34</v>
      </c>
      <c r="C505" s="4">
        <v>5.4</v>
      </c>
      <c r="D505" s="4">
        <v>4.7</v>
      </c>
      <c r="E505" s="4">
        <v>-15.2</v>
      </c>
      <c r="F505" s="4">
        <v>-8.5</v>
      </c>
      <c r="G505" s="4">
        <v>-24.2</v>
      </c>
      <c r="H505" s="3">
        <v>95</v>
      </c>
      <c r="I505" s="3">
        <v>50.9</v>
      </c>
      <c r="J505" s="4">
        <v>1.5</v>
      </c>
      <c r="K505" s="4">
        <v>4.8</v>
      </c>
      <c r="L505" s="3">
        <v>0</v>
      </c>
      <c r="M505" s="3">
        <v>675.00000000000023</v>
      </c>
      <c r="N505" s="6">
        <v>-1.2</v>
      </c>
      <c r="O505" s="4">
        <v>-14.5</v>
      </c>
      <c r="P505" s="4">
        <v>-9.1999999999999993</v>
      </c>
      <c r="Q505" s="4">
        <v>-22.4</v>
      </c>
      <c r="R505" s="4">
        <v>-0.4</v>
      </c>
      <c r="S505" s="4">
        <v>1</v>
      </c>
      <c r="T505" s="19">
        <v>0.16400000000000001</v>
      </c>
      <c r="U505" s="19">
        <v>0.158</v>
      </c>
      <c r="V505" s="5">
        <f t="shared" si="17"/>
        <v>0</v>
      </c>
      <c r="W505" s="5">
        <f t="shared" si="16"/>
        <v>-999</v>
      </c>
      <c r="X505">
        <v>201902</v>
      </c>
      <c r="Y505">
        <v>2019</v>
      </c>
    </row>
    <row r="506" spans="1:25" x14ac:dyDescent="0.25">
      <c r="A506" s="18">
        <v>43500</v>
      </c>
      <c r="B506" s="2">
        <v>35</v>
      </c>
      <c r="C506" s="4">
        <v>6.62</v>
      </c>
      <c r="D506" s="4">
        <v>6.05</v>
      </c>
      <c r="E506" s="4">
        <v>-23.3</v>
      </c>
      <c r="F506" s="4">
        <v>-18.899999999999999</v>
      </c>
      <c r="G506" s="4">
        <v>-27.2</v>
      </c>
      <c r="H506" s="3">
        <v>87.3</v>
      </c>
      <c r="I506" s="3">
        <v>68.400000000000006</v>
      </c>
      <c r="J506" s="4">
        <v>3.3</v>
      </c>
      <c r="K506" s="4">
        <v>7.4</v>
      </c>
      <c r="L506" s="3">
        <v>0</v>
      </c>
      <c r="M506" s="3">
        <v>667.00000000000023</v>
      </c>
      <c r="N506" s="6">
        <v>-1.6</v>
      </c>
      <c r="O506" s="4">
        <v>-25</v>
      </c>
      <c r="P506" s="4">
        <v>-19.7</v>
      </c>
      <c r="Q506" s="4">
        <v>-35.1</v>
      </c>
      <c r="R506" s="4">
        <v>-0.5</v>
      </c>
      <c r="S506" s="4">
        <v>0.8</v>
      </c>
      <c r="T506" s="19">
        <v>9.4E-2</v>
      </c>
      <c r="U506" s="19">
        <v>4.2999999999999997E-2</v>
      </c>
      <c r="V506" s="5">
        <f t="shared" si="17"/>
        <v>0</v>
      </c>
      <c r="W506" s="5">
        <f t="shared" si="16"/>
        <v>-999</v>
      </c>
      <c r="X506">
        <v>201902</v>
      </c>
      <c r="Y506">
        <v>2019</v>
      </c>
    </row>
    <row r="507" spans="1:25" x14ac:dyDescent="0.25">
      <c r="A507" s="18">
        <v>43501</v>
      </c>
      <c r="B507" s="2">
        <v>36</v>
      </c>
      <c r="C507" s="4">
        <v>7.25</v>
      </c>
      <c r="D507" s="4">
        <v>6.37</v>
      </c>
      <c r="E507" s="4">
        <v>-21.8</v>
      </c>
      <c r="F507" s="4">
        <v>-13.8</v>
      </c>
      <c r="G507" s="4">
        <v>-30.3</v>
      </c>
      <c r="H507" s="3">
        <v>86.9</v>
      </c>
      <c r="I507" s="3">
        <v>40.1</v>
      </c>
      <c r="J507" s="4">
        <v>1.6</v>
      </c>
      <c r="K507" s="4">
        <v>7</v>
      </c>
      <c r="L507" s="3">
        <v>0</v>
      </c>
      <c r="M507" s="3">
        <v>669.00000000000023</v>
      </c>
      <c r="N507" s="6">
        <v>-2.1</v>
      </c>
      <c r="O507" s="4">
        <v>-28.4</v>
      </c>
      <c r="P507" s="4">
        <v>-17.100000000000001</v>
      </c>
      <c r="Q507" s="4">
        <v>-43.1</v>
      </c>
      <c r="R507" s="4">
        <v>-0.5</v>
      </c>
      <c r="S507" s="4">
        <v>0.9</v>
      </c>
      <c r="T507" s="19">
        <v>8.4000000000000005E-2</v>
      </c>
      <c r="U507" s="19">
        <v>0.126</v>
      </c>
      <c r="V507" s="5">
        <f t="shared" si="17"/>
        <v>0</v>
      </c>
      <c r="W507" s="5">
        <f t="shared" si="16"/>
        <v>-999</v>
      </c>
      <c r="X507">
        <v>201902</v>
      </c>
      <c r="Y507">
        <v>2019</v>
      </c>
    </row>
    <row r="508" spans="1:25" x14ac:dyDescent="0.25">
      <c r="A508" s="18">
        <v>43502</v>
      </c>
      <c r="B508" s="2">
        <v>37</v>
      </c>
      <c r="C508" s="4">
        <v>8.52</v>
      </c>
      <c r="D508" s="4">
        <v>7.64</v>
      </c>
      <c r="E508" s="4">
        <v>-20.6</v>
      </c>
      <c r="F508" s="4">
        <v>-13.4</v>
      </c>
      <c r="G508" s="4">
        <v>-26</v>
      </c>
      <c r="H508" s="3">
        <v>90.3</v>
      </c>
      <c r="I508" s="3">
        <v>54.6</v>
      </c>
      <c r="J508" s="4">
        <v>1.5</v>
      </c>
      <c r="K508" s="4">
        <v>5.6</v>
      </c>
      <c r="L508" s="3">
        <v>0</v>
      </c>
      <c r="M508" s="3">
        <v>663.00000000000023</v>
      </c>
      <c r="N508" s="6">
        <v>-2.7</v>
      </c>
      <c r="O508" s="4">
        <v>-28.9</v>
      </c>
      <c r="P508" s="4">
        <v>-17.5</v>
      </c>
      <c r="Q508" s="4">
        <v>-36</v>
      </c>
      <c r="R508" s="4">
        <v>-0.5</v>
      </c>
      <c r="S508" s="4">
        <v>0.8</v>
      </c>
      <c r="T508" s="19">
        <v>0.11899999999999999</v>
      </c>
      <c r="U508" s="19">
        <v>9.9000000000000005E-2</v>
      </c>
      <c r="V508" s="5">
        <f t="shared" si="17"/>
        <v>0</v>
      </c>
      <c r="W508" s="5">
        <f t="shared" si="16"/>
        <v>-999</v>
      </c>
      <c r="X508">
        <v>201902</v>
      </c>
      <c r="Y508">
        <v>2019</v>
      </c>
    </row>
    <row r="509" spans="1:25" x14ac:dyDescent="0.25">
      <c r="A509" s="18">
        <v>43503</v>
      </c>
      <c r="B509" s="2">
        <v>38</v>
      </c>
      <c r="C509" s="4">
        <v>4.21</v>
      </c>
      <c r="D509" s="4">
        <v>3.46</v>
      </c>
      <c r="E509" s="4">
        <v>-14.8</v>
      </c>
      <c r="F509" s="4">
        <v>-7.3</v>
      </c>
      <c r="G509" s="4">
        <v>-25</v>
      </c>
      <c r="H509" s="3">
        <v>93.2</v>
      </c>
      <c r="I509" s="3">
        <v>40.700000000000003</v>
      </c>
      <c r="J509" s="4">
        <v>0.4</v>
      </c>
      <c r="K509" s="4">
        <v>3.1</v>
      </c>
      <c r="L509" s="3">
        <v>2.09</v>
      </c>
      <c r="M509" s="3">
        <v>687.00000000000023</v>
      </c>
      <c r="N509" s="6">
        <v>-3</v>
      </c>
      <c r="O509" s="4">
        <v>-17.5</v>
      </c>
      <c r="P509" s="4">
        <v>-9.6999999999999993</v>
      </c>
      <c r="Q509" s="4">
        <v>-35.299999999999997</v>
      </c>
      <c r="R509" s="4">
        <v>-0.6</v>
      </c>
      <c r="S509" s="4">
        <v>0.9</v>
      </c>
      <c r="T509" s="19">
        <v>0.14399999999999999</v>
      </c>
      <c r="U509" s="19">
        <v>0.20899999999999999</v>
      </c>
      <c r="V509" s="5">
        <f t="shared" si="17"/>
        <v>0</v>
      </c>
      <c r="W509" s="5">
        <f t="shared" si="16"/>
        <v>-999</v>
      </c>
      <c r="X509">
        <v>201902</v>
      </c>
      <c r="Y509">
        <v>2019</v>
      </c>
    </row>
    <row r="510" spans="1:25" x14ac:dyDescent="0.25">
      <c r="A510" s="18">
        <v>43504</v>
      </c>
      <c r="B510" s="2">
        <v>39</v>
      </c>
      <c r="C510" s="4">
        <v>5.0599999999999996</v>
      </c>
      <c r="D510" s="4">
        <v>4.7</v>
      </c>
      <c r="E510" s="4">
        <v>-14</v>
      </c>
      <c r="F510" s="4">
        <v>-11.6</v>
      </c>
      <c r="G510" s="4">
        <v>-16.8</v>
      </c>
      <c r="H510" s="3">
        <v>92.6</v>
      </c>
      <c r="I510" s="3">
        <v>81.900000000000006</v>
      </c>
      <c r="J510" s="4">
        <v>2.1</v>
      </c>
      <c r="K510" s="4">
        <v>6.7</v>
      </c>
      <c r="L510" s="3">
        <v>5.94</v>
      </c>
      <c r="M510" s="3">
        <v>739</v>
      </c>
      <c r="N510" s="6">
        <v>-2.7</v>
      </c>
      <c r="O510" s="4">
        <v>-15.1</v>
      </c>
      <c r="P510" s="4">
        <v>-12</v>
      </c>
      <c r="Q510" s="4">
        <v>-19</v>
      </c>
      <c r="R510" s="4">
        <v>-0.5</v>
      </c>
      <c r="S510" s="4">
        <v>0.9</v>
      </c>
      <c r="T510" s="19">
        <v>0.20599999999999999</v>
      </c>
      <c r="U510" s="19">
        <v>4.4999999999999998E-2</v>
      </c>
      <c r="V510" s="5">
        <f t="shared" si="17"/>
        <v>0</v>
      </c>
      <c r="W510" s="5">
        <f t="shared" si="16"/>
        <v>-999</v>
      </c>
      <c r="X510">
        <v>201902</v>
      </c>
      <c r="Y510">
        <v>2019</v>
      </c>
    </row>
    <row r="511" spans="1:25" x14ac:dyDescent="0.25">
      <c r="A511" s="18">
        <v>43505</v>
      </c>
      <c r="B511" s="2">
        <v>40</v>
      </c>
      <c r="C511" s="4">
        <v>6.94</v>
      </c>
      <c r="D511" s="4">
        <v>6.1</v>
      </c>
      <c r="E511" s="4">
        <v>-18</v>
      </c>
      <c r="F511" s="4">
        <v>-16.2</v>
      </c>
      <c r="G511" s="4">
        <v>-19.899999999999999</v>
      </c>
      <c r="H511" s="3">
        <v>85.8</v>
      </c>
      <c r="I511" s="3">
        <v>76.599999999999994</v>
      </c>
      <c r="J511" s="4">
        <v>3.9</v>
      </c>
      <c r="K511" s="4">
        <v>9.1</v>
      </c>
      <c r="L511" s="3">
        <v>0</v>
      </c>
      <c r="M511" s="3">
        <v>694.00000000000023</v>
      </c>
      <c r="N511" s="6">
        <v>-2.4</v>
      </c>
      <c r="O511" s="4">
        <v>-20.100000000000001</v>
      </c>
      <c r="P511" s="4">
        <v>-15.6</v>
      </c>
      <c r="Q511" s="4">
        <v>-27.6</v>
      </c>
      <c r="R511" s="4">
        <v>-0.6</v>
      </c>
      <c r="S511" s="4">
        <v>0.9</v>
      </c>
      <c r="T511" s="19">
        <v>0.13200000000000001</v>
      </c>
      <c r="U511" s="19">
        <v>0.04</v>
      </c>
      <c r="V511" s="5">
        <f t="shared" si="17"/>
        <v>0</v>
      </c>
      <c r="W511" s="5">
        <f t="shared" si="16"/>
        <v>-999</v>
      </c>
      <c r="X511">
        <v>201902</v>
      </c>
      <c r="Y511">
        <v>2019</v>
      </c>
    </row>
    <row r="512" spans="1:25" x14ac:dyDescent="0.25">
      <c r="A512" s="18">
        <v>43506</v>
      </c>
      <c r="B512" s="2">
        <v>41</v>
      </c>
      <c r="C512" s="4">
        <v>7.61</v>
      </c>
      <c r="D512" s="4">
        <v>6.92</v>
      </c>
      <c r="E512" s="4">
        <v>-19.2</v>
      </c>
      <c r="F512" s="4">
        <v>-9</v>
      </c>
      <c r="G512" s="4">
        <v>-28.9</v>
      </c>
      <c r="H512" s="3">
        <v>94.7</v>
      </c>
      <c r="I512" s="3">
        <v>45.6</v>
      </c>
      <c r="J512" s="4">
        <v>0.9</v>
      </c>
      <c r="K512" s="4">
        <v>5.5</v>
      </c>
      <c r="L512" s="3">
        <v>0.55000000000000004</v>
      </c>
      <c r="M512" s="3">
        <v>701.00000000000011</v>
      </c>
      <c r="N512" s="6">
        <v>-2.2999999999999998</v>
      </c>
      <c r="O512" s="4">
        <v>-24.4</v>
      </c>
      <c r="P512" s="4">
        <v>-14.1</v>
      </c>
      <c r="Q512" s="4">
        <v>-37.299999999999997</v>
      </c>
      <c r="R512" s="4">
        <v>-0.5</v>
      </c>
      <c r="S512" s="4">
        <v>0.9</v>
      </c>
      <c r="T512" s="19">
        <v>0.14099999999999999</v>
      </c>
      <c r="U512" s="19">
        <v>0.16800000000000001</v>
      </c>
      <c r="V512" s="5">
        <f t="shared" si="17"/>
        <v>0</v>
      </c>
      <c r="W512" s="5">
        <f t="shared" si="16"/>
        <v>-999</v>
      </c>
      <c r="X512">
        <v>201902</v>
      </c>
      <c r="Y512">
        <v>2019</v>
      </c>
    </row>
    <row r="513" spans="1:25" x14ac:dyDescent="0.25">
      <c r="A513" s="18">
        <v>43507</v>
      </c>
      <c r="B513" s="2">
        <v>42</v>
      </c>
      <c r="C513" s="4">
        <v>6.84</v>
      </c>
      <c r="D513" s="4">
        <v>6.36</v>
      </c>
      <c r="E513" s="4">
        <v>-17.399999999999999</v>
      </c>
      <c r="F513" s="4">
        <v>-11.1</v>
      </c>
      <c r="G513" s="4">
        <v>-29.9</v>
      </c>
      <c r="H513" s="3">
        <v>87.5</v>
      </c>
      <c r="I513" s="3">
        <v>64.5</v>
      </c>
      <c r="J513" s="4">
        <v>1.5</v>
      </c>
      <c r="K513" s="4">
        <v>7.7</v>
      </c>
      <c r="L513" s="3">
        <v>0</v>
      </c>
      <c r="M513" s="3">
        <v>713.00000000000011</v>
      </c>
      <c r="N513" s="6">
        <v>-2.6</v>
      </c>
      <c r="O513" s="4">
        <v>-21.9</v>
      </c>
      <c r="P513" s="4">
        <v>-12.5</v>
      </c>
      <c r="Q513" s="4">
        <v>-39.6</v>
      </c>
      <c r="R513" s="4">
        <v>-0.6</v>
      </c>
      <c r="S513" s="4">
        <v>0.8</v>
      </c>
      <c r="T513" s="19">
        <v>0.16900000000000001</v>
      </c>
      <c r="U513" s="19">
        <v>9.2999999999999999E-2</v>
      </c>
      <c r="V513" s="5">
        <f t="shared" si="17"/>
        <v>0</v>
      </c>
      <c r="W513" s="5">
        <f t="shared" si="16"/>
        <v>-999</v>
      </c>
      <c r="X513">
        <v>201902</v>
      </c>
      <c r="Y513">
        <v>2019</v>
      </c>
    </row>
    <row r="514" spans="1:25" x14ac:dyDescent="0.25">
      <c r="A514" s="18">
        <v>43508</v>
      </c>
      <c r="B514" s="2">
        <v>43</v>
      </c>
      <c r="C514" s="4">
        <v>3.31</v>
      </c>
      <c r="D514" s="4">
        <v>3.08</v>
      </c>
      <c r="E514" s="4">
        <v>-12.6</v>
      </c>
      <c r="F514" s="4">
        <v>-9.1999999999999993</v>
      </c>
      <c r="G514" s="4">
        <v>-20</v>
      </c>
      <c r="H514" s="3">
        <v>92.8</v>
      </c>
      <c r="I514" s="3">
        <v>85.5</v>
      </c>
      <c r="J514" s="4">
        <v>1.4</v>
      </c>
      <c r="K514" s="4">
        <v>4.9000000000000004</v>
      </c>
      <c r="L514" s="3">
        <v>7.37</v>
      </c>
      <c r="M514" s="3">
        <v>777</v>
      </c>
      <c r="N514" s="6">
        <v>-2.6</v>
      </c>
      <c r="O514" s="4">
        <v>-15.1</v>
      </c>
      <c r="P514" s="4">
        <v>-9.5</v>
      </c>
      <c r="Q514" s="4">
        <v>-31</v>
      </c>
      <c r="R514" s="4">
        <v>-0.6</v>
      </c>
      <c r="S514" s="4">
        <v>0.9</v>
      </c>
      <c r="T514" s="19">
        <v>0.26</v>
      </c>
      <c r="U514" s="19">
        <v>4.3999999999999997E-2</v>
      </c>
      <c r="V514" s="5">
        <f t="shared" si="17"/>
        <v>0</v>
      </c>
      <c r="W514" s="5">
        <f t="shared" si="16"/>
        <v>-999</v>
      </c>
      <c r="X514">
        <v>201902</v>
      </c>
      <c r="Y514">
        <v>2019</v>
      </c>
    </row>
    <row r="515" spans="1:25" x14ac:dyDescent="0.25">
      <c r="A515" s="18">
        <v>43509</v>
      </c>
      <c r="B515" s="2">
        <v>44</v>
      </c>
      <c r="C515" s="4">
        <v>9.02</v>
      </c>
      <c r="D515" s="4">
        <v>8.39</v>
      </c>
      <c r="E515" s="4">
        <v>-13.4</v>
      </c>
      <c r="F515" s="4">
        <v>-3.4</v>
      </c>
      <c r="G515" s="4">
        <v>-21.3</v>
      </c>
      <c r="H515" s="3">
        <v>98</v>
      </c>
      <c r="I515" s="3">
        <v>62.9</v>
      </c>
      <c r="J515" s="4">
        <v>0.6</v>
      </c>
      <c r="K515" s="4">
        <v>4</v>
      </c>
      <c r="L515" s="3">
        <v>2.2000000000000002</v>
      </c>
      <c r="M515" s="3">
        <v>776</v>
      </c>
      <c r="N515" s="6">
        <v>-2.2999999999999998</v>
      </c>
      <c r="O515" s="4">
        <v>-20.8</v>
      </c>
      <c r="P515" s="4">
        <v>-8.1999999999999993</v>
      </c>
      <c r="Q515" s="4">
        <v>-33.9</v>
      </c>
      <c r="R515" s="4">
        <v>-0.5</v>
      </c>
      <c r="S515" s="4">
        <v>0.9</v>
      </c>
      <c r="T515" s="19">
        <v>0.29899999999999999</v>
      </c>
      <c r="U515" s="19">
        <v>0.17599999999999999</v>
      </c>
      <c r="V515" s="5">
        <f t="shared" si="17"/>
        <v>0</v>
      </c>
      <c r="W515" s="5">
        <f t="shared" si="16"/>
        <v>-999</v>
      </c>
      <c r="X515">
        <v>201902</v>
      </c>
      <c r="Y515">
        <v>2019</v>
      </c>
    </row>
    <row r="516" spans="1:25" x14ac:dyDescent="0.25">
      <c r="A516" s="18">
        <v>43510</v>
      </c>
      <c r="B516" s="2">
        <v>45</v>
      </c>
      <c r="C516" s="4">
        <v>5.53</v>
      </c>
      <c r="D516" s="4">
        <v>5.09</v>
      </c>
      <c r="E516" s="4">
        <v>-7.7</v>
      </c>
      <c r="F516" s="4">
        <v>-4.3</v>
      </c>
      <c r="G516" s="4">
        <v>-12.6</v>
      </c>
      <c r="H516" s="3">
        <v>93.1</v>
      </c>
      <c r="I516" s="3">
        <v>53.7</v>
      </c>
      <c r="J516" s="4">
        <v>1.9</v>
      </c>
      <c r="K516" s="4">
        <v>5.7</v>
      </c>
      <c r="L516" s="3">
        <v>2.2000000000000002</v>
      </c>
      <c r="M516" s="3">
        <v>795.00000000000011</v>
      </c>
      <c r="N516" s="6">
        <v>-2.1</v>
      </c>
      <c r="O516" s="4">
        <v>-12.3</v>
      </c>
      <c r="P516" s="4">
        <v>-5.2</v>
      </c>
      <c r="Q516" s="4">
        <v>-25.6</v>
      </c>
      <c r="R516" s="4">
        <v>-0.4</v>
      </c>
      <c r="S516" s="4">
        <v>0.9</v>
      </c>
      <c r="T516" s="19">
        <v>0.23799999999999999</v>
      </c>
      <c r="U516" s="19">
        <v>0.20599999999999999</v>
      </c>
      <c r="V516" s="5">
        <f t="shared" si="17"/>
        <v>0</v>
      </c>
      <c r="W516" s="5">
        <f t="shared" si="16"/>
        <v>-999</v>
      </c>
      <c r="X516">
        <v>201902</v>
      </c>
      <c r="Y516">
        <v>2019</v>
      </c>
    </row>
    <row r="517" spans="1:25" x14ac:dyDescent="0.25">
      <c r="A517" s="18">
        <v>43511</v>
      </c>
      <c r="B517" s="2">
        <v>46</v>
      </c>
      <c r="C517" s="4">
        <v>5.74</v>
      </c>
      <c r="D517" s="4">
        <v>5.33</v>
      </c>
      <c r="E517" s="4">
        <v>-6</v>
      </c>
      <c r="F517" s="4">
        <v>-1.8</v>
      </c>
      <c r="G517" s="4">
        <v>-10.5</v>
      </c>
      <c r="H517" s="3">
        <v>96</v>
      </c>
      <c r="I517" s="3">
        <v>82.1</v>
      </c>
      <c r="J517" s="4">
        <v>0.9</v>
      </c>
      <c r="K517" s="4">
        <v>3.7</v>
      </c>
      <c r="L517" s="3">
        <v>2.86</v>
      </c>
      <c r="M517" s="3">
        <v>817.00000000000023</v>
      </c>
      <c r="N517" s="6">
        <v>-2</v>
      </c>
      <c r="O517" s="4">
        <v>-8.4</v>
      </c>
      <c r="P517" s="4">
        <v>-3.1</v>
      </c>
      <c r="Q517" s="4">
        <v>-19.3</v>
      </c>
      <c r="R517" s="4">
        <v>-0.5</v>
      </c>
      <c r="S517" s="4">
        <v>0.9</v>
      </c>
      <c r="T517" s="19">
        <v>0.439</v>
      </c>
      <c r="U517" s="19">
        <v>9.6000000000000002E-2</v>
      </c>
      <c r="V517" s="5">
        <f t="shared" si="17"/>
        <v>0</v>
      </c>
      <c r="W517" s="5">
        <f t="shared" ref="W517:W580" si="18">IF(V517&gt;0,N517,-999)</f>
        <v>-999</v>
      </c>
      <c r="X517">
        <v>201902</v>
      </c>
      <c r="Y517">
        <v>2019</v>
      </c>
    </row>
    <row r="518" spans="1:25" x14ac:dyDescent="0.25">
      <c r="A518" s="18">
        <v>43512</v>
      </c>
      <c r="B518" s="2">
        <v>47</v>
      </c>
      <c r="C518" s="4">
        <v>4.8</v>
      </c>
      <c r="D518" s="4">
        <v>4.4400000000000004</v>
      </c>
      <c r="E518" s="4">
        <v>-6.9</v>
      </c>
      <c r="F518" s="4">
        <v>-2.4</v>
      </c>
      <c r="G518" s="4">
        <v>-12.6</v>
      </c>
      <c r="H518" s="3">
        <v>97.8</v>
      </c>
      <c r="I518" s="3">
        <v>66.099999999999994</v>
      </c>
      <c r="J518" s="4">
        <v>0.8</v>
      </c>
      <c r="K518" s="4">
        <v>3.9</v>
      </c>
      <c r="L518" s="3">
        <v>0</v>
      </c>
      <c r="M518" s="3">
        <v>804.00000000000023</v>
      </c>
      <c r="N518" s="6">
        <v>-1.7</v>
      </c>
      <c r="O518" s="4">
        <v>-9.3000000000000007</v>
      </c>
      <c r="P518" s="4">
        <v>-4.3</v>
      </c>
      <c r="Q518" s="4">
        <v>-22.3</v>
      </c>
      <c r="R518" s="4">
        <v>-0.5</v>
      </c>
      <c r="S518" s="4">
        <v>0.9</v>
      </c>
      <c r="T518" s="19">
        <v>0.33800000000000002</v>
      </c>
      <c r="U518" s="19">
        <v>0.17299999999999999</v>
      </c>
      <c r="V518" s="5">
        <f t="shared" ref="V518:V581" si="19">IF(X518&lt;X519,M518,0)</f>
        <v>0</v>
      </c>
      <c r="W518" s="5">
        <f t="shared" si="18"/>
        <v>-999</v>
      </c>
      <c r="X518">
        <v>201902</v>
      </c>
      <c r="Y518">
        <v>2019</v>
      </c>
    </row>
    <row r="519" spans="1:25" x14ac:dyDescent="0.25">
      <c r="A519" s="18">
        <v>43513</v>
      </c>
      <c r="B519" s="2">
        <v>48</v>
      </c>
      <c r="C519" s="4">
        <v>5.31</v>
      </c>
      <c r="D519" s="4">
        <v>4.93</v>
      </c>
      <c r="E519" s="4">
        <v>-10.6</v>
      </c>
      <c r="F519" s="4">
        <v>-7.2</v>
      </c>
      <c r="G519" s="4">
        <v>-19.3</v>
      </c>
      <c r="H519" s="3">
        <v>95.9</v>
      </c>
      <c r="I519" s="3">
        <v>84.9</v>
      </c>
      <c r="J519" s="4">
        <v>1.6</v>
      </c>
      <c r="K519" s="4">
        <v>5.4</v>
      </c>
      <c r="L519" s="3">
        <v>6.05</v>
      </c>
      <c r="M519" s="3">
        <v>842.00000000000011</v>
      </c>
      <c r="N519" s="6">
        <v>-1.5</v>
      </c>
      <c r="O519" s="4">
        <v>-11.8</v>
      </c>
      <c r="P519" s="4">
        <v>-7.3</v>
      </c>
      <c r="Q519" s="4">
        <v>-32</v>
      </c>
      <c r="R519" s="4">
        <v>-0.5</v>
      </c>
      <c r="S519" s="4">
        <v>0.8</v>
      </c>
      <c r="T519" s="19">
        <v>0.30199999999999999</v>
      </c>
      <c r="U519" s="19">
        <v>5.3999999999999999E-2</v>
      </c>
      <c r="V519" s="5">
        <f t="shared" si="19"/>
        <v>0</v>
      </c>
      <c r="W519" s="5">
        <f t="shared" si="18"/>
        <v>-999</v>
      </c>
      <c r="X519">
        <v>201902</v>
      </c>
      <c r="Y519">
        <v>2019</v>
      </c>
    </row>
    <row r="520" spans="1:25" x14ac:dyDescent="0.25">
      <c r="A520" s="18">
        <v>43514</v>
      </c>
      <c r="B520" s="2">
        <v>49</v>
      </c>
      <c r="C520" s="4">
        <v>10.25</v>
      </c>
      <c r="D520" s="4">
        <v>9.4700000000000006</v>
      </c>
      <c r="E520" s="4">
        <v>-14.1</v>
      </c>
      <c r="F520" s="4">
        <v>-7.4</v>
      </c>
      <c r="G520" s="4">
        <v>-23.4</v>
      </c>
      <c r="H520" s="3">
        <v>97.3</v>
      </c>
      <c r="I520" s="3">
        <v>65.099999999999994</v>
      </c>
      <c r="J520" s="4">
        <v>1</v>
      </c>
      <c r="K520" s="4">
        <v>4.4000000000000004</v>
      </c>
      <c r="L520" s="3">
        <v>0</v>
      </c>
      <c r="M520" s="3">
        <v>810</v>
      </c>
      <c r="N520" s="6">
        <v>-1.3</v>
      </c>
      <c r="O520" s="4">
        <v>-21.3</v>
      </c>
      <c r="P520" s="4">
        <v>-9.8000000000000007</v>
      </c>
      <c r="Q520" s="4">
        <v>-35</v>
      </c>
      <c r="R520" s="4">
        <v>-0.4</v>
      </c>
      <c r="S520" s="4">
        <v>0.8</v>
      </c>
      <c r="T520" s="19">
        <v>0.22800000000000001</v>
      </c>
      <c r="U520" s="19">
        <v>0.122</v>
      </c>
      <c r="V520" s="5">
        <f t="shared" si="19"/>
        <v>0</v>
      </c>
      <c r="W520" s="5">
        <f t="shared" si="18"/>
        <v>-999</v>
      </c>
      <c r="X520">
        <v>201902</v>
      </c>
      <c r="Y520">
        <v>2019</v>
      </c>
    </row>
    <row r="521" spans="1:25" x14ac:dyDescent="0.25">
      <c r="A521" s="18">
        <v>43515</v>
      </c>
      <c r="B521" s="2">
        <v>50</v>
      </c>
      <c r="C521" s="4">
        <v>5.34</v>
      </c>
      <c r="D521" s="4">
        <v>4.4800000000000004</v>
      </c>
      <c r="E521" s="4">
        <v>-8.1</v>
      </c>
      <c r="F521" s="4">
        <v>-4.5</v>
      </c>
      <c r="G521" s="4">
        <v>-14.3</v>
      </c>
      <c r="H521" s="3">
        <v>95</v>
      </c>
      <c r="I521" s="3">
        <v>78.400000000000006</v>
      </c>
      <c r="J521" s="4">
        <v>1.3</v>
      </c>
      <c r="K521" s="4">
        <v>5.9</v>
      </c>
      <c r="L521" s="3">
        <v>9.9</v>
      </c>
      <c r="M521" s="3">
        <v>893.00000000000023</v>
      </c>
      <c r="N521" s="6">
        <v>-1.3</v>
      </c>
      <c r="O521" s="4">
        <v>-9.3000000000000007</v>
      </c>
      <c r="P521" s="4">
        <v>-5.9</v>
      </c>
      <c r="Q521" s="4">
        <v>-22.3</v>
      </c>
      <c r="R521" s="4">
        <v>-0.4</v>
      </c>
      <c r="S521" s="4">
        <v>0.8</v>
      </c>
      <c r="T521" s="19">
        <v>0.34300000000000003</v>
      </c>
      <c r="U521" s="19">
        <v>9.4E-2</v>
      </c>
      <c r="V521" s="5">
        <f t="shared" si="19"/>
        <v>0</v>
      </c>
      <c r="W521" s="5">
        <f t="shared" si="18"/>
        <v>-999</v>
      </c>
      <c r="X521">
        <v>201902</v>
      </c>
      <c r="Y521">
        <v>2019</v>
      </c>
    </row>
    <row r="522" spans="1:25" x14ac:dyDescent="0.25">
      <c r="A522" s="18">
        <v>43516</v>
      </c>
      <c r="B522" s="2">
        <v>51</v>
      </c>
      <c r="C522" s="4">
        <v>6.03</v>
      </c>
      <c r="D522" s="4">
        <v>5.38</v>
      </c>
      <c r="E522" s="4">
        <v>-8.8000000000000007</v>
      </c>
      <c r="F522" s="4">
        <v>-7.2</v>
      </c>
      <c r="G522" s="4">
        <v>-9.8000000000000007</v>
      </c>
      <c r="H522" s="3">
        <v>95</v>
      </c>
      <c r="I522" s="3">
        <v>78.2</v>
      </c>
      <c r="J522" s="4">
        <v>2</v>
      </c>
      <c r="K522" s="4">
        <v>7</v>
      </c>
      <c r="L522" s="3">
        <v>2.09</v>
      </c>
      <c r="M522" s="3">
        <v>884.00000000000011</v>
      </c>
      <c r="N522" s="6">
        <v>-1.3</v>
      </c>
      <c r="O522" s="4">
        <v>-11</v>
      </c>
      <c r="P522" s="4">
        <v>-7.1</v>
      </c>
      <c r="Q522" s="4">
        <v>-17</v>
      </c>
      <c r="R522" s="4">
        <v>-0.4</v>
      </c>
      <c r="S522" s="4">
        <v>0.8</v>
      </c>
      <c r="T522" s="19">
        <v>0.27800000000000002</v>
      </c>
      <c r="U522" s="19">
        <v>7.8E-2</v>
      </c>
      <c r="V522" s="5">
        <f t="shared" si="19"/>
        <v>0</v>
      </c>
      <c r="W522" s="5">
        <f t="shared" si="18"/>
        <v>-999</v>
      </c>
      <c r="X522">
        <v>201902</v>
      </c>
      <c r="Y522">
        <v>2019</v>
      </c>
    </row>
    <row r="523" spans="1:25" x14ac:dyDescent="0.25">
      <c r="A523" s="18">
        <v>43517</v>
      </c>
      <c r="B523" s="2">
        <v>52</v>
      </c>
      <c r="C523" s="4">
        <v>7.36</v>
      </c>
      <c r="D523" s="4">
        <v>6.44</v>
      </c>
      <c r="E523" s="4">
        <v>-11.5</v>
      </c>
      <c r="F523" s="4">
        <v>-5</v>
      </c>
      <c r="G523" s="4">
        <v>-19.899999999999999</v>
      </c>
      <c r="H523" s="3">
        <v>94</v>
      </c>
      <c r="I523" s="3">
        <v>58.3</v>
      </c>
      <c r="J523" s="4">
        <v>1.3</v>
      </c>
      <c r="K523" s="4">
        <v>4.7</v>
      </c>
      <c r="L523" s="3">
        <v>1.98</v>
      </c>
      <c r="M523" s="3">
        <v>885</v>
      </c>
      <c r="N523" s="6">
        <v>-1.2</v>
      </c>
      <c r="O523" s="4">
        <v>-15.4</v>
      </c>
      <c r="P523" s="4">
        <v>-5.6</v>
      </c>
      <c r="Q523" s="4">
        <v>-32.299999999999997</v>
      </c>
      <c r="R523" s="4">
        <v>-0.4</v>
      </c>
      <c r="S523" s="4">
        <v>0.8</v>
      </c>
      <c r="T523" s="19">
        <v>0.245</v>
      </c>
      <c r="U523" s="19">
        <v>0.17599999999999999</v>
      </c>
      <c r="V523" s="5">
        <f t="shared" si="19"/>
        <v>0</v>
      </c>
      <c r="W523" s="5">
        <f t="shared" si="18"/>
        <v>-999</v>
      </c>
      <c r="X523">
        <v>201902</v>
      </c>
      <c r="Y523">
        <v>2019</v>
      </c>
    </row>
    <row r="524" spans="1:25" x14ac:dyDescent="0.25">
      <c r="A524" s="18">
        <v>43518</v>
      </c>
      <c r="B524" s="2">
        <v>53</v>
      </c>
      <c r="C524" s="4">
        <v>4.29</v>
      </c>
      <c r="D524" s="4">
        <v>3.99</v>
      </c>
      <c r="E524" s="4">
        <v>-10.3</v>
      </c>
      <c r="F524" s="4">
        <v>-8</v>
      </c>
      <c r="G524" s="4">
        <v>-15.4</v>
      </c>
      <c r="H524" s="3">
        <v>94.5</v>
      </c>
      <c r="I524" s="3">
        <v>82.1</v>
      </c>
      <c r="J524" s="4">
        <v>1</v>
      </c>
      <c r="K524" s="4">
        <v>4.9000000000000004</v>
      </c>
      <c r="L524" s="3">
        <v>10.89</v>
      </c>
      <c r="M524" s="3">
        <v>973</v>
      </c>
      <c r="N524" s="6">
        <v>-1.1000000000000001</v>
      </c>
      <c r="O524" s="4">
        <v>-11.3</v>
      </c>
      <c r="P524" s="4">
        <v>-8.4</v>
      </c>
      <c r="Q524" s="4">
        <v>-17.399999999999999</v>
      </c>
      <c r="R524" s="4">
        <v>-0.4</v>
      </c>
      <c r="S524" s="4">
        <v>0.8</v>
      </c>
      <c r="T524" s="19">
        <v>0.27400000000000002</v>
      </c>
      <c r="U524" s="19">
        <v>0.06</v>
      </c>
      <c r="V524" s="5">
        <f t="shared" si="19"/>
        <v>0</v>
      </c>
      <c r="W524" s="5">
        <f t="shared" si="18"/>
        <v>-999</v>
      </c>
      <c r="X524">
        <v>201902</v>
      </c>
      <c r="Y524">
        <v>2019</v>
      </c>
    </row>
    <row r="525" spans="1:25" x14ac:dyDescent="0.25">
      <c r="A525" s="18">
        <v>43519</v>
      </c>
      <c r="B525" s="2">
        <v>54</v>
      </c>
      <c r="C525" s="4">
        <v>4.6900000000000004</v>
      </c>
      <c r="D525" s="4">
        <v>4.3600000000000003</v>
      </c>
      <c r="E525" s="4">
        <v>-9.4</v>
      </c>
      <c r="F525" s="4">
        <v>-5.8</v>
      </c>
      <c r="G525" s="4">
        <v>-14.3</v>
      </c>
      <c r="H525" s="3">
        <v>94.6</v>
      </c>
      <c r="I525" s="3">
        <v>78.599999999999994</v>
      </c>
      <c r="J525" s="4">
        <v>0.7</v>
      </c>
      <c r="K525" s="4">
        <v>4.2</v>
      </c>
      <c r="L525" s="3">
        <v>0</v>
      </c>
      <c r="M525" s="3">
        <v>944.00000000000023</v>
      </c>
      <c r="N525" s="6">
        <v>-1.1000000000000001</v>
      </c>
      <c r="O525" s="4">
        <v>-12.2</v>
      </c>
      <c r="P525" s="4">
        <v>-6.5</v>
      </c>
      <c r="Q525" s="4">
        <v>-26.4</v>
      </c>
      <c r="R525" s="4">
        <v>-0.4</v>
      </c>
      <c r="S525" s="4">
        <v>0.8</v>
      </c>
      <c r="T525" s="19">
        <v>0.311</v>
      </c>
      <c r="U525" s="19">
        <v>8.5000000000000006E-2</v>
      </c>
      <c r="V525" s="5">
        <f t="shared" si="19"/>
        <v>0</v>
      </c>
      <c r="W525" s="5">
        <f t="shared" si="18"/>
        <v>-999</v>
      </c>
      <c r="X525">
        <v>201902</v>
      </c>
      <c r="Y525">
        <v>2019</v>
      </c>
    </row>
    <row r="526" spans="1:25" x14ac:dyDescent="0.25">
      <c r="A526" s="18">
        <v>43520</v>
      </c>
      <c r="B526" s="2">
        <v>55</v>
      </c>
      <c r="C526" s="4">
        <v>10.79</v>
      </c>
      <c r="D526" s="4">
        <v>9.8699999999999992</v>
      </c>
      <c r="E526" s="4">
        <v>-10.8</v>
      </c>
      <c r="F526" s="4">
        <v>-6</v>
      </c>
      <c r="G526" s="4">
        <v>-14.5</v>
      </c>
      <c r="H526" s="3">
        <v>96.1</v>
      </c>
      <c r="I526" s="3">
        <v>71.599999999999994</v>
      </c>
      <c r="J526" s="4">
        <v>1.5</v>
      </c>
      <c r="K526" s="4">
        <v>7.2</v>
      </c>
      <c r="L526" s="3">
        <v>0</v>
      </c>
      <c r="M526" s="3">
        <v>914</v>
      </c>
      <c r="N526" s="6">
        <v>-1</v>
      </c>
      <c r="O526" s="4">
        <v>-13.7</v>
      </c>
      <c r="P526" s="4">
        <v>-6.1</v>
      </c>
      <c r="Q526" s="4">
        <v>-25.3</v>
      </c>
      <c r="R526" s="4">
        <v>-0.3</v>
      </c>
      <c r="S526" s="4">
        <v>0.8</v>
      </c>
      <c r="T526" s="19">
        <v>0.27900000000000003</v>
      </c>
      <c r="U526" s="19">
        <v>0.111</v>
      </c>
      <c r="V526" s="5">
        <f t="shared" si="19"/>
        <v>0</v>
      </c>
      <c r="W526" s="5">
        <f t="shared" si="18"/>
        <v>-999</v>
      </c>
      <c r="X526">
        <v>201902</v>
      </c>
      <c r="Y526">
        <v>2019</v>
      </c>
    </row>
    <row r="527" spans="1:25" x14ac:dyDescent="0.25">
      <c r="A527" s="18">
        <v>43521</v>
      </c>
      <c r="B527" s="2">
        <v>56</v>
      </c>
      <c r="C527" s="4">
        <v>11.3</v>
      </c>
      <c r="D527" s="4">
        <v>10.37</v>
      </c>
      <c r="E527" s="4">
        <v>-13.6</v>
      </c>
      <c r="F527" s="4">
        <v>-11.4</v>
      </c>
      <c r="G527" s="4">
        <v>-17.100000000000001</v>
      </c>
      <c r="H527" s="3">
        <v>91.4</v>
      </c>
      <c r="I527" s="3">
        <v>77.3</v>
      </c>
      <c r="J527" s="4">
        <v>3.4</v>
      </c>
      <c r="K527" s="4">
        <v>7.4</v>
      </c>
      <c r="L527" s="3">
        <v>0</v>
      </c>
      <c r="M527" s="3">
        <v>884.00000000000011</v>
      </c>
      <c r="N527" s="6">
        <v>-0.9</v>
      </c>
      <c r="O527" s="4">
        <v>-16.600000000000001</v>
      </c>
      <c r="P527" s="4">
        <v>-12.2</v>
      </c>
      <c r="Q527" s="4">
        <v>-30.1</v>
      </c>
      <c r="R527" s="4">
        <v>-0.3</v>
      </c>
      <c r="S527" s="4">
        <v>0.8</v>
      </c>
      <c r="T527" s="19">
        <v>0.19700000000000001</v>
      </c>
      <c r="U527" s="19">
        <v>5.8000000000000003E-2</v>
      </c>
      <c r="V527" s="5">
        <f t="shared" si="19"/>
        <v>0</v>
      </c>
      <c r="W527" s="5">
        <f t="shared" si="18"/>
        <v>-999</v>
      </c>
      <c r="X527">
        <v>201902</v>
      </c>
      <c r="Y527">
        <v>2019</v>
      </c>
    </row>
    <row r="528" spans="1:25" x14ac:dyDescent="0.25">
      <c r="A528" s="18">
        <v>43522</v>
      </c>
      <c r="B528" s="2">
        <v>58</v>
      </c>
      <c r="C528" s="4">
        <v>12.55</v>
      </c>
      <c r="D528" s="4">
        <v>10.52</v>
      </c>
      <c r="E528" s="4">
        <v>-17.399999999999999</v>
      </c>
      <c r="F528" s="4">
        <v>-7.6</v>
      </c>
      <c r="G528" s="4">
        <v>-25.1</v>
      </c>
      <c r="H528" s="3">
        <v>95.6</v>
      </c>
      <c r="I528" s="3">
        <v>46.3</v>
      </c>
      <c r="J528" s="4">
        <v>1.3</v>
      </c>
      <c r="K528" s="4">
        <v>5.0999999999999996</v>
      </c>
      <c r="L528" s="3">
        <v>0</v>
      </c>
      <c r="M528" s="3">
        <v>862.00000000000011</v>
      </c>
      <c r="N528" s="6">
        <v>-1.1000000000000001</v>
      </c>
      <c r="O528" s="4">
        <v>-26.2</v>
      </c>
      <c r="P528" s="4">
        <v>-5.9</v>
      </c>
      <c r="Q528" s="4">
        <v>-37.4</v>
      </c>
      <c r="R528" s="4">
        <v>-0.4</v>
      </c>
      <c r="S528" s="4">
        <v>0.7</v>
      </c>
      <c r="T528" s="19">
        <v>0.16</v>
      </c>
      <c r="U528" s="19">
        <v>0.185</v>
      </c>
      <c r="V528" s="5">
        <f t="shared" si="19"/>
        <v>0</v>
      </c>
      <c r="W528" s="5">
        <f t="shared" si="18"/>
        <v>-999</v>
      </c>
      <c r="X528">
        <v>201902</v>
      </c>
      <c r="Y528">
        <v>2019</v>
      </c>
    </row>
    <row r="529" spans="1:25" x14ac:dyDescent="0.25">
      <c r="A529" s="18">
        <v>43523</v>
      </c>
      <c r="B529" s="2">
        <v>59</v>
      </c>
      <c r="C529" s="4">
        <v>5.23</v>
      </c>
      <c r="D529" s="4">
        <v>4.32</v>
      </c>
      <c r="E529" s="4">
        <v>-10.6</v>
      </c>
      <c r="F529" s="4">
        <v>-4.9000000000000004</v>
      </c>
      <c r="G529" s="4">
        <v>-22.8</v>
      </c>
      <c r="H529" s="3">
        <v>91.4</v>
      </c>
      <c r="I529" s="3">
        <v>28.5</v>
      </c>
      <c r="J529" s="4">
        <v>1.3</v>
      </c>
      <c r="K529" s="4">
        <v>4.2</v>
      </c>
      <c r="L529" s="3">
        <v>0</v>
      </c>
      <c r="M529" s="3">
        <v>855.00000000000023</v>
      </c>
      <c r="N529" s="6">
        <v>-1.2</v>
      </c>
      <c r="O529" s="4">
        <v>-14</v>
      </c>
      <c r="P529" s="4">
        <v>-6.8</v>
      </c>
      <c r="Q529" s="4">
        <v>-34.299999999999997</v>
      </c>
      <c r="R529" s="4">
        <v>-0.4</v>
      </c>
      <c r="S529" s="4">
        <v>0.8</v>
      </c>
      <c r="T529" s="19">
        <v>0.121</v>
      </c>
      <c r="U529" s="19">
        <v>0.30299999999999999</v>
      </c>
      <c r="V529" s="5">
        <f t="shared" si="19"/>
        <v>0</v>
      </c>
      <c r="W529" s="5">
        <f t="shared" si="18"/>
        <v>-999</v>
      </c>
      <c r="X529">
        <v>201902</v>
      </c>
      <c r="Y529">
        <v>2019</v>
      </c>
    </row>
    <row r="530" spans="1:25" x14ac:dyDescent="0.25">
      <c r="A530" s="18">
        <v>43524</v>
      </c>
      <c r="B530" s="2">
        <v>59</v>
      </c>
      <c r="C530" s="4">
        <v>6</v>
      </c>
      <c r="D530" s="4">
        <v>5.58</v>
      </c>
      <c r="E530" s="4">
        <v>-8.1</v>
      </c>
      <c r="F530" s="4">
        <v>-4.7</v>
      </c>
      <c r="G530" s="4">
        <v>-10.1</v>
      </c>
      <c r="H530" s="3">
        <v>94.6</v>
      </c>
      <c r="I530" s="3">
        <v>66.400000000000006</v>
      </c>
      <c r="J530" s="4">
        <v>1.2</v>
      </c>
      <c r="K530" s="4">
        <v>4.3</v>
      </c>
      <c r="L530" s="3">
        <v>8.4700000000000006</v>
      </c>
      <c r="M530" s="3">
        <v>932.00000000000011</v>
      </c>
      <c r="N530" s="6">
        <v>-1.3</v>
      </c>
      <c r="O530" s="4">
        <v>-9.6999999999999993</v>
      </c>
      <c r="P530" s="4">
        <v>-5.7</v>
      </c>
      <c r="Q530" s="4">
        <v>-19.5</v>
      </c>
      <c r="R530" s="4">
        <v>-0.4</v>
      </c>
      <c r="S530" s="4">
        <v>0.8</v>
      </c>
      <c r="T530" s="19">
        <v>0.28599999999999998</v>
      </c>
      <c r="U530" s="19">
        <v>0.14499999999999999</v>
      </c>
      <c r="V530" s="5">
        <f t="shared" si="19"/>
        <v>932.00000000000011</v>
      </c>
      <c r="W530" s="5">
        <f t="shared" si="18"/>
        <v>-1.3</v>
      </c>
      <c r="X530">
        <v>201902</v>
      </c>
      <c r="Y530">
        <v>2019</v>
      </c>
    </row>
    <row r="531" spans="1:25" x14ac:dyDescent="0.25">
      <c r="A531" s="18">
        <v>43525</v>
      </c>
      <c r="B531" s="2">
        <v>60</v>
      </c>
      <c r="C531" s="4">
        <v>8.64</v>
      </c>
      <c r="D531" s="4">
        <v>8.0299999999999994</v>
      </c>
      <c r="E531" s="4">
        <v>-8.9</v>
      </c>
      <c r="F531" s="4">
        <v>-4</v>
      </c>
      <c r="G531" s="4">
        <v>-14.7</v>
      </c>
      <c r="H531" s="3">
        <v>95.7</v>
      </c>
      <c r="I531" s="3">
        <v>53.4</v>
      </c>
      <c r="J531" s="4">
        <v>1.3</v>
      </c>
      <c r="K531" s="4">
        <v>4.2</v>
      </c>
      <c r="L531" s="3">
        <v>0</v>
      </c>
      <c r="M531" s="3">
        <v>915.00000000000023</v>
      </c>
      <c r="N531" s="6">
        <v>-1.2</v>
      </c>
      <c r="O531" s="4">
        <v>-12.8</v>
      </c>
      <c r="P531" s="4">
        <v>-6</v>
      </c>
      <c r="Q531" s="4">
        <v>-26.1</v>
      </c>
      <c r="R531" s="4">
        <v>-0.3</v>
      </c>
      <c r="S531" s="4">
        <v>0.9</v>
      </c>
      <c r="T531" s="19">
        <v>0.24199999999999999</v>
      </c>
      <c r="U531" s="19">
        <v>0.21199999999999999</v>
      </c>
      <c r="V531" s="5">
        <f t="shared" si="19"/>
        <v>0</v>
      </c>
      <c r="W531" s="5">
        <f t="shared" si="18"/>
        <v>-999</v>
      </c>
      <c r="X531">
        <v>201903</v>
      </c>
      <c r="Y531">
        <v>2019</v>
      </c>
    </row>
    <row r="532" spans="1:25" x14ac:dyDescent="0.25">
      <c r="A532" s="18">
        <v>43526</v>
      </c>
      <c r="B532" s="2">
        <v>61</v>
      </c>
      <c r="C532" s="4">
        <v>9.59</v>
      </c>
      <c r="D532" s="4">
        <v>8.5500000000000007</v>
      </c>
      <c r="E532" s="4">
        <v>-15.4</v>
      </c>
      <c r="F532" s="4">
        <v>-8.4</v>
      </c>
      <c r="G532" s="4">
        <v>-23.4</v>
      </c>
      <c r="H532" s="3">
        <v>95.4</v>
      </c>
      <c r="I532" s="3">
        <v>59.2</v>
      </c>
      <c r="J532" s="4">
        <v>1.5</v>
      </c>
      <c r="K532" s="4">
        <v>5.4</v>
      </c>
      <c r="L532" s="3">
        <v>0</v>
      </c>
      <c r="M532" s="3">
        <v>892.00000000000011</v>
      </c>
      <c r="N532" s="6">
        <v>-1.2</v>
      </c>
      <c r="O532" s="4">
        <v>-23.4</v>
      </c>
      <c r="P532" s="4">
        <v>-7</v>
      </c>
      <c r="Q532" s="4">
        <v>-35.9</v>
      </c>
      <c r="R532" s="4">
        <v>-0.4</v>
      </c>
      <c r="S532" s="4">
        <v>0.8</v>
      </c>
      <c r="T532" s="19">
        <v>0.192</v>
      </c>
      <c r="U532" s="19">
        <v>0.13200000000000001</v>
      </c>
      <c r="V532" s="5">
        <f t="shared" si="19"/>
        <v>0</v>
      </c>
      <c r="W532" s="5">
        <f t="shared" si="18"/>
        <v>-999</v>
      </c>
      <c r="X532">
        <v>201903</v>
      </c>
      <c r="Y532">
        <v>2019</v>
      </c>
    </row>
    <row r="533" spans="1:25" x14ac:dyDescent="0.25">
      <c r="A533" s="18">
        <v>43527</v>
      </c>
      <c r="B533" s="2">
        <v>62</v>
      </c>
      <c r="C533" s="4">
        <v>13.05</v>
      </c>
      <c r="D533" s="4">
        <v>11.79</v>
      </c>
      <c r="E533" s="4">
        <v>-18.5</v>
      </c>
      <c r="F533" s="4">
        <v>-7.3</v>
      </c>
      <c r="G533" s="4">
        <v>-26.7</v>
      </c>
      <c r="H533" s="3">
        <v>91</v>
      </c>
      <c r="I533" s="3">
        <v>36.9</v>
      </c>
      <c r="J533" s="4">
        <v>0.8</v>
      </c>
      <c r="K533" s="4">
        <v>4.7</v>
      </c>
      <c r="L533" s="3">
        <v>0</v>
      </c>
      <c r="M533" s="3">
        <v>878.00000000000011</v>
      </c>
      <c r="N533" s="6">
        <v>-1.3</v>
      </c>
      <c r="O533" s="4">
        <v>-29.6</v>
      </c>
      <c r="P533" s="4">
        <v>-11.5</v>
      </c>
      <c r="Q533" s="4">
        <v>-40.700000000000003</v>
      </c>
      <c r="R533" s="4">
        <v>-0.5</v>
      </c>
      <c r="S533" s="4">
        <v>0.6</v>
      </c>
      <c r="T533" s="19">
        <v>0.13</v>
      </c>
      <c r="U533" s="19">
        <v>0.223</v>
      </c>
      <c r="V533" s="5">
        <f t="shared" si="19"/>
        <v>0</v>
      </c>
      <c r="W533" s="5">
        <f t="shared" si="18"/>
        <v>-999</v>
      </c>
      <c r="X533">
        <v>201903</v>
      </c>
      <c r="Y533">
        <v>2019</v>
      </c>
    </row>
    <row r="534" spans="1:25" x14ac:dyDescent="0.25">
      <c r="A534" s="18">
        <v>43528</v>
      </c>
      <c r="B534" s="2">
        <v>63</v>
      </c>
      <c r="C534" s="4">
        <v>14</v>
      </c>
      <c r="D534" s="4">
        <v>12.66</v>
      </c>
      <c r="E534" s="4">
        <v>-17.3</v>
      </c>
      <c r="F534" s="4">
        <v>-5</v>
      </c>
      <c r="G534" s="4">
        <v>-28.1</v>
      </c>
      <c r="H534" s="3">
        <v>93.3</v>
      </c>
      <c r="I534" s="3">
        <v>27.2</v>
      </c>
      <c r="J534" s="4">
        <v>0.9</v>
      </c>
      <c r="K534" s="4">
        <v>4.8</v>
      </c>
      <c r="L534" s="3">
        <v>0</v>
      </c>
      <c r="M534" s="3">
        <v>873.00000000000023</v>
      </c>
      <c r="N534" s="8">
        <v>-1.4</v>
      </c>
      <c r="O534" s="4">
        <v>-29.1</v>
      </c>
      <c r="P534" s="4">
        <v>-10.5</v>
      </c>
      <c r="Q534" s="4">
        <v>-42.9</v>
      </c>
      <c r="R534" s="4">
        <v>-0.5</v>
      </c>
      <c r="S534" s="4">
        <v>0.6</v>
      </c>
      <c r="T534" s="19">
        <v>0.114</v>
      </c>
      <c r="U534" s="19">
        <v>0.30599999999999999</v>
      </c>
      <c r="V534" s="5">
        <f t="shared" si="19"/>
        <v>0</v>
      </c>
      <c r="W534" s="5">
        <f t="shared" si="18"/>
        <v>-999</v>
      </c>
      <c r="X534">
        <v>201903</v>
      </c>
      <c r="Y534">
        <v>2019</v>
      </c>
    </row>
    <row r="535" spans="1:25" x14ac:dyDescent="0.25">
      <c r="A535" s="18">
        <v>43529</v>
      </c>
      <c r="B535" s="2">
        <v>64</v>
      </c>
      <c r="C535" s="4">
        <v>11.4</v>
      </c>
      <c r="D535" s="4">
        <v>9.09</v>
      </c>
      <c r="E535" s="4">
        <v>-8.4</v>
      </c>
      <c r="F535" s="4">
        <v>-2.4</v>
      </c>
      <c r="G535" s="4">
        <v>-21.8</v>
      </c>
      <c r="H535" s="3">
        <v>88.5</v>
      </c>
      <c r="I535" s="3">
        <v>41.3</v>
      </c>
      <c r="J535" s="4">
        <v>2.4</v>
      </c>
      <c r="K535" s="4">
        <v>6.3</v>
      </c>
      <c r="L535" s="3">
        <v>1.87</v>
      </c>
      <c r="M535" s="3">
        <v>880.00000000000011</v>
      </c>
      <c r="N535" s="8">
        <v>-1.4</v>
      </c>
      <c r="O535" s="4">
        <v>-12.8</v>
      </c>
      <c r="P535" s="4">
        <v>-2.5</v>
      </c>
      <c r="Q535" s="4">
        <v>-35.200000000000003</v>
      </c>
      <c r="R535" s="4">
        <v>-0.3</v>
      </c>
      <c r="S535" s="4">
        <v>0.8</v>
      </c>
      <c r="T535" s="19">
        <v>0.21099999999999999</v>
      </c>
      <c r="U535" s="19">
        <v>0.3</v>
      </c>
      <c r="V535" s="5">
        <f t="shared" si="19"/>
        <v>0</v>
      </c>
      <c r="W535" s="5">
        <f t="shared" si="18"/>
        <v>-999</v>
      </c>
      <c r="X535">
        <v>201903</v>
      </c>
      <c r="Y535">
        <v>2019</v>
      </c>
    </row>
    <row r="536" spans="1:25" x14ac:dyDescent="0.25">
      <c r="A536" s="18">
        <v>43530</v>
      </c>
      <c r="B536" s="2">
        <v>65</v>
      </c>
      <c r="C536" s="4">
        <v>7.54</v>
      </c>
      <c r="D536" s="4">
        <v>6.41</v>
      </c>
      <c r="E536" s="4">
        <v>-4.4000000000000004</v>
      </c>
      <c r="F536" s="4">
        <v>-1.3</v>
      </c>
      <c r="G536" s="4">
        <v>-6.7</v>
      </c>
      <c r="H536" s="3">
        <v>96</v>
      </c>
      <c r="I536" s="3">
        <v>73.7</v>
      </c>
      <c r="J536" s="4">
        <v>2.2999999999999998</v>
      </c>
      <c r="K536" s="4">
        <v>5.8</v>
      </c>
      <c r="L536" s="3">
        <v>4.4000000000000004</v>
      </c>
      <c r="M536" s="3">
        <v>927.00000000000023</v>
      </c>
      <c r="N536" s="8">
        <v>-1.5</v>
      </c>
      <c r="O536" s="4">
        <v>-5.3</v>
      </c>
      <c r="P536" s="4">
        <v>-0.9</v>
      </c>
      <c r="Q536" s="4">
        <v>-8.1999999999999993</v>
      </c>
      <c r="R536" s="4">
        <v>-0.4</v>
      </c>
      <c r="S536" s="4">
        <v>0.8</v>
      </c>
      <c r="T536" s="19">
        <v>0.40899999999999997</v>
      </c>
      <c r="U536" s="19">
        <v>0.14599999999999999</v>
      </c>
      <c r="V536" s="5">
        <f t="shared" si="19"/>
        <v>0</v>
      </c>
      <c r="W536" s="5">
        <f t="shared" si="18"/>
        <v>-999</v>
      </c>
      <c r="X536">
        <v>201903</v>
      </c>
      <c r="Y536">
        <v>2019</v>
      </c>
    </row>
    <row r="537" spans="1:25" x14ac:dyDescent="0.25">
      <c r="A537" s="18">
        <v>43531</v>
      </c>
      <c r="B537" s="2">
        <v>66</v>
      </c>
      <c r="C537" s="4">
        <v>9.0399999999999991</v>
      </c>
      <c r="D537" s="4">
        <v>8.41</v>
      </c>
      <c r="E537" s="4">
        <v>-6.8</v>
      </c>
      <c r="F537" s="4">
        <v>-0.1</v>
      </c>
      <c r="G537" s="4">
        <v>-17.600000000000001</v>
      </c>
      <c r="H537" s="3">
        <v>96.2</v>
      </c>
      <c r="I537" s="3">
        <v>45.4</v>
      </c>
      <c r="J537" s="4">
        <v>1.5</v>
      </c>
      <c r="K537" s="4">
        <v>5.2</v>
      </c>
      <c r="L537" s="3">
        <v>7.48</v>
      </c>
      <c r="M537" s="3">
        <v>974.00000000000023</v>
      </c>
      <c r="N537" s="8">
        <v>-1.3</v>
      </c>
      <c r="O537" s="4">
        <v>-9.8000000000000007</v>
      </c>
      <c r="P537" s="4">
        <v>-2.5</v>
      </c>
      <c r="Q537" s="4">
        <v>-30.1</v>
      </c>
      <c r="R537" s="4">
        <v>-0.4</v>
      </c>
      <c r="S537" s="4">
        <v>0.8</v>
      </c>
      <c r="T537" s="19">
        <v>0.27500000000000002</v>
      </c>
      <c r="U537" s="19">
        <v>0.33100000000000002</v>
      </c>
      <c r="V537" s="5">
        <f t="shared" si="19"/>
        <v>0</v>
      </c>
      <c r="W537" s="5">
        <f t="shared" si="18"/>
        <v>-999</v>
      </c>
      <c r="X537">
        <v>201903</v>
      </c>
      <c r="Y537">
        <v>2019</v>
      </c>
    </row>
    <row r="538" spans="1:25" x14ac:dyDescent="0.25">
      <c r="A538" s="18">
        <v>43532</v>
      </c>
      <c r="B538" s="2">
        <v>67</v>
      </c>
      <c r="C538" s="4">
        <v>11.18</v>
      </c>
      <c r="D538" s="4">
        <v>9.9499999999999993</v>
      </c>
      <c r="E538" s="4">
        <v>-12.9</v>
      </c>
      <c r="F538" s="4">
        <v>1.4</v>
      </c>
      <c r="G538" s="4">
        <v>-22.2</v>
      </c>
      <c r="H538" s="3">
        <v>93.5</v>
      </c>
      <c r="I538" s="3">
        <v>34.200000000000003</v>
      </c>
      <c r="J538" s="4">
        <v>0.5</v>
      </c>
      <c r="K538" s="4">
        <v>3.5</v>
      </c>
      <c r="L538" s="3">
        <v>0</v>
      </c>
      <c r="M538" s="3">
        <v>961.00000000000011</v>
      </c>
      <c r="N538" s="8">
        <v>-1.1000000000000001</v>
      </c>
      <c r="O538" s="4">
        <v>-22.5</v>
      </c>
      <c r="P538" s="4">
        <v>-1.5</v>
      </c>
      <c r="Q538" s="4">
        <v>-34.6</v>
      </c>
      <c r="R538" s="4">
        <v>-0.4</v>
      </c>
      <c r="S538" s="4">
        <v>0.8</v>
      </c>
      <c r="T538" s="19">
        <v>0.23100000000000001</v>
      </c>
      <c r="U538" s="19">
        <v>0.44500000000000001</v>
      </c>
      <c r="V538" s="5">
        <f t="shared" si="19"/>
        <v>0</v>
      </c>
      <c r="W538" s="5">
        <f t="shared" si="18"/>
        <v>-999</v>
      </c>
      <c r="X538">
        <v>201903</v>
      </c>
      <c r="Y538">
        <v>2019</v>
      </c>
    </row>
    <row r="539" spans="1:25" x14ac:dyDescent="0.25">
      <c r="A539" s="18">
        <v>43533</v>
      </c>
      <c r="B539" s="2">
        <v>68</v>
      </c>
      <c r="C539" s="4">
        <v>7.57</v>
      </c>
      <c r="D539" s="4">
        <v>6.7</v>
      </c>
      <c r="E539" s="4">
        <v>-11.3</v>
      </c>
      <c r="F539" s="4">
        <v>-0.9</v>
      </c>
      <c r="G539" s="4">
        <v>-19.7</v>
      </c>
      <c r="H539" s="3">
        <v>94.2</v>
      </c>
      <c r="I539" s="3">
        <v>44.6</v>
      </c>
      <c r="J539" s="4">
        <v>0.8</v>
      </c>
      <c r="K539" s="4">
        <v>3.9</v>
      </c>
      <c r="L539" s="3">
        <v>0</v>
      </c>
      <c r="M539" s="3">
        <v>940.00000000000011</v>
      </c>
      <c r="N539" s="8">
        <v>-1.1000000000000001</v>
      </c>
      <c r="O539" s="4">
        <v>-16.100000000000001</v>
      </c>
      <c r="P539" s="4">
        <v>-1.6</v>
      </c>
      <c r="Q539" s="4">
        <v>-30.8</v>
      </c>
      <c r="R539" s="4">
        <v>-0.4</v>
      </c>
      <c r="S539" s="4">
        <v>0.8</v>
      </c>
      <c r="T539" s="19">
        <v>0.255</v>
      </c>
      <c r="U539" s="19">
        <v>0.317</v>
      </c>
      <c r="V539" s="5">
        <f t="shared" si="19"/>
        <v>0</v>
      </c>
      <c r="W539" s="5">
        <f t="shared" si="18"/>
        <v>-999</v>
      </c>
      <c r="X539">
        <v>201903</v>
      </c>
      <c r="Y539">
        <v>2019</v>
      </c>
    </row>
    <row r="540" spans="1:25" x14ac:dyDescent="0.25">
      <c r="A540" s="18">
        <v>43534</v>
      </c>
      <c r="B540" s="2">
        <v>69</v>
      </c>
      <c r="C540" s="4">
        <v>14.81</v>
      </c>
      <c r="D540" s="4">
        <v>13.4</v>
      </c>
      <c r="E540" s="4">
        <v>-9.6999999999999993</v>
      </c>
      <c r="F540" s="4">
        <v>2.2000000000000002</v>
      </c>
      <c r="G540" s="4">
        <v>-21.1</v>
      </c>
      <c r="H540" s="3">
        <v>96.1</v>
      </c>
      <c r="I540" s="3">
        <v>37.6</v>
      </c>
      <c r="J540" s="4">
        <v>0.8</v>
      </c>
      <c r="K540" s="4">
        <v>3.5</v>
      </c>
      <c r="L540" s="3">
        <v>0</v>
      </c>
      <c r="M540" s="3">
        <v>934.00000000000011</v>
      </c>
      <c r="N540" s="8">
        <v>-1</v>
      </c>
      <c r="O540" s="4">
        <v>-20</v>
      </c>
      <c r="P540" s="4">
        <v>-4</v>
      </c>
      <c r="Q540" s="4">
        <v>-32.1</v>
      </c>
      <c r="R540" s="4">
        <v>-0.2</v>
      </c>
      <c r="S540" s="4">
        <v>0.8</v>
      </c>
      <c r="T540" s="19">
        <v>0.26900000000000002</v>
      </c>
      <c r="U540" s="19">
        <v>0.44600000000000001</v>
      </c>
      <c r="V540" s="5">
        <f t="shared" si="19"/>
        <v>0</v>
      </c>
      <c r="W540" s="5">
        <f t="shared" si="18"/>
        <v>-999</v>
      </c>
      <c r="X540">
        <v>201903</v>
      </c>
      <c r="Y540">
        <v>2019</v>
      </c>
    </row>
    <row r="541" spans="1:25" x14ac:dyDescent="0.25">
      <c r="A541" s="18">
        <v>43535</v>
      </c>
      <c r="B541" s="2">
        <v>70</v>
      </c>
      <c r="C541" s="4">
        <v>7.92</v>
      </c>
      <c r="D541" s="4">
        <v>6.58</v>
      </c>
      <c r="E541" s="4">
        <v>-6.4</v>
      </c>
      <c r="F541" s="4">
        <v>-2</v>
      </c>
      <c r="G541" s="4">
        <v>-11.1</v>
      </c>
      <c r="H541" s="3">
        <v>86.9</v>
      </c>
      <c r="I541" s="3">
        <v>51.4</v>
      </c>
      <c r="J541" s="4">
        <v>2.7</v>
      </c>
      <c r="K541" s="4">
        <v>5.8</v>
      </c>
      <c r="L541" s="3">
        <v>0</v>
      </c>
      <c r="M541" s="3">
        <v>915.00000000000023</v>
      </c>
      <c r="N541" s="8">
        <v>-1.2</v>
      </c>
      <c r="O541" s="4">
        <v>-8.1</v>
      </c>
      <c r="P541" s="4">
        <v>-4.5</v>
      </c>
      <c r="Q541" s="4">
        <v>-16.5</v>
      </c>
      <c r="R541" s="4">
        <v>-0.4</v>
      </c>
      <c r="S541" s="4">
        <v>0.8</v>
      </c>
      <c r="T541" s="19">
        <v>0.27100000000000002</v>
      </c>
      <c r="U541" s="19">
        <v>0.25600000000000001</v>
      </c>
      <c r="V541" s="5">
        <f t="shared" si="19"/>
        <v>0</v>
      </c>
      <c r="W541" s="5">
        <f t="shared" si="18"/>
        <v>-999</v>
      </c>
      <c r="X541">
        <v>201903</v>
      </c>
      <c r="Y541">
        <v>2019</v>
      </c>
    </row>
    <row r="542" spans="1:25" x14ac:dyDescent="0.25">
      <c r="A542" s="18">
        <v>43536</v>
      </c>
      <c r="B542" s="2">
        <v>71</v>
      </c>
      <c r="C542" s="4">
        <v>7.8</v>
      </c>
      <c r="D542" s="4">
        <v>6.81</v>
      </c>
      <c r="E542" s="4">
        <v>-6.9</v>
      </c>
      <c r="F542" s="4">
        <v>-3.7</v>
      </c>
      <c r="G542" s="4">
        <v>-14.8</v>
      </c>
      <c r="H542" s="3">
        <v>96.9</v>
      </c>
      <c r="I542" s="3">
        <v>78</v>
      </c>
      <c r="J542" s="4">
        <v>1.5</v>
      </c>
      <c r="K542" s="4">
        <v>6.8</v>
      </c>
      <c r="L542" s="3">
        <v>4.07</v>
      </c>
      <c r="M542" s="3">
        <v>928.00000000000011</v>
      </c>
      <c r="N542" s="8">
        <v>-1.2</v>
      </c>
      <c r="O542" s="4">
        <v>-10.199999999999999</v>
      </c>
      <c r="P542" s="4">
        <v>-4.5999999999999996</v>
      </c>
      <c r="Q542" s="4">
        <v>-26.5</v>
      </c>
      <c r="R542" s="4">
        <v>-0.4</v>
      </c>
      <c r="S542" s="4">
        <v>0.8</v>
      </c>
      <c r="T542" s="19">
        <v>0.36199999999999999</v>
      </c>
      <c r="U542" s="19">
        <v>0.10199999999999999</v>
      </c>
      <c r="V542" s="5">
        <f t="shared" si="19"/>
        <v>0</v>
      </c>
      <c r="W542" s="5">
        <f t="shared" si="18"/>
        <v>-999</v>
      </c>
      <c r="X542">
        <v>201903</v>
      </c>
      <c r="Y542">
        <v>2019</v>
      </c>
    </row>
    <row r="543" spans="1:25" x14ac:dyDescent="0.25">
      <c r="A543" s="18">
        <v>43537</v>
      </c>
      <c r="B543" s="2">
        <v>72</v>
      </c>
      <c r="C543" s="4">
        <v>14.01</v>
      </c>
      <c r="D543" s="4">
        <v>12.25</v>
      </c>
      <c r="E543" s="4">
        <v>-8.5</v>
      </c>
      <c r="F543" s="4">
        <v>-0.3</v>
      </c>
      <c r="G543" s="4">
        <v>-16.399999999999999</v>
      </c>
      <c r="H543" s="3">
        <v>95.8</v>
      </c>
      <c r="I543" s="3">
        <v>40.1</v>
      </c>
      <c r="J543" s="4">
        <v>1.4</v>
      </c>
      <c r="K543" s="4">
        <v>5.6</v>
      </c>
      <c r="L543" s="3">
        <v>0</v>
      </c>
      <c r="M543" s="3">
        <v>917.00000000000023</v>
      </c>
      <c r="N543" s="8">
        <v>-1</v>
      </c>
      <c r="O543" s="4">
        <v>-17.7</v>
      </c>
      <c r="P543" s="4">
        <v>-1.1000000000000001</v>
      </c>
      <c r="Q543" s="4">
        <v>-27.9</v>
      </c>
      <c r="R543" s="4">
        <v>-0.3</v>
      </c>
      <c r="S543" s="4">
        <v>0.8</v>
      </c>
      <c r="T543" s="19">
        <v>0.24</v>
      </c>
      <c r="U543" s="19">
        <v>0.35799999999999998</v>
      </c>
      <c r="V543" s="5">
        <f t="shared" si="19"/>
        <v>0</v>
      </c>
      <c r="W543" s="5">
        <f t="shared" si="18"/>
        <v>-999</v>
      </c>
      <c r="X543">
        <v>201903</v>
      </c>
      <c r="Y543">
        <v>2019</v>
      </c>
    </row>
    <row r="544" spans="1:25" x14ac:dyDescent="0.25">
      <c r="A544" s="18">
        <v>43538</v>
      </c>
      <c r="B544" s="2">
        <v>73</v>
      </c>
      <c r="C544" s="4">
        <v>12.11</v>
      </c>
      <c r="D544" s="4">
        <v>10.62</v>
      </c>
      <c r="E544" s="4">
        <v>-5.2</v>
      </c>
      <c r="F544" s="4">
        <v>3.9</v>
      </c>
      <c r="G544" s="4">
        <v>-16.899999999999999</v>
      </c>
      <c r="H544" s="3">
        <v>95</v>
      </c>
      <c r="I544" s="3">
        <v>34.5</v>
      </c>
      <c r="J544" s="4">
        <v>0.9</v>
      </c>
      <c r="K544" s="4">
        <v>5</v>
      </c>
      <c r="L544" s="3">
        <v>0</v>
      </c>
      <c r="M544" s="3">
        <v>913.00000000000023</v>
      </c>
      <c r="N544" s="8">
        <v>-1</v>
      </c>
      <c r="O544" s="4">
        <v>-10.1</v>
      </c>
      <c r="P544" s="4">
        <v>0</v>
      </c>
      <c r="Q544" s="4">
        <v>-28.1</v>
      </c>
      <c r="R544" s="4">
        <v>-0.2</v>
      </c>
      <c r="S544" s="4">
        <v>0.9</v>
      </c>
      <c r="T544" s="19">
        <v>0.27800000000000002</v>
      </c>
      <c r="U544" s="19">
        <v>0.52900000000000003</v>
      </c>
      <c r="V544" s="5">
        <f t="shared" si="19"/>
        <v>0</v>
      </c>
      <c r="W544" s="5">
        <f t="shared" si="18"/>
        <v>-999</v>
      </c>
      <c r="X544">
        <v>201903</v>
      </c>
      <c r="Y544">
        <v>2019</v>
      </c>
    </row>
    <row r="545" spans="1:25" x14ac:dyDescent="0.25">
      <c r="A545" s="18">
        <v>43539</v>
      </c>
      <c r="B545" s="2">
        <v>74</v>
      </c>
      <c r="C545" s="4">
        <v>12.02</v>
      </c>
      <c r="D545" s="4">
        <v>9.98</v>
      </c>
      <c r="E545" s="4">
        <v>-2.6</v>
      </c>
      <c r="F545" s="4">
        <v>7.1</v>
      </c>
      <c r="G545" s="4">
        <v>-9.3000000000000007</v>
      </c>
      <c r="H545" s="3">
        <v>97.3</v>
      </c>
      <c r="I545" s="3">
        <v>39.4</v>
      </c>
      <c r="J545" s="4">
        <v>1.2</v>
      </c>
      <c r="K545" s="4">
        <v>4.0999999999999996</v>
      </c>
      <c r="L545" s="3">
        <v>0</v>
      </c>
      <c r="M545" s="3">
        <v>884.00000000000011</v>
      </c>
      <c r="N545" s="8">
        <v>-1.1000000000000001</v>
      </c>
      <c r="O545" s="4">
        <v>-9.1</v>
      </c>
      <c r="P545" s="4">
        <v>1.2</v>
      </c>
      <c r="Q545" s="4">
        <v>-18.600000000000001</v>
      </c>
      <c r="R545" s="4">
        <v>-0.3</v>
      </c>
      <c r="S545" s="4">
        <v>0.8</v>
      </c>
      <c r="T545" s="19">
        <v>0.39700000000000002</v>
      </c>
      <c r="U545" s="19">
        <v>0.61099999999999999</v>
      </c>
      <c r="V545" s="5">
        <f t="shared" si="19"/>
        <v>0</v>
      </c>
      <c r="W545" s="5">
        <f t="shared" si="18"/>
        <v>-999</v>
      </c>
      <c r="X545">
        <v>201903</v>
      </c>
      <c r="Y545">
        <v>2019</v>
      </c>
    </row>
    <row r="546" spans="1:25" x14ac:dyDescent="0.25">
      <c r="A546" s="18">
        <v>43540</v>
      </c>
      <c r="B546" s="2">
        <v>75</v>
      </c>
      <c r="C546" s="4">
        <v>15.26</v>
      </c>
      <c r="D546" s="4">
        <v>12.72</v>
      </c>
      <c r="E546" s="4">
        <v>-1.4</v>
      </c>
      <c r="F546" s="4">
        <v>9.1</v>
      </c>
      <c r="G546" s="4">
        <v>-9.3000000000000007</v>
      </c>
      <c r="H546" s="3">
        <v>96.9</v>
      </c>
      <c r="I546" s="3">
        <v>35.299999999999997</v>
      </c>
      <c r="J546" s="4">
        <v>1.1000000000000001</v>
      </c>
      <c r="K546" s="4">
        <v>5.0999999999999996</v>
      </c>
      <c r="L546" s="3">
        <v>0</v>
      </c>
      <c r="M546" s="3">
        <v>869.00000000000023</v>
      </c>
      <c r="N546" s="8">
        <v>-0.9</v>
      </c>
      <c r="O546" s="4">
        <v>-8</v>
      </c>
      <c r="P546" s="4">
        <v>0.6</v>
      </c>
      <c r="Q546" s="4">
        <v>-17.5</v>
      </c>
      <c r="R546" s="4">
        <v>-0.2</v>
      </c>
      <c r="S546" s="4">
        <v>0.9</v>
      </c>
      <c r="T546" s="19">
        <v>0.40799999999999997</v>
      </c>
      <c r="U546" s="19">
        <v>0.748</v>
      </c>
      <c r="V546" s="5">
        <f t="shared" si="19"/>
        <v>0</v>
      </c>
      <c r="W546" s="5">
        <f t="shared" si="18"/>
        <v>-999</v>
      </c>
      <c r="X546">
        <v>201903</v>
      </c>
      <c r="Y546">
        <v>2019</v>
      </c>
    </row>
    <row r="547" spans="1:25" x14ac:dyDescent="0.25">
      <c r="A547" s="18">
        <v>43541</v>
      </c>
      <c r="B547" s="2">
        <v>76</v>
      </c>
      <c r="C547" s="4">
        <v>16.82</v>
      </c>
      <c r="D547" s="4">
        <v>13.57</v>
      </c>
      <c r="E547" s="4">
        <v>0.1</v>
      </c>
      <c r="F547" s="4">
        <v>8.4</v>
      </c>
      <c r="G547" s="4">
        <v>-9.8000000000000007</v>
      </c>
      <c r="H547" s="3">
        <v>97.7</v>
      </c>
      <c r="I547" s="3">
        <v>33.799999999999997</v>
      </c>
      <c r="J547" s="4">
        <v>1.3</v>
      </c>
      <c r="K547" s="4">
        <v>4.9000000000000004</v>
      </c>
      <c r="L547" s="3">
        <v>0</v>
      </c>
      <c r="M547" s="3">
        <v>847.00000000000023</v>
      </c>
      <c r="N547" s="8">
        <v>-0.8</v>
      </c>
      <c r="O547" s="4">
        <v>-8.6999999999999993</v>
      </c>
      <c r="P547" s="4">
        <v>0.5</v>
      </c>
      <c r="Q547" s="4">
        <v>-20.100000000000001</v>
      </c>
      <c r="R547" s="4">
        <v>-0.2</v>
      </c>
      <c r="S547" s="4">
        <v>0.9</v>
      </c>
      <c r="T547" s="19">
        <v>0.372</v>
      </c>
      <c r="U547" s="19">
        <v>0.72899999999999998</v>
      </c>
      <c r="V547" s="5">
        <f t="shared" si="19"/>
        <v>0</v>
      </c>
      <c r="W547" s="5">
        <f t="shared" si="18"/>
        <v>-999</v>
      </c>
      <c r="X547">
        <v>201903</v>
      </c>
      <c r="Y547">
        <v>2019</v>
      </c>
    </row>
    <row r="548" spans="1:25" x14ac:dyDescent="0.25">
      <c r="A548" s="18">
        <v>43542</v>
      </c>
      <c r="B548" s="2">
        <v>77</v>
      </c>
      <c r="C548" s="4">
        <v>17.41</v>
      </c>
      <c r="D548" s="4">
        <v>13.64</v>
      </c>
      <c r="E548" s="4">
        <v>1.8</v>
      </c>
      <c r="F548" s="4">
        <v>13.9</v>
      </c>
      <c r="G548" s="4">
        <v>-8.3000000000000007</v>
      </c>
      <c r="H548" s="3">
        <v>92.2</v>
      </c>
      <c r="I548" s="3">
        <v>17.100000000000001</v>
      </c>
      <c r="J548" s="4">
        <v>1</v>
      </c>
      <c r="K548" s="4">
        <v>4</v>
      </c>
      <c r="L548" s="3">
        <v>0</v>
      </c>
      <c r="M548" s="3">
        <v>822.00000000000011</v>
      </c>
      <c r="N548" s="8">
        <v>-0.8</v>
      </c>
      <c r="O548" s="4">
        <v>-8.3000000000000007</v>
      </c>
      <c r="P548" s="4">
        <v>0.7</v>
      </c>
      <c r="Q548" s="4">
        <v>-19</v>
      </c>
      <c r="R548" s="4">
        <v>-0.2</v>
      </c>
      <c r="S548" s="4">
        <v>0.8</v>
      </c>
      <c r="T548" s="19">
        <v>0.27200000000000002</v>
      </c>
      <c r="U548" s="19">
        <v>1.3160000000000001</v>
      </c>
      <c r="V548" s="5">
        <f t="shared" si="19"/>
        <v>0</v>
      </c>
      <c r="W548" s="5">
        <f t="shared" si="18"/>
        <v>-999</v>
      </c>
      <c r="X548">
        <v>201903</v>
      </c>
      <c r="Y548">
        <v>2019</v>
      </c>
    </row>
    <row r="549" spans="1:25" x14ac:dyDescent="0.25">
      <c r="A549" s="18">
        <v>43543</v>
      </c>
      <c r="B549" s="2">
        <v>78</v>
      </c>
      <c r="C549" s="4">
        <v>17.64</v>
      </c>
      <c r="D549" s="4">
        <v>13.55</v>
      </c>
      <c r="E549" s="4">
        <v>3.3</v>
      </c>
      <c r="F549" s="4">
        <v>15.6</v>
      </c>
      <c r="G549" s="4">
        <v>-7.4</v>
      </c>
      <c r="H549" s="3">
        <v>93.6</v>
      </c>
      <c r="I549" s="3">
        <v>18.8</v>
      </c>
      <c r="J549" s="4">
        <v>1.3</v>
      </c>
      <c r="K549" s="4">
        <v>4.9000000000000004</v>
      </c>
      <c r="L549" s="3">
        <v>0</v>
      </c>
      <c r="M549" s="3">
        <v>792.00000000000023</v>
      </c>
      <c r="N549" s="8">
        <v>-0.8</v>
      </c>
      <c r="O549" s="4">
        <v>-7.2</v>
      </c>
      <c r="P549" s="4">
        <v>0.9</v>
      </c>
      <c r="Q549" s="4">
        <v>-17.2</v>
      </c>
      <c r="R549" s="4">
        <v>-0.2</v>
      </c>
      <c r="S549" s="4">
        <v>0.8</v>
      </c>
      <c r="T549" s="19">
        <v>0.33300000000000002</v>
      </c>
      <c r="U549" s="19">
        <v>1.4390000000000001</v>
      </c>
      <c r="V549" s="5">
        <f t="shared" si="19"/>
        <v>0</v>
      </c>
      <c r="W549" s="5">
        <f t="shared" si="18"/>
        <v>-999</v>
      </c>
      <c r="X549">
        <v>201903</v>
      </c>
      <c r="Y549">
        <v>2019</v>
      </c>
    </row>
    <row r="550" spans="1:25" x14ac:dyDescent="0.25">
      <c r="A550" s="18">
        <v>43544</v>
      </c>
      <c r="B550" s="2">
        <v>79</v>
      </c>
      <c r="C550" s="4">
        <v>17.899999999999999</v>
      </c>
      <c r="D550" s="4">
        <v>13.57</v>
      </c>
      <c r="E550" s="4">
        <v>5.8</v>
      </c>
      <c r="F550" s="4">
        <v>16.5</v>
      </c>
      <c r="G550" s="4">
        <v>-3.4</v>
      </c>
      <c r="H550" s="3">
        <v>78.2</v>
      </c>
      <c r="I550" s="3">
        <v>17.7</v>
      </c>
      <c r="J550" s="4">
        <v>1.3</v>
      </c>
      <c r="K550" s="4">
        <v>4.7</v>
      </c>
      <c r="L550" s="3">
        <v>0</v>
      </c>
      <c r="M550" s="3">
        <v>751.00000000000011</v>
      </c>
      <c r="N550" s="8">
        <v>-0.5</v>
      </c>
      <c r="O550" s="4">
        <v>-6.2</v>
      </c>
      <c r="P550" s="4">
        <v>0.9</v>
      </c>
      <c r="Q550" s="4">
        <v>-14.6</v>
      </c>
      <c r="R550" s="4">
        <v>-0.2</v>
      </c>
      <c r="S550" s="4">
        <v>0.8</v>
      </c>
      <c r="T550" s="19">
        <v>0.33200000000000002</v>
      </c>
      <c r="U550" s="19">
        <v>1.544</v>
      </c>
      <c r="V550" s="5">
        <f t="shared" si="19"/>
        <v>0</v>
      </c>
      <c r="W550" s="5">
        <f t="shared" si="18"/>
        <v>-999</v>
      </c>
      <c r="X550">
        <v>201903</v>
      </c>
      <c r="Y550">
        <v>2019</v>
      </c>
    </row>
    <row r="551" spans="1:25" x14ac:dyDescent="0.25">
      <c r="A551" s="18">
        <v>43545</v>
      </c>
      <c r="B551" s="2">
        <v>80</v>
      </c>
      <c r="C551" s="4">
        <v>17.77</v>
      </c>
      <c r="D551" s="4">
        <v>13.54</v>
      </c>
      <c r="E551" s="4">
        <v>4.3</v>
      </c>
      <c r="F551" s="4">
        <v>17.3</v>
      </c>
      <c r="G551" s="4">
        <v>-5.3</v>
      </c>
      <c r="H551" s="3">
        <v>88.3</v>
      </c>
      <c r="I551" s="3">
        <v>18.3</v>
      </c>
      <c r="J551" s="4">
        <v>1.1000000000000001</v>
      </c>
      <c r="K551" s="4">
        <v>4.4000000000000004</v>
      </c>
      <c r="L551" s="3">
        <v>0</v>
      </c>
      <c r="M551" s="3">
        <v>717.00000000000011</v>
      </c>
      <c r="N551" s="8">
        <v>-0.2</v>
      </c>
      <c r="O551" s="4">
        <v>-6.3</v>
      </c>
      <c r="P551" s="4">
        <v>1</v>
      </c>
      <c r="Q551" s="4">
        <v>-14.2</v>
      </c>
      <c r="R551" s="4">
        <v>-0.2</v>
      </c>
      <c r="S551" s="4">
        <v>0.8</v>
      </c>
      <c r="T551" s="19">
        <v>0.36099999999999999</v>
      </c>
      <c r="U551" s="19">
        <v>1.613</v>
      </c>
      <c r="V551" s="5">
        <f t="shared" si="19"/>
        <v>0</v>
      </c>
      <c r="W551" s="5">
        <f t="shared" si="18"/>
        <v>-999</v>
      </c>
      <c r="X551">
        <v>201903</v>
      </c>
      <c r="Y551">
        <v>2019</v>
      </c>
    </row>
    <row r="552" spans="1:25" x14ac:dyDescent="0.25">
      <c r="A552" s="18">
        <v>43546</v>
      </c>
      <c r="B552" s="2">
        <v>81</v>
      </c>
      <c r="C552" s="4">
        <v>17.43</v>
      </c>
      <c r="D552" s="4">
        <v>13.23</v>
      </c>
      <c r="E552" s="4">
        <v>4.5999999999999996</v>
      </c>
      <c r="F552" s="4">
        <v>15.1</v>
      </c>
      <c r="G552" s="4">
        <v>-5</v>
      </c>
      <c r="H552" s="3">
        <v>95.4</v>
      </c>
      <c r="I552" s="3">
        <v>21.1</v>
      </c>
      <c r="J552" s="4">
        <v>1.1000000000000001</v>
      </c>
      <c r="K552" s="4">
        <v>4.0999999999999996</v>
      </c>
      <c r="L552" s="3">
        <v>0</v>
      </c>
      <c r="M552" s="3">
        <v>698.00000000000023</v>
      </c>
      <c r="N552" s="8">
        <v>-0.1</v>
      </c>
      <c r="O552" s="4">
        <v>-3.7</v>
      </c>
      <c r="P552" s="4">
        <v>0.9</v>
      </c>
      <c r="Q552" s="4">
        <v>-12.4</v>
      </c>
      <c r="R552" s="4">
        <v>-0.1</v>
      </c>
      <c r="S552" s="4">
        <v>0.9</v>
      </c>
      <c r="T552" s="19">
        <v>0.36199999999999999</v>
      </c>
      <c r="U552" s="19">
        <v>1.3540000000000001</v>
      </c>
      <c r="V552" s="5">
        <f t="shared" si="19"/>
        <v>0</v>
      </c>
      <c r="W552" s="5">
        <f t="shared" si="18"/>
        <v>-999</v>
      </c>
      <c r="X552">
        <v>201903</v>
      </c>
      <c r="Y552">
        <v>2019</v>
      </c>
    </row>
    <row r="553" spans="1:25" x14ac:dyDescent="0.25">
      <c r="A553" s="18">
        <v>43547</v>
      </c>
      <c r="B553" s="2">
        <v>82</v>
      </c>
      <c r="C553" s="4">
        <v>9.3000000000000007</v>
      </c>
      <c r="D553" s="4">
        <v>6.61</v>
      </c>
      <c r="E553" s="4">
        <v>1.8</v>
      </c>
      <c r="F553" s="4">
        <v>9.1999999999999993</v>
      </c>
      <c r="G553" s="4">
        <v>-2.7</v>
      </c>
      <c r="H553" s="3">
        <v>98.7</v>
      </c>
      <c r="I553" s="3">
        <v>47.6</v>
      </c>
      <c r="J553" s="4">
        <v>0.9</v>
      </c>
      <c r="K553" s="4">
        <v>4.0999999999999996</v>
      </c>
      <c r="L553" s="3">
        <v>0</v>
      </c>
      <c r="M553" s="3">
        <v>675.00000000000023</v>
      </c>
      <c r="N553" s="8">
        <v>-0.2</v>
      </c>
      <c r="O553" s="4">
        <v>-1.1000000000000001</v>
      </c>
      <c r="P553" s="4">
        <v>1.1000000000000001</v>
      </c>
      <c r="Q553" s="4">
        <v>-5.6</v>
      </c>
      <c r="R553" s="4">
        <v>-0.2</v>
      </c>
      <c r="S553" s="4">
        <v>0.8</v>
      </c>
      <c r="T553" s="19">
        <v>0.55400000000000005</v>
      </c>
      <c r="U553" s="19">
        <v>0.61</v>
      </c>
      <c r="V553" s="5">
        <f t="shared" si="19"/>
        <v>0</v>
      </c>
      <c r="W553" s="5">
        <f t="shared" si="18"/>
        <v>-999</v>
      </c>
      <c r="X553">
        <v>201903</v>
      </c>
      <c r="Y553">
        <v>2019</v>
      </c>
    </row>
    <row r="554" spans="1:25" x14ac:dyDescent="0.25">
      <c r="A554" s="18">
        <v>43548</v>
      </c>
      <c r="B554" s="2">
        <v>83</v>
      </c>
      <c r="C554" s="4">
        <v>8.75</v>
      </c>
      <c r="D554" s="4">
        <v>6.18</v>
      </c>
      <c r="E554" s="4">
        <v>3</v>
      </c>
      <c r="F554" s="4">
        <v>9.5</v>
      </c>
      <c r="G554" s="4">
        <v>-2.7</v>
      </c>
      <c r="H554" s="3">
        <v>98.9</v>
      </c>
      <c r="I554" s="3">
        <v>48.9</v>
      </c>
      <c r="J554" s="4">
        <v>1</v>
      </c>
      <c r="K554" s="4">
        <v>4.4000000000000004</v>
      </c>
      <c r="L554" s="3">
        <v>4</v>
      </c>
      <c r="M554" s="3">
        <v>649.00000000000023</v>
      </c>
      <c r="N554" s="8">
        <v>-0.1</v>
      </c>
      <c r="O554" s="4">
        <v>-0.7</v>
      </c>
      <c r="P554" s="4">
        <v>0.9</v>
      </c>
      <c r="Q554" s="4">
        <v>-5.5</v>
      </c>
      <c r="R554" s="4">
        <v>-0.2</v>
      </c>
      <c r="S554" s="4">
        <v>0.8</v>
      </c>
      <c r="T554" s="19">
        <v>0.57999999999999996</v>
      </c>
      <c r="U554" s="19">
        <v>0.60699999999999998</v>
      </c>
      <c r="V554" s="5">
        <f t="shared" si="19"/>
        <v>0</v>
      </c>
      <c r="W554" s="5">
        <f t="shared" si="18"/>
        <v>-999</v>
      </c>
      <c r="X554">
        <v>201903</v>
      </c>
      <c r="Y554">
        <v>2019</v>
      </c>
    </row>
    <row r="555" spans="1:25" x14ac:dyDescent="0.25">
      <c r="A555" s="18">
        <v>43549</v>
      </c>
      <c r="B555" s="2">
        <v>84</v>
      </c>
      <c r="C555" s="4">
        <v>12.94</v>
      </c>
      <c r="D555" s="4">
        <v>9.4</v>
      </c>
      <c r="E555" s="4">
        <v>1.8</v>
      </c>
      <c r="F555" s="4">
        <v>6.9</v>
      </c>
      <c r="G555" s="4">
        <v>-0.4</v>
      </c>
      <c r="H555" s="3">
        <v>99</v>
      </c>
      <c r="I555" s="3">
        <v>57.6</v>
      </c>
      <c r="J555" s="4">
        <v>1.5</v>
      </c>
      <c r="K555" s="4">
        <v>5.6</v>
      </c>
      <c r="L555" s="3">
        <v>2</v>
      </c>
      <c r="M555" s="3">
        <v>600</v>
      </c>
      <c r="N555" s="8">
        <v>-0.1</v>
      </c>
      <c r="O555" s="4">
        <v>-0.2</v>
      </c>
      <c r="P555" s="4">
        <v>1</v>
      </c>
      <c r="Q555" s="4">
        <v>-1.6</v>
      </c>
      <c r="R555" s="4">
        <v>-0.2</v>
      </c>
      <c r="S555" s="4">
        <v>0.8</v>
      </c>
      <c r="T555" s="19">
        <v>0.57299999999999995</v>
      </c>
      <c r="U555" s="19">
        <v>0.42199999999999999</v>
      </c>
      <c r="V555" s="5">
        <f t="shared" si="19"/>
        <v>0</v>
      </c>
      <c r="W555" s="5">
        <f t="shared" si="18"/>
        <v>-999</v>
      </c>
      <c r="X555">
        <v>201903</v>
      </c>
      <c r="Y555">
        <v>2019</v>
      </c>
    </row>
    <row r="556" spans="1:25" x14ac:dyDescent="0.25">
      <c r="A556" s="18">
        <v>43550</v>
      </c>
      <c r="B556" s="2">
        <v>85</v>
      </c>
      <c r="C556" s="4">
        <v>11.27</v>
      </c>
      <c r="D556" s="4">
        <v>9.5</v>
      </c>
      <c r="E556" s="4">
        <v>-1.4</v>
      </c>
      <c r="F556" s="4">
        <v>4.7</v>
      </c>
      <c r="G556" s="4">
        <v>-10.199999999999999</v>
      </c>
      <c r="H556" s="3">
        <v>98.7</v>
      </c>
      <c r="I556" s="3">
        <v>48.9</v>
      </c>
      <c r="J556" s="4">
        <v>1.5</v>
      </c>
      <c r="K556" s="4">
        <v>4.9000000000000004</v>
      </c>
      <c r="L556" s="3">
        <v>9.92</v>
      </c>
      <c r="M556" s="3">
        <v>639.00000000000023</v>
      </c>
      <c r="N556" s="8">
        <v>-0.3</v>
      </c>
      <c r="O556" s="4">
        <v>-5.0999999999999996</v>
      </c>
      <c r="P556" s="4">
        <v>1.3</v>
      </c>
      <c r="Q556" s="4">
        <v>-19</v>
      </c>
      <c r="R556" s="4">
        <v>-0.3</v>
      </c>
      <c r="S556" s="4">
        <v>0.8</v>
      </c>
      <c r="T556" s="19">
        <v>0.41799999999999998</v>
      </c>
      <c r="U556" s="19">
        <v>0.436</v>
      </c>
      <c r="V556" s="5">
        <f t="shared" si="19"/>
        <v>0</v>
      </c>
      <c r="W556" s="5">
        <f t="shared" si="18"/>
        <v>-999</v>
      </c>
      <c r="X556">
        <v>201903</v>
      </c>
      <c r="Y556">
        <v>2019</v>
      </c>
    </row>
    <row r="557" spans="1:25" x14ac:dyDescent="0.25">
      <c r="A557" s="18">
        <v>43551</v>
      </c>
      <c r="B557" s="2">
        <v>86</v>
      </c>
      <c r="C557" s="4">
        <v>18.5</v>
      </c>
      <c r="D557" s="4">
        <v>15.11</v>
      </c>
      <c r="E557" s="4">
        <v>-2.4</v>
      </c>
      <c r="F557" s="4">
        <v>6.3</v>
      </c>
      <c r="G557" s="4">
        <v>-11.9</v>
      </c>
      <c r="H557" s="3">
        <v>97.4</v>
      </c>
      <c r="I557" s="3">
        <v>40.200000000000003</v>
      </c>
      <c r="J557" s="4">
        <v>1.1000000000000001</v>
      </c>
      <c r="K557" s="4">
        <v>4.8</v>
      </c>
      <c r="L557" s="3">
        <v>0</v>
      </c>
      <c r="M557" s="3">
        <v>599.00000000000023</v>
      </c>
      <c r="N557" s="8">
        <v>-0.1</v>
      </c>
      <c r="O557" s="4">
        <v>-9.1999999999999993</v>
      </c>
      <c r="P557" s="4">
        <v>1</v>
      </c>
      <c r="Q557" s="4">
        <v>-21</v>
      </c>
      <c r="R557" s="4">
        <v>-0.1</v>
      </c>
      <c r="S557" s="4">
        <v>0.9</v>
      </c>
      <c r="T557" s="19">
        <v>0.38400000000000001</v>
      </c>
      <c r="U557" s="19">
        <v>0.57099999999999995</v>
      </c>
      <c r="V557" s="5">
        <f t="shared" si="19"/>
        <v>0</v>
      </c>
      <c r="W557" s="5">
        <f t="shared" si="18"/>
        <v>-999</v>
      </c>
      <c r="X557">
        <v>201903</v>
      </c>
      <c r="Y557">
        <v>2019</v>
      </c>
    </row>
    <row r="558" spans="1:25" x14ac:dyDescent="0.25">
      <c r="A558" s="18">
        <v>43552</v>
      </c>
      <c r="B558" s="2">
        <v>87</v>
      </c>
      <c r="C558" s="4">
        <v>12.34</v>
      </c>
      <c r="D558" s="4">
        <v>9.3000000000000007</v>
      </c>
      <c r="E558" s="4">
        <v>-0.2</v>
      </c>
      <c r="F558" s="4">
        <v>6.5</v>
      </c>
      <c r="G558" s="4">
        <v>-7.9</v>
      </c>
      <c r="H558" s="3">
        <v>95.5</v>
      </c>
      <c r="I558" s="3">
        <v>38.1</v>
      </c>
      <c r="J558" s="4">
        <v>1.1000000000000001</v>
      </c>
      <c r="K558" s="4">
        <v>5</v>
      </c>
      <c r="L558" s="3">
        <v>0</v>
      </c>
      <c r="M558" s="3">
        <v>592</v>
      </c>
      <c r="N558" s="8">
        <v>-0.1</v>
      </c>
      <c r="O558" s="4">
        <v>-6.1</v>
      </c>
      <c r="P558" s="4">
        <v>1.1000000000000001</v>
      </c>
      <c r="Q558" s="4">
        <v>-14.9</v>
      </c>
      <c r="R558" s="4">
        <v>-0.1</v>
      </c>
      <c r="S558" s="4">
        <v>0.8</v>
      </c>
      <c r="T558" s="19">
        <v>0.36899999999999999</v>
      </c>
      <c r="U558" s="19">
        <v>0.59899999999999998</v>
      </c>
      <c r="V558" s="5">
        <f t="shared" si="19"/>
        <v>0</v>
      </c>
      <c r="W558" s="5">
        <f t="shared" si="18"/>
        <v>-999</v>
      </c>
      <c r="X558">
        <v>201903</v>
      </c>
      <c r="Y558">
        <v>2019</v>
      </c>
    </row>
    <row r="559" spans="1:25" x14ac:dyDescent="0.25">
      <c r="A559" s="18">
        <v>43553</v>
      </c>
      <c r="B559" s="2">
        <v>88</v>
      </c>
      <c r="C559" s="4">
        <v>16.52</v>
      </c>
      <c r="D559" s="4">
        <v>12.35</v>
      </c>
      <c r="E559" s="4">
        <v>-1</v>
      </c>
      <c r="F559" s="4">
        <v>8.1</v>
      </c>
      <c r="G559" s="4">
        <v>-8.6</v>
      </c>
      <c r="H559" s="3">
        <v>97.3</v>
      </c>
      <c r="I559" s="3">
        <v>30.6</v>
      </c>
      <c r="J559" s="4">
        <v>1</v>
      </c>
      <c r="K559" s="4">
        <v>5.4</v>
      </c>
      <c r="L559" s="3">
        <v>0</v>
      </c>
      <c r="M559" s="3">
        <v>586.00000000000011</v>
      </c>
      <c r="N559" s="8">
        <v>-0.1</v>
      </c>
      <c r="O559" s="4">
        <v>-7.3</v>
      </c>
      <c r="P559" s="4">
        <v>0.8</v>
      </c>
      <c r="Q559" s="4">
        <v>-15.3</v>
      </c>
      <c r="R559" s="4">
        <v>-0.1</v>
      </c>
      <c r="S559" s="4">
        <v>0.8</v>
      </c>
      <c r="T559" s="19">
        <v>0.33</v>
      </c>
      <c r="U559" s="19">
        <v>0.749</v>
      </c>
      <c r="V559" s="5">
        <f t="shared" si="19"/>
        <v>0</v>
      </c>
      <c r="W559" s="5">
        <f t="shared" si="18"/>
        <v>-999</v>
      </c>
      <c r="X559">
        <v>201903</v>
      </c>
      <c r="Y559">
        <v>2019</v>
      </c>
    </row>
    <row r="560" spans="1:25" x14ac:dyDescent="0.25">
      <c r="A560" s="18">
        <v>43554</v>
      </c>
      <c r="B560" s="2">
        <v>89</v>
      </c>
      <c r="C560" s="4">
        <v>19.16</v>
      </c>
      <c r="D560" s="4">
        <v>13.92</v>
      </c>
      <c r="E560" s="4">
        <v>0.9</v>
      </c>
      <c r="F560" s="4">
        <v>10.7</v>
      </c>
      <c r="G560" s="4">
        <v>-9</v>
      </c>
      <c r="H560" s="3">
        <v>96.8</v>
      </c>
      <c r="I560" s="3">
        <v>27.5</v>
      </c>
      <c r="J560" s="4">
        <v>0.8</v>
      </c>
      <c r="K560" s="4">
        <v>6.2</v>
      </c>
      <c r="L560" s="3">
        <v>0</v>
      </c>
      <c r="M560" s="3">
        <v>570.00000000000023</v>
      </c>
      <c r="N560" s="8">
        <v>-0.1</v>
      </c>
      <c r="O560" s="4">
        <v>-5.4</v>
      </c>
      <c r="P560" s="4">
        <v>1.2</v>
      </c>
      <c r="Q560" s="4">
        <v>-15.3</v>
      </c>
      <c r="R560" s="4">
        <v>-0.1</v>
      </c>
      <c r="S560" s="4">
        <v>0.8</v>
      </c>
      <c r="T560" s="19">
        <v>0.35399999999999998</v>
      </c>
      <c r="U560" s="19">
        <v>0.93300000000000005</v>
      </c>
      <c r="V560" s="5">
        <f t="shared" si="19"/>
        <v>0</v>
      </c>
      <c r="W560" s="5">
        <f t="shared" si="18"/>
        <v>-999</v>
      </c>
      <c r="X560">
        <v>201903</v>
      </c>
      <c r="Y560">
        <v>2019</v>
      </c>
    </row>
    <row r="561" spans="1:25" x14ac:dyDescent="0.25">
      <c r="A561" s="18">
        <v>43555</v>
      </c>
      <c r="B561" s="2">
        <v>90</v>
      </c>
      <c r="C561" s="4">
        <v>15.21</v>
      </c>
      <c r="D561" s="4">
        <v>11.39</v>
      </c>
      <c r="E561" s="4">
        <v>1.7</v>
      </c>
      <c r="F561" s="4">
        <v>10.3</v>
      </c>
      <c r="G561" s="4">
        <v>-6</v>
      </c>
      <c r="H561" s="3">
        <v>97.9</v>
      </c>
      <c r="I561" s="3">
        <v>27.5</v>
      </c>
      <c r="J561" s="4">
        <v>0.9</v>
      </c>
      <c r="K561" s="4">
        <v>5</v>
      </c>
      <c r="L561" s="3">
        <v>2.86</v>
      </c>
      <c r="M561" s="3">
        <v>558.00000000000023</v>
      </c>
      <c r="N561" s="8">
        <v>0</v>
      </c>
      <c r="O561" s="4">
        <v>-2.9</v>
      </c>
      <c r="P561" s="4">
        <v>1.1000000000000001</v>
      </c>
      <c r="Q561" s="4">
        <v>-10.4</v>
      </c>
      <c r="R561" s="4">
        <v>-0.1</v>
      </c>
      <c r="S561" s="4">
        <v>0.8</v>
      </c>
      <c r="T561" s="19">
        <v>0.34399999999999997</v>
      </c>
      <c r="U561" s="19">
        <v>0.90800000000000003</v>
      </c>
      <c r="V561" s="5">
        <f t="shared" si="19"/>
        <v>558.00000000000023</v>
      </c>
      <c r="W561" s="5">
        <f t="shared" si="18"/>
        <v>0</v>
      </c>
      <c r="X561">
        <v>201903</v>
      </c>
      <c r="Y561">
        <v>2019</v>
      </c>
    </row>
    <row r="562" spans="1:25" x14ac:dyDescent="0.25">
      <c r="A562" s="18">
        <v>43556</v>
      </c>
      <c r="B562" s="2">
        <v>91</v>
      </c>
      <c r="C562" s="4">
        <v>20.86</v>
      </c>
      <c r="D562" s="4">
        <v>14.85</v>
      </c>
      <c r="E562" s="4">
        <v>-0.4</v>
      </c>
      <c r="F562" s="4">
        <v>8.1</v>
      </c>
      <c r="G562" s="4">
        <v>-8.4</v>
      </c>
      <c r="H562" s="3">
        <v>98</v>
      </c>
      <c r="I562" s="3">
        <v>27.3</v>
      </c>
      <c r="J562" s="4">
        <v>1.2</v>
      </c>
      <c r="K562" s="4">
        <v>5.2</v>
      </c>
      <c r="L562" s="3">
        <v>0</v>
      </c>
      <c r="M562" s="3">
        <v>545.00000000000011</v>
      </c>
      <c r="N562" s="8">
        <v>0.2</v>
      </c>
      <c r="O562" s="4">
        <v>-6.4</v>
      </c>
      <c r="P562" s="4">
        <v>0.6</v>
      </c>
      <c r="Q562" s="4">
        <v>-14.1</v>
      </c>
      <c r="R562" s="4">
        <v>-0.1</v>
      </c>
      <c r="S562" s="4">
        <v>0.9</v>
      </c>
      <c r="T562" s="19">
        <v>0.29499999999999998</v>
      </c>
      <c r="U562" s="19">
        <v>0.78500000000000003</v>
      </c>
      <c r="V562" s="5">
        <f t="shared" si="19"/>
        <v>0</v>
      </c>
      <c r="W562" s="5">
        <f t="shared" si="18"/>
        <v>-999</v>
      </c>
      <c r="X562">
        <v>201904</v>
      </c>
      <c r="Y562">
        <v>2019</v>
      </c>
    </row>
    <row r="563" spans="1:25" x14ac:dyDescent="0.25">
      <c r="A563" s="18">
        <v>43557</v>
      </c>
      <c r="B563" s="2">
        <v>92</v>
      </c>
      <c r="C563" s="4">
        <v>20.58</v>
      </c>
      <c r="D563" s="4">
        <v>14.45</v>
      </c>
      <c r="E563" s="4">
        <v>0.7</v>
      </c>
      <c r="F563" s="4">
        <v>9.1999999999999993</v>
      </c>
      <c r="G563" s="4">
        <v>-8.6</v>
      </c>
      <c r="H563" s="3">
        <v>95.4</v>
      </c>
      <c r="I563" s="3">
        <v>21.4</v>
      </c>
      <c r="J563" s="4">
        <v>1.1000000000000001</v>
      </c>
      <c r="K563" s="4">
        <v>5.2</v>
      </c>
      <c r="L563" s="3">
        <v>0</v>
      </c>
      <c r="M563" s="3">
        <v>540.00000000000023</v>
      </c>
      <c r="N563" s="8">
        <v>0.2</v>
      </c>
      <c r="O563" s="4">
        <v>-5.9</v>
      </c>
      <c r="P563" s="4">
        <v>0.8</v>
      </c>
      <c r="Q563" s="4">
        <v>-14.9</v>
      </c>
      <c r="R563" s="4">
        <v>-0.1</v>
      </c>
      <c r="S563" s="4">
        <v>0.9</v>
      </c>
      <c r="T563" s="19">
        <v>0.249</v>
      </c>
      <c r="U563" s="19">
        <v>0.91400000000000003</v>
      </c>
      <c r="V563" s="5">
        <f t="shared" si="19"/>
        <v>0</v>
      </c>
      <c r="W563" s="5">
        <f t="shared" si="18"/>
        <v>-999</v>
      </c>
      <c r="X563">
        <v>201904</v>
      </c>
      <c r="Y563">
        <v>2019</v>
      </c>
    </row>
    <row r="564" spans="1:25" x14ac:dyDescent="0.25">
      <c r="A564" s="18">
        <v>43558</v>
      </c>
      <c r="B564" s="2">
        <v>93</v>
      </c>
      <c r="C564" s="4">
        <v>7.67</v>
      </c>
      <c r="D564" s="4">
        <v>5.36</v>
      </c>
      <c r="E564" s="4">
        <v>0.9</v>
      </c>
      <c r="F564" s="4">
        <v>6</v>
      </c>
      <c r="G564" s="4">
        <v>-3.5</v>
      </c>
      <c r="H564" s="3">
        <v>98.3</v>
      </c>
      <c r="I564" s="3">
        <v>59.7</v>
      </c>
      <c r="J564" s="4">
        <v>1.1000000000000001</v>
      </c>
      <c r="K564" s="4">
        <v>5.3</v>
      </c>
      <c r="L564" s="3">
        <v>3</v>
      </c>
      <c r="M564" s="3">
        <v>525.00000000000011</v>
      </c>
      <c r="N564" s="8">
        <v>0</v>
      </c>
      <c r="O564" s="4">
        <v>-1.5</v>
      </c>
      <c r="P564" s="4">
        <v>1.1000000000000001</v>
      </c>
      <c r="Q564" s="4">
        <v>-5.9</v>
      </c>
      <c r="R564" s="4">
        <v>-0.2</v>
      </c>
      <c r="S564" s="4">
        <v>0.8</v>
      </c>
      <c r="T564" s="19">
        <v>0.55800000000000005</v>
      </c>
      <c r="U564" s="19">
        <v>0.377</v>
      </c>
      <c r="V564" s="5">
        <f t="shared" si="19"/>
        <v>0</v>
      </c>
      <c r="W564" s="5">
        <f t="shared" si="18"/>
        <v>-999</v>
      </c>
      <c r="X564">
        <v>201904</v>
      </c>
      <c r="Y564">
        <v>2019</v>
      </c>
    </row>
    <row r="565" spans="1:25" x14ac:dyDescent="0.25">
      <c r="A565" s="18">
        <v>43559</v>
      </c>
      <c r="B565" s="2">
        <v>94</v>
      </c>
      <c r="C565" s="4">
        <v>13.01</v>
      </c>
      <c r="D565" s="4">
        <v>8.83</v>
      </c>
      <c r="E565" s="4">
        <v>1.8</v>
      </c>
      <c r="F565" s="4">
        <v>8.3000000000000007</v>
      </c>
      <c r="G565" s="4">
        <v>-6.3</v>
      </c>
      <c r="H565" s="3">
        <v>98.6</v>
      </c>
      <c r="I565" s="3">
        <v>45.4</v>
      </c>
      <c r="J565" s="4">
        <v>1</v>
      </c>
      <c r="K565" s="4">
        <v>4.5999999999999996</v>
      </c>
      <c r="L565" s="3">
        <v>0</v>
      </c>
      <c r="M565" s="3">
        <v>513.00000000000011</v>
      </c>
      <c r="N565" s="8">
        <v>0.2</v>
      </c>
      <c r="O565" s="4">
        <v>-2.9</v>
      </c>
      <c r="P565" s="4">
        <v>1.5</v>
      </c>
      <c r="Q565" s="4">
        <v>-10.1</v>
      </c>
      <c r="R565" s="4">
        <v>-0.1</v>
      </c>
      <c r="S565" s="4">
        <v>0.8</v>
      </c>
      <c r="T565" s="19">
        <v>0.497</v>
      </c>
      <c r="U565" s="19">
        <v>0.59799999999999998</v>
      </c>
      <c r="V565" s="5">
        <f t="shared" si="19"/>
        <v>0</v>
      </c>
      <c r="W565" s="5">
        <f t="shared" si="18"/>
        <v>-999</v>
      </c>
      <c r="X565">
        <v>201904</v>
      </c>
      <c r="Y565">
        <v>2019</v>
      </c>
    </row>
    <row r="566" spans="1:25" x14ac:dyDescent="0.25">
      <c r="A566" s="18">
        <v>43560</v>
      </c>
      <c r="B566" s="2">
        <v>95</v>
      </c>
      <c r="C566" s="4">
        <v>7.49</v>
      </c>
      <c r="D566" s="4">
        <v>5.01</v>
      </c>
      <c r="E566" s="4">
        <v>1.4</v>
      </c>
      <c r="F566" s="4">
        <v>5.6</v>
      </c>
      <c r="G566" s="4">
        <v>-2.9</v>
      </c>
      <c r="H566" s="3">
        <v>98.5</v>
      </c>
      <c r="I566" s="3">
        <v>69.5</v>
      </c>
      <c r="J566" s="4">
        <v>1.5</v>
      </c>
      <c r="K566" s="4">
        <v>4.9000000000000004</v>
      </c>
      <c r="L566" s="3">
        <v>8.48</v>
      </c>
      <c r="M566" s="3">
        <v>579.00000000000023</v>
      </c>
      <c r="N566" s="8">
        <v>0.1</v>
      </c>
      <c r="O566" s="4">
        <v>-0.8</v>
      </c>
      <c r="P566" s="4">
        <v>0.7</v>
      </c>
      <c r="Q566" s="4">
        <v>-10.7</v>
      </c>
      <c r="R566" s="4">
        <v>-0.2</v>
      </c>
      <c r="S566" s="4">
        <v>0.8</v>
      </c>
      <c r="T566" s="19">
        <v>0.63200000000000001</v>
      </c>
      <c r="U566" s="19">
        <v>0.27700000000000002</v>
      </c>
      <c r="V566" s="5">
        <f t="shared" si="19"/>
        <v>0</v>
      </c>
      <c r="W566" s="5">
        <f t="shared" si="18"/>
        <v>-999</v>
      </c>
      <c r="X566">
        <v>201904</v>
      </c>
      <c r="Y566">
        <v>2019</v>
      </c>
    </row>
    <row r="567" spans="1:25" x14ac:dyDescent="0.25">
      <c r="A567" s="18">
        <v>43561</v>
      </c>
      <c r="B567" s="2">
        <v>96</v>
      </c>
      <c r="C567" s="4">
        <v>10.18</v>
      </c>
      <c r="D567" s="4">
        <v>8.67</v>
      </c>
      <c r="E567" s="4">
        <v>-2.1</v>
      </c>
      <c r="F567" s="4">
        <v>3.4</v>
      </c>
      <c r="G567" s="4">
        <v>-9</v>
      </c>
      <c r="H567" s="3">
        <v>98</v>
      </c>
      <c r="I567" s="3">
        <v>72.3</v>
      </c>
      <c r="J567" s="4">
        <v>1.1000000000000001</v>
      </c>
      <c r="K567" s="4">
        <v>5.9</v>
      </c>
      <c r="L567" s="3">
        <v>0</v>
      </c>
      <c r="M567" s="3">
        <v>543.00000000000011</v>
      </c>
      <c r="N567" s="8">
        <v>-0.1</v>
      </c>
      <c r="O567" s="4">
        <v>-6.7</v>
      </c>
      <c r="P567" s="4">
        <v>0.9</v>
      </c>
      <c r="Q567" s="4">
        <v>-19.399999999999999</v>
      </c>
      <c r="R567" s="4">
        <v>-0.2</v>
      </c>
      <c r="S567" s="4">
        <v>0.7</v>
      </c>
      <c r="T567" s="19">
        <v>0.56299999999999994</v>
      </c>
      <c r="U567" s="19">
        <v>0.216</v>
      </c>
      <c r="V567" s="5">
        <f t="shared" si="19"/>
        <v>0</v>
      </c>
      <c r="W567" s="5">
        <f t="shared" si="18"/>
        <v>-999</v>
      </c>
      <c r="X567">
        <v>201904</v>
      </c>
      <c r="Y567">
        <v>2019</v>
      </c>
    </row>
    <row r="568" spans="1:25" x14ac:dyDescent="0.25">
      <c r="A568" s="18">
        <v>43562</v>
      </c>
      <c r="B568" s="2">
        <v>97</v>
      </c>
      <c r="C568" s="4">
        <v>17.920000000000002</v>
      </c>
      <c r="D568" s="4">
        <v>13.67</v>
      </c>
      <c r="E568" s="4">
        <v>0.4</v>
      </c>
      <c r="F568" s="4">
        <v>6.7</v>
      </c>
      <c r="G568" s="4">
        <v>-6.8</v>
      </c>
      <c r="H568" s="3">
        <v>96</v>
      </c>
      <c r="I568" s="3">
        <v>36.5</v>
      </c>
      <c r="J568" s="4">
        <v>1.8</v>
      </c>
      <c r="K568" s="4">
        <v>7.4</v>
      </c>
      <c r="L568" s="3">
        <v>1.76</v>
      </c>
      <c r="M568" s="3">
        <v>525.00000000000011</v>
      </c>
      <c r="N568" s="8">
        <v>0.1</v>
      </c>
      <c r="O568" s="4">
        <v>-2.8</v>
      </c>
      <c r="P568" s="4">
        <v>1.3</v>
      </c>
      <c r="Q568" s="4">
        <v>-11.2</v>
      </c>
      <c r="R568" s="4">
        <v>-0.2</v>
      </c>
      <c r="S568" s="4">
        <v>0.8</v>
      </c>
      <c r="T568" s="19">
        <v>0.35799999999999998</v>
      </c>
      <c r="U568" s="19">
        <v>0.623</v>
      </c>
      <c r="V568" s="5">
        <f t="shared" si="19"/>
        <v>0</v>
      </c>
      <c r="W568" s="5">
        <f t="shared" si="18"/>
        <v>-999</v>
      </c>
      <c r="X568">
        <v>201904</v>
      </c>
      <c r="Y568">
        <v>2019</v>
      </c>
    </row>
    <row r="569" spans="1:25" x14ac:dyDescent="0.25">
      <c r="A569" s="18">
        <v>43563</v>
      </c>
      <c r="B569" s="2">
        <v>98</v>
      </c>
      <c r="C569" s="4">
        <v>10.81</v>
      </c>
      <c r="D569" s="4">
        <v>7.58</v>
      </c>
      <c r="E569" s="4">
        <v>-0.5</v>
      </c>
      <c r="F569" s="4">
        <v>4.7</v>
      </c>
      <c r="G569" s="4">
        <v>-8.5</v>
      </c>
      <c r="H569" s="3">
        <v>98.8</v>
      </c>
      <c r="I569" s="3">
        <v>54</v>
      </c>
      <c r="J569" s="4">
        <v>1.1000000000000001</v>
      </c>
      <c r="K569" s="4">
        <v>5.0999999999999996</v>
      </c>
      <c r="L569" s="3">
        <v>2</v>
      </c>
      <c r="M569" s="3">
        <v>517.00000000000011</v>
      </c>
      <c r="N569" s="8">
        <v>0</v>
      </c>
      <c r="O569" s="4">
        <v>-3.6</v>
      </c>
      <c r="P569" s="4">
        <v>1.2</v>
      </c>
      <c r="Q569" s="4">
        <v>-12.8</v>
      </c>
      <c r="R569" s="4">
        <v>-0.2</v>
      </c>
      <c r="S569" s="4">
        <v>0.8</v>
      </c>
      <c r="T569" s="19">
        <v>0.46100000000000002</v>
      </c>
      <c r="U569" s="19">
        <v>0.39300000000000002</v>
      </c>
      <c r="V569" s="5">
        <f t="shared" si="19"/>
        <v>0</v>
      </c>
      <c r="W569" s="5">
        <f t="shared" si="18"/>
        <v>-999</v>
      </c>
      <c r="X569">
        <v>201904</v>
      </c>
      <c r="Y569">
        <v>2019</v>
      </c>
    </row>
    <row r="570" spans="1:25" x14ac:dyDescent="0.25">
      <c r="A570" s="18">
        <v>43564</v>
      </c>
      <c r="B570" s="2">
        <v>99</v>
      </c>
      <c r="C570" s="4">
        <v>14.87</v>
      </c>
      <c r="D570" s="4">
        <v>10.78</v>
      </c>
      <c r="E570" s="4">
        <v>0.9</v>
      </c>
      <c r="F570" s="4">
        <v>5</v>
      </c>
      <c r="G570" s="4">
        <v>-1.6</v>
      </c>
      <c r="H570" s="3">
        <v>98.9</v>
      </c>
      <c r="I570" s="3">
        <v>58.1</v>
      </c>
      <c r="J570" s="4">
        <v>1.9</v>
      </c>
      <c r="K570" s="4">
        <v>6.8</v>
      </c>
      <c r="L570" s="3">
        <v>1</v>
      </c>
      <c r="M570" s="3">
        <v>512.00000000000023</v>
      </c>
      <c r="N570" s="8">
        <v>0.2</v>
      </c>
      <c r="O570" s="4">
        <v>-1</v>
      </c>
      <c r="P570" s="4">
        <v>1.1000000000000001</v>
      </c>
      <c r="Q570" s="4">
        <v>-5</v>
      </c>
      <c r="R570" s="4">
        <v>-0.2</v>
      </c>
      <c r="S570" s="4">
        <v>0.8</v>
      </c>
      <c r="T570" s="19">
        <v>0.50700000000000001</v>
      </c>
      <c r="U570" s="19">
        <v>0.36499999999999999</v>
      </c>
      <c r="V570" s="5">
        <f t="shared" si="19"/>
        <v>0</v>
      </c>
      <c r="W570" s="5">
        <f t="shared" si="18"/>
        <v>-999</v>
      </c>
      <c r="X570">
        <v>201904</v>
      </c>
      <c r="Y570">
        <v>2019</v>
      </c>
    </row>
    <row r="571" spans="1:25" x14ac:dyDescent="0.25">
      <c r="A571" s="18">
        <v>43565</v>
      </c>
      <c r="B571" s="2">
        <v>100</v>
      </c>
      <c r="C571" s="4">
        <v>7.88</v>
      </c>
      <c r="D571" s="4">
        <v>6.4</v>
      </c>
      <c r="E571" s="4">
        <v>-1</v>
      </c>
      <c r="F571" s="4">
        <v>2.4</v>
      </c>
      <c r="G571" s="4">
        <v>-3.9</v>
      </c>
      <c r="H571" s="3">
        <v>96.9</v>
      </c>
      <c r="I571" s="3">
        <v>60.7</v>
      </c>
      <c r="J571" s="4">
        <v>2</v>
      </c>
      <c r="K571" s="4">
        <v>6.5</v>
      </c>
      <c r="L571" s="3">
        <v>6.49</v>
      </c>
      <c r="M571" s="3">
        <v>562.00000000000023</v>
      </c>
      <c r="N571" s="8">
        <v>0</v>
      </c>
      <c r="O571" s="4">
        <v>-3</v>
      </c>
      <c r="P571" s="4">
        <v>0</v>
      </c>
      <c r="Q571" s="4">
        <v>-14.3</v>
      </c>
      <c r="R571" s="4">
        <v>-0.2</v>
      </c>
      <c r="S571" s="4">
        <v>0.8</v>
      </c>
      <c r="T571" s="19">
        <v>0.441</v>
      </c>
      <c r="U571" s="19">
        <v>0.28499999999999998</v>
      </c>
      <c r="V571" s="5">
        <f t="shared" si="19"/>
        <v>0</v>
      </c>
      <c r="W571" s="5">
        <f t="shared" si="18"/>
        <v>-999</v>
      </c>
      <c r="X571">
        <v>201904</v>
      </c>
      <c r="Y571">
        <v>2019</v>
      </c>
    </row>
    <row r="572" spans="1:25" x14ac:dyDescent="0.25">
      <c r="A572" s="18">
        <v>43566</v>
      </c>
      <c r="B572" s="2">
        <v>101</v>
      </c>
      <c r="C572" s="4">
        <v>13.54</v>
      </c>
      <c r="D572" s="4">
        <v>11.05</v>
      </c>
      <c r="E572" s="4">
        <v>-1.7</v>
      </c>
      <c r="F572" s="4">
        <v>5.4</v>
      </c>
      <c r="G572" s="4">
        <v>-6.2</v>
      </c>
      <c r="H572" s="3">
        <v>97.3</v>
      </c>
      <c r="I572" s="3">
        <v>40.700000000000003</v>
      </c>
      <c r="J572" s="4">
        <v>0.9</v>
      </c>
      <c r="K572" s="4">
        <v>3.9</v>
      </c>
      <c r="L572" s="3">
        <v>0</v>
      </c>
      <c r="M572" s="3">
        <v>527.00000000000011</v>
      </c>
      <c r="N572" s="8">
        <v>0.1</v>
      </c>
      <c r="O572" s="4">
        <v>-4.9000000000000004</v>
      </c>
      <c r="P572" s="4">
        <v>0.8</v>
      </c>
      <c r="Q572" s="4">
        <v>-16.399999999999999</v>
      </c>
      <c r="R572" s="4">
        <v>-0.1</v>
      </c>
      <c r="S572" s="4">
        <v>0.8</v>
      </c>
      <c r="T572" s="19">
        <v>0.36499999999999999</v>
      </c>
      <c r="U572" s="19">
        <v>0.53200000000000003</v>
      </c>
      <c r="V572" s="5">
        <f t="shared" si="19"/>
        <v>0</v>
      </c>
      <c r="W572" s="5">
        <f t="shared" si="18"/>
        <v>-999</v>
      </c>
      <c r="X572">
        <v>201904</v>
      </c>
      <c r="Y572">
        <v>2019</v>
      </c>
    </row>
    <row r="573" spans="1:25" x14ac:dyDescent="0.25">
      <c r="A573" s="18">
        <v>43567</v>
      </c>
      <c r="B573" s="2">
        <v>102</v>
      </c>
      <c r="C573" s="4">
        <v>12.69</v>
      </c>
      <c r="D573" s="4">
        <v>9.74</v>
      </c>
      <c r="E573" s="4">
        <v>-1.3</v>
      </c>
      <c r="F573" s="4">
        <v>4.8</v>
      </c>
      <c r="G573" s="4">
        <v>-8.3000000000000007</v>
      </c>
      <c r="H573" s="3">
        <v>97.5</v>
      </c>
      <c r="I573" s="3">
        <v>46.2</v>
      </c>
      <c r="J573" s="4">
        <v>1.1000000000000001</v>
      </c>
      <c r="K573" s="4">
        <v>4.3</v>
      </c>
      <c r="L573" s="3">
        <v>0</v>
      </c>
      <c r="M573" s="3">
        <v>525.00000000000011</v>
      </c>
      <c r="N573" s="8">
        <v>0</v>
      </c>
      <c r="O573" s="4">
        <v>-5</v>
      </c>
      <c r="P573" s="4">
        <v>1.4</v>
      </c>
      <c r="Q573" s="4">
        <v>-13.5</v>
      </c>
      <c r="R573" s="4">
        <v>-0.1</v>
      </c>
      <c r="S573" s="4">
        <v>0.8</v>
      </c>
      <c r="T573" s="19">
        <v>0.39700000000000002</v>
      </c>
      <c r="U573" s="19">
        <v>0.46300000000000002</v>
      </c>
      <c r="V573" s="5">
        <f t="shared" si="19"/>
        <v>0</v>
      </c>
      <c r="W573" s="5">
        <f t="shared" si="18"/>
        <v>-999</v>
      </c>
      <c r="X573">
        <v>201904</v>
      </c>
      <c r="Y573">
        <v>2019</v>
      </c>
    </row>
    <row r="574" spans="1:25" x14ac:dyDescent="0.25">
      <c r="A574" s="18">
        <v>43568</v>
      </c>
      <c r="B574" s="2">
        <v>103</v>
      </c>
      <c r="C574" s="4">
        <v>5.09</v>
      </c>
      <c r="D574" s="4">
        <v>4.6399999999999997</v>
      </c>
      <c r="E574" s="4">
        <v>-1.6</v>
      </c>
      <c r="F574" s="4">
        <v>2.8</v>
      </c>
      <c r="G574" s="4">
        <v>-6.4</v>
      </c>
      <c r="H574" s="3">
        <v>97.9</v>
      </c>
      <c r="I574" s="3">
        <v>76.3</v>
      </c>
      <c r="J574" s="4">
        <v>1.2</v>
      </c>
      <c r="K574" s="4">
        <v>8.1</v>
      </c>
      <c r="L574" s="3">
        <v>7.62</v>
      </c>
      <c r="M574" s="3">
        <v>591.00000000000023</v>
      </c>
      <c r="N574" s="8">
        <v>-0.6</v>
      </c>
      <c r="O574" s="4">
        <v>-3.6</v>
      </c>
      <c r="P574" s="4">
        <v>0.3</v>
      </c>
      <c r="Q574" s="4">
        <v>-11.7</v>
      </c>
      <c r="R574" s="4">
        <v>-0.2</v>
      </c>
      <c r="S574" s="4">
        <v>0.7</v>
      </c>
      <c r="T574" s="19">
        <v>0.56999999999999995</v>
      </c>
      <c r="U574" s="19">
        <v>0.17699999999999999</v>
      </c>
      <c r="V574" s="5">
        <f t="shared" si="19"/>
        <v>0</v>
      </c>
      <c r="W574" s="5">
        <f t="shared" si="18"/>
        <v>-999</v>
      </c>
      <c r="X574">
        <v>201904</v>
      </c>
      <c r="Y574">
        <v>2019</v>
      </c>
    </row>
    <row r="575" spans="1:25" x14ac:dyDescent="0.25">
      <c r="A575" s="18">
        <v>43569</v>
      </c>
      <c r="B575" s="2">
        <v>104</v>
      </c>
      <c r="C575" s="4">
        <v>17.36</v>
      </c>
      <c r="D575" s="4">
        <v>14.68</v>
      </c>
      <c r="E575" s="4">
        <v>-1.3</v>
      </c>
      <c r="F575" s="4">
        <v>5.2</v>
      </c>
      <c r="G575" s="4">
        <v>-4.7</v>
      </c>
      <c r="H575" s="3">
        <v>84.6</v>
      </c>
      <c r="I575" s="3">
        <v>34.799999999999997</v>
      </c>
      <c r="J575" s="4">
        <v>2.6</v>
      </c>
      <c r="K575" s="4">
        <v>7.3</v>
      </c>
      <c r="L575" s="3">
        <v>0</v>
      </c>
      <c r="M575" s="3">
        <v>565.00000000000011</v>
      </c>
      <c r="N575" s="8">
        <v>0</v>
      </c>
      <c r="O575" s="4">
        <v>-4.8</v>
      </c>
      <c r="P575" s="4">
        <v>1.1000000000000001</v>
      </c>
      <c r="Q575" s="4">
        <v>-10.1</v>
      </c>
      <c r="R575" s="4">
        <v>-0.1</v>
      </c>
      <c r="S575" s="4">
        <v>0.8</v>
      </c>
      <c r="T575" s="19">
        <v>0.308</v>
      </c>
      <c r="U575" s="19">
        <v>0.57599999999999996</v>
      </c>
      <c r="V575" s="5">
        <f t="shared" si="19"/>
        <v>0</v>
      </c>
      <c r="W575" s="5">
        <f t="shared" si="18"/>
        <v>-999</v>
      </c>
      <c r="X575">
        <v>201904</v>
      </c>
      <c r="Y575">
        <v>2019</v>
      </c>
    </row>
    <row r="576" spans="1:25" x14ac:dyDescent="0.25">
      <c r="A576" s="18">
        <v>43570</v>
      </c>
      <c r="B576" s="2">
        <v>105</v>
      </c>
      <c r="C576" s="4">
        <v>14.95</v>
      </c>
      <c r="D576" s="4">
        <v>12.05</v>
      </c>
      <c r="E576" s="4">
        <v>-2.6</v>
      </c>
      <c r="F576" s="4">
        <v>6.6</v>
      </c>
      <c r="G576" s="4">
        <v>-10.3</v>
      </c>
      <c r="H576" s="3">
        <v>96.9</v>
      </c>
      <c r="I576" s="3">
        <v>34.299999999999997</v>
      </c>
      <c r="J576" s="4">
        <v>0.8</v>
      </c>
      <c r="K576" s="4">
        <v>3.5</v>
      </c>
      <c r="L576" s="3">
        <v>0</v>
      </c>
      <c r="M576" s="3">
        <v>548.00000000000023</v>
      </c>
      <c r="N576" s="8">
        <v>-0.2</v>
      </c>
      <c r="O576" s="4">
        <v>-7.9</v>
      </c>
      <c r="P576" s="4">
        <v>1.3</v>
      </c>
      <c r="Q576" s="4">
        <v>-18.7</v>
      </c>
      <c r="R576" s="4">
        <v>-0.1</v>
      </c>
      <c r="S576" s="4">
        <v>0.8</v>
      </c>
      <c r="T576" s="19">
        <v>0.33400000000000002</v>
      </c>
      <c r="U576" s="19">
        <v>0.64</v>
      </c>
      <c r="V576" s="5">
        <f t="shared" si="19"/>
        <v>0</v>
      </c>
      <c r="W576" s="5">
        <f t="shared" si="18"/>
        <v>-999</v>
      </c>
      <c r="X576">
        <v>201904</v>
      </c>
      <c r="Y576">
        <v>2019</v>
      </c>
    </row>
    <row r="577" spans="1:25" x14ac:dyDescent="0.25">
      <c r="A577" s="18">
        <v>43571</v>
      </c>
      <c r="B577" s="2">
        <v>106</v>
      </c>
      <c r="C577" s="4">
        <v>18.170000000000002</v>
      </c>
      <c r="D577" s="4">
        <v>14.12</v>
      </c>
      <c r="E577" s="4">
        <v>0.8</v>
      </c>
      <c r="F577" s="4">
        <v>8.6999999999999993</v>
      </c>
      <c r="G577" s="4">
        <v>-10.1</v>
      </c>
      <c r="H577" s="3">
        <v>97.2</v>
      </c>
      <c r="I577" s="3">
        <v>24.9</v>
      </c>
      <c r="J577" s="4">
        <v>1.4</v>
      </c>
      <c r="K577" s="4">
        <v>4.4000000000000004</v>
      </c>
      <c r="L577" s="3">
        <v>0</v>
      </c>
      <c r="M577" s="3">
        <v>537.00000000000011</v>
      </c>
      <c r="N577" s="8">
        <v>-0.2</v>
      </c>
      <c r="O577" s="4">
        <v>-5.3</v>
      </c>
      <c r="P577" s="4">
        <v>1</v>
      </c>
      <c r="Q577" s="4">
        <v>-17.8</v>
      </c>
      <c r="R577" s="4">
        <v>0</v>
      </c>
      <c r="S577" s="4">
        <v>0.9</v>
      </c>
      <c r="T577" s="19">
        <v>0.28000000000000003</v>
      </c>
      <c r="U577" s="19">
        <v>0.84499999999999997</v>
      </c>
      <c r="V577" s="5">
        <f t="shared" si="19"/>
        <v>0</v>
      </c>
      <c r="W577" s="5">
        <f t="shared" si="18"/>
        <v>-999</v>
      </c>
      <c r="X577">
        <v>201904</v>
      </c>
      <c r="Y577">
        <v>2019</v>
      </c>
    </row>
    <row r="578" spans="1:25" x14ac:dyDescent="0.25">
      <c r="A578" s="18">
        <v>43572</v>
      </c>
      <c r="B578" s="2">
        <v>107</v>
      </c>
      <c r="C578" s="4">
        <v>23.14</v>
      </c>
      <c r="D578" s="4">
        <v>16.03</v>
      </c>
      <c r="E578" s="4">
        <v>3.9</v>
      </c>
      <c r="F578" s="4">
        <v>8.8000000000000007</v>
      </c>
      <c r="G578" s="4">
        <v>0.2</v>
      </c>
      <c r="H578" s="3">
        <v>90.7</v>
      </c>
      <c r="I578" s="3">
        <v>37.9</v>
      </c>
      <c r="J578" s="4">
        <v>3.1</v>
      </c>
      <c r="K578" s="4">
        <v>8.1</v>
      </c>
      <c r="L578" s="3">
        <v>0</v>
      </c>
      <c r="M578" s="3">
        <v>502.00000000000023</v>
      </c>
      <c r="N578" s="8">
        <v>0</v>
      </c>
      <c r="O578" s="4">
        <v>-0.4</v>
      </c>
      <c r="P578" s="4">
        <v>0.9</v>
      </c>
      <c r="Q578" s="4">
        <v>-3.2</v>
      </c>
      <c r="R578" s="4">
        <v>0</v>
      </c>
      <c r="S578" s="4">
        <v>0.9</v>
      </c>
      <c r="T578" s="19">
        <v>0.42899999999999999</v>
      </c>
      <c r="U578" s="19">
        <v>0.70299999999999996</v>
      </c>
      <c r="V578" s="5">
        <f t="shared" si="19"/>
        <v>0</v>
      </c>
      <c r="W578" s="5">
        <f t="shared" si="18"/>
        <v>-999</v>
      </c>
      <c r="X578">
        <v>201904</v>
      </c>
      <c r="Y578">
        <v>2019</v>
      </c>
    </row>
    <row r="579" spans="1:25" x14ac:dyDescent="0.25">
      <c r="A579" s="18">
        <v>43573</v>
      </c>
      <c r="B579" s="2">
        <v>108</v>
      </c>
      <c r="C579" s="4">
        <v>9.43</v>
      </c>
      <c r="D579" s="4">
        <v>6.18</v>
      </c>
      <c r="E579" s="4">
        <v>3.4</v>
      </c>
      <c r="F579" s="4">
        <v>6.6</v>
      </c>
      <c r="G579" s="4">
        <v>0.1</v>
      </c>
      <c r="H579" s="3">
        <v>99.3</v>
      </c>
      <c r="I579" s="3">
        <v>89.5</v>
      </c>
      <c r="J579" s="4">
        <v>0.8</v>
      </c>
      <c r="K579" s="4">
        <v>4.2</v>
      </c>
      <c r="L579" s="3">
        <v>16</v>
      </c>
      <c r="M579" s="3">
        <v>467.00000000000006</v>
      </c>
      <c r="N579" s="8">
        <v>-0.1</v>
      </c>
      <c r="O579" s="4">
        <v>0.4</v>
      </c>
      <c r="P579" s="4">
        <v>1.4</v>
      </c>
      <c r="Q579" s="4">
        <v>-0.1</v>
      </c>
      <c r="R579" s="4">
        <v>-0.1</v>
      </c>
      <c r="S579" s="4">
        <v>0.8</v>
      </c>
      <c r="T579" s="19">
        <v>0.872</v>
      </c>
      <c r="U579" s="19">
        <v>0.10199999999999999</v>
      </c>
      <c r="V579" s="5">
        <f t="shared" si="19"/>
        <v>0</v>
      </c>
      <c r="W579" s="5">
        <f t="shared" si="18"/>
        <v>-999</v>
      </c>
      <c r="X579">
        <v>201904</v>
      </c>
      <c r="Y579">
        <v>2019</v>
      </c>
    </row>
    <row r="580" spans="1:25" x14ac:dyDescent="0.25">
      <c r="A580" s="18">
        <v>43574</v>
      </c>
      <c r="B580" s="2">
        <v>109</v>
      </c>
      <c r="C580" s="4">
        <v>10.68</v>
      </c>
      <c r="D580" s="4">
        <v>6.66</v>
      </c>
      <c r="E580" s="4">
        <v>4.7</v>
      </c>
      <c r="F580" s="4">
        <v>9.5</v>
      </c>
      <c r="G580" s="4">
        <v>0.8</v>
      </c>
      <c r="H580" s="3">
        <v>99.5</v>
      </c>
      <c r="I580" s="3">
        <v>62</v>
      </c>
      <c r="J580" s="4">
        <v>1.7</v>
      </c>
      <c r="K580" s="4">
        <v>5.3</v>
      </c>
      <c r="L580" s="3">
        <v>8</v>
      </c>
      <c r="M580" s="3">
        <v>430.00000000000017</v>
      </c>
      <c r="N580" s="8">
        <v>-0.1</v>
      </c>
      <c r="O580" s="4">
        <v>0.6</v>
      </c>
      <c r="P580" s="4">
        <v>2.1</v>
      </c>
      <c r="Q580" s="4">
        <v>-0.3</v>
      </c>
      <c r="R580" s="4">
        <v>-0.1</v>
      </c>
      <c r="S580" s="4">
        <v>0.8</v>
      </c>
      <c r="T580" s="19">
        <v>0.73599999999999999</v>
      </c>
      <c r="U580" s="19">
        <v>0.45100000000000001</v>
      </c>
      <c r="V580" s="5">
        <f t="shared" si="19"/>
        <v>0</v>
      </c>
      <c r="W580" s="5">
        <f t="shared" si="18"/>
        <v>-999</v>
      </c>
      <c r="X580">
        <v>201904</v>
      </c>
      <c r="Y580">
        <v>2019</v>
      </c>
    </row>
    <row r="581" spans="1:25" x14ac:dyDescent="0.25">
      <c r="A581" s="18">
        <v>43575</v>
      </c>
      <c r="B581" s="2">
        <v>110</v>
      </c>
      <c r="C581" s="4">
        <v>21.65</v>
      </c>
      <c r="D581" s="4">
        <v>13.81</v>
      </c>
      <c r="E581" s="4">
        <v>0.6</v>
      </c>
      <c r="F581" s="4">
        <v>5.3</v>
      </c>
      <c r="G581" s="4">
        <v>-6.3</v>
      </c>
      <c r="H581" s="3">
        <v>96.3</v>
      </c>
      <c r="I581" s="3">
        <v>37.799999999999997</v>
      </c>
      <c r="J581" s="4">
        <v>2.4</v>
      </c>
      <c r="K581" s="4">
        <v>6.9</v>
      </c>
      <c r="L581" s="3">
        <v>0</v>
      </c>
      <c r="M581" s="3">
        <v>421.00000000000028</v>
      </c>
      <c r="N581" s="8">
        <v>-0.2</v>
      </c>
      <c r="O581" s="4">
        <v>-2.8</v>
      </c>
      <c r="P581" s="4">
        <v>0.5</v>
      </c>
      <c r="Q581" s="4">
        <v>-10.9</v>
      </c>
      <c r="R581" s="4">
        <v>-0.1</v>
      </c>
      <c r="S581" s="4">
        <v>0.7</v>
      </c>
      <c r="T581" s="19">
        <v>0.33700000000000002</v>
      </c>
      <c r="U581" s="19">
        <v>0.55400000000000005</v>
      </c>
      <c r="V581" s="5">
        <f t="shared" si="19"/>
        <v>0</v>
      </c>
      <c r="W581" s="5">
        <f t="shared" ref="W581:W644" si="20">IF(V581&gt;0,N581,-999)</f>
        <v>-999</v>
      </c>
      <c r="X581">
        <v>201904</v>
      </c>
      <c r="Y581">
        <v>2019</v>
      </c>
    </row>
    <row r="582" spans="1:25" x14ac:dyDescent="0.25">
      <c r="A582" s="18">
        <v>43576</v>
      </c>
      <c r="B582" s="2">
        <v>111</v>
      </c>
      <c r="C582" s="4">
        <v>24.22</v>
      </c>
      <c r="D582" s="4">
        <v>15.74</v>
      </c>
      <c r="E582" s="4">
        <v>2.8</v>
      </c>
      <c r="F582" s="4">
        <v>13.1</v>
      </c>
      <c r="G582" s="4">
        <v>-8.6</v>
      </c>
      <c r="H582" s="3">
        <v>96</v>
      </c>
      <c r="I582" s="3">
        <v>14.9</v>
      </c>
      <c r="J582" s="4">
        <v>1.3</v>
      </c>
      <c r="K582" s="4">
        <v>5</v>
      </c>
      <c r="L582" s="3">
        <v>0</v>
      </c>
      <c r="M582" s="3">
        <v>389.00000000000023</v>
      </c>
      <c r="N582" s="8">
        <v>0</v>
      </c>
      <c r="O582" s="4">
        <v>-4.4000000000000004</v>
      </c>
      <c r="P582" s="4">
        <v>1.2</v>
      </c>
      <c r="Q582" s="4">
        <v>-13.9</v>
      </c>
      <c r="R582" s="4">
        <v>0</v>
      </c>
      <c r="S582" s="4">
        <v>0.7</v>
      </c>
      <c r="T582" s="19">
        <v>0.22500000000000001</v>
      </c>
      <c r="U582" s="19">
        <v>1.2829999999999999</v>
      </c>
      <c r="V582" s="5">
        <f t="shared" ref="V582:V645" si="21">IF(X582&lt;X583,M582,0)</f>
        <v>0</v>
      </c>
      <c r="W582" s="5">
        <f t="shared" si="20"/>
        <v>-999</v>
      </c>
      <c r="X582">
        <v>201904</v>
      </c>
      <c r="Y582">
        <v>2019</v>
      </c>
    </row>
    <row r="583" spans="1:25" x14ac:dyDescent="0.25">
      <c r="A583" s="18">
        <v>43577</v>
      </c>
      <c r="B583" s="2">
        <v>112</v>
      </c>
      <c r="C583" s="4">
        <v>7.72</v>
      </c>
      <c r="D583" s="4">
        <v>4.8600000000000003</v>
      </c>
      <c r="E583" s="4">
        <v>3.3</v>
      </c>
      <c r="F583" s="4">
        <v>10.4</v>
      </c>
      <c r="G583" s="4">
        <v>-4.8</v>
      </c>
      <c r="H583" s="3">
        <v>96</v>
      </c>
      <c r="I583" s="3">
        <v>41.1</v>
      </c>
      <c r="J583" s="4">
        <v>0.9</v>
      </c>
      <c r="K583" s="4">
        <v>3.9</v>
      </c>
      <c r="L583" s="3">
        <v>0</v>
      </c>
      <c r="M583" s="3">
        <v>373.00000000000023</v>
      </c>
      <c r="N583" s="8">
        <v>-0.1</v>
      </c>
      <c r="O583" s="4">
        <v>-1.6</v>
      </c>
      <c r="P583" s="4">
        <v>1.2</v>
      </c>
      <c r="Q583" s="4">
        <v>-8.1</v>
      </c>
      <c r="R583" s="4">
        <v>-0.1</v>
      </c>
      <c r="S583" s="4">
        <v>0.7</v>
      </c>
      <c r="T583" s="19">
        <v>0.51800000000000002</v>
      </c>
      <c r="U583" s="19">
        <v>0.74299999999999999</v>
      </c>
      <c r="V583" s="5">
        <f t="shared" si="21"/>
        <v>0</v>
      </c>
      <c r="W583" s="5">
        <f t="shared" si="20"/>
        <v>-999</v>
      </c>
      <c r="X583">
        <v>201904</v>
      </c>
      <c r="Y583">
        <v>2019</v>
      </c>
    </row>
    <row r="584" spans="1:25" x14ac:dyDescent="0.25">
      <c r="A584" s="18">
        <v>43578</v>
      </c>
      <c r="B584" s="2">
        <v>113</v>
      </c>
      <c r="C584" s="4">
        <v>17.14</v>
      </c>
      <c r="D584" s="4">
        <v>10.59</v>
      </c>
      <c r="E584" s="4">
        <v>4</v>
      </c>
      <c r="F584" s="4">
        <v>9.1999999999999993</v>
      </c>
      <c r="G584" s="4">
        <v>-3.2</v>
      </c>
      <c r="H584" s="3">
        <v>92.6</v>
      </c>
      <c r="I584" s="3">
        <v>38</v>
      </c>
      <c r="J584" s="4">
        <v>2.2999999999999998</v>
      </c>
      <c r="K584" s="4">
        <v>7</v>
      </c>
      <c r="L584" s="3">
        <v>0</v>
      </c>
      <c r="M584" s="3">
        <v>333.00000000000017</v>
      </c>
      <c r="N584" s="8">
        <v>-0.1</v>
      </c>
      <c r="O584" s="4">
        <v>-0.9</v>
      </c>
      <c r="P584" s="4">
        <v>1.3</v>
      </c>
      <c r="Q584" s="4">
        <v>-7.2</v>
      </c>
      <c r="R584" s="4">
        <v>-0.1</v>
      </c>
      <c r="S584" s="4">
        <v>0.7</v>
      </c>
      <c r="T584" s="19">
        <v>0.442</v>
      </c>
      <c r="U584" s="19">
        <v>0.72099999999999997</v>
      </c>
      <c r="V584" s="5">
        <f t="shared" si="21"/>
        <v>0</v>
      </c>
      <c r="W584" s="5">
        <f t="shared" si="20"/>
        <v>-999</v>
      </c>
      <c r="X584">
        <v>201904</v>
      </c>
      <c r="Y584">
        <v>2019</v>
      </c>
    </row>
    <row r="585" spans="1:25" x14ac:dyDescent="0.25">
      <c r="A585" s="18">
        <v>43579</v>
      </c>
      <c r="B585" s="2">
        <v>114</v>
      </c>
      <c r="C585" s="4">
        <v>20.420000000000002</v>
      </c>
      <c r="D585" s="4">
        <v>12.92</v>
      </c>
      <c r="E585" s="4">
        <v>0.3</v>
      </c>
      <c r="F585" s="4">
        <v>6.9</v>
      </c>
      <c r="G585" s="4">
        <v>-6</v>
      </c>
      <c r="H585" s="3">
        <v>96.3</v>
      </c>
      <c r="I585" s="3">
        <v>33.9</v>
      </c>
      <c r="J585" s="4">
        <v>1.6</v>
      </c>
      <c r="K585" s="4">
        <v>6</v>
      </c>
      <c r="L585" s="3">
        <v>0</v>
      </c>
      <c r="M585" s="3">
        <v>322.00000000000006</v>
      </c>
      <c r="N585" s="8">
        <v>-0.1</v>
      </c>
      <c r="O585" s="4">
        <v>-3.6</v>
      </c>
      <c r="P585" s="4">
        <v>1.1000000000000001</v>
      </c>
      <c r="Q585" s="4">
        <v>-10.4</v>
      </c>
      <c r="R585" s="4">
        <v>-0.1</v>
      </c>
      <c r="S585" s="4">
        <v>0.7</v>
      </c>
      <c r="T585" s="19">
        <v>0.33700000000000002</v>
      </c>
      <c r="U585" s="19">
        <v>0.65700000000000003</v>
      </c>
      <c r="V585" s="5">
        <f t="shared" si="21"/>
        <v>0</v>
      </c>
      <c r="W585" s="5">
        <f t="shared" si="20"/>
        <v>-999</v>
      </c>
      <c r="X585">
        <v>201904</v>
      </c>
      <c r="Y585">
        <v>2019</v>
      </c>
    </row>
    <row r="586" spans="1:25" x14ac:dyDescent="0.25">
      <c r="A586" s="18">
        <v>43580</v>
      </c>
      <c r="B586" s="2">
        <v>115</v>
      </c>
      <c r="C586" s="4">
        <v>21.07</v>
      </c>
      <c r="D586" s="4">
        <v>13.67</v>
      </c>
      <c r="E586" s="4">
        <v>2.2000000000000002</v>
      </c>
      <c r="F586" s="4">
        <v>11.1</v>
      </c>
      <c r="G586" s="4">
        <v>-8.1999999999999993</v>
      </c>
      <c r="H586" s="3">
        <v>95.9</v>
      </c>
      <c r="I586" s="3">
        <v>18.5</v>
      </c>
      <c r="J586" s="4">
        <v>1</v>
      </c>
      <c r="K586" s="4">
        <v>4.3</v>
      </c>
      <c r="L586" s="3">
        <v>0</v>
      </c>
      <c r="M586" s="3">
        <v>295.0000000000004</v>
      </c>
      <c r="N586" s="8">
        <v>0</v>
      </c>
      <c r="O586" s="4">
        <v>-3.5</v>
      </c>
      <c r="P586" s="4">
        <v>1.4</v>
      </c>
      <c r="Q586" s="4">
        <v>-13.5</v>
      </c>
      <c r="R586" s="4">
        <v>0</v>
      </c>
      <c r="S586" s="4">
        <v>0.8</v>
      </c>
      <c r="T586" s="19">
        <v>0.24399999999999999</v>
      </c>
      <c r="U586" s="19">
        <v>1.077</v>
      </c>
      <c r="V586" s="5">
        <f t="shared" si="21"/>
        <v>0</v>
      </c>
      <c r="W586" s="5">
        <f t="shared" si="20"/>
        <v>-999</v>
      </c>
      <c r="X586">
        <v>201904</v>
      </c>
      <c r="Y586">
        <v>2019</v>
      </c>
    </row>
    <row r="587" spans="1:25" x14ac:dyDescent="0.25">
      <c r="A587" s="18">
        <v>43581</v>
      </c>
      <c r="B587" s="2">
        <v>116</v>
      </c>
      <c r="C587" s="4">
        <v>20.77</v>
      </c>
      <c r="D587" s="4">
        <v>13.14</v>
      </c>
      <c r="E587" s="4">
        <v>3.3</v>
      </c>
      <c r="F587" s="4">
        <v>9.4</v>
      </c>
      <c r="G587" s="4">
        <v>-3</v>
      </c>
      <c r="H587" s="3">
        <v>95.4</v>
      </c>
      <c r="I587" s="3">
        <v>21.2</v>
      </c>
      <c r="J587" s="4">
        <v>2.5</v>
      </c>
      <c r="K587" s="4">
        <v>7.8</v>
      </c>
      <c r="L587" s="3">
        <v>0</v>
      </c>
      <c r="M587" s="3">
        <v>272.00000000000023</v>
      </c>
      <c r="N587" s="8">
        <v>0</v>
      </c>
      <c r="O587" s="4">
        <v>-1.4</v>
      </c>
      <c r="P587" s="4">
        <v>1.6</v>
      </c>
      <c r="Q587" s="4">
        <v>-6.6</v>
      </c>
      <c r="R587" s="4">
        <v>0</v>
      </c>
      <c r="S587" s="4">
        <v>0.7</v>
      </c>
      <c r="T587" s="19">
        <v>0.25</v>
      </c>
      <c r="U587" s="19">
        <v>0.92900000000000005</v>
      </c>
      <c r="V587" s="5">
        <f t="shared" si="21"/>
        <v>0</v>
      </c>
      <c r="W587" s="5">
        <f t="shared" si="20"/>
        <v>-999</v>
      </c>
      <c r="X587">
        <v>201904</v>
      </c>
      <c r="Y587">
        <v>2019</v>
      </c>
    </row>
    <row r="588" spans="1:25" x14ac:dyDescent="0.25">
      <c r="A588" s="18">
        <v>43582</v>
      </c>
      <c r="B588" s="2">
        <v>117</v>
      </c>
      <c r="C588" s="4">
        <v>15.04</v>
      </c>
      <c r="D588" s="4">
        <v>10.98</v>
      </c>
      <c r="E588" s="4">
        <v>-2.8</v>
      </c>
      <c r="F588" s="4">
        <v>0</v>
      </c>
      <c r="G588" s="4">
        <v>-4.8</v>
      </c>
      <c r="H588" s="3">
        <v>93.9</v>
      </c>
      <c r="I588" s="3">
        <v>55</v>
      </c>
      <c r="J588" s="4">
        <v>2.8</v>
      </c>
      <c r="K588" s="4">
        <v>7.9</v>
      </c>
      <c r="L588" s="3">
        <v>4.51</v>
      </c>
      <c r="M588" s="3">
        <v>295</v>
      </c>
      <c r="N588" s="8">
        <v>-0.2</v>
      </c>
      <c r="O588" s="4">
        <v>-3.6</v>
      </c>
      <c r="P588" s="4">
        <v>-0.2</v>
      </c>
      <c r="Q588" s="4">
        <v>-9.6999999999999993</v>
      </c>
      <c r="R588" s="4">
        <v>-0.1</v>
      </c>
      <c r="S588" s="4">
        <v>0.6</v>
      </c>
      <c r="T588" s="19">
        <v>0.33600000000000002</v>
      </c>
      <c r="U588" s="19">
        <v>0.27500000000000002</v>
      </c>
      <c r="V588" s="5">
        <f t="shared" si="21"/>
        <v>0</v>
      </c>
      <c r="W588" s="5">
        <f t="shared" si="20"/>
        <v>-999</v>
      </c>
      <c r="X588">
        <v>201904</v>
      </c>
      <c r="Y588">
        <v>2019</v>
      </c>
    </row>
    <row r="589" spans="1:25" x14ac:dyDescent="0.25">
      <c r="A589" s="18">
        <v>43583</v>
      </c>
      <c r="B589" s="2">
        <v>118</v>
      </c>
      <c r="C589" s="4">
        <v>21.74</v>
      </c>
      <c r="D589" s="4">
        <v>16.989999999999998</v>
      </c>
      <c r="E589" s="4">
        <v>-1.6</v>
      </c>
      <c r="F589" s="4">
        <v>4.4000000000000004</v>
      </c>
      <c r="G589" s="4">
        <v>-7.1</v>
      </c>
      <c r="H589" s="3">
        <v>95.9</v>
      </c>
      <c r="I589" s="3">
        <v>34</v>
      </c>
      <c r="J589" s="4">
        <v>2.2999999999999998</v>
      </c>
      <c r="K589" s="4">
        <v>7.4</v>
      </c>
      <c r="L589" s="3">
        <v>0</v>
      </c>
      <c r="M589" s="3">
        <v>261.00000000000011</v>
      </c>
      <c r="N589" s="8">
        <v>0</v>
      </c>
      <c r="O589" s="4">
        <v>-5.0999999999999996</v>
      </c>
      <c r="P589" s="4">
        <v>0.8</v>
      </c>
      <c r="Q589" s="4">
        <v>-12.4</v>
      </c>
      <c r="R589" s="4">
        <v>0</v>
      </c>
      <c r="S589" s="4">
        <v>0.7</v>
      </c>
      <c r="T589" s="19">
        <v>0.28399999999999997</v>
      </c>
      <c r="U589" s="19">
        <v>0.55200000000000005</v>
      </c>
      <c r="V589" s="5">
        <f t="shared" si="21"/>
        <v>0</v>
      </c>
      <c r="W589" s="5">
        <f t="shared" si="20"/>
        <v>-999</v>
      </c>
      <c r="X589">
        <v>201904</v>
      </c>
      <c r="Y589">
        <v>2019</v>
      </c>
    </row>
    <row r="590" spans="1:25" x14ac:dyDescent="0.25">
      <c r="A590" s="18">
        <v>43584</v>
      </c>
      <c r="B590" s="2">
        <v>119</v>
      </c>
      <c r="C590" s="4">
        <v>16.3</v>
      </c>
      <c r="D590" s="4">
        <v>12</v>
      </c>
      <c r="E590" s="4">
        <v>-2.5</v>
      </c>
      <c r="F590" s="4">
        <v>5.3</v>
      </c>
      <c r="G590" s="4">
        <v>-9.5</v>
      </c>
      <c r="H590" s="3">
        <v>97</v>
      </c>
      <c r="I590" s="3">
        <v>35.200000000000003</v>
      </c>
      <c r="J590" s="4">
        <v>1</v>
      </c>
      <c r="K590" s="4">
        <v>5.5</v>
      </c>
      <c r="L590" s="3">
        <v>0</v>
      </c>
      <c r="M590" s="3">
        <v>258</v>
      </c>
      <c r="N590" s="8">
        <v>-0.1</v>
      </c>
      <c r="O590" s="4">
        <v>-7.5</v>
      </c>
      <c r="P590" s="4">
        <v>1.3</v>
      </c>
      <c r="Q590" s="4">
        <v>-15.6</v>
      </c>
      <c r="R590" s="4">
        <v>-0.1</v>
      </c>
      <c r="S590" s="4">
        <v>0.7</v>
      </c>
      <c r="T590" s="19">
        <v>0.313</v>
      </c>
      <c r="U590" s="19">
        <v>0.57699999999999996</v>
      </c>
      <c r="V590" s="5">
        <f t="shared" si="21"/>
        <v>0</v>
      </c>
      <c r="W590" s="5">
        <f t="shared" si="20"/>
        <v>-999</v>
      </c>
      <c r="X590">
        <v>201904</v>
      </c>
      <c r="Y590">
        <v>2019</v>
      </c>
    </row>
    <row r="591" spans="1:25" x14ac:dyDescent="0.25">
      <c r="A591" s="18">
        <v>43585</v>
      </c>
      <c r="B591" s="2">
        <v>120</v>
      </c>
      <c r="C591" s="4">
        <v>21.81</v>
      </c>
      <c r="D591" s="4">
        <v>15.41</v>
      </c>
      <c r="E591" s="4">
        <v>-0.9</v>
      </c>
      <c r="F591" s="4">
        <v>5.4</v>
      </c>
      <c r="G591" s="4">
        <v>-10</v>
      </c>
      <c r="H591" s="3">
        <v>96.8</v>
      </c>
      <c r="I591" s="3">
        <v>29.9</v>
      </c>
      <c r="J591" s="4">
        <v>1.3</v>
      </c>
      <c r="K591" s="4">
        <v>5.8</v>
      </c>
      <c r="L591" s="3">
        <v>0</v>
      </c>
      <c r="M591" s="3">
        <v>258</v>
      </c>
      <c r="N591" s="8">
        <v>0</v>
      </c>
      <c r="O591" s="4">
        <v>-6</v>
      </c>
      <c r="P591" s="4">
        <v>1</v>
      </c>
      <c r="Q591" s="4">
        <v>-17.3</v>
      </c>
      <c r="R591" s="4">
        <v>0</v>
      </c>
      <c r="S591" s="4">
        <v>0.8</v>
      </c>
      <c r="T591" s="19">
        <v>0.26800000000000002</v>
      </c>
      <c r="U591" s="19">
        <v>0.629</v>
      </c>
      <c r="V591" s="5">
        <f t="shared" si="21"/>
        <v>258</v>
      </c>
      <c r="W591" s="5">
        <f t="shared" si="20"/>
        <v>0</v>
      </c>
      <c r="X591">
        <v>201904</v>
      </c>
      <c r="Y591">
        <v>2019</v>
      </c>
    </row>
    <row r="592" spans="1:25" x14ac:dyDescent="0.25">
      <c r="A592" s="18">
        <v>43586</v>
      </c>
      <c r="B592" s="2">
        <v>121</v>
      </c>
      <c r="C592" s="4">
        <v>18.39</v>
      </c>
      <c r="D592" s="4">
        <v>11.74</v>
      </c>
      <c r="E592" s="4">
        <v>2.2000000000000002</v>
      </c>
      <c r="F592" s="4">
        <v>7.6</v>
      </c>
      <c r="G592" s="4">
        <v>-2.9</v>
      </c>
      <c r="H592" s="3">
        <v>87.6</v>
      </c>
      <c r="I592" s="3">
        <v>35.4</v>
      </c>
      <c r="J592" s="4">
        <v>2.1</v>
      </c>
      <c r="K592" s="4">
        <v>6.2</v>
      </c>
      <c r="L592" s="3">
        <v>0</v>
      </c>
      <c r="M592" s="3">
        <v>213.99999999999997</v>
      </c>
      <c r="N592" s="8">
        <v>-0.1</v>
      </c>
      <c r="O592" s="4">
        <v>-1.6</v>
      </c>
      <c r="P592" s="4">
        <v>1.4</v>
      </c>
      <c r="Q592" s="4">
        <v>-6.5</v>
      </c>
      <c r="R592" s="4">
        <v>0</v>
      </c>
      <c r="S592" s="4">
        <v>0.7</v>
      </c>
      <c r="T592" s="19">
        <v>0.36899999999999999</v>
      </c>
      <c r="U592" s="19">
        <v>0.67400000000000004</v>
      </c>
      <c r="V592" s="5">
        <f t="shared" si="21"/>
        <v>0</v>
      </c>
      <c r="W592" s="5">
        <f t="shared" si="20"/>
        <v>-999</v>
      </c>
      <c r="X592">
        <v>201905</v>
      </c>
      <c r="Y592">
        <v>2019</v>
      </c>
    </row>
    <row r="593" spans="1:25" x14ac:dyDescent="0.25">
      <c r="A593" s="18">
        <v>43587</v>
      </c>
      <c r="B593" s="2">
        <v>122</v>
      </c>
      <c r="C593" s="4">
        <v>16.55</v>
      </c>
      <c r="D593" s="4">
        <v>10.61</v>
      </c>
      <c r="E593" s="4">
        <v>2.4</v>
      </c>
      <c r="F593" s="4">
        <v>9.6999999999999993</v>
      </c>
      <c r="G593" s="4">
        <v>-3.5</v>
      </c>
      <c r="H593" s="3">
        <v>96.3</v>
      </c>
      <c r="I593" s="3">
        <v>42.3</v>
      </c>
      <c r="J593" s="4">
        <v>2</v>
      </c>
      <c r="K593" s="4">
        <v>5.4</v>
      </c>
      <c r="L593" s="3">
        <v>0</v>
      </c>
      <c r="M593" s="3">
        <v>204.00000000000017</v>
      </c>
      <c r="N593" s="8">
        <v>-0.1</v>
      </c>
      <c r="O593" s="4">
        <v>-1.4</v>
      </c>
      <c r="P593" s="4">
        <v>1.8</v>
      </c>
      <c r="Q593" s="4">
        <v>-6.8</v>
      </c>
      <c r="R593" s="4">
        <v>-0.1</v>
      </c>
      <c r="S593" s="4">
        <v>0.7</v>
      </c>
      <c r="T593" s="19">
        <v>0.50900000000000001</v>
      </c>
      <c r="U593" s="19">
        <v>0.69399999999999995</v>
      </c>
      <c r="V593" s="5">
        <f t="shared" si="21"/>
        <v>0</v>
      </c>
      <c r="W593" s="5">
        <f t="shared" si="20"/>
        <v>-999</v>
      </c>
      <c r="X593">
        <v>201905</v>
      </c>
      <c r="Y593">
        <v>2019</v>
      </c>
    </row>
    <row r="594" spans="1:25" x14ac:dyDescent="0.25">
      <c r="A594" s="18">
        <v>43588</v>
      </c>
      <c r="B594" s="2">
        <v>123</v>
      </c>
      <c r="C594" s="4">
        <v>25.53</v>
      </c>
      <c r="D594" s="4">
        <v>14.65</v>
      </c>
      <c r="E594" s="4">
        <v>4.0999999999999996</v>
      </c>
      <c r="F594" s="4">
        <v>13.1</v>
      </c>
      <c r="G594" s="4">
        <v>-3.7</v>
      </c>
      <c r="H594" s="3">
        <v>97.2</v>
      </c>
      <c r="I594" s="3">
        <v>33.200000000000003</v>
      </c>
      <c r="J594" s="4">
        <v>1.3</v>
      </c>
      <c r="K594" s="4">
        <v>4.9000000000000004</v>
      </c>
      <c r="L594" s="3">
        <v>0</v>
      </c>
      <c r="M594" s="3">
        <v>163.00000000000026</v>
      </c>
      <c r="N594" s="8">
        <v>0.1</v>
      </c>
      <c r="O594" s="4">
        <v>-1.8</v>
      </c>
      <c r="P594" s="4">
        <v>3.4</v>
      </c>
      <c r="Q594" s="4">
        <v>-8.5</v>
      </c>
      <c r="R594" s="4">
        <v>0.1</v>
      </c>
      <c r="S594" s="4">
        <v>0.7</v>
      </c>
      <c r="T594" s="19">
        <v>0.5</v>
      </c>
      <c r="U594" s="19">
        <v>1.0069999999999999</v>
      </c>
      <c r="V594" s="5">
        <f t="shared" si="21"/>
        <v>0</v>
      </c>
      <c r="W594" s="5">
        <f t="shared" si="20"/>
        <v>-999</v>
      </c>
      <c r="X594">
        <v>201905</v>
      </c>
      <c r="Y594">
        <v>2019</v>
      </c>
    </row>
    <row r="595" spans="1:25" x14ac:dyDescent="0.25">
      <c r="A595" s="18">
        <v>43589</v>
      </c>
      <c r="B595" s="2">
        <v>124</v>
      </c>
      <c r="C595" s="4">
        <v>17.82</v>
      </c>
      <c r="D595" s="4">
        <v>8.82</v>
      </c>
      <c r="E595" s="4">
        <v>5.5</v>
      </c>
      <c r="F595" s="4">
        <v>13.3</v>
      </c>
      <c r="G595" s="4">
        <v>-2.9</v>
      </c>
      <c r="H595" s="3">
        <v>97.9</v>
      </c>
      <c r="I595" s="3">
        <v>39.1</v>
      </c>
      <c r="J595" s="4">
        <v>1.4</v>
      </c>
      <c r="K595" s="4">
        <v>5.6</v>
      </c>
      <c r="L595" s="3">
        <v>0</v>
      </c>
      <c r="M595" s="3">
        <v>112</v>
      </c>
      <c r="N595" s="8">
        <v>0.2</v>
      </c>
      <c r="O595" s="4">
        <v>0.3</v>
      </c>
      <c r="P595" s="4">
        <v>4.8</v>
      </c>
      <c r="Q595" s="4">
        <v>-6</v>
      </c>
      <c r="R595" s="4">
        <v>0.2</v>
      </c>
      <c r="S595" s="4">
        <v>0.7</v>
      </c>
      <c r="T595" s="19">
        <v>0.59699999999999998</v>
      </c>
      <c r="U595" s="19">
        <v>0.93</v>
      </c>
      <c r="V595" s="5">
        <f t="shared" si="21"/>
        <v>0</v>
      </c>
      <c r="W595" s="5">
        <f t="shared" si="20"/>
        <v>-999</v>
      </c>
      <c r="X595">
        <v>201905</v>
      </c>
      <c r="Y595">
        <v>2019</v>
      </c>
    </row>
    <row r="596" spans="1:25" x14ac:dyDescent="0.25">
      <c r="A596" s="18">
        <v>43590</v>
      </c>
      <c r="B596" s="2">
        <v>125</v>
      </c>
      <c r="C596" s="4">
        <v>23.1</v>
      </c>
      <c r="D596" s="4">
        <v>9.2200000000000006</v>
      </c>
      <c r="E596" s="4">
        <v>4</v>
      </c>
      <c r="F596" s="4">
        <v>11.4</v>
      </c>
      <c r="G596" s="4">
        <v>-4</v>
      </c>
      <c r="H596" s="3">
        <v>97.6</v>
      </c>
      <c r="I596" s="3">
        <v>33.299999999999997</v>
      </c>
      <c r="J596" s="4">
        <v>1.4</v>
      </c>
      <c r="K596" s="4">
        <v>5.4</v>
      </c>
      <c r="L596" s="3">
        <v>0</v>
      </c>
      <c r="M596" s="3">
        <v>56.00000000000005</v>
      </c>
      <c r="N596" s="8">
        <v>-999</v>
      </c>
      <c r="O596" s="4">
        <v>0.6</v>
      </c>
      <c r="P596" s="4">
        <v>10.4</v>
      </c>
      <c r="Q596" s="4">
        <v>-7</v>
      </c>
      <c r="R596" s="4">
        <v>1</v>
      </c>
      <c r="S596" s="4">
        <v>0.7</v>
      </c>
      <c r="T596" s="19">
        <v>0.44900000000000001</v>
      </c>
      <c r="U596" s="19">
        <v>0.89900000000000002</v>
      </c>
      <c r="V596" s="5">
        <f t="shared" si="21"/>
        <v>0</v>
      </c>
      <c r="W596" s="5">
        <f t="shared" si="20"/>
        <v>-999</v>
      </c>
      <c r="X596">
        <v>201905</v>
      </c>
      <c r="Y596">
        <v>2019</v>
      </c>
    </row>
    <row r="597" spans="1:25" x14ac:dyDescent="0.25">
      <c r="A597" s="18">
        <v>43591</v>
      </c>
      <c r="B597" s="2">
        <v>126</v>
      </c>
      <c r="C597" s="4">
        <v>24.78</v>
      </c>
      <c r="D597" s="4">
        <v>6.49</v>
      </c>
      <c r="E597" s="4">
        <v>6.3</v>
      </c>
      <c r="F597" s="4">
        <v>14.1</v>
      </c>
      <c r="G597" s="4">
        <v>-3.2</v>
      </c>
      <c r="H597" s="3">
        <v>97.3</v>
      </c>
      <c r="I597" s="3">
        <v>32</v>
      </c>
      <c r="J597" s="4">
        <v>1.5</v>
      </c>
      <c r="K597" s="4">
        <v>6.7</v>
      </c>
      <c r="L597" s="3">
        <v>0</v>
      </c>
      <c r="M597" s="3">
        <v>0</v>
      </c>
      <c r="N597" s="8">
        <v>-999</v>
      </c>
      <c r="O597" s="4">
        <v>5.8</v>
      </c>
      <c r="P597" s="4">
        <v>21.9</v>
      </c>
      <c r="Q597" s="4">
        <v>-5.4</v>
      </c>
      <c r="R597" s="4">
        <v>5.2</v>
      </c>
      <c r="S597" s="4">
        <v>0.8</v>
      </c>
      <c r="T597" s="19">
        <v>0.51500000000000001</v>
      </c>
      <c r="U597" s="19">
        <v>1.0940000000000001</v>
      </c>
      <c r="V597" s="5">
        <f t="shared" si="21"/>
        <v>0</v>
      </c>
      <c r="W597" s="5">
        <f t="shared" si="20"/>
        <v>-999</v>
      </c>
      <c r="X597">
        <v>201905</v>
      </c>
      <c r="Y597">
        <v>2019</v>
      </c>
    </row>
    <row r="598" spans="1:25" x14ac:dyDescent="0.25">
      <c r="A598" s="18">
        <v>43592</v>
      </c>
      <c r="B598" s="2">
        <v>127</v>
      </c>
      <c r="C598" s="4">
        <v>27.02</v>
      </c>
      <c r="D598" s="4">
        <v>4.63</v>
      </c>
      <c r="E598" s="4">
        <v>5.5</v>
      </c>
      <c r="F598" s="4">
        <v>12.6</v>
      </c>
      <c r="G598" s="4">
        <v>-2.6</v>
      </c>
      <c r="H598" s="3">
        <v>97.7</v>
      </c>
      <c r="I598" s="3">
        <v>36.299999999999997</v>
      </c>
      <c r="J598" s="4">
        <v>1.6</v>
      </c>
      <c r="K598" s="4">
        <v>6.1</v>
      </c>
      <c r="L598" s="3">
        <v>0</v>
      </c>
      <c r="M598" s="3">
        <v>0</v>
      </c>
      <c r="N598" s="8">
        <v>-999</v>
      </c>
      <c r="O598" s="4">
        <v>8.3000000000000007</v>
      </c>
      <c r="P598" s="4">
        <v>27.5</v>
      </c>
      <c r="Q598" s="4">
        <v>-3</v>
      </c>
      <c r="R598" s="4">
        <v>7</v>
      </c>
      <c r="S598" s="4">
        <v>1.4</v>
      </c>
      <c r="T598" s="19">
        <v>0.52900000000000003</v>
      </c>
      <c r="U598" s="19">
        <v>0.92900000000000005</v>
      </c>
      <c r="V598" s="5">
        <f t="shared" si="21"/>
        <v>0</v>
      </c>
      <c r="W598" s="5">
        <f t="shared" si="20"/>
        <v>-999</v>
      </c>
      <c r="X598">
        <v>201905</v>
      </c>
      <c r="Y598">
        <v>2019</v>
      </c>
    </row>
    <row r="599" spans="1:25" x14ac:dyDescent="0.25">
      <c r="A599" s="18">
        <v>43593</v>
      </c>
      <c r="B599" s="2">
        <v>128</v>
      </c>
      <c r="C599" s="4">
        <v>22.03</v>
      </c>
      <c r="D599" s="4">
        <v>3.67</v>
      </c>
      <c r="E599" s="4">
        <v>6.4</v>
      </c>
      <c r="F599" s="4">
        <v>13.3</v>
      </c>
      <c r="G599" s="4">
        <v>-1.8</v>
      </c>
      <c r="H599" s="3">
        <v>94.7</v>
      </c>
      <c r="I599" s="3">
        <v>37.4</v>
      </c>
      <c r="J599" s="4">
        <v>1.6</v>
      </c>
      <c r="K599" s="4">
        <v>6.2</v>
      </c>
      <c r="L599" s="3">
        <v>0</v>
      </c>
      <c r="M599" s="3">
        <v>0</v>
      </c>
      <c r="N599" s="8">
        <v>-999</v>
      </c>
      <c r="O599" s="4">
        <v>9</v>
      </c>
      <c r="P599" s="4">
        <v>32.299999999999997</v>
      </c>
      <c r="Q599" s="4">
        <v>-3.5</v>
      </c>
      <c r="R599" s="4">
        <v>7.7</v>
      </c>
      <c r="S599" s="4">
        <v>2.2000000000000002</v>
      </c>
      <c r="T599" s="19">
        <v>0.57099999999999995</v>
      </c>
      <c r="U599" s="19">
        <v>0.95599999999999996</v>
      </c>
      <c r="V599" s="5">
        <f t="shared" si="21"/>
        <v>0</v>
      </c>
      <c r="W599" s="5">
        <f t="shared" si="20"/>
        <v>-999</v>
      </c>
      <c r="X599">
        <v>201905</v>
      </c>
      <c r="Y599">
        <v>2019</v>
      </c>
    </row>
    <row r="600" spans="1:25" x14ac:dyDescent="0.25">
      <c r="A600" s="18">
        <v>43594</v>
      </c>
      <c r="B600" s="2">
        <v>129</v>
      </c>
      <c r="C600" s="4">
        <v>28.26</v>
      </c>
      <c r="D600" s="4">
        <v>4.7300000000000004</v>
      </c>
      <c r="E600" s="4">
        <v>7.1</v>
      </c>
      <c r="F600" s="4">
        <v>16.5</v>
      </c>
      <c r="G600" s="4">
        <v>-3.6</v>
      </c>
      <c r="H600" s="3">
        <v>96.8</v>
      </c>
      <c r="I600" s="3">
        <v>24.9</v>
      </c>
      <c r="J600" s="4">
        <v>1.3</v>
      </c>
      <c r="K600" s="4">
        <v>5.5</v>
      </c>
      <c r="L600" s="3">
        <v>0</v>
      </c>
      <c r="M600" s="3">
        <v>0</v>
      </c>
      <c r="N600" s="8">
        <v>-999</v>
      </c>
      <c r="O600" s="4">
        <v>10.199999999999999</v>
      </c>
      <c r="P600" s="4">
        <v>31.5</v>
      </c>
      <c r="Q600" s="4">
        <v>-5.2</v>
      </c>
      <c r="R600" s="4">
        <v>8.4</v>
      </c>
      <c r="S600" s="4">
        <v>2.9</v>
      </c>
      <c r="T600" s="19">
        <v>0.46700000000000003</v>
      </c>
      <c r="U600" s="19">
        <v>1.409</v>
      </c>
      <c r="V600" s="5">
        <f t="shared" si="21"/>
        <v>0</v>
      </c>
      <c r="W600" s="5">
        <f t="shared" si="20"/>
        <v>-999</v>
      </c>
      <c r="X600">
        <v>201905</v>
      </c>
      <c r="Y600">
        <v>2019</v>
      </c>
    </row>
    <row r="601" spans="1:25" x14ac:dyDescent="0.25">
      <c r="A601" s="18">
        <v>43595</v>
      </c>
      <c r="B601" s="2">
        <v>130</v>
      </c>
      <c r="C601" s="4">
        <v>24.74</v>
      </c>
      <c r="D601" s="4">
        <v>4.18</v>
      </c>
      <c r="E601" s="4">
        <v>9.3000000000000007</v>
      </c>
      <c r="F601" s="4">
        <v>18.5</v>
      </c>
      <c r="G601" s="4">
        <v>-1.6</v>
      </c>
      <c r="H601" s="3">
        <v>97.4</v>
      </c>
      <c r="I601" s="3">
        <v>33.4</v>
      </c>
      <c r="J601" s="4">
        <v>1.2</v>
      </c>
      <c r="K601" s="4">
        <v>4.9000000000000004</v>
      </c>
      <c r="L601" s="3">
        <v>0</v>
      </c>
      <c r="M601" s="3">
        <v>0</v>
      </c>
      <c r="N601" s="8">
        <v>-999</v>
      </c>
      <c r="O601" s="4">
        <v>11.9</v>
      </c>
      <c r="P601" s="4">
        <v>36</v>
      </c>
      <c r="Q601" s="4">
        <v>-3.6</v>
      </c>
      <c r="R601" s="4">
        <v>9.6</v>
      </c>
      <c r="S601" s="4">
        <v>3.5</v>
      </c>
      <c r="T601" s="19">
        <v>0.71099999999999997</v>
      </c>
      <c r="U601" s="19">
        <v>1.4179999999999999</v>
      </c>
      <c r="V601" s="5">
        <f t="shared" si="21"/>
        <v>0</v>
      </c>
      <c r="W601" s="5">
        <f t="shared" si="20"/>
        <v>-999</v>
      </c>
      <c r="X601">
        <v>201905</v>
      </c>
      <c r="Y601">
        <v>2019</v>
      </c>
    </row>
    <row r="602" spans="1:25" x14ac:dyDescent="0.25">
      <c r="A602" s="18">
        <v>43596</v>
      </c>
      <c r="B602" s="2">
        <v>131</v>
      </c>
      <c r="C602" s="4">
        <v>23.29</v>
      </c>
      <c r="D602" s="4">
        <v>3.96</v>
      </c>
      <c r="E602" s="4">
        <v>12.5</v>
      </c>
      <c r="F602" s="4">
        <v>21.1</v>
      </c>
      <c r="G602" s="4">
        <v>0.1</v>
      </c>
      <c r="H602" s="3">
        <v>98.9</v>
      </c>
      <c r="I602" s="3">
        <v>27.9</v>
      </c>
      <c r="J602" s="4">
        <v>1.6</v>
      </c>
      <c r="K602" s="4">
        <v>6.7</v>
      </c>
      <c r="L602" s="3">
        <v>0</v>
      </c>
      <c r="M602" s="3">
        <v>0</v>
      </c>
      <c r="N602" s="8">
        <v>-999</v>
      </c>
      <c r="O602" s="4">
        <v>14</v>
      </c>
      <c r="P602" s="4">
        <v>38</v>
      </c>
      <c r="Q602" s="4">
        <v>-2.7</v>
      </c>
      <c r="R602" s="4">
        <v>10.6</v>
      </c>
      <c r="S602" s="4">
        <v>4.0999999999999996</v>
      </c>
      <c r="T602" s="19">
        <v>0.69799999999999995</v>
      </c>
      <c r="U602" s="19">
        <v>1.804</v>
      </c>
      <c r="V602" s="5">
        <f t="shared" si="21"/>
        <v>0</v>
      </c>
      <c r="W602" s="5">
        <f t="shared" si="20"/>
        <v>-999</v>
      </c>
      <c r="X602">
        <v>201905</v>
      </c>
      <c r="Y602">
        <v>2019</v>
      </c>
    </row>
    <row r="603" spans="1:25" x14ac:dyDescent="0.25">
      <c r="A603" s="18">
        <v>43597</v>
      </c>
      <c r="B603" s="2">
        <v>132</v>
      </c>
      <c r="C603" s="4">
        <v>28.58</v>
      </c>
      <c r="D603" s="4">
        <v>4.92</v>
      </c>
      <c r="E603" s="4">
        <v>11.9</v>
      </c>
      <c r="F603" s="4">
        <v>19.399999999999999</v>
      </c>
      <c r="G603" s="4">
        <v>0.8</v>
      </c>
      <c r="H603" s="3">
        <v>88.2</v>
      </c>
      <c r="I603" s="3">
        <v>20</v>
      </c>
      <c r="J603" s="4">
        <v>1.8</v>
      </c>
      <c r="K603" s="4">
        <v>6</v>
      </c>
      <c r="L603" s="3">
        <v>0</v>
      </c>
      <c r="M603" s="3">
        <v>0</v>
      </c>
      <c r="N603" s="8">
        <v>-999</v>
      </c>
      <c r="O603" s="4">
        <v>15.5</v>
      </c>
      <c r="P603" s="4">
        <v>40.200000000000003</v>
      </c>
      <c r="Q603" s="4">
        <v>-3</v>
      </c>
      <c r="R603" s="4">
        <v>11.7</v>
      </c>
      <c r="S603" s="4">
        <v>4.7</v>
      </c>
      <c r="T603" s="19">
        <v>0.45</v>
      </c>
      <c r="U603" s="19">
        <v>1.802</v>
      </c>
      <c r="V603" s="5">
        <f t="shared" si="21"/>
        <v>0</v>
      </c>
      <c r="W603" s="5">
        <f t="shared" si="20"/>
        <v>-999</v>
      </c>
      <c r="X603">
        <v>201905</v>
      </c>
      <c r="Y603">
        <v>2019</v>
      </c>
    </row>
    <row r="604" spans="1:25" x14ac:dyDescent="0.25">
      <c r="A604" s="18">
        <v>43598</v>
      </c>
      <c r="B604" s="2">
        <v>133</v>
      </c>
      <c r="C604" s="4">
        <v>23.04</v>
      </c>
      <c r="D604" s="4">
        <v>4.03</v>
      </c>
      <c r="E604" s="4">
        <v>9.4</v>
      </c>
      <c r="F604" s="4">
        <v>16.899999999999999</v>
      </c>
      <c r="G604" s="4">
        <v>-2.4</v>
      </c>
      <c r="H604" s="3">
        <v>92.1</v>
      </c>
      <c r="I604" s="3">
        <v>27.2</v>
      </c>
      <c r="J604" s="4">
        <v>1.4</v>
      </c>
      <c r="K604" s="4">
        <v>5.6</v>
      </c>
      <c r="L604" s="3">
        <v>0</v>
      </c>
      <c r="M604" s="3">
        <v>0</v>
      </c>
      <c r="N604" s="8">
        <v>-999</v>
      </c>
      <c r="O604" s="4">
        <v>13.3</v>
      </c>
      <c r="P604" s="4">
        <v>39.9</v>
      </c>
      <c r="Q604" s="4">
        <v>-5.0999999999999996</v>
      </c>
      <c r="R604" s="4">
        <v>11.2</v>
      </c>
      <c r="S604" s="4">
        <v>5.3</v>
      </c>
      <c r="T604" s="19">
        <v>0.52400000000000002</v>
      </c>
      <c r="U604" s="19">
        <v>1.401</v>
      </c>
      <c r="V604" s="5">
        <f t="shared" si="21"/>
        <v>0</v>
      </c>
      <c r="W604" s="5">
        <f t="shared" si="20"/>
        <v>-999</v>
      </c>
      <c r="X604">
        <v>201905</v>
      </c>
      <c r="Y604">
        <v>2019</v>
      </c>
    </row>
    <row r="605" spans="1:25" x14ac:dyDescent="0.25">
      <c r="A605" s="18">
        <v>43599</v>
      </c>
      <c r="B605" s="2">
        <v>134</v>
      </c>
      <c r="C605" s="4">
        <v>8.82</v>
      </c>
      <c r="D605" s="4">
        <v>1.5</v>
      </c>
      <c r="E605" s="4">
        <v>4.9000000000000004</v>
      </c>
      <c r="F605" s="4">
        <v>12.4</v>
      </c>
      <c r="G605" s="4">
        <v>-2.2000000000000002</v>
      </c>
      <c r="H605" s="3">
        <v>98.6</v>
      </c>
      <c r="I605" s="3">
        <v>39.6</v>
      </c>
      <c r="J605" s="4">
        <v>1.4</v>
      </c>
      <c r="K605" s="4">
        <v>6.2</v>
      </c>
      <c r="L605" s="3">
        <v>9.6519999999999992</v>
      </c>
      <c r="M605" s="3">
        <v>0</v>
      </c>
      <c r="N605" s="8">
        <v>-999</v>
      </c>
      <c r="O605" s="4">
        <v>5.8</v>
      </c>
      <c r="P605" s="4">
        <v>21.4</v>
      </c>
      <c r="Q605" s="4">
        <v>-4.9000000000000004</v>
      </c>
      <c r="R605" s="4">
        <v>7.2</v>
      </c>
      <c r="S605" s="4">
        <v>5.6</v>
      </c>
      <c r="T605" s="19">
        <v>0.56999999999999995</v>
      </c>
      <c r="U605" s="19">
        <v>0.86899999999999999</v>
      </c>
      <c r="V605" s="5">
        <f t="shared" si="21"/>
        <v>0</v>
      </c>
      <c r="W605" s="5">
        <f t="shared" si="20"/>
        <v>-999</v>
      </c>
      <c r="X605">
        <v>201905</v>
      </c>
      <c r="Y605">
        <v>2019</v>
      </c>
    </row>
    <row r="606" spans="1:25" x14ac:dyDescent="0.25">
      <c r="A606" s="18">
        <v>43600</v>
      </c>
      <c r="B606" s="2">
        <v>135</v>
      </c>
      <c r="C606" s="4">
        <v>26.69</v>
      </c>
      <c r="D606" s="4">
        <v>4.4400000000000004</v>
      </c>
      <c r="E606" s="4">
        <v>6.4</v>
      </c>
      <c r="F606" s="4">
        <v>13.8</v>
      </c>
      <c r="G606" s="4">
        <v>-2.7</v>
      </c>
      <c r="H606" s="3">
        <v>99</v>
      </c>
      <c r="I606" s="3">
        <v>39.799999999999997</v>
      </c>
      <c r="J606" s="4">
        <v>1.4</v>
      </c>
      <c r="K606" s="4">
        <v>5.4</v>
      </c>
      <c r="L606" s="3">
        <v>0</v>
      </c>
      <c r="M606" s="3">
        <v>0</v>
      </c>
      <c r="N606" s="8">
        <v>-999</v>
      </c>
      <c r="O606" s="4">
        <v>10.3</v>
      </c>
      <c r="P606" s="4">
        <v>30</v>
      </c>
      <c r="Q606" s="4">
        <v>-3.3</v>
      </c>
      <c r="R606" s="4">
        <v>9.4</v>
      </c>
      <c r="S606" s="4">
        <v>5.4</v>
      </c>
      <c r="T606" s="19">
        <v>0.628</v>
      </c>
      <c r="U606" s="19">
        <v>0.95</v>
      </c>
      <c r="V606" s="5">
        <f t="shared" si="21"/>
        <v>0</v>
      </c>
      <c r="W606" s="5">
        <f t="shared" si="20"/>
        <v>-999</v>
      </c>
      <c r="X606">
        <v>201905</v>
      </c>
      <c r="Y606">
        <v>2019</v>
      </c>
    </row>
    <row r="607" spans="1:25" x14ac:dyDescent="0.25">
      <c r="A607" s="18">
        <v>43601</v>
      </c>
      <c r="B607" s="2">
        <v>136</v>
      </c>
      <c r="C607" s="4">
        <v>11.23</v>
      </c>
      <c r="D607" s="4">
        <v>1.63</v>
      </c>
      <c r="E607" s="4">
        <v>7.4</v>
      </c>
      <c r="F607" s="4">
        <v>11.4</v>
      </c>
      <c r="G607" s="4">
        <v>5.2</v>
      </c>
      <c r="H607" s="3">
        <v>97.8</v>
      </c>
      <c r="I607" s="3">
        <v>73.599999999999994</v>
      </c>
      <c r="J607" s="4">
        <v>1.6</v>
      </c>
      <c r="K607" s="4">
        <v>4.9000000000000004</v>
      </c>
      <c r="L607" s="3">
        <v>5.08</v>
      </c>
      <c r="M607" s="3">
        <v>0</v>
      </c>
      <c r="N607" s="8">
        <v>-999</v>
      </c>
      <c r="O607" s="4">
        <v>9.9</v>
      </c>
      <c r="P607" s="4">
        <v>22.3</v>
      </c>
      <c r="Q607" s="4">
        <v>5.0999999999999996</v>
      </c>
      <c r="R607" s="4">
        <v>9.9</v>
      </c>
      <c r="S607" s="4">
        <v>5.7</v>
      </c>
      <c r="T607" s="19">
        <v>0.99199999999999999</v>
      </c>
      <c r="U607" s="19">
        <v>0.35599999999999998</v>
      </c>
      <c r="V607" s="5">
        <f t="shared" si="21"/>
        <v>0</v>
      </c>
      <c r="W607" s="5">
        <f t="shared" si="20"/>
        <v>-999</v>
      </c>
      <c r="X607">
        <v>201905</v>
      </c>
      <c r="Y607">
        <v>2019</v>
      </c>
    </row>
    <row r="608" spans="1:25" x14ac:dyDescent="0.25">
      <c r="A608" s="18">
        <v>43602</v>
      </c>
      <c r="B608" s="2">
        <v>137</v>
      </c>
      <c r="C608" s="4">
        <v>11.08</v>
      </c>
      <c r="D608" s="4">
        <v>1.54</v>
      </c>
      <c r="E608" s="4">
        <v>5</v>
      </c>
      <c r="F608" s="4">
        <v>7.8</v>
      </c>
      <c r="G608" s="4">
        <v>0</v>
      </c>
      <c r="H608" s="3">
        <v>98.3</v>
      </c>
      <c r="I608" s="3">
        <v>70.2</v>
      </c>
      <c r="J608" s="4">
        <v>1.8</v>
      </c>
      <c r="K608" s="4">
        <v>7.4</v>
      </c>
      <c r="L608" s="3">
        <v>4.8259999999999996</v>
      </c>
      <c r="M608" s="3">
        <v>0</v>
      </c>
      <c r="N608" s="8">
        <v>-999</v>
      </c>
      <c r="O608" s="4">
        <v>7.6</v>
      </c>
      <c r="P608" s="4">
        <v>15.3</v>
      </c>
      <c r="Q608" s="4">
        <v>-0.5</v>
      </c>
      <c r="R608" s="4">
        <v>8.5</v>
      </c>
      <c r="S608" s="4">
        <v>5.9</v>
      </c>
      <c r="T608" s="19">
        <v>0.74299999999999999</v>
      </c>
      <c r="U608" s="19">
        <v>0.315</v>
      </c>
      <c r="V608" s="5">
        <f t="shared" si="21"/>
        <v>0</v>
      </c>
      <c r="W608" s="5">
        <f t="shared" si="20"/>
        <v>-999</v>
      </c>
      <c r="X608">
        <v>201905</v>
      </c>
      <c r="Y608">
        <v>2019</v>
      </c>
    </row>
    <row r="609" spans="1:25" x14ac:dyDescent="0.25">
      <c r="A609" s="18">
        <v>43603</v>
      </c>
      <c r="B609" s="2">
        <v>138</v>
      </c>
      <c r="C609" s="4">
        <v>12.25</v>
      </c>
      <c r="D609" s="4">
        <v>1.99</v>
      </c>
      <c r="E609" s="4">
        <v>4.4000000000000004</v>
      </c>
      <c r="F609" s="4">
        <v>10.199999999999999</v>
      </c>
      <c r="G609" s="4">
        <v>0.6</v>
      </c>
      <c r="H609" s="3">
        <v>95</v>
      </c>
      <c r="I609" s="3">
        <v>62.2</v>
      </c>
      <c r="J609" s="4">
        <v>1.4</v>
      </c>
      <c r="K609" s="4">
        <v>4.2</v>
      </c>
      <c r="L609" s="3">
        <v>0.50800000000000001</v>
      </c>
      <c r="M609" s="3">
        <v>0</v>
      </c>
      <c r="N609" s="8">
        <v>-999</v>
      </c>
      <c r="O609" s="4">
        <v>7.4</v>
      </c>
      <c r="P609" s="4">
        <v>24.3</v>
      </c>
      <c r="Q609" s="4">
        <v>0.2</v>
      </c>
      <c r="R609" s="4">
        <v>7.7</v>
      </c>
      <c r="S609" s="4">
        <v>5.9</v>
      </c>
      <c r="T609" s="19">
        <v>0.77400000000000002</v>
      </c>
      <c r="U609" s="19">
        <v>0.47</v>
      </c>
      <c r="V609" s="5">
        <f t="shared" si="21"/>
        <v>0</v>
      </c>
      <c r="W609" s="5">
        <f t="shared" si="20"/>
        <v>-999</v>
      </c>
      <c r="X609">
        <v>201905</v>
      </c>
      <c r="Y609">
        <v>2019</v>
      </c>
    </row>
    <row r="610" spans="1:25" x14ac:dyDescent="0.25">
      <c r="A610" s="18">
        <v>43604</v>
      </c>
      <c r="B610" s="2">
        <v>139</v>
      </c>
      <c r="C610" s="4">
        <v>15.4</v>
      </c>
      <c r="D610" s="4">
        <v>2.72</v>
      </c>
      <c r="E610" s="4">
        <v>6.5</v>
      </c>
      <c r="F610" s="4">
        <v>10.3</v>
      </c>
      <c r="G610" s="4">
        <v>2.8</v>
      </c>
      <c r="H610" s="3">
        <v>91.2</v>
      </c>
      <c r="I610" s="3">
        <v>50.3</v>
      </c>
      <c r="J610" s="4">
        <v>1.5</v>
      </c>
      <c r="K610" s="4">
        <v>4.7</v>
      </c>
      <c r="L610" s="3">
        <v>0</v>
      </c>
      <c r="M610" s="3">
        <v>0</v>
      </c>
      <c r="N610" s="8">
        <v>-999</v>
      </c>
      <c r="O610" s="4">
        <v>9.3000000000000007</v>
      </c>
      <c r="P610" s="4">
        <v>29.2</v>
      </c>
      <c r="Q610" s="4">
        <v>1.8</v>
      </c>
      <c r="R610" s="4">
        <v>8.9</v>
      </c>
      <c r="S610" s="4">
        <v>5.8</v>
      </c>
      <c r="T610" s="19">
        <v>0.63</v>
      </c>
      <c r="U610" s="19">
        <v>0.622</v>
      </c>
      <c r="V610" s="5">
        <f t="shared" si="21"/>
        <v>0</v>
      </c>
      <c r="W610" s="5">
        <f t="shared" si="20"/>
        <v>-999</v>
      </c>
      <c r="X610">
        <v>201905</v>
      </c>
      <c r="Y610">
        <v>2019</v>
      </c>
    </row>
    <row r="611" spans="1:25" x14ac:dyDescent="0.25">
      <c r="A611" s="18">
        <v>43605</v>
      </c>
      <c r="B611" s="2">
        <v>140</v>
      </c>
      <c r="C611" s="4">
        <v>17.170000000000002</v>
      </c>
      <c r="D611" s="4">
        <v>3.11</v>
      </c>
      <c r="E611" s="4">
        <v>6.2</v>
      </c>
      <c r="F611" s="4">
        <v>11.1</v>
      </c>
      <c r="G611" s="4">
        <v>2.4</v>
      </c>
      <c r="H611" s="3">
        <v>92.2</v>
      </c>
      <c r="I611" s="3">
        <v>39.799999999999997</v>
      </c>
      <c r="J611" s="4">
        <v>1.6</v>
      </c>
      <c r="K611" s="4">
        <v>4.7</v>
      </c>
      <c r="L611" s="3">
        <v>0</v>
      </c>
      <c r="M611" s="3">
        <v>0</v>
      </c>
      <c r="N611" s="8">
        <v>-999</v>
      </c>
      <c r="O611" s="4">
        <v>9.6999999999999993</v>
      </c>
      <c r="P611" s="4">
        <v>29.4</v>
      </c>
      <c r="Q611" s="4">
        <v>1.8</v>
      </c>
      <c r="R611" s="4">
        <v>9.1</v>
      </c>
      <c r="S611" s="4">
        <v>6</v>
      </c>
      <c r="T611" s="19">
        <v>0.52600000000000002</v>
      </c>
      <c r="U611" s="19">
        <v>0.79500000000000004</v>
      </c>
      <c r="V611" s="5">
        <f t="shared" si="21"/>
        <v>0</v>
      </c>
      <c r="W611" s="5">
        <f t="shared" si="20"/>
        <v>-999</v>
      </c>
      <c r="X611">
        <v>201905</v>
      </c>
      <c r="Y611">
        <v>2019</v>
      </c>
    </row>
    <row r="612" spans="1:25" x14ac:dyDescent="0.25">
      <c r="A612" s="18">
        <v>43606</v>
      </c>
      <c r="B612" s="2">
        <v>141</v>
      </c>
      <c r="C612" s="4">
        <v>10.65</v>
      </c>
      <c r="D612" s="4">
        <v>1.93</v>
      </c>
      <c r="E612" s="4">
        <v>5.6</v>
      </c>
      <c r="F612" s="4">
        <v>8.9</v>
      </c>
      <c r="G612" s="4">
        <v>2.2000000000000002</v>
      </c>
      <c r="H612" s="3">
        <v>79.7</v>
      </c>
      <c r="I612" s="3">
        <v>49.3</v>
      </c>
      <c r="J612" s="4">
        <v>1.5</v>
      </c>
      <c r="K612" s="4">
        <v>5.5</v>
      </c>
      <c r="L612" s="3">
        <v>0</v>
      </c>
      <c r="M612" s="3">
        <v>0</v>
      </c>
      <c r="N612" s="8">
        <v>-999</v>
      </c>
      <c r="O612" s="4">
        <v>7.6</v>
      </c>
      <c r="P612" s="4">
        <v>19.8</v>
      </c>
      <c r="Q612" s="4">
        <v>1.1000000000000001</v>
      </c>
      <c r="R612" s="4">
        <v>7.5</v>
      </c>
      <c r="S612" s="4">
        <v>6.1</v>
      </c>
      <c r="T612" s="19">
        <v>0.56200000000000006</v>
      </c>
      <c r="U612" s="19">
        <v>0.57799999999999996</v>
      </c>
      <c r="V612" s="5">
        <f t="shared" si="21"/>
        <v>0</v>
      </c>
      <c r="W612" s="5">
        <f t="shared" si="20"/>
        <v>-999</v>
      </c>
      <c r="X612">
        <v>201905</v>
      </c>
      <c r="Y612">
        <v>2019</v>
      </c>
    </row>
    <row r="613" spans="1:25" x14ac:dyDescent="0.25">
      <c r="A613" s="18">
        <v>43607</v>
      </c>
      <c r="B613" s="2">
        <v>142</v>
      </c>
      <c r="C613" s="4">
        <v>17.170000000000002</v>
      </c>
      <c r="D613" s="4">
        <v>3.12</v>
      </c>
      <c r="E613" s="4">
        <v>6.6</v>
      </c>
      <c r="F613" s="4">
        <v>13.8</v>
      </c>
      <c r="G613" s="4">
        <v>-2.2000000000000002</v>
      </c>
      <c r="H613" s="3">
        <v>97.9</v>
      </c>
      <c r="I613" s="3">
        <v>36.4</v>
      </c>
      <c r="J613" s="4">
        <v>0.8</v>
      </c>
      <c r="K613" s="4">
        <v>4.4000000000000004</v>
      </c>
      <c r="L613" s="3">
        <v>0</v>
      </c>
      <c r="M613" s="3">
        <v>0</v>
      </c>
      <c r="N613" s="8">
        <v>-999</v>
      </c>
      <c r="O613" s="4">
        <v>9.6</v>
      </c>
      <c r="P613" s="4">
        <v>37.9</v>
      </c>
      <c r="Q613" s="4">
        <v>-3.9</v>
      </c>
      <c r="R613" s="4">
        <v>8.9</v>
      </c>
      <c r="S613" s="4">
        <v>6</v>
      </c>
      <c r="T613" s="19">
        <v>0.57399999999999995</v>
      </c>
      <c r="U613" s="19">
        <v>1.0029999999999999</v>
      </c>
      <c r="V613" s="5">
        <f t="shared" si="21"/>
        <v>0</v>
      </c>
      <c r="W613" s="5">
        <f t="shared" si="20"/>
        <v>-999</v>
      </c>
      <c r="X613">
        <v>201905</v>
      </c>
      <c r="Y613">
        <v>2019</v>
      </c>
    </row>
    <row r="614" spans="1:25" x14ac:dyDescent="0.25">
      <c r="A614" s="18">
        <v>43608</v>
      </c>
      <c r="B614" s="2">
        <v>143</v>
      </c>
      <c r="C614" s="4">
        <v>19.66</v>
      </c>
      <c r="D614" s="4">
        <v>3.56</v>
      </c>
      <c r="E614" s="4">
        <v>7.1</v>
      </c>
      <c r="F614" s="4">
        <v>13.7</v>
      </c>
      <c r="G614" s="4">
        <v>-0.8</v>
      </c>
      <c r="H614" s="3">
        <v>98.3</v>
      </c>
      <c r="I614" s="3">
        <v>41.1</v>
      </c>
      <c r="J614" s="4">
        <v>1.3</v>
      </c>
      <c r="K614" s="4">
        <v>6.1</v>
      </c>
      <c r="L614" s="3">
        <v>0</v>
      </c>
      <c r="M614" s="3">
        <v>0</v>
      </c>
      <c r="N614" s="8">
        <v>-999</v>
      </c>
      <c r="O614" s="4">
        <v>10.9</v>
      </c>
      <c r="P614" s="4">
        <v>33.5</v>
      </c>
      <c r="Q614" s="4">
        <v>-2.5</v>
      </c>
      <c r="R614" s="4">
        <v>9.9</v>
      </c>
      <c r="S614" s="4">
        <v>6.1</v>
      </c>
      <c r="T614" s="19">
        <v>0.64400000000000002</v>
      </c>
      <c r="U614" s="19">
        <v>0.92300000000000004</v>
      </c>
      <c r="V614" s="5">
        <f t="shared" si="21"/>
        <v>0</v>
      </c>
      <c r="W614" s="5">
        <f t="shared" si="20"/>
        <v>-999</v>
      </c>
      <c r="X614">
        <v>201905</v>
      </c>
      <c r="Y614">
        <v>2019</v>
      </c>
    </row>
    <row r="615" spans="1:25" x14ac:dyDescent="0.25">
      <c r="A615" s="18">
        <v>43609</v>
      </c>
      <c r="B615" s="2">
        <v>144</v>
      </c>
      <c r="C615" s="4">
        <v>21.32</v>
      </c>
      <c r="D615" s="4">
        <v>3.82</v>
      </c>
      <c r="E615" s="4">
        <v>6.3</v>
      </c>
      <c r="F615" s="4">
        <v>13.4</v>
      </c>
      <c r="G615" s="4">
        <v>-0.6</v>
      </c>
      <c r="H615" s="3">
        <v>98.9</v>
      </c>
      <c r="I615" s="3">
        <v>42.6</v>
      </c>
      <c r="J615" s="4">
        <v>1.4</v>
      </c>
      <c r="K615" s="4">
        <v>6.4</v>
      </c>
      <c r="L615" s="3">
        <v>3.556</v>
      </c>
      <c r="M615" s="3">
        <v>0</v>
      </c>
      <c r="N615" s="8">
        <v>-999</v>
      </c>
      <c r="O615" s="4">
        <v>10.9</v>
      </c>
      <c r="P615" s="4">
        <v>33.9</v>
      </c>
      <c r="Q615" s="4">
        <v>-2.5</v>
      </c>
      <c r="R615" s="4">
        <v>9.9</v>
      </c>
      <c r="S615" s="4">
        <v>6.4</v>
      </c>
      <c r="T615" s="19">
        <v>0.65500000000000003</v>
      </c>
      <c r="U615" s="19">
        <v>0.88200000000000001</v>
      </c>
      <c r="V615" s="5">
        <f t="shared" si="21"/>
        <v>0</v>
      </c>
      <c r="W615" s="5">
        <f t="shared" si="20"/>
        <v>-999</v>
      </c>
      <c r="X615">
        <v>201905</v>
      </c>
      <c r="Y615">
        <v>2019</v>
      </c>
    </row>
    <row r="616" spans="1:25" x14ac:dyDescent="0.25">
      <c r="A616" s="18">
        <v>43610</v>
      </c>
      <c r="B616" s="2">
        <v>145</v>
      </c>
      <c r="C616" s="4">
        <v>10.94</v>
      </c>
      <c r="D616" s="4">
        <v>1.59</v>
      </c>
      <c r="E616" s="4">
        <v>5.9</v>
      </c>
      <c r="F616" s="4">
        <v>8.6999999999999993</v>
      </c>
      <c r="G616" s="4">
        <v>3.2</v>
      </c>
      <c r="H616" s="3">
        <v>98.9</v>
      </c>
      <c r="I616" s="3">
        <v>82.1</v>
      </c>
      <c r="J616" s="4">
        <v>0.9</v>
      </c>
      <c r="K616" s="4">
        <v>3.5</v>
      </c>
      <c r="L616" s="3">
        <v>3.81</v>
      </c>
      <c r="M616" s="3">
        <v>0</v>
      </c>
      <c r="N616" s="8">
        <v>-999</v>
      </c>
      <c r="O616" s="4">
        <v>8.6</v>
      </c>
      <c r="P616" s="4">
        <v>21.6</v>
      </c>
      <c r="Q616" s="4">
        <v>1.9</v>
      </c>
      <c r="R616" s="4">
        <v>9.6</v>
      </c>
      <c r="S616" s="4">
        <v>6.7</v>
      </c>
      <c r="T616" s="19">
        <v>0.92300000000000004</v>
      </c>
      <c r="U616" s="19">
        <v>0.20100000000000001</v>
      </c>
      <c r="V616" s="5">
        <f t="shared" si="21"/>
        <v>0</v>
      </c>
      <c r="W616" s="5">
        <f t="shared" si="20"/>
        <v>-999</v>
      </c>
      <c r="X616">
        <v>201905</v>
      </c>
      <c r="Y616">
        <v>2019</v>
      </c>
    </row>
    <row r="617" spans="1:25" x14ac:dyDescent="0.25">
      <c r="A617" s="18">
        <v>43611</v>
      </c>
      <c r="B617" s="2">
        <v>146</v>
      </c>
      <c r="C617" s="4">
        <v>16.579999999999998</v>
      </c>
      <c r="D617" s="4">
        <v>2.87</v>
      </c>
      <c r="E617" s="4">
        <v>7.5</v>
      </c>
      <c r="F617" s="4">
        <v>12.8</v>
      </c>
      <c r="G617" s="4">
        <v>0.4</v>
      </c>
      <c r="H617" s="3">
        <v>97.8</v>
      </c>
      <c r="I617" s="3">
        <v>48.8</v>
      </c>
      <c r="J617" s="4">
        <v>1.3</v>
      </c>
      <c r="K617" s="4">
        <v>5.3</v>
      </c>
      <c r="L617" s="3">
        <v>0.254</v>
      </c>
      <c r="M617" s="3">
        <v>0</v>
      </c>
      <c r="N617" s="8">
        <v>-999</v>
      </c>
      <c r="O617" s="4">
        <v>9.1999999999999993</v>
      </c>
      <c r="P617" s="4">
        <v>30.4</v>
      </c>
      <c r="Q617" s="4">
        <v>-1.3</v>
      </c>
      <c r="R617" s="4">
        <v>9.5</v>
      </c>
      <c r="S617" s="4">
        <v>6.7</v>
      </c>
      <c r="T617" s="19">
        <v>0.72099999999999997</v>
      </c>
      <c r="U617" s="19">
        <v>0.75700000000000001</v>
      </c>
      <c r="V617" s="5">
        <f t="shared" si="21"/>
        <v>0</v>
      </c>
      <c r="W617" s="5">
        <f t="shared" si="20"/>
        <v>-999</v>
      </c>
      <c r="X617">
        <v>201905</v>
      </c>
      <c r="Y617">
        <v>2019</v>
      </c>
    </row>
    <row r="618" spans="1:25" x14ac:dyDescent="0.25">
      <c r="A618" s="18">
        <v>43612</v>
      </c>
      <c r="B618" s="2">
        <v>147</v>
      </c>
      <c r="C618" s="4">
        <v>30.17</v>
      </c>
      <c r="D618" s="4">
        <v>5.61</v>
      </c>
      <c r="E618" s="4">
        <v>9.1</v>
      </c>
      <c r="F618" s="4">
        <v>17.7</v>
      </c>
      <c r="G618" s="4">
        <v>-1.6</v>
      </c>
      <c r="H618" s="3">
        <v>98.7</v>
      </c>
      <c r="I618" s="3">
        <v>25.5</v>
      </c>
      <c r="J618" s="4">
        <v>1.9</v>
      </c>
      <c r="K618" s="4">
        <v>6.4</v>
      </c>
      <c r="L618" s="3">
        <v>0</v>
      </c>
      <c r="M618" s="3">
        <v>0</v>
      </c>
      <c r="N618" s="8">
        <v>-999</v>
      </c>
      <c r="O618" s="4">
        <v>12</v>
      </c>
      <c r="P618" s="4">
        <v>34</v>
      </c>
      <c r="Q618" s="4">
        <v>-3</v>
      </c>
      <c r="R618" s="4">
        <v>10.7</v>
      </c>
      <c r="S618" s="4">
        <v>6.8</v>
      </c>
      <c r="T618" s="19">
        <v>0.51600000000000001</v>
      </c>
      <c r="U618" s="19">
        <v>1.508</v>
      </c>
      <c r="V618" s="5">
        <f t="shared" si="21"/>
        <v>0</v>
      </c>
      <c r="W618" s="5">
        <f t="shared" si="20"/>
        <v>-999</v>
      </c>
      <c r="X618">
        <v>201905</v>
      </c>
      <c r="Y618">
        <v>2019</v>
      </c>
    </row>
    <row r="619" spans="1:25" x14ac:dyDescent="0.25">
      <c r="A619" s="18">
        <v>43613</v>
      </c>
      <c r="B619" s="2">
        <v>148</v>
      </c>
      <c r="C619" s="4">
        <v>27</v>
      </c>
      <c r="D619" s="4">
        <v>5.15</v>
      </c>
      <c r="E619" s="4">
        <v>12.2</v>
      </c>
      <c r="F619" s="4">
        <v>21.1</v>
      </c>
      <c r="G619" s="4">
        <v>-0.8</v>
      </c>
      <c r="H619" s="3">
        <v>98</v>
      </c>
      <c r="I619" s="3">
        <v>16.899999999999999</v>
      </c>
      <c r="J619" s="4">
        <v>1.5</v>
      </c>
      <c r="K619" s="4">
        <v>5.8</v>
      </c>
      <c r="L619" s="3">
        <v>0</v>
      </c>
      <c r="M619" s="3">
        <v>0</v>
      </c>
      <c r="N619" s="8">
        <v>-999</v>
      </c>
      <c r="O619" s="4">
        <v>15.1</v>
      </c>
      <c r="P619" s="4">
        <v>42.9</v>
      </c>
      <c r="Q619" s="4">
        <v>-3.5</v>
      </c>
      <c r="R619" s="4">
        <v>12.2</v>
      </c>
      <c r="S619" s="4">
        <v>7</v>
      </c>
      <c r="T619" s="19">
        <v>0.42299999999999999</v>
      </c>
      <c r="U619" s="19">
        <v>2.0790000000000002</v>
      </c>
      <c r="V619" s="5">
        <f t="shared" si="21"/>
        <v>0</v>
      </c>
      <c r="W619" s="5">
        <f t="shared" si="20"/>
        <v>-999</v>
      </c>
      <c r="X619">
        <v>201905</v>
      </c>
      <c r="Y619">
        <v>2019</v>
      </c>
    </row>
    <row r="620" spans="1:25" x14ac:dyDescent="0.25">
      <c r="A620" s="18">
        <v>43614</v>
      </c>
      <c r="B620" s="2">
        <v>149</v>
      </c>
      <c r="C620" s="4">
        <v>26.46</v>
      </c>
      <c r="D620" s="4">
        <v>5.14</v>
      </c>
      <c r="E620" s="4">
        <v>12.6</v>
      </c>
      <c r="F620" s="4">
        <v>21.4</v>
      </c>
      <c r="G620" s="4">
        <v>0.9</v>
      </c>
      <c r="H620" s="3">
        <v>97.3</v>
      </c>
      <c r="I620" s="3">
        <v>22.3</v>
      </c>
      <c r="J620" s="4">
        <v>1.5</v>
      </c>
      <c r="K620" s="4">
        <v>6</v>
      </c>
      <c r="L620" s="3">
        <v>0</v>
      </c>
      <c r="M620" s="3">
        <v>0</v>
      </c>
      <c r="N620" s="8">
        <v>-999</v>
      </c>
      <c r="O620" s="4">
        <v>16.3</v>
      </c>
      <c r="P620" s="4">
        <v>42.9</v>
      </c>
      <c r="Q620" s="4">
        <v>-2.2999999999999998</v>
      </c>
      <c r="R620" s="4">
        <v>13.7</v>
      </c>
      <c r="S620" s="4">
        <v>7.5</v>
      </c>
      <c r="T620" s="19">
        <v>0.56799999999999995</v>
      </c>
      <c r="U620" s="19">
        <v>1.98</v>
      </c>
      <c r="V620" s="5">
        <f t="shared" si="21"/>
        <v>0</v>
      </c>
      <c r="W620" s="5">
        <f t="shared" si="20"/>
        <v>-999</v>
      </c>
      <c r="X620">
        <v>201905</v>
      </c>
      <c r="Y620">
        <v>2019</v>
      </c>
    </row>
    <row r="621" spans="1:25" x14ac:dyDescent="0.25">
      <c r="A621" s="18">
        <v>43615</v>
      </c>
      <c r="B621" s="2">
        <v>150</v>
      </c>
      <c r="C621" s="4">
        <v>16.14</v>
      </c>
      <c r="D621" s="4">
        <v>2.99</v>
      </c>
      <c r="E621" s="4">
        <v>11.1</v>
      </c>
      <c r="F621" s="4">
        <v>20.2</v>
      </c>
      <c r="G621" s="4">
        <v>2.4</v>
      </c>
      <c r="H621" s="3">
        <v>98.5</v>
      </c>
      <c r="I621" s="3">
        <v>35.5</v>
      </c>
      <c r="J621" s="4">
        <v>0.9</v>
      </c>
      <c r="K621" s="4">
        <v>4.7</v>
      </c>
      <c r="L621" s="3">
        <v>5.08</v>
      </c>
      <c r="M621" s="3">
        <v>0</v>
      </c>
      <c r="N621" s="8">
        <v>-999</v>
      </c>
      <c r="O621" s="4">
        <v>12.3</v>
      </c>
      <c r="P621" s="4">
        <v>36.1</v>
      </c>
      <c r="Q621" s="4">
        <v>-0.3</v>
      </c>
      <c r="R621" s="4">
        <v>12.6</v>
      </c>
      <c r="S621" s="4">
        <v>8</v>
      </c>
      <c r="T621" s="19">
        <v>0.84</v>
      </c>
      <c r="U621" s="19">
        <v>1.5269999999999999</v>
      </c>
      <c r="V621" s="5">
        <f t="shared" si="21"/>
        <v>0</v>
      </c>
      <c r="W621" s="5">
        <f t="shared" si="20"/>
        <v>-999</v>
      </c>
      <c r="X621">
        <v>201905</v>
      </c>
      <c r="Y621">
        <v>2019</v>
      </c>
    </row>
    <row r="622" spans="1:25" x14ac:dyDescent="0.25">
      <c r="A622" s="18">
        <v>43616</v>
      </c>
      <c r="B622" s="2">
        <v>151</v>
      </c>
      <c r="C622" s="4">
        <v>19.84</v>
      </c>
      <c r="D622" s="4">
        <v>3.57</v>
      </c>
      <c r="E622" s="4">
        <v>11.9</v>
      </c>
      <c r="F622" s="4">
        <v>20.5</v>
      </c>
      <c r="G622" s="4">
        <v>2.2000000000000002</v>
      </c>
      <c r="H622" s="3">
        <v>99.4</v>
      </c>
      <c r="I622" s="3">
        <v>39</v>
      </c>
      <c r="J622" s="4">
        <v>0.8</v>
      </c>
      <c r="K622" s="4">
        <v>4.5999999999999996</v>
      </c>
      <c r="L622" s="3">
        <v>4.3179999999999996</v>
      </c>
      <c r="M622" s="3">
        <v>0</v>
      </c>
      <c r="N622" s="8">
        <v>-999</v>
      </c>
      <c r="O622" s="4">
        <v>12.6</v>
      </c>
      <c r="P622" s="4">
        <v>33.5</v>
      </c>
      <c r="Q622" s="4">
        <v>0.1</v>
      </c>
      <c r="R622" s="4">
        <v>12.9</v>
      </c>
      <c r="S622" s="4">
        <v>8.1999999999999993</v>
      </c>
      <c r="T622" s="19">
        <v>0.94</v>
      </c>
      <c r="U622" s="19">
        <v>1.4710000000000001</v>
      </c>
      <c r="V622" s="5">
        <f t="shared" si="21"/>
        <v>0</v>
      </c>
      <c r="W622" s="5">
        <f t="shared" si="20"/>
        <v>-999</v>
      </c>
      <c r="X622">
        <v>201905</v>
      </c>
      <c r="Y622">
        <v>2019</v>
      </c>
    </row>
    <row r="623" spans="1:25" x14ac:dyDescent="0.25">
      <c r="A623" s="18">
        <v>43617</v>
      </c>
      <c r="B623" s="2">
        <v>152</v>
      </c>
      <c r="C623" s="4">
        <v>29.89</v>
      </c>
      <c r="D623" s="4">
        <v>5.75</v>
      </c>
      <c r="E623" s="4">
        <v>13.8</v>
      </c>
      <c r="F623" s="4">
        <v>22.8</v>
      </c>
      <c r="G623" s="4">
        <v>2.2000000000000002</v>
      </c>
      <c r="H623" s="3">
        <v>94</v>
      </c>
      <c r="I623" s="3">
        <v>19.899999999999999</v>
      </c>
      <c r="J623" s="4">
        <v>1.5</v>
      </c>
      <c r="K623" s="4">
        <v>5</v>
      </c>
      <c r="L623" s="3">
        <v>0</v>
      </c>
      <c r="M623" s="3">
        <v>0</v>
      </c>
      <c r="N623" s="8">
        <v>-999</v>
      </c>
      <c r="O623" s="4">
        <v>15.5</v>
      </c>
      <c r="P623" s="4">
        <v>35.5</v>
      </c>
      <c r="Q623" s="4">
        <v>-0.3</v>
      </c>
      <c r="R623" s="4">
        <v>13.8</v>
      </c>
      <c r="S623" s="4">
        <v>8.4</v>
      </c>
      <c r="T623" s="19">
        <v>0.55200000000000005</v>
      </c>
      <c r="U623" s="19">
        <v>2.2229999999999999</v>
      </c>
      <c r="V623" s="5">
        <f t="shared" si="21"/>
        <v>0</v>
      </c>
      <c r="W623" s="5">
        <f t="shared" si="20"/>
        <v>-999</v>
      </c>
      <c r="X623">
        <v>201906</v>
      </c>
      <c r="Y623">
        <v>2019</v>
      </c>
    </row>
    <row r="624" spans="1:25" x14ac:dyDescent="0.25">
      <c r="A624" s="18">
        <v>43618</v>
      </c>
      <c r="B624" s="2">
        <v>153</v>
      </c>
      <c r="C624" s="4">
        <v>28.08</v>
      </c>
      <c r="D624" s="4">
        <v>5.55</v>
      </c>
      <c r="E624" s="4">
        <v>14.1</v>
      </c>
      <c r="F624" s="4">
        <v>22.9</v>
      </c>
      <c r="G624" s="4">
        <v>1.1000000000000001</v>
      </c>
      <c r="H624" s="3">
        <v>96.1</v>
      </c>
      <c r="I624" s="3">
        <v>12.5</v>
      </c>
      <c r="J624" s="4">
        <v>1.5</v>
      </c>
      <c r="K624" s="4">
        <v>5.2</v>
      </c>
      <c r="L624" s="3">
        <v>0</v>
      </c>
      <c r="M624" s="3">
        <v>0</v>
      </c>
      <c r="N624" s="8">
        <v>-999</v>
      </c>
      <c r="O624" s="4">
        <v>17.5</v>
      </c>
      <c r="P624" s="4">
        <v>40.9</v>
      </c>
      <c r="Q624" s="4">
        <v>-1.9</v>
      </c>
      <c r="R624" s="4">
        <v>15</v>
      </c>
      <c r="S624" s="4">
        <v>8.8000000000000007</v>
      </c>
      <c r="T624" s="19">
        <v>0.34899999999999998</v>
      </c>
      <c r="U624" s="19">
        <v>2.4430000000000001</v>
      </c>
      <c r="V624" s="5">
        <f t="shared" si="21"/>
        <v>0</v>
      </c>
      <c r="W624" s="5">
        <f t="shared" si="20"/>
        <v>-999</v>
      </c>
      <c r="X624">
        <v>201906</v>
      </c>
      <c r="Y624">
        <v>2019</v>
      </c>
    </row>
    <row r="625" spans="1:25" x14ac:dyDescent="0.25">
      <c r="A625" s="18">
        <v>43619</v>
      </c>
      <c r="B625" s="2">
        <v>154</v>
      </c>
      <c r="C625" s="4">
        <v>28.93</v>
      </c>
      <c r="D625" s="4">
        <v>5.81</v>
      </c>
      <c r="E625" s="4">
        <v>10.4</v>
      </c>
      <c r="F625" s="4">
        <v>15.6</v>
      </c>
      <c r="G625" s="4">
        <v>-0.4</v>
      </c>
      <c r="H625" s="3">
        <v>79.2</v>
      </c>
      <c r="I625" s="3">
        <v>17.7</v>
      </c>
      <c r="J625" s="4">
        <v>2.4</v>
      </c>
      <c r="K625" s="4">
        <v>7.5</v>
      </c>
      <c r="L625" s="3">
        <v>0</v>
      </c>
      <c r="M625" s="3">
        <v>0</v>
      </c>
      <c r="N625" s="8">
        <v>-999</v>
      </c>
      <c r="O625" s="4">
        <v>15.1</v>
      </c>
      <c r="P625" s="4">
        <v>36.9</v>
      </c>
      <c r="Q625" s="4">
        <v>-4.5</v>
      </c>
      <c r="R625" s="4">
        <v>14.7</v>
      </c>
      <c r="S625" s="4">
        <v>9.1999999999999993</v>
      </c>
      <c r="T625" s="19">
        <v>0.314</v>
      </c>
      <c r="U625" s="19">
        <v>1.458</v>
      </c>
      <c r="V625" s="5">
        <f t="shared" si="21"/>
        <v>0</v>
      </c>
      <c r="W625" s="5">
        <f t="shared" si="20"/>
        <v>-999</v>
      </c>
      <c r="X625">
        <v>201906</v>
      </c>
      <c r="Y625">
        <v>2019</v>
      </c>
    </row>
    <row r="626" spans="1:25" x14ac:dyDescent="0.25">
      <c r="A626" s="18">
        <v>43620</v>
      </c>
      <c r="B626" s="2">
        <v>155</v>
      </c>
      <c r="C626" s="4">
        <v>28.42</v>
      </c>
      <c r="D626" s="4">
        <v>5.73</v>
      </c>
      <c r="E626" s="4">
        <v>7.7</v>
      </c>
      <c r="F626" s="4">
        <v>16.600000000000001</v>
      </c>
      <c r="G626" s="4">
        <v>-2.1</v>
      </c>
      <c r="H626" s="3">
        <v>89.7</v>
      </c>
      <c r="I626" s="3">
        <v>22.7</v>
      </c>
      <c r="J626" s="4">
        <v>1.6</v>
      </c>
      <c r="K626" s="4">
        <v>6.2</v>
      </c>
      <c r="L626" s="3">
        <v>0</v>
      </c>
      <c r="M626" s="3">
        <v>0</v>
      </c>
      <c r="N626" s="8">
        <v>-999</v>
      </c>
      <c r="O626" s="4">
        <v>13.2</v>
      </c>
      <c r="P626" s="4">
        <v>36.700000000000003</v>
      </c>
      <c r="Q626" s="4">
        <v>-6</v>
      </c>
      <c r="R626" s="4">
        <v>12.9</v>
      </c>
      <c r="S626" s="4">
        <v>9.5</v>
      </c>
      <c r="T626" s="19">
        <v>0.42899999999999999</v>
      </c>
      <c r="U626" s="19">
        <v>1.46</v>
      </c>
      <c r="V626" s="5">
        <f t="shared" si="21"/>
        <v>0</v>
      </c>
      <c r="W626" s="5">
        <f t="shared" si="20"/>
        <v>-999</v>
      </c>
      <c r="X626">
        <v>201906</v>
      </c>
      <c r="Y626">
        <v>2019</v>
      </c>
    </row>
    <row r="627" spans="1:25" x14ac:dyDescent="0.25">
      <c r="A627" s="18">
        <v>43621</v>
      </c>
      <c r="B627" s="2">
        <v>156</v>
      </c>
      <c r="C627" s="4">
        <v>12.96</v>
      </c>
      <c r="D627" s="4">
        <v>2.57</v>
      </c>
      <c r="E627" s="4">
        <v>6.2</v>
      </c>
      <c r="F627" s="4">
        <v>14.1</v>
      </c>
      <c r="G627" s="4">
        <v>1</v>
      </c>
      <c r="H627" s="3">
        <v>98.9</v>
      </c>
      <c r="I627" s="3">
        <v>35.299999999999997</v>
      </c>
      <c r="J627" s="4">
        <v>0.8</v>
      </c>
      <c r="K627" s="4">
        <v>4.5999999999999996</v>
      </c>
      <c r="L627" s="3">
        <v>7.62</v>
      </c>
      <c r="M627" s="3">
        <v>0</v>
      </c>
      <c r="N627" s="8">
        <v>-999</v>
      </c>
      <c r="O627" s="4">
        <v>13</v>
      </c>
      <c r="P627" s="4">
        <v>36.700000000000003</v>
      </c>
      <c r="Q627" s="4">
        <v>1.9</v>
      </c>
      <c r="R627" s="4">
        <v>11</v>
      </c>
      <c r="S627" s="4">
        <v>9.5</v>
      </c>
      <c r="T627" s="19">
        <v>0.56799999999999995</v>
      </c>
      <c r="U627" s="19">
        <v>1.0409999999999999</v>
      </c>
      <c r="V627" s="5">
        <f t="shared" si="21"/>
        <v>0</v>
      </c>
      <c r="W627" s="5">
        <f t="shared" si="20"/>
        <v>-999</v>
      </c>
      <c r="X627">
        <v>201906</v>
      </c>
      <c r="Y627">
        <v>2019</v>
      </c>
    </row>
    <row r="628" spans="1:25" x14ac:dyDescent="0.25">
      <c r="A628" s="18">
        <v>43622</v>
      </c>
      <c r="B628" s="2">
        <v>157</v>
      </c>
      <c r="C628" s="4">
        <v>16.190000000000001</v>
      </c>
      <c r="D628" s="4">
        <v>3.06</v>
      </c>
      <c r="E628" s="4">
        <v>4.0999999999999996</v>
      </c>
      <c r="F628" s="4">
        <v>9.6</v>
      </c>
      <c r="G628" s="4">
        <v>-1.4</v>
      </c>
      <c r="H628" s="3">
        <v>98.4</v>
      </c>
      <c r="I628" s="3">
        <v>41.8</v>
      </c>
      <c r="J628" s="4">
        <v>1.5</v>
      </c>
      <c r="K628" s="4">
        <v>5</v>
      </c>
      <c r="L628" s="3">
        <v>0.254</v>
      </c>
      <c r="M628" s="3">
        <v>0</v>
      </c>
      <c r="N628" s="8">
        <v>-999</v>
      </c>
      <c r="O628" s="4">
        <v>7.4</v>
      </c>
      <c r="P628" s="4">
        <v>23.4</v>
      </c>
      <c r="Q628" s="4">
        <v>-2.9</v>
      </c>
      <c r="R628" s="4">
        <v>9</v>
      </c>
      <c r="S628" s="4">
        <v>9.1999999999999993</v>
      </c>
      <c r="T628" s="19">
        <v>0.5</v>
      </c>
      <c r="U628" s="19">
        <v>0.69499999999999995</v>
      </c>
      <c r="V628" s="5">
        <f t="shared" si="21"/>
        <v>0</v>
      </c>
      <c r="W628" s="5">
        <f t="shared" si="20"/>
        <v>-999</v>
      </c>
      <c r="X628">
        <v>201906</v>
      </c>
      <c r="Y628">
        <v>2019</v>
      </c>
    </row>
    <row r="629" spans="1:25" x14ac:dyDescent="0.25">
      <c r="A629" s="18">
        <v>43623</v>
      </c>
      <c r="B629" s="2">
        <v>158</v>
      </c>
      <c r="C629" s="4">
        <v>16.170000000000002</v>
      </c>
      <c r="D629" s="4">
        <v>3.68</v>
      </c>
      <c r="E629" s="4">
        <v>1.8</v>
      </c>
      <c r="F629" s="4">
        <v>7.5</v>
      </c>
      <c r="G629" s="4">
        <v>-3.3</v>
      </c>
      <c r="H629" s="3">
        <v>98.7</v>
      </c>
      <c r="I629" s="3">
        <v>47.8</v>
      </c>
      <c r="J629" s="4">
        <v>1.8</v>
      </c>
      <c r="K629" s="4">
        <v>5.8</v>
      </c>
      <c r="L629" s="3">
        <v>2.54</v>
      </c>
      <c r="M629" s="3">
        <v>0</v>
      </c>
      <c r="N629" s="8">
        <v>-999</v>
      </c>
      <c r="O629" s="4">
        <v>4.4000000000000004</v>
      </c>
      <c r="P629" s="4">
        <v>21.4</v>
      </c>
      <c r="Q629" s="4">
        <v>-4</v>
      </c>
      <c r="R629" s="4">
        <v>6.5</v>
      </c>
      <c r="S629" s="4">
        <v>8.6999999999999993</v>
      </c>
      <c r="T629" s="19">
        <v>0.495</v>
      </c>
      <c r="U629" s="19">
        <v>0.54100000000000004</v>
      </c>
      <c r="V629" s="5">
        <f t="shared" si="21"/>
        <v>0</v>
      </c>
      <c r="W629" s="5">
        <f t="shared" si="20"/>
        <v>-999</v>
      </c>
      <c r="X629">
        <v>201906</v>
      </c>
      <c r="Y629">
        <v>2019</v>
      </c>
    </row>
    <row r="630" spans="1:25" x14ac:dyDescent="0.25">
      <c r="A630" s="18">
        <v>43624</v>
      </c>
      <c r="B630" s="2">
        <v>159</v>
      </c>
      <c r="C630" s="4">
        <v>16.73</v>
      </c>
      <c r="D630" s="4">
        <v>2.9</v>
      </c>
      <c r="E630" s="4">
        <v>3.6</v>
      </c>
      <c r="F630" s="4">
        <v>10.5</v>
      </c>
      <c r="G630" s="4">
        <v>-1.9</v>
      </c>
      <c r="H630" s="3">
        <v>98.5</v>
      </c>
      <c r="I630" s="3">
        <v>48.8</v>
      </c>
      <c r="J630" s="4">
        <v>1.8</v>
      </c>
      <c r="K630" s="4">
        <v>6.6</v>
      </c>
      <c r="L630" s="3">
        <v>6.8579999999999997</v>
      </c>
      <c r="M630" s="3">
        <v>0</v>
      </c>
      <c r="N630" s="8">
        <v>-999</v>
      </c>
      <c r="O630" s="4">
        <v>6.4</v>
      </c>
      <c r="P630" s="4">
        <v>24</v>
      </c>
      <c r="Q630" s="4">
        <v>-2.6</v>
      </c>
      <c r="R630" s="4">
        <v>7.4</v>
      </c>
      <c r="S630" s="4">
        <v>8.1999999999999993</v>
      </c>
      <c r="T630" s="19">
        <v>0.61899999999999999</v>
      </c>
      <c r="U630" s="19">
        <v>0.65</v>
      </c>
      <c r="V630" s="5">
        <f t="shared" si="21"/>
        <v>0</v>
      </c>
      <c r="W630" s="5">
        <f t="shared" si="20"/>
        <v>-999</v>
      </c>
      <c r="X630">
        <v>201906</v>
      </c>
      <c r="Y630">
        <v>2019</v>
      </c>
    </row>
    <row r="631" spans="1:25" x14ac:dyDescent="0.25">
      <c r="A631" s="18">
        <v>43625</v>
      </c>
      <c r="B631" s="2">
        <v>160</v>
      </c>
      <c r="C631" s="4">
        <v>23.12</v>
      </c>
      <c r="D631" s="4">
        <v>4.59</v>
      </c>
      <c r="E631" s="4">
        <v>6.7</v>
      </c>
      <c r="F631" s="4">
        <v>15.6</v>
      </c>
      <c r="G631" s="4">
        <v>-2.7</v>
      </c>
      <c r="H631" s="3">
        <v>98.3</v>
      </c>
      <c r="I631" s="3">
        <v>20.9</v>
      </c>
      <c r="J631" s="4">
        <v>1.1000000000000001</v>
      </c>
      <c r="K631" s="4">
        <v>4.4000000000000004</v>
      </c>
      <c r="L631" s="3">
        <v>0</v>
      </c>
      <c r="M631" s="3">
        <v>0</v>
      </c>
      <c r="N631" s="8">
        <v>-999</v>
      </c>
      <c r="O631" s="4">
        <v>9.9</v>
      </c>
      <c r="P631" s="4">
        <v>30.8</v>
      </c>
      <c r="Q631" s="4">
        <v>-3.3</v>
      </c>
      <c r="R631" s="4">
        <v>9</v>
      </c>
      <c r="S631" s="4">
        <v>7.9</v>
      </c>
      <c r="T631" s="19">
        <v>0.37</v>
      </c>
      <c r="U631" s="19">
        <v>1.401</v>
      </c>
      <c r="V631" s="5">
        <f t="shared" si="21"/>
        <v>0</v>
      </c>
      <c r="W631" s="5">
        <f t="shared" si="20"/>
        <v>-999</v>
      </c>
      <c r="X631">
        <v>201906</v>
      </c>
      <c r="Y631">
        <v>2019</v>
      </c>
    </row>
    <row r="632" spans="1:25" x14ac:dyDescent="0.25">
      <c r="A632" s="18">
        <v>43626</v>
      </c>
      <c r="B632" s="2">
        <v>161</v>
      </c>
      <c r="C632" s="4">
        <v>15.07</v>
      </c>
      <c r="D632" s="4">
        <v>3.12</v>
      </c>
      <c r="E632" s="4">
        <v>7.1</v>
      </c>
      <c r="F632" s="4">
        <v>13.8</v>
      </c>
      <c r="G632" s="4">
        <v>-0.9</v>
      </c>
      <c r="H632" s="3">
        <v>98.3</v>
      </c>
      <c r="I632" s="3">
        <v>56.2</v>
      </c>
      <c r="J632" s="4">
        <v>1.1000000000000001</v>
      </c>
      <c r="K632" s="4">
        <v>4.9000000000000004</v>
      </c>
      <c r="L632" s="3">
        <v>0</v>
      </c>
      <c r="M632" s="3">
        <v>0</v>
      </c>
      <c r="N632" s="8">
        <v>-999</v>
      </c>
      <c r="O632" s="4">
        <v>9.4</v>
      </c>
      <c r="P632" s="4">
        <v>26.1</v>
      </c>
      <c r="Q632" s="4">
        <v>-2.1</v>
      </c>
      <c r="R632" s="4">
        <v>9.3000000000000007</v>
      </c>
      <c r="S632" s="4">
        <v>8</v>
      </c>
      <c r="T632" s="19">
        <v>0.88700000000000001</v>
      </c>
      <c r="U632" s="19">
        <v>0.69099999999999995</v>
      </c>
      <c r="V632" s="5">
        <f t="shared" si="21"/>
        <v>0</v>
      </c>
      <c r="W632" s="5">
        <f t="shared" si="20"/>
        <v>-999</v>
      </c>
      <c r="X632">
        <v>201906</v>
      </c>
      <c r="Y632">
        <v>2019</v>
      </c>
    </row>
    <row r="633" spans="1:25" x14ac:dyDescent="0.25">
      <c r="A633" s="18">
        <v>43627</v>
      </c>
      <c r="B633" s="2">
        <v>162</v>
      </c>
      <c r="C633" s="4">
        <v>28.22</v>
      </c>
      <c r="D633" s="4">
        <v>5.81</v>
      </c>
      <c r="E633" s="4">
        <v>11.7</v>
      </c>
      <c r="F633" s="4">
        <v>19</v>
      </c>
      <c r="G633" s="4">
        <v>3.2</v>
      </c>
      <c r="H633" s="3">
        <v>98.4</v>
      </c>
      <c r="I633" s="3">
        <v>41.3</v>
      </c>
      <c r="J633" s="4">
        <v>1.5</v>
      </c>
      <c r="K633" s="4">
        <v>5.7</v>
      </c>
      <c r="L633" s="3">
        <v>0</v>
      </c>
      <c r="M633" s="3">
        <v>0</v>
      </c>
      <c r="N633" s="8">
        <v>-999</v>
      </c>
      <c r="O633" s="4">
        <v>16.7</v>
      </c>
      <c r="P633" s="4">
        <v>38.799999999999997</v>
      </c>
      <c r="Q633" s="4">
        <v>0.5</v>
      </c>
      <c r="R633" s="4">
        <v>13.1</v>
      </c>
      <c r="S633" s="4">
        <v>8.1</v>
      </c>
      <c r="T633" s="19">
        <v>0.90700000000000003</v>
      </c>
      <c r="U633" s="19">
        <v>1.29</v>
      </c>
      <c r="V633" s="5">
        <f t="shared" si="21"/>
        <v>0</v>
      </c>
      <c r="W633" s="5">
        <f t="shared" si="20"/>
        <v>-999</v>
      </c>
      <c r="X633">
        <v>201906</v>
      </c>
      <c r="Y633">
        <v>2019</v>
      </c>
    </row>
    <row r="634" spans="1:25" x14ac:dyDescent="0.25">
      <c r="A634" s="18">
        <v>43628</v>
      </c>
      <c r="B634" s="2">
        <v>163</v>
      </c>
      <c r="C634" s="4">
        <v>26.92</v>
      </c>
      <c r="D634" s="4">
        <v>5.62</v>
      </c>
      <c r="E634" s="4">
        <v>14.2</v>
      </c>
      <c r="F634" s="4">
        <v>23.7</v>
      </c>
      <c r="G634" s="4">
        <v>2</v>
      </c>
      <c r="H634" s="3">
        <v>99.2</v>
      </c>
      <c r="I634" s="3">
        <v>29.4</v>
      </c>
      <c r="J634" s="4">
        <v>1</v>
      </c>
      <c r="K634" s="4">
        <v>4.4000000000000004</v>
      </c>
      <c r="L634" s="3">
        <v>0</v>
      </c>
      <c r="M634" s="3">
        <v>0</v>
      </c>
      <c r="N634" s="8">
        <v>-999</v>
      </c>
      <c r="O634" s="4">
        <v>18.3</v>
      </c>
      <c r="P634" s="4">
        <v>42.3</v>
      </c>
      <c r="Q634" s="4">
        <v>-1.3</v>
      </c>
      <c r="R634" s="4">
        <v>14.8</v>
      </c>
      <c r="S634" s="4">
        <v>8.6</v>
      </c>
      <c r="T634" s="19">
        <v>0.86099999999999999</v>
      </c>
      <c r="U634" s="19">
        <v>2.069</v>
      </c>
      <c r="V634" s="5">
        <f t="shared" si="21"/>
        <v>0</v>
      </c>
      <c r="W634" s="5">
        <f t="shared" si="20"/>
        <v>-999</v>
      </c>
      <c r="X634">
        <v>201906</v>
      </c>
      <c r="Y634">
        <v>2019</v>
      </c>
    </row>
    <row r="635" spans="1:25" x14ac:dyDescent="0.25">
      <c r="A635" s="18">
        <v>43629</v>
      </c>
      <c r="B635" s="2">
        <v>164</v>
      </c>
      <c r="C635" s="4">
        <v>24.88</v>
      </c>
      <c r="D635" s="4">
        <v>5.22</v>
      </c>
      <c r="E635" s="4">
        <v>15.3</v>
      </c>
      <c r="F635" s="4">
        <v>22.9</v>
      </c>
      <c r="G635" s="4">
        <v>5.7</v>
      </c>
      <c r="H635" s="3">
        <v>94.6</v>
      </c>
      <c r="I635" s="3">
        <v>31.1</v>
      </c>
      <c r="J635" s="4">
        <v>2.2999999999999998</v>
      </c>
      <c r="K635" s="4">
        <v>7.5</v>
      </c>
      <c r="L635" s="3">
        <v>0</v>
      </c>
      <c r="M635" s="3">
        <v>0</v>
      </c>
      <c r="N635" s="8">
        <v>-999</v>
      </c>
      <c r="O635" s="4">
        <v>18</v>
      </c>
      <c r="P635" s="4">
        <v>43.5</v>
      </c>
      <c r="Q635" s="4">
        <v>1.1000000000000001</v>
      </c>
      <c r="R635" s="4">
        <v>15.4</v>
      </c>
      <c r="S635" s="4">
        <v>9.3000000000000007</v>
      </c>
      <c r="T635" s="19">
        <v>0.86799999999999999</v>
      </c>
      <c r="U635" s="19">
        <v>1.9239999999999999</v>
      </c>
      <c r="V635" s="5">
        <f t="shared" si="21"/>
        <v>0</v>
      </c>
      <c r="W635" s="5">
        <f t="shared" si="20"/>
        <v>-999</v>
      </c>
      <c r="X635">
        <v>201906</v>
      </c>
      <c r="Y635">
        <v>2019</v>
      </c>
    </row>
    <row r="636" spans="1:25" x14ac:dyDescent="0.25">
      <c r="A636" s="18">
        <v>43630</v>
      </c>
      <c r="B636" s="2">
        <v>165</v>
      </c>
      <c r="C636" s="4">
        <v>28.7</v>
      </c>
      <c r="D636" s="4">
        <v>6</v>
      </c>
      <c r="E636" s="4">
        <v>11.8</v>
      </c>
      <c r="F636" s="4">
        <v>20.399999999999999</v>
      </c>
      <c r="G636" s="4">
        <v>1.7</v>
      </c>
      <c r="H636" s="3">
        <v>96.8</v>
      </c>
      <c r="I636" s="3">
        <v>29.3</v>
      </c>
      <c r="J636" s="4">
        <v>1.7</v>
      </c>
      <c r="K636" s="4">
        <v>6.7</v>
      </c>
      <c r="L636" s="3">
        <v>0</v>
      </c>
      <c r="M636" s="3">
        <v>0</v>
      </c>
      <c r="N636" s="8">
        <v>-999</v>
      </c>
      <c r="O636" s="4">
        <v>16.600000000000001</v>
      </c>
      <c r="P636" s="4">
        <v>42</v>
      </c>
      <c r="Q636" s="4">
        <v>-1.3</v>
      </c>
      <c r="R636" s="4">
        <v>15</v>
      </c>
      <c r="S636" s="4">
        <v>9.8000000000000007</v>
      </c>
      <c r="T636" s="19">
        <v>0.70199999999999996</v>
      </c>
      <c r="U636" s="19">
        <v>1.694</v>
      </c>
      <c r="V636" s="5">
        <f t="shared" si="21"/>
        <v>0</v>
      </c>
      <c r="W636" s="5">
        <f t="shared" si="20"/>
        <v>-999</v>
      </c>
      <c r="X636">
        <v>201906</v>
      </c>
      <c r="Y636">
        <v>2019</v>
      </c>
    </row>
    <row r="637" spans="1:25" x14ac:dyDescent="0.25">
      <c r="A637" s="18">
        <v>43631</v>
      </c>
      <c r="B637" s="2">
        <v>166</v>
      </c>
      <c r="C637" s="4">
        <v>25.14</v>
      </c>
      <c r="D637" s="4">
        <v>5.29</v>
      </c>
      <c r="E637" s="4">
        <v>12.7</v>
      </c>
      <c r="F637" s="4">
        <v>21</v>
      </c>
      <c r="G637" s="4">
        <v>3.9</v>
      </c>
      <c r="H637" s="3">
        <v>97.1</v>
      </c>
      <c r="I637" s="3">
        <v>24.4</v>
      </c>
      <c r="J637" s="4">
        <v>1.5</v>
      </c>
      <c r="K637" s="4">
        <v>6.1</v>
      </c>
      <c r="L637" s="3">
        <v>0</v>
      </c>
      <c r="M637" s="3">
        <v>0</v>
      </c>
      <c r="N637" s="8">
        <v>-999</v>
      </c>
      <c r="O637" s="4">
        <v>17.2</v>
      </c>
      <c r="P637" s="4">
        <v>42.8</v>
      </c>
      <c r="Q637" s="4">
        <v>0.7</v>
      </c>
      <c r="R637" s="4">
        <v>15.4</v>
      </c>
      <c r="S637" s="4">
        <v>10.199999999999999</v>
      </c>
      <c r="T637" s="19">
        <v>0.60699999999999998</v>
      </c>
      <c r="U637" s="19">
        <v>1.88</v>
      </c>
      <c r="V637" s="5">
        <f t="shared" si="21"/>
        <v>0</v>
      </c>
      <c r="W637" s="5">
        <f t="shared" si="20"/>
        <v>-999</v>
      </c>
      <c r="X637">
        <v>201906</v>
      </c>
      <c r="Y637">
        <v>2019</v>
      </c>
    </row>
    <row r="638" spans="1:25" x14ac:dyDescent="0.25">
      <c r="A638" s="18">
        <v>43632</v>
      </c>
      <c r="B638" s="2">
        <v>167</v>
      </c>
      <c r="C638" s="4">
        <v>14.52</v>
      </c>
      <c r="D638" s="4">
        <v>3.12</v>
      </c>
      <c r="E638" s="4">
        <v>13</v>
      </c>
      <c r="F638" s="4">
        <v>21.3</v>
      </c>
      <c r="G638" s="4">
        <v>2.5</v>
      </c>
      <c r="H638" s="3">
        <v>98.2</v>
      </c>
      <c r="I638" s="3">
        <v>30.5</v>
      </c>
      <c r="J638" s="4">
        <v>1.1000000000000001</v>
      </c>
      <c r="K638" s="4">
        <v>5.6</v>
      </c>
      <c r="L638" s="3">
        <v>0</v>
      </c>
      <c r="M638" s="3">
        <v>0</v>
      </c>
      <c r="N638" s="8">
        <v>-999</v>
      </c>
      <c r="O638" s="4">
        <v>14.9</v>
      </c>
      <c r="P638" s="4">
        <v>40.799999999999997</v>
      </c>
      <c r="Q638" s="4">
        <v>-0.9</v>
      </c>
      <c r="R638" s="4">
        <v>14.2</v>
      </c>
      <c r="S638" s="4">
        <v>10.5</v>
      </c>
      <c r="T638" s="19">
        <v>0.77200000000000002</v>
      </c>
      <c r="U638" s="19">
        <v>1.76</v>
      </c>
      <c r="V638" s="5">
        <f t="shared" si="21"/>
        <v>0</v>
      </c>
      <c r="W638" s="5">
        <f t="shared" si="20"/>
        <v>-999</v>
      </c>
      <c r="X638">
        <v>201906</v>
      </c>
      <c r="Y638">
        <v>2019</v>
      </c>
    </row>
    <row r="639" spans="1:25" x14ac:dyDescent="0.25">
      <c r="A639" s="18">
        <v>43633</v>
      </c>
      <c r="B639" s="2">
        <v>168</v>
      </c>
      <c r="C639" s="4">
        <v>29.42</v>
      </c>
      <c r="D639" s="4">
        <v>6.22</v>
      </c>
      <c r="E639" s="4">
        <v>14.8</v>
      </c>
      <c r="F639" s="4">
        <v>22.7</v>
      </c>
      <c r="G639" s="4">
        <v>3.4</v>
      </c>
      <c r="H639" s="3">
        <v>97.7</v>
      </c>
      <c r="I639" s="3">
        <v>28.9</v>
      </c>
      <c r="J639" s="4">
        <v>2.1</v>
      </c>
      <c r="K639" s="4">
        <v>7.3</v>
      </c>
      <c r="L639" s="3">
        <v>0</v>
      </c>
      <c r="M639" s="3">
        <v>0</v>
      </c>
      <c r="N639" s="8">
        <v>-999</v>
      </c>
      <c r="O639" s="4">
        <v>20</v>
      </c>
      <c r="P639" s="4">
        <v>44.4</v>
      </c>
      <c r="Q639" s="4">
        <v>0.2</v>
      </c>
      <c r="R639" s="4">
        <v>16.100000000000001</v>
      </c>
      <c r="S639" s="4">
        <v>10.5</v>
      </c>
      <c r="T639" s="19">
        <v>0.79700000000000004</v>
      </c>
      <c r="U639" s="19">
        <v>1.9610000000000001</v>
      </c>
      <c r="V639" s="5">
        <f t="shared" si="21"/>
        <v>0</v>
      </c>
      <c r="W639" s="5">
        <f t="shared" si="20"/>
        <v>-999</v>
      </c>
      <c r="X639">
        <v>201906</v>
      </c>
      <c r="Y639">
        <v>2019</v>
      </c>
    </row>
    <row r="640" spans="1:25" x14ac:dyDescent="0.25">
      <c r="A640" s="18">
        <v>43634</v>
      </c>
      <c r="B640" s="2">
        <v>169</v>
      </c>
      <c r="C640" s="4">
        <v>28.58</v>
      </c>
      <c r="D640" s="4">
        <v>6.11</v>
      </c>
      <c r="E640" s="4">
        <v>11.9</v>
      </c>
      <c r="F640" s="4">
        <v>18.2</v>
      </c>
      <c r="G640" s="4">
        <v>3.5</v>
      </c>
      <c r="H640" s="3">
        <v>96.9</v>
      </c>
      <c r="I640" s="3">
        <v>26.2</v>
      </c>
      <c r="J640" s="4">
        <v>2.6</v>
      </c>
      <c r="K640" s="4">
        <v>8.6999999999999993</v>
      </c>
      <c r="L640" s="3">
        <v>0</v>
      </c>
      <c r="M640" s="3">
        <v>0</v>
      </c>
      <c r="N640" s="8">
        <v>-999</v>
      </c>
      <c r="O640" s="4">
        <v>17.3</v>
      </c>
      <c r="P640" s="4">
        <v>44.1</v>
      </c>
      <c r="Q640" s="4">
        <v>0</v>
      </c>
      <c r="R640" s="4">
        <v>15.7</v>
      </c>
      <c r="S640" s="4">
        <v>10.8</v>
      </c>
      <c r="T640" s="19">
        <v>0.54700000000000004</v>
      </c>
      <c r="U640" s="19">
        <v>1.542</v>
      </c>
      <c r="V640" s="5">
        <f t="shared" si="21"/>
        <v>0</v>
      </c>
      <c r="W640" s="5">
        <f t="shared" si="20"/>
        <v>-999</v>
      </c>
      <c r="X640">
        <v>201906</v>
      </c>
      <c r="Y640">
        <v>2019</v>
      </c>
    </row>
    <row r="641" spans="1:25" x14ac:dyDescent="0.25">
      <c r="A641" s="18">
        <v>43635</v>
      </c>
      <c r="B641" s="2">
        <v>170</v>
      </c>
      <c r="C641" s="4">
        <v>19.489999999999998</v>
      </c>
      <c r="D641" s="4">
        <v>4.0599999999999996</v>
      </c>
      <c r="E641" s="4">
        <v>4</v>
      </c>
      <c r="F641" s="4">
        <v>8.6</v>
      </c>
      <c r="G641" s="4">
        <v>0.3</v>
      </c>
      <c r="H641" s="3">
        <v>96.7</v>
      </c>
      <c r="I641" s="3">
        <v>52.5</v>
      </c>
      <c r="J641" s="4">
        <v>2.2000000000000002</v>
      </c>
      <c r="K641" s="4">
        <v>6.5</v>
      </c>
      <c r="L641" s="3">
        <v>6.6040000000000001</v>
      </c>
      <c r="M641" s="3">
        <v>0</v>
      </c>
      <c r="N641" s="8">
        <v>-999</v>
      </c>
      <c r="O641" s="4">
        <v>7.4</v>
      </c>
      <c r="P641" s="4">
        <v>24.3</v>
      </c>
      <c r="Q641" s="4">
        <v>-2.8</v>
      </c>
      <c r="R641" s="4">
        <v>10.9</v>
      </c>
      <c r="S641" s="4">
        <v>11</v>
      </c>
      <c r="T641" s="19">
        <v>0.58599999999999997</v>
      </c>
      <c r="U641" s="19">
        <v>0.53100000000000003</v>
      </c>
      <c r="V641" s="5">
        <f t="shared" si="21"/>
        <v>0</v>
      </c>
      <c r="W641" s="5">
        <f t="shared" si="20"/>
        <v>-999</v>
      </c>
      <c r="X641">
        <v>201906</v>
      </c>
      <c r="Y641">
        <v>2019</v>
      </c>
    </row>
    <row r="642" spans="1:25" x14ac:dyDescent="0.25">
      <c r="A642" s="18">
        <v>43636</v>
      </c>
      <c r="B642" s="2">
        <v>171</v>
      </c>
      <c r="C642" s="4">
        <v>6.09</v>
      </c>
      <c r="D642" s="4">
        <v>1.1000000000000001</v>
      </c>
      <c r="E642" s="4">
        <v>2.1</v>
      </c>
      <c r="F642" s="4">
        <v>3.9</v>
      </c>
      <c r="G642" s="4">
        <v>0.6</v>
      </c>
      <c r="H642" s="3">
        <v>98.6</v>
      </c>
      <c r="I642" s="3">
        <v>78.5</v>
      </c>
      <c r="J642" s="4">
        <v>1.8</v>
      </c>
      <c r="K642" s="4">
        <v>6.5</v>
      </c>
      <c r="L642" s="3">
        <v>18.795999999999999</v>
      </c>
      <c r="M642" s="3">
        <v>0</v>
      </c>
      <c r="N642" s="8">
        <v>-999</v>
      </c>
      <c r="O642" s="4">
        <v>3.1</v>
      </c>
      <c r="P642" s="4">
        <v>10.7</v>
      </c>
      <c r="Q642" s="4">
        <v>0.2</v>
      </c>
      <c r="R642" s="4">
        <v>6.1</v>
      </c>
      <c r="S642" s="4">
        <v>10.5</v>
      </c>
      <c r="T642" s="19">
        <v>0.63400000000000001</v>
      </c>
      <c r="U642" s="19">
        <v>0.17399999999999999</v>
      </c>
      <c r="V642" s="5">
        <f t="shared" si="21"/>
        <v>0</v>
      </c>
      <c r="W642" s="5">
        <f t="shared" si="20"/>
        <v>-999</v>
      </c>
      <c r="X642">
        <v>201906</v>
      </c>
      <c r="Y642">
        <v>2019</v>
      </c>
    </row>
    <row r="643" spans="1:25" x14ac:dyDescent="0.25">
      <c r="A643" s="18">
        <v>43637</v>
      </c>
      <c r="B643" s="2">
        <v>172</v>
      </c>
      <c r="C643" s="4">
        <v>26.39</v>
      </c>
      <c r="D643" s="4">
        <v>5.36</v>
      </c>
      <c r="E643" s="4">
        <v>7.8</v>
      </c>
      <c r="F643" s="4">
        <v>15.8</v>
      </c>
      <c r="G643" s="4">
        <v>3.1</v>
      </c>
      <c r="H643" s="3">
        <v>98.3</v>
      </c>
      <c r="I643" s="3">
        <v>48.2</v>
      </c>
      <c r="J643" s="4">
        <v>3.3</v>
      </c>
      <c r="K643" s="4">
        <v>9.6</v>
      </c>
      <c r="L643" s="3">
        <v>0</v>
      </c>
      <c r="M643" s="3">
        <v>0</v>
      </c>
      <c r="N643" s="8">
        <v>-999</v>
      </c>
      <c r="O643" s="4">
        <v>10.6</v>
      </c>
      <c r="P643" s="4">
        <v>26.7</v>
      </c>
      <c r="Q643" s="4">
        <v>1.6</v>
      </c>
      <c r="R643" s="4">
        <v>9.3000000000000007</v>
      </c>
      <c r="S643" s="4">
        <v>9.4</v>
      </c>
      <c r="T643" s="19">
        <v>0.86499999999999999</v>
      </c>
      <c r="U643" s="19">
        <v>0.93</v>
      </c>
      <c r="V643" s="5">
        <f t="shared" si="21"/>
        <v>0</v>
      </c>
      <c r="W643" s="5">
        <f t="shared" si="20"/>
        <v>-999</v>
      </c>
      <c r="X643">
        <v>201906</v>
      </c>
      <c r="Y643">
        <v>2019</v>
      </c>
    </row>
    <row r="644" spans="1:25" x14ac:dyDescent="0.25">
      <c r="A644" s="18">
        <v>43638</v>
      </c>
      <c r="B644" s="2">
        <v>173</v>
      </c>
      <c r="C644" s="4">
        <v>21.28</v>
      </c>
      <c r="D644" s="4">
        <v>4.6500000000000004</v>
      </c>
      <c r="E644" s="4">
        <v>9.1</v>
      </c>
      <c r="F644" s="4">
        <v>15</v>
      </c>
      <c r="G644" s="4">
        <v>2</v>
      </c>
      <c r="H644" s="3">
        <v>99.2</v>
      </c>
      <c r="I644" s="3">
        <v>44.4</v>
      </c>
      <c r="J644" s="4">
        <v>1.6</v>
      </c>
      <c r="K644" s="4">
        <v>5.9</v>
      </c>
      <c r="L644" s="3">
        <v>0</v>
      </c>
      <c r="M644" s="3">
        <v>0</v>
      </c>
      <c r="N644" s="8">
        <v>-999</v>
      </c>
      <c r="O644" s="4">
        <v>12</v>
      </c>
      <c r="P644" s="4">
        <v>32</v>
      </c>
      <c r="Q644" s="4">
        <v>-0.5</v>
      </c>
      <c r="R644" s="4">
        <v>10.8</v>
      </c>
      <c r="S644" s="4">
        <v>9.3000000000000007</v>
      </c>
      <c r="T644" s="19">
        <v>0.75700000000000001</v>
      </c>
      <c r="U644" s="19">
        <v>0.94799999999999995</v>
      </c>
      <c r="V644" s="5">
        <f t="shared" si="21"/>
        <v>0</v>
      </c>
      <c r="W644" s="5">
        <f t="shared" si="20"/>
        <v>-999</v>
      </c>
      <c r="X644">
        <v>201906</v>
      </c>
      <c r="Y644">
        <v>2019</v>
      </c>
    </row>
    <row r="645" spans="1:25" x14ac:dyDescent="0.25">
      <c r="A645" s="18">
        <v>43639</v>
      </c>
      <c r="B645" s="2">
        <v>174</v>
      </c>
      <c r="C645" s="4">
        <v>17.600000000000001</v>
      </c>
      <c r="D645" s="4">
        <v>3.63</v>
      </c>
      <c r="E645" s="4">
        <v>7.8</v>
      </c>
      <c r="F645" s="4">
        <v>13.6</v>
      </c>
      <c r="G645" s="4">
        <v>4.2</v>
      </c>
      <c r="H645" s="3">
        <v>96.5</v>
      </c>
      <c r="I645" s="3">
        <v>31.7</v>
      </c>
      <c r="J645" s="4">
        <v>2</v>
      </c>
      <c r="K645" s="4">
        <v>6.2</v>
      </c>
      <c r="L645" s="3">
        <v>2.286</v>
      </c>
      <c r="M645" s="3">
        <v>0</v>
      </c>
      <c r="N645" s="8">
        <v>-999</v>
      </c>
      <c r="O645" s="4">
        <v>10.4</v>
      </c>
      <c r="P645" s="4">
        <v>25.7</v>
      </c>
      <c r="Q645" s="4">
        <v>3.5</v>
      </c>
      <c r="R645" s="4">
        <v>10.3</v>
      </c>
      <c r="S645" s="4">
        <v>9.4</v>
      </c>
      <c r="T645" s="19">
        <v>0.49399999999999999</v>
      </c>
      <c r="U645" s="19">
        <v>1.0629999999999999</v>
      </c>
      <c r="V645" s="5">
        <f t="shared" si="21"/>
        <v>0</v>
      </c>
      <c r="W645" s="5">
        <f t="shared" ref="W645:W708" si="22">IF(V645&gt;0,N645,-999)</f>
        <v>-999</v>
      </c>
      <c r="X645">
        <v>201906</v>
      </c>
      <c r="Y645">
        <v>2019</v>
      </c>
    </row>
    <row r="646" spans="1:25" x14ac:dyDescent="0.25">
      <c r="A646" s="18">
        <v>43640</v>
      </c>
      <c r="B646" s="2">
        <v>175</v>
      </c>
      <c r="C646" s="4">
        <v>14.19</v>
      </c>
      <c r="D646" s="4">
        <v>2.76</v>
      </c>
      <c r="E646" s="4">
        <v>6.1</v>
      </c>
      <c r="F646" s="4">
        <v>11.4</v>
      </c>
      <c r="G646" s="4">
        <v>0.1</v>
      </c>
      <c r="H646" s="3">
        <v>98.6</v>
      </c>
      <c r="I646" s="3">
        <v>49.6</v>
      </c>
      <c r="J646" s="4">
        <v>1.1000000000000001</v>
      </c>
      <c r="K646" s="4">
        <v>4.3</v>
      </c>
      <c r="L646" s="3">
        <v>5.8419999999999996</v>
      </c>
      <c r="M646" s="3">
        <v>0</v>
      </c>
      <c r="N646" s="8">
        <v>-999</v>
      </c>
      <c r="O646" s="4">
        <v>8.6999999999999993</v>
      </c>
      <c r="P646" s="4">
        <v>27</v>
      </c>
      <c r="Q646" s="4">
        <v>-0.9</v>
      </c>
      <c r="R646" s="4">
        <v>9.8000000000000007</v>
      </c>
      <c r="S646" s="4">
        <v>9.4</v>
      </c>
      <c r="T646" s="19">
        <v>0.66800000000000004</v>
      </c>
      <c r="U646" s="19">
        <v>0.67900000000000005</v>
      </c>
      <c r="V646" s="5">
        <f t="shared" ref="V646:V709" si="23">IF(X646&lt;X647,M646,0)</f>
        <v>0</v>
      </c>
      <c r="W646" s="5">
        <f t="shared" si="22"/>
        <v>-999</v>
      </c>
      <c r="X646">
        <v>201906</v>
      </c>
      <c r="Y646">
        <v>2019</v>
      </c>
    </row>
    <row r="647" spans="1:25" x14ac:dyDescent="0.25">
      <c r="A647" s="18">
        <v>43641</v>
      </c>
      <c r="B647" s="2">
        <v>176</v>
      </c>
      <c r="C647" s="4">
        <v>17.329999999999998</v>
      </c>
      <c r="D647" s="4">
        <v>3.66</v>
      </c>
      <c r="E647" s="4">
        <v>7</v>
      </c>
      <c r="F647" s="4">
        <v>13.9</v>
      </c>
      <c r="G647" s="4">
        <v>-0.4</v>
      </c>
      <c r="H647" s="3">
        <v>99.3</v>
      </c>
      <c r="I647" s="3">
        <v>39.9</v>
      </c>
      <c r="J647" s="4">
        <v>1.1000000000000001</v>
      </c>
      <c r="K647" s="4">
        <v>5.0999999999999996</v>
      </c>
      <c r="L647" s="3">
        <v>0.50800000000000001</v>
      </c>
      <c r="M647" s="3">
        <v>0</v>
      </c>
      <c r="N647" s="8">
        <v>-999</v>
      </c>
      <c r="O647" s="4">
        <v>9</v>
      </c>
      <c r="P647" s="4">
        <v>27.6</v>
      </c>
      <c r="Q647" s="4">
        <v>-1.6</v>
      </c>
      <c r="R647" s="4">
        <v>9.6999999999999993</v>
      </c>
      <c r="S647" s="4">
        <v>9.3000000000000007</v>
      </c>
      <c r="T647" s="19">
        <v>0.63400000000000001</v>
      </c>
      <c r="U647" s="19">
        <v>0.95399999999999996</v>
      </c>
      <c r="V647" s="5">
        <f t="shared" si="23"/>
        <v>0</v>
      </c>
      <c r="W647" s="5">
        <f t="shared" si="22"/>
        <v>-999</v>
      </c>
      <c r="X647">
        <v>201906</v>
      </c>
      <c r="Y647">
        <v>2019</v>
      </c>
    </row>
    <row r="648" spans="1:25" x14ac:dyDescent="0.25">
      <c r="A648" s="18">
        <v>43642</v>
      </c>
      <c r="B648" s="2">
        <v>177</v>
      </c>
      <c r="C648" s="4">
        <v>24.29</v>
      </c>
      <c r="D648" s="4">
        <v>5.22</v>
      </c>
      <c r="E648" s="4">
        <v>9.6999999999999993</v>
      </c>
      <c r="F648" s="4">
        <v>16.899999999999999</v>
      </c>
      <c r="G648" s="4">
        <v>-1.1000000000000001</v>
      </c>
      <c r="H648" s="3">
        <v>99</v>
      </c>
      <c r="I648" s="3">
        <v>32.700000000000003</v>
      </c>
      <c r="J648" s="4">
        <v>1.4</v>
      </c>
      <c r="K648" s="4">
        <v>5.0999999999999996</v>
      </c>
      <c r="L648" s="3">
        <v>5.5880000000000001</v>
      </c>
      <c r="M648" s="3">
        <v>0</v>
      </c>
      <c r="N648" s="8">
        <v>-999</v>
      </c>
      <c r="O648" s="4">
        <v>13.4</v>
      </c>
      <c r="P648" s="4">
        <v>35.1</v>
      </c>
      <c r="Q648" s="4">
        <v>-2.7</v>
      </c>
      <c r="R648" s="4">
        <v>11.5</v>
      </c>
      <c r="S648" s="4">
        <v>9.1999999999999993</v>
      </c>
      <c r="T648" s="19">
        <v>0.629</v>
      </c>
      <c r="U648" s="19">
        <v>1.2949999999999999</v>
      </c>
      <c r="V648" s="5">
        <f t="shared" si="23"/>
        <v>0</v>
      </c>
      <c r="W648" s="5">
        <f t="shared" si="22"/>
        <v>-999</v>
      </c>
      <c r="X648">
        <v>201906</v>
      </c>
      <c r="Y648">
        <v>2019</v>
      </c>
    </row>
    <row r="649" spans="1:25" x14ac:dyDescent="0.25">
      <c r="A649" s="18">
        <v>43643</v>
      </c>
      <c r="B649" s="2">
        <v>178</v>
      </c>
      <c r="C649" s="4">
        <v>16.54</v>
      </c>
      <c r="D649" s="4">
        <v>3.39</v>
      </c>
      <c r="E649" s="4">
        <v>8.4</v>
      </c>
      <c r="F649" s="4">
        <v>15</v>
      </c>
      <c r="G649" s="4">
        <v>4</v>
      </c>
      <c r="H649" s="3">
        <v>98.5</v>
      </c>
      <c r="I649" s="3">
        <v>41.3</v>
      </c>
      <c r="J649" s="4">
        <v>1.5</v>
      </c>
      <c r="K649" s="4">
        <v>4.2</v>
      </c>
      <c r="L649" s="3">
        <v>11.938000000000001</v>
      </c>
      <c r="M649" s="3">
        <v>0</v>
      </c>
      <c r="N649" s="8">
        <v>-999</v>
      </c>
      <c r="O649" s="4">
        <v>11.2</v>
      </c>
      <c r="P649" s="4">
        <v>27.5</v>
      </c>
      <c r="Q649" s="4">
        <v>4.9000000000000004</v>
      </c>
      <c r="R649" s="4">
        <v>11.4</v>
      </c>
      <c r="S649" s="4">
        <v>9.5</v>
      </c>
      <c r="T649" s="19">
        <v>0.70399999999999996</v>
      </c>
      <c r="U649" s="19">
        <v>1.0009999999999999</v>
      </c>
      <c r="V649" s="5">
        <f t="shared" si="23"/>
        <v>0</v>
      </c>
      <c r="W649" s="5">
        <f t="shared" si="22"/>
        <v>-999</v>
      </c>
      <c r="X649">
        <v>201906</v>
      </c>
      <c r="Y649">
        <v>2019</v>
      </c>
    </row>
    <row r="650" spans="1:25" x14ac:dyDescent="0.25">
      <c r="A650" s="18">
        <v>43644</v>
      </c>
      <c r="B650" s="2">
        <v>179</v>
      </c>
      <c r="C650" s="4">
        <v>25.04</v>
      </c>
      <c r="D650" s="4">
        <v>5.07</v>
      </c>
      <c r="E650" s="4">
        <v>6.7</v>
      </c>
      <c r="F650" s="4">
        <v>13.3</v>
      </c>
      <c r="G650" s="4">
        <v>-0.8</v>
      </c>
      <c r="H650" s="3">
        <v>98.6</v>
      </c>
      <c r="I650" s="3">
        <v>42.8</v>
      </c>
      <c r="J650" s="4">
        <v>1.4</v>
      </c>
      <c r="K650" s="4">
        <v>5.0999999999999996</v>
      </c>
      <c r="L650" s="3">
        <v>1.27</v>
      </c>
      <c r="M650" s="3">
        <v>0</v>
      </c>
      <c r="N650" s="8">
        <v>-999</v>
      </c>
      <c r="O650" s="4">
        <v>11.2</v>
      </c>
      <c r="P650" s="4">
        <v>28.4</v>
      </c>
      <c r="Q650" s="4">
        <v>-1</v>
      </c>
      <c r="R650" s="4">
        <v>11.2</v>
      </c>
      <c r="S650" s="4">
        <v>9.6</v>
      </c>
      <c r="T650" s="19">
        <v>0.65400000000000003</v>
      </c>
      <c r="U650" s="19">
        <v>0.873</v>
      </c>
      <c r="V650" s="5">
        <f t="shared" si="23"/>
        <v>0</v>
      </c>
      <c r="W650" s="5">
        <f t="shared" si="22"/>
        <v>-999</v>
      </c>
      <c r="X650">
        <v>201906</v>
      </c>
      <c r="Y650">
        <v>2019</v>
      </c>
    </row>
    <row r="651" spans="1:25" x14ac:dyDescent="0.25">
      <c r="A651" s="18">
        <v>43645</v>
      </c>
      <c r="B651" s="2">
        <v>180</v>
      </c>
      <c r="C651" s="4">
        <v>16.82</v>
      </c>
      <c r="D651" s="4">
        <v>3.62</v>
      </c>
      <c r="E651" s="4">
        <v>6.9</v>
      </c>
      <c r="F651" s="4">
        <v>13.6</v>
      </c>
      <c r="G651" s="4">
        <v>-2.2999999999999998</v>
      </c>
      <c r="H651" s="3">
        <v>99.1</v>
      </c>
      <c r="I651" s="3">
        <v>46.2</v>
      </c>
      <c r="J651" s="4">
        <v>1</v>
      </c>
      <c r="K651" s="4">
        <v>4.2</v>
      </c>
      <c r="L651" s="3">
        <v>0</v>
      </c>
      <c r="M651" s="3">
        <v>0</v>
      </c>
      <c r="N651" s="8">
        <v>-999</v>
      </c>
      <c r="O651" s="4">
        <v>9.4</v>
      </c>
      <c r="P651" s="4">
        <v>29.1</v>
      </c>
      <c r="Q651" s="4">
        <v>-3.2</v>
      </c>
      <c r="R651" s="4">
        <v>9.9</v>
      </c>
      <c r="S651" s="4">
        <v>9.6999999999999993</v>
      </c>
      <c r="T651" s="19">
        <v>0.71899999999999997</v>
      </c>
      <c r="U651" s="19">
        <v>0.83799999999999997</v>
      </c>
      <c r="V651" s="5">
        <f t="shared" si="23"/>
        <v>0</v>
      </c>
      <c r="W651" s="5">
        <f t="shared" si="22"/>
        <v>-999</v>
      </c>
      <c r="X651">
        <v>201906</v>
      </c>
      <c r="Y651">
        <v>2019</v>
      </c>
    </row>
    <row r="652" spans="1:25" x14ac:dyDescent="0.25">
      <c r="A652" s="18">
        <v>43646</v>
      </c>
      <c r="B652" s="2">
        <v>181</v>
      </c>
      <c r="C652" s="4">
        <v>20.52</v>
      </c>
      <c r="D652" s="4">
        <v>4.51</v>
      </c>
      <c r="E652" s="4">
        <v>9.4</v>
      </c>
      <c r="F652" s="4">
        <v>18.8</v>
      </c>
      <c r="G652" s="4">
        <v>-0.3</v>
      </c>
      <c r="H652" s="3">
        <v>99.1</v>
      </c>
      <c r="I652" s="3">
        <v>34.200000000000003</v>
      </c>
      <c r="J652" s="4">
        <v>1</v>
      </c>
      <c r="K652" s="4">
        <v>4.7</v>
      </c>
      <c r="L652" s="3">
        <v>0</v>
      </c>
      <c r="M652" s="3">
        <v>0</v>
      </c>
      <c r="N652" s="8">
        <v>-999</v>
      </c>
      <c r="O652" s="4">
        <v>11.4</v>
      </c>
      <c r="P652" s="4">
        <v>35.700000000000003</v>
      </c>
      <c r="Q652" s="4">
        <v>-2.4</v>
      </c>
      <c r="R652" s="4">
        <v>11.2</v>
      </c>
      <c r="S652" s="4">
        <v>9.5</v>
      </c>
      <c r="T652" s="19">
        <v>0.74199999999999999</v>
      </c>
      <c r="U652" s="19">
        <v>1.4279999999999999</v>
      </c>
      <c r="V652" s="5">
        <f t="shared" si="23"/>
        <v>0</v>
      </c>
      <c r="W652" s="5">
        <f t="shared" si="22"/>
        <v>-999</v>
      </c>
      <c r="X652">
        <v>201906</v>
      </c>
      <c r="Y652">
        <v>2019</v>
      </c>
    </row>
    <row r="653" spans="1:25" x14ac:dyDescent="0.25">
      <c r="A653" s="18">
        <v>43647</v>
      </c>
      <c r="B653" s="2">
        <v>182</v>
      </c>
      <c r="C653" s="4">
        <v>27.58</v>
      </c>
      <c r="D653" s="4">
        <v>5.91</v>
      </c>
      <c r="E653" s="4">
        <v>12.4</v>
      </c>
      <c r="F653" s="4">
        <v>21</v>
      </c>
      <c r="G653" s="4">
        <v>0.5</v>
      </c>
      <c r="H653" s="3">
        <v>99.2</v>
      </c>
      <c r="I653" s="3">
        <v>26.1</v>
      </c>
      <c r="J653" s="4">
        <v>1.3</v>
      </c>
      <c r="K653" s="4">
        <v>5.0999999999999996</v>
      </c>
      <c r="L653" s="3">
        <v>0</v>
      </c>
      <c r="M653" s="3">
        <v>0</v>
      </c>
      <c r="N653" s="8">
        <v>-999</v>
      </c>
      <c r="O653" s="4">
        <v>15.7</v>
      </c>
      <c r="P653" s="4">
        <v>41</v>
      </c>
      <c r="Q653" s="4">
        <v>-2.1</v>
      </c>
      <c r="R653" s="4">
        <v>12.9</v>
      </c>
      <c r="S653" s="4">
        <v>9.5</v>
      </c>
      <c r="T653" s="19">
        <v>0.64900000000000002</v>
      </c>
      <c r="U653" s="19">
        <v>1.837</v>
      </c>
      <c r="V653" s="5">
        <f t="shared" si="23"/>
        <v>0</v>
      </c>
      <c r="W653" s="5">
        <f t="shared" si="22"/>
        <v>-999</v>
      </c>
      <c r="X653">
        <v>201907</v>
      </c>
      <c r="Y653">
        <v>2019</v>
      </c>
    </row>
    <row r="654" spans="1:25" x14ac:dyDescent="0.25">
      <c r="A654" s="18">
        <v>43648</v>
      </c>
      <c r="B654" s="2">
        <v>183</v>
      </c>
      <c r="C654" s="4">
        <v>15.68</v>
      </c>
      <c r="D654" s="4">
        <v>3.48</v>
      </c>
      <c r="E654" s="4">
        <v>10.4</v>
      </c>
      <c r="F654" s="4">
        <v>15.8</v>
      </c>
      <c r="G654" s="4">
        <v>4.7</v>
      </c>
      <c r="H654" s="3">
        <v>97</v>
      </c>
      <c r="I654" s="3">
        <v>45</v>
      </c>
      <c r="J654" s="4">
        <v>1.5</v>
      </c>
      <c r="K654" s="4">
        <v>5</v>
      </c>
      <c r="L654" s="3">
        <v>0</v>
      </c>
      <c r="M654" s="3">
        <v>0</v>
      </c>
      <c r="N654" s="8">
        <v>-999</v>
      </c>
      <c r="O654" s="4">
        <v>13.1</v>
      </c>
      <c r="P654" s="4">
        <v>31.3</v>
      </c>
      <c r="Q654" s="4">
        <v>2.8</v>
      </c>
      <c r="R654" s="4">
        <v>12.5</v>
      </c>
      <c r="S654" s="4">
        <v>10</v>
      </c>
      <c r="T654" s="19">
        <v>0.80800000000000005</v>
      </c>
      <c r="U654" s="19">
        <v>0.98699999999999999</v>
      </c>
      <c r="V654" s="5">
        <f t="shared" si="23"/>
        <v>0</v>
      </c>
      <c r="W654" s="5">
        <f t="shared" si="22"/>
        <v>-999</v>
      </c>
      <c r="X654">
        <v>201907</v>
      </c>
      <c r="Y654">
        <v>2019</v>
      </c>
    </row>
    <row r="655" spans="1:25" x14ac:dyDescent="0.25">
      <c r="A655" s="18">
        <v>43649</v>
      </c>
      <c r="B655" s="2">
        <v>184</v>
      </c>
      <c r="C655" s="4">
        <v>23.73</v>
      </c>
      <c r="D655" s="4">
        <v>5.19</v>
      </c>
      <c r="E655" s="4">
        <v>11.9</v>
      </c>
      <c r="F655" s="4">
        <v>19</v>
      </c>
      <c r="G655" s="4">
        <v>0.2</v>
      </c>
      <c r="H655" s="3">
        <v>99.2</v>
      </c>
      <c r="I655" s="3">
        <v>30.8</v>
      </c>
      <c r="J655" s="4">
        <v>1.2</v>
      </c>
      <c r="K655" s="4">
        <v>7.1</v>
      </c>
      <c r="L655" s="3">
        <v>0</v>
      </c>
      <c r="M655" s="3">
        <v>0</v>
      </c>
      <c r="N655" s="8">
        <v>-999</v>
      </c>
      <c r="O655" s="4">
        <v>15.8</v>
      </c>
      <c r="P655" s="4">
        <v>41.2</v>
      </c>
      <c r="Q655" s="4">
        <v>-2.6</v>
      </c>
      <c r="R655" s="4">
        <v>13.5</v>
      </c>
      <c r="S655" s="4">
        <v>10.1</v>
      </c>
      <c r="T655" s="19">
        <v>0.67700000000000005</v>
      </c>
      <c r="U655" s="19">
        <v>1.52</v>
      </c>
      <c r="V655" s="5">
        <f t="shared" si="23"/>
        <v>0</v>
      </c>
      <c r="W655" s="5">
        <f t="shared" si="22"/>
        <v>-999</v>
      </c>
      <c r="X655">
        <v>201907</v>
      </c>
      <c r="Y655">
        <v>2019</v>
      </c>
    </row>
    <row r="656" spans="1:25" x14ac:dyDescent="0.25">
      <c r="A656" s="18">
        <v>43650</v>
      </c>
      <c r="B656" s="2">
        <v>185</v>
      </c>
      <c r="C656" s="4">
        <v>12.25</v>
      </c>
      <c r="D656" s="4">
        <v>2.7</v>
      </c>
      <c r="E656" s="4">
        <v>11.2</v>
      </c>
      <c r="F656" s="4">
        <v>16.2</v>
      </c>
      <c r="G656" s="4">
        <v>8.1</v>
      </c>
      <c r="H656" s="3">
        <v>91.6</v>
      </c>
      <c r="I656" s="3">
        <v>54.4</v>
      </c>
      <c r="J656" s="4">
        <v>1.4</v>
      </c>
      <c r="K656" s="4">
        <v>4.4000000000000004</v>
      </c>
      <c r="L656" s="3">
        <v>0</v>
      </c>
      <c r="M656" s="3">
        <v>0</v>
      </c>
      <c r="N656" s="8">
        <v>-999</v>
      </c>
      <c r="O656" s="4">
        <v>13.7</v>
      </c>
      <c r="P656" s="4">
        <v>30.8</v>
      </c>
      <c r="Q656" s="4">
        <v>6.1</v>
      </c>
      <c r="R656" s="4">
        <v>13.3</v>
      </c>
      <c r="S656" s="4">
        <v>10.4</v>
      </c>
      <c r="T656" s="19">
        <v>1.002</v>
      </c>
      <c r="U656" s="19">
        <v>0.84</v>
      </c>
      <c r="V656" s="5">
        <f t="shared" si="23"/>
        <v>0</v>
      </c>
      <c r="W656" s="5">
        <f t="shared" si="22"/>
        <v>-999</v>
      </c>
      <c r="X656">
        <v>201907</v>
      </c>
      <c r="Y656">
        <v>2019</v>
      </c>
    </row>
    <row r="657" spans="1:25" x14ac:dyDescent="0.25">
      <c r="A657" s="18">
        <v>43651</v>
      </c>
      <c r="B657" s="2">
        <v>186</v>
      </c>
      <c r="C657" s="4">
        <v>11.68</v>
      </c>
      <c r="D657" s="4">
        <v>2.35</v>
      </c>
      <c r="E657" s="4">
        <v>9.3000000000000007</v>
      </c>
      <c r="F657" s="4">
        <v>15.1</v>
      </c>
      <c r="G657" s="4">
        <v>5.8</v>
      </c>
      <c r="H657" s="3">
        <v>98.6</v>
      </c>
      <c r="I657" s="3">
        <v>51.9</v>
      </c>
      <c r="J657" s="4">
        <v>1.3</v>
      </c>
      <c r="K657" s="4">
        <v>6</v>
      </c>
      <c r="L657" s="3">
        <v>28.956</v>
      </c>
      <c r="M657" s="3">
        <v>0</v>
      </c>
      <c r="N657" s="8">
        <v>-999</v>
      </c>
      <c r="O657" s="4">
        <v>11.3</v>
      </c>
      <c r="P657" s="4">
        <v>31.2</v>
      </c>
      <c r="Q657" s="4">
        <v>4.5999999999999996</v>
      </c>
      <c r="R657" s="4">
        <v>12</v>
      </c>
      <c r="S657" s="4">
        <v>10.5</v>
      </c>
      <c r="T657" s="19">
        <v>0.89100000000000001</v>
      </c>
      <c r="U657" s="19">
        <v>0.82499999999999996</v>
      </c>
      <c r="V657" s="5">
        <f t="shared" si="23"/>
        <v>0</v>
      </c>
      <c r="W657" s="5">
        <f t="shared" si="22"/>
        <v>-999</v>
      </c>
      <c r="X657">
        <v>201907</v>
      </c>
      <c r="Y657">
        <v>2019</v>
      </c>
    </row>
    <row r="658" spans="1:25" x14ac:dyDescent="0.25">
      <c r="A658" s="18">
        <v>43652</v>
      </c>
      <c r="B658" s="2">
        <v>187</v>
      </c>
      <c r="C658" s="4">
        <v>16.88</v>
      </c>
      <c r="D658" s="4">
        <v>3.23</v>
      </c>
      <c r="E658" s="4">
        <v>9.6999999999999993</v>
      </c>
      <c r="F658" s="4">
        <v>15.6</v>
      </c>
      <c r="G658" s="4">
        <v>2.6</v>
      </c>
      <c r="H658" s="3">
        <v>98.9</v>
      </c>
      <c r="I658" s="3">
        <v>56.5</v>
      </c>
      <c r="J658" s="4">
        <v>1</v>
      </c>
      <c r="K658" s="4">
        <v>4.3</v>
      </c>
      <c r="L658" s="3">
        <v>2.286</v>
      </c>
      <c r="M658" s="3">
        <v>0</v>
      </c>
      <c r="N658" s="8">
        <v>-999</v>
      </c>
      <c r="O658" s="4">
        <v>12</v>
      </c>
      <c r="P658" s="4">
        <v>29.3</v>
      </c>
      <c r="Q658" s="4">
        <v>1.3</v>
      </c>
      <c r="R658" s="4">
        <v>12.5</v>
      </c>
      <c r="S658" s="4">
        <v>10.5</v>
      </c>
      <c r="T658" s="19">
        <v>1.0009999999999999</v>
      </c>
      <c r="U658" s="19">
        <v>0.77100000000000002</v>
      </c>
      <c r="V658" s="5">
        <f t="shared" si="23"/>
        <v>0</v>
      </c>
      <c r="W658" s="5">
        <f t="shared" si="22"/>
        <v>-999</v>
      </c>
      <c r="X658">
        <v>201907</v>
      </c>
      <c r="Y658">
        <v>2019</v>
      </c>
    </row>
    <row r="659" spans="1:25" x14ac:dyDescent="0.25">
      <c r="A659" s="18">
        <v>43653</v>
      </c>
      <c r="B659" s="2">
        <v>188</v>
      </c>
      <c r="C659" s="4">
        <v>18.84</v>
      </c>
      <c r="D659" s="4">
        <v>4.04</v>
      </c>
      <c r="E659" s="4">
        <v>8.6</v>
      </c>
      <c r="F659" s="4">
        <v>15.6</v>
      </c>
      <c r="G659" s="4">
        <v>2.2999999999999998</v>
      </c>
      <c r="H659" s="3">
        <v>98.9</v>
      </c>
      <c r="I659" s="3">
        <v>48.2</v>
      </c>
      <c r="J659" s="4">
        <v>1.1000000000000001</v>
      </c>
      <c r="K659" s="4">
        <v>5.5</v>
      </c>
      <c r="L659" s="3">
        <v>0</v>
      </c>
      <c r="M659" s="3">
        <v>0</v>
      </c>
      <c r="N659" s="8">
        <v>-999</v>
      </c>
      <c r="O659" s="4">
        <v>11.4</v>
      </c>
      <c r="P659" s="4">
        <v>30.7</v>
      </c>
      <c r="Q659" s="4">
        <v>0.1</v>
      </c>
      <c r="R659" s="4">
        <v>11.7</v>
      </c>
      <c r="S659" s="4">
        <v>10.4</v>
      </c>
      <c r="T659" s="19">
        <v>0.85399999999999998</v>
      </c>
      <c r="U659" s="19">
        <v>0.91800000000000004</v>
      </c>
      <c r="V659" s="5">
        <f t="shared" si="23"/>
        <v>0</v>
      </c>
      <c r="W659" s="5">
        <f t="shared" si="22"/>
        <v>-999</v>
      </c>
      <c r="X659">
        <v>201907</v>
      </c>
      <c r="Y659">
        <v>2019</v>
      </c>
    </row>
    <row r="660" spans="1:25" x14ac:dyDescent="0.25">
      <c r="A660" s="18">
        <v>43654</v>
      </c>
      <c r="B660" s="2">
        <v>189</v>
      </c>
      <c r="C660" s="4">
        <v>18.09</v>
      </c>
      <c r="D660" s="4">
        <v>3.81</v>
      </c>
      <c r="E660" s="4">
        <v>8.9</v>
      </c>
      <c r="F660" s="4">
        <v>16.8</v>
      </c>
      <c r="G660" s="4">
        <v>0</v>
      </c>
      <c r="H660" s="3">
        <v>99.3</v>
      </c>
      <c r="I660" s="3">
        <v>50.8</v>
      </c>
      <c r="J660" s="4">
        <v>0.8</v>
      </c>
      <c r="K660" s="4">
        <v>4.8</v>
      </c>
      <c r="L660" s="3">
        <v>2.286</v>
      </c>
      <c r="M660" s="3">
        <v>0</v>
      </c>
      <c r="N660" s="8">
        <v>-999</v>
      </c>
      <c r="O660" s="4">
        <v>10.4</v>
      </c>
      <c r="P660" s="4">
        <v>32.299999999999997</v>
      </c>
      <c r="Q660" s="4">
        <v>-1.5</v>
      </c>
      <c r="R660" s="4">
        <v>11.6</v>
      </c>
      <c r="S660" s="4">
        <v>10.4</v>
      </c>
      <c r="T660" s="19">
        <v>0.97199999999999998</v>
      </c>
      <c r="U660" s="19">
        <v>0.94099999999999995</v>
      </c>
      <c r="V660" s="5">
        <f t="shared" si="23"/>
        <v>0</v>
      </c>
      <c r="W660" s="5">
        <f t="shared" si="22"/>
        <v>-999</v>
      </c>
      <c r="X660">
        <v>201907</v>
      </c>
      <c r="Y660">
        <v>2019</v>
      </c>
    </row>
    <row r="661" spans="1:25" x14ac:dyDescent="0.25">
      <c r="A661" s="18">
        <v>43655</v>
      </c>
      <c r="B661" s="2">
        <v>190</v>
      </c>
      <c r="C661" s="4">
        <v>19.7</v>
      </c>
      <c r="D661" s="4">
        <v>4.26</v>
      </c>
      <c r="E661" s="4">
        <v>13.1</v>
      </c>
      <c r="F661" s="4">
        <v>20.6</v>
      </c>
      <c r="G661" s="4">
        <v>1.6</v>
      </c>
      <c r="H661" s="3">
        <v>99.5</v>
      </c>
      <c r="I661" s="3">
        <v>38.799999999999997</v>
      </c>
      <c r="J661" s="4">
        <v>1.2</v>
      </c>
      <c r="K661" s="4">
        <v>4.5999999999999996</v>
      </c>
      <c r="L661" s="3">
        <v>0</v>
      </c>
      <c r="M661" s="3">
        <v>0</v>
      </c>
      <c r="N661" s="8">
        <v>-999</v>
      </c>
      <c r="O661" s="4">
        <v>13.9</v>
      </c>
      <c r="P661" s="4">
        <v>33.9</v>
      </c>
      <c r="Q661" s="4">
        <v>-0.5</v>
      </c>
      <c r="R661" s="4">
        <v>12.5</v>
      </c>
      <c r="S661" s="4">
        <v>10.3</v>
      </c>
      <c r="T661" s="19">
        <v>0.94099999999999995</v>
      </c>
      <c r="U661" s="19">
        <v>1.4850000000000001</v>
      </c>
      <c r="V661" s="5">
        <f t="shared" si="23"/>
        <v>0</v>
      </c>
      <c r="W661" s="5">
        <f t="shared" si="22"/>
        <v>-999</v>
      </c>
      <c r="X661">
        <v>201907</v>
      </c>
      <c r="Y661">
        <v>2019</v>
      </c>
    </row>
    <row r="662" spans="1:25" x14ac:dyDescent="0.25">
      <c r="A662" s="18">
        <v>43656</v>
      </c>
      <c r="B662" s="2">
        <v>191</v>
      </c>
      <c r="C662" s="4">
        <v>12.97</v>
      </c>
      <c r="D662" s="4">
        <v>2.67</v>
      </c>
      <c r="E662" s="4">
        <v>12.4</v>
      </c>
      <c r="F662" s="4">
        <v>18.8</v>
      </c>
      <c r="G662" s="4">
        <v>6.7</v>
      </c>
      <c r="H662" s="3">
        <v>98.9</v>
      </c>
      <c r="I662" s="3">
        <v>48.9</v>
      </c>
      <c r="J662" s="4">
        <v>1.1000000000000001</v>
      </c>
      <c r="K662" s="4">
        <v>4.2</v>
      </c>
      <c r="L662" s="3">
        <v>10.16</v>
      </c>
      <c r="M662" s="3">
        <v>0</v>
      </c>
      <c r="N662" s="8">
        <v>-999</v>
      </c>
      <c r="O662" s="4">
        <v>13.9</v>
      </c>
      <c r="P662" s="4">
        <v>32.5</v>
      </c>
      <c r="Q662" s="4">
        <v>5.8</v>
      </c>
      <c r="R662" s="4">
        <v>13.6</v>
      </c>
      <c r="S662" s="4">
        <v>10.5</v>
      </c>
      <c r="T662" s="19">
        <v>1.0609999999999999</v>
      </c>
      <c r="U662" s="19">
        <v>1.109</v>
      </c>
      <c r="V662" s="5">
        <f t="shared" si="23"/>
        <v>0</v>
      </c>
      <c r="W662" s="5">
        <f t="shared" si="22"/>
        <v>-999</v>
      </c>
      <c r="X662">
        <v>201907</v>
      </c>
      <c r="Y662">
        <v>2019</v>
      </c>
    </row>
    <row r="663" spans="1:25" x14ac:dyDescent="0.25">
      <c r="A663" s="18">
        <v>43657</v>
      </c>
      <c r="B663" s="2">
        <v>192</v>
      </c>
      <c r="C663" s="4">
        <v>18.62</v>
      </c>
      <c r="D663" s="4">
        <v>3.84</v>
      </c>
      <c r="E663" s="4">
        <v>12.3</v>
      </c>
      <c r="F663" s="4">
        <v>17.8</v>
      </c>
      <c r="G663" s="4">
        <v>5.9</v>
      </c>
      <c r="H663" s="3">
        <v>99.3</v>
      </c>
      <c r="I663" s="3">
        <v>49.2</v>
      </c>
      <c r="J663" s="4">
        <v>0.9</v>
      </c>
      <c r="K663" s="4">
        <v>4.5</v>
      </c>
      <c r="L663" s="3">
        <v>0</v>
      </c>
      <c r="M663" s="3">
        <v>0</v>
      </c>
      <c r="N663" s="8">
        <v>-999</v>
      </c>
      <c r="O663" s="4">
        <v>14.8</v>
      </c>
      <c r="P663" s="4">
        <v>32.1</v>
      </c>
      <c r="Q663" s="4">
        <v>5.3</v>
      </c>
      <c r="R663" s="4">
        <v>14.3</v>
      </c>
      <c r="S663" s="4">
        <v>10.7</v>
      </c>
      <c r="T663" s="19">
        <v>1.0029999999999999</v>
      </c>
      <c r="U663" s="19">
        <v>1.0349999999999999</v>
      </c>
      <c r="V663" s="5">
        <f t="shared" si="23"/>
        <v>0</v>
      </c>
      <c r="W663" s="5">
        <f t="shared" si="22"/>
        <v>-999</v>
      </c>
      <c r="X663">
        <v>201907</v>
      </c>
      <c r="Y663">
        <v>2019</v>
      </c>
    </row>
    <row r="664" spans="1:25" x14ac:dyDescent="0.25">
      <c r="A664" s="18">
        <v>43658</v>
      </c>
      <c r="B664" s="2">
        <v>193</v>
      </c>
      <c r="C664" s="4">
        <v>21.59</v>
      </c>
      <c r="D664" s="4">
        <v>4.67</v>
      </c>
      <c r="E664" s="4">
        <v>12.7</v>
      </c>
      <c r="F664" s="4">
        <v>19.7</v>
      </c>
      <c r="G664" s="4">
        <v>3.1</v>
      </c>
      <c r="H664" s="3">
        <v>98.7</v>
      </c>
      <c r="I664" s="3">
        <v>48.1</v>
      </c>
      <c r="J664" s="4">
        <v>0.8</v>
      </c>
      <c r="K664" s="4">
        <v>4</v>
      </c>
      <c r="L664" s="3">
        <v>0</v>
      </c>
      <c r="M664" s="3">
        <v>0</v>
      </c>
      <c r="N664" s="8">
        <v>-999</v>
      </c>
      <c r="O664" s="4">
        <v>15.3</v>
      </c>
      <c r="P664" s="4">
        <v>34.1</v>
      </c>
      <c r="Q664" s="4">
        <v>1.6</v>
      </c>
      <c r="R664" s="4">
        <v>14.9</v>
      </c>
      <c r="S664" s="4">
        <v>11</v>
      </c>
      <c r="T664" s="19">
        <v>1.1040000000000001</v>
      </c>
      <c r="U664" s="19">
        <v>1.1910000000000001</v>
      </c>
      <c r="V664" s="5">
        <f t="shared" si="23"/>
        <v>0</v>
      </c>
      <c r="W664" s="5">
        <f t="shared" si="22"/>
        <v>-999</v>
      </c>
      <c r="X664">
        <v>201907</v>
      </c>
      <c r="Y664">
        <v>2019</v>
      </c>
    </row>
    <row r="665" spans="1:25" x14ac:dyDescent="0.25">
      <c r="A665" s="18">
        <v>43659</v>
      </c>
      <c r="B665" s="2">
        <v>194</v>
      </c>
      <c r="C665" s="4">
        <v>21.09</v>
      </c>
      <c r="D665" s="4">
        <v>4.66</v>
      </c>
      <c r="E665" s="4">
        <v>12.5</v>
      </c>
      <c r="F665" s="4">
        <v>20.2</v>
      </c>
      <c r="G665" s="4">
        <v>3.6</v>
      </c>
      <c r="H665" s="3">
        <v>98.6</v>
      </c>
      <c r="I665" s="3">
        <v>39.700000000000003</v>
      </c>
      <c r="J665" s="4">
        <v>1.1000000000000001</v>
      </c>
      <c r="K665" s="4">
        <v>4.5999999999999996</v>
      </c>
      <c r="L665" s="3">
        <v>0</v>
      </c>
      <c r="M665" s="3">
        <v>0</v>
      </c>
      <c r="N665" s="8">
        <v>-999</v>
      </c>
      <c r="O665" s="4">
        <v>15.3</v>
      </c>
      <c r="P665" s="4">
        <v>36.700000000000003</v>
      </c>
      <c r="Q665" s="4">
        <v>1.5</v>
      </c>
      <c r="R665" s="4">
        <v>14.2</v>
      </c>
      <c r="S665" s="4">
        <v>11.2</v>
      </c>
      <c r="T665" s="19">
        <v>0.94</v>
      </c>
      <c r="U665" s="19">
        <v>1.427</v>
      </c>
      <c r="V665" s="5">
        <f t="shared" si="23"/>
        <v>0</v>
      </c>
      <c r="W665" s="5">
        <f t="shared" si="22"/>
        <v>-999</v>
      </c>
      <c r="X665">
        <v>201907</v>
      </c>
      <c r="Y665">
        <v>2019</v>
      </c>
    </row>
    <row r="666" spans="1:25" x14ac:dyDescent="0.25">
      <c r="A666" s="18">
        <v>43660</v>
      </c>
      <c r="B666" s="2">
        <v>195</v>
      </c>
      <c r="C666" s="4">
        <v>19.760000000000002</v>
      </c>
      <c r="D666" s="4">
        <v>4.3499999999999996</v>
      </c>
      <c r="E666" s="4">
        <v>11.1</v>
      </c>
      <c r="F666" s="4">
        <v>17.899999999999999</v>
      </c>
      <c r="G666" s="4">
        <v>3.1</v>
      </c>
      <c r="H666" s="3">
        <v>95.8</v>
      </c>
      <c r="I666" s="3">
        <v>40.9</v>
      </c>
      <c r="J666" s="4">
        <v>1.4</v>
      </c>
      <c r="K666" s="4">
        <v>5.0999999999999996</v>
      </c>
      <c r="L666" s="3">
        <v>0</v>
      </c>
      <c r="M666" s="3">
        <v>0</v>
      </c>
      <c r="N666" s="8">
        <v>-999</v>
      </c>
      <c r="O666" s="4">
        <v>14.1</v>
      </c>
      <c r="P666" s="4">
        <v>33.5</v>
      </c>
      <c r="Q666" s="4">
        <v>1.1000000000000001</v>
      </c>
      <c r="R666" s="4">
        <v>14</v>
      </c>
      <c r="S666" s="4">
        <v>11.3</v>
      </c>
      <c r="T666" s="19">
        <v>0.83899999999999997</v>
      </c>
      <c r="U666" s="19">
        <v>1.212</v>
      </c>
      <c r="V666" s="5">
        <f t="shared" si="23"/>
        <v>0</v>
      </c>
      <c r="W666" s="5">
        <f t="shared" si="22"/>
        <v>-999</v>
      </c>
      <c r="X666">
        <v>201907</v>
      </c>
      <c r="Y666">
        <v>2019</v>
      </c>
    </row>
    <row r="667" spans="1:25" x14ac:dyDescent="0.25">
      <c r="A667" s="18">
        <v>43661</v>
      </c>
      <c r="B667" s="2">
        <v>196</v>
      </c>
      <c r="C667" s="4">
        <v>18.850000000000001</v>
      </c>
      <c r="D667" s="4">
        <v>4.1100000000000003</v>
      </c>
      <c r="E667" s="4">
        <v>10.7</v>
      </c>
      <c r="F667" s="4">
        <v>18.2</v>
      </c>
      <c r="G667" s="4">
        <v>2.8</v>
      </c>
      <c r="H667" s="3">
        <v>97.8</v>
      </c>
      <c r="I667" s="3">
        <v>36.700000000000003</v>
      </c>
      <c r="J667" s="4">
        <v>1</v>
      </c>
      <c r="K667" s="4">
        <v>4.5999999999999996</v>
      </c>
      <c r="L667" s="3">
        <v>0.254</v>
      </c>
      <c r="M667" s="3">
        <v>0</v>
      </c>
      <c r="N667" s="8">
        <v>-999</v>
      </c>
      <c r="O667" s="4">
        <v>14.5</v>
      </c>
      <c r="P667" s="4">
        <v>40.200000000000003</v>
      </c>
      <c r="Q667" s="4">
        <v>1</v>
      </c>
      <c r="R667" s="4">
        <v>13.5</v>
      </c>
      <c r="S667" s="4">
        <v>11.4</v>
      </c>
      <c r="T667" s="19">
        <v>0.76700000000000002</v>
      </c>
      <c r="U667" s="19">
        <v>1.323</v>
      </c>
      <c r="V667" s="5">
        <f t="shared" si="23"/>
        <v>0</v>
      </c>
      <c r="W667" s="5">
        <f t="shared" si="22"/>
        <v>-999</v>
      </c>
      <c r="X667">
        <v>201907</v>
      </c>
      <c r="Y667">
        <v>2019</v>
      </c>
    </row>
    <row r="668" spans="1:25" x14ac:dyDescent="0.25">
      <c r="A668" s="18">
        <v>43662</v>
      </c>
      <c r="B668" s="2">
        <v>197</v>
      </c>
      <c r="C668" s="4">
        <v>18.940000000000001</v>
      </c>
      <c r="D668" s="4">
        <v>4.21</v>
      </c>
      <c r="E668" s="4">
        <v>10.3</v>
      </c>
      <c r="F668" s="4">
        <v>19.8</v>
      </c>
      <c r="G668" s="4">
        <v>1.6</v>
      </c>
      <c r="H668" s="3">
        <v>99.3</v>
      </c>
      <c r="I668" s="3">
        <v>38.5</v>
      </c>
      <c r="J668" s="4">
        <v>0.9</v>
      </c>
      <c r="K668" s="4">
        <v>4.7</v>
      </c>
      <c r="L668" s="3">
        <v>0.254</v>
      </c>
      <c r="M668" s="3">
        <v>0</v>
      </c>
      <c r="N668" s="8">
        <v>-999</v>
      </c>
      <c r="O668" s="4">
        <v>12.5</v>
      </c>
      <c r="P668" s="4">
        <v>33</v>
      </c>
      <c r="Q668" s="4">
        <v>-0.3</v>
      </c>
      <c r="R668" s="4">
        <v>13.4</v>
      </c>
      <c r="S668" s="4">
        <v>11.4</v>
      </c>
      <c r="T668" s="19">
        <v>0.88900000000000001</v>
      </c>
      <c r="U668" s="19">
        <v>1.42</v>
      </c>
      <c r="V668" s="5">
        <f t="shared" si="23"/>
        <v>0</v>
      </c>
      <c r="W668" s="5">
        <f t="shared" si="22"/>
        <v>-999</v>
      </c>
      <c r="X668">
        <v>201907</v>
      </c>
      <c r="Y668">
        <v>2019</v>
      </c>
    </row>
    <row r="669" spans="1:25" x14ac:dyDescent="0.25">
      <c r="A669" s="18">
        <v>43663</v>
      </c>
      <c r="B669" s="2">
        <v>198</v>
      </c>
      <c r="C669" s="4">
        <v>10.56</v>
      </c>
      <c r="D669" s="4">
        <v>2.09</v>
      </c>
      <c r="E669" s="4">
        <v>10.1</v>
      </c>
      <c r="F669" s="4">
        <v>15.1</v>
      </c>
      <c r="G669" s="4">
        <v>5.9</v>
      </c>
      <c r="H669" s="3">
        <v>97</v>
      </c>
      <c r="I669" s="3">
        <v>64.400000000000006</v>
      </c>
      <c r="J669" s="4">
        <v>1.2</v>
      </c>
      <c r="K669" s="4">
        <v>5.0999999999999996</v>
      </c>
      <c r="L669" s="3">
        <v>5.3339999999999996</v>
      </c>
      <c r="M669" s="3">
        <v>0</v>
      </c>
      <c r="N669" s="8">
        <v>-999</v>
      </c>
      <c r="O669" s="4">
        <v>11.3</v>
      </c>
      <c r="P669" s="4">
        <v>23.9</v>
      </c>
      <c r="Q669" s="4">
        <v>4.0999999999999996</v>
      </c>
      <c r="R669" s="4">
        <v>12.7</v>
      </c>
      <c r="S669" s="4">
        <v>11.4</v>
      </c>
      <c r="T669" s="19">
        <v>1.105</v>
      </c>
      <c r="U669" s="19">
        <v>0.61099999999999999</v>
      </c>
      <c r="V669" s="5">
        <f t="shared" si="23"/>
        <v>0</v>
      </c>
      <c r="W669" s="5">
        <f t="shared" si="22"/>
        <v>-999</v>
      </c>
      <c r="X669">
        <v>201907</v>
      </c>
      <c r="Y669">
        <v>2019</v>
      </c>
    </row>
    <row r="670" spans="1:25" x14ac:dyDescent="0.25">
      <c r="A670" s="18">
        <v>43664</v>
      </c>
      <c r="B670" s="2">
        <v>199</v>
      </c>
      <c r="C670" s="4">
        <v>21.52</v>
      </c>
      <c r="D670" s="4">
        <v>4.6100000000000003</v>
      </c>
      <c r="E670" s="4">
        <v>7.3</v>
      </c>
      <c r="F670" s="4">
        <v>11.7</v>
      </c>
      <c r="G670" s="4">
        <v>1.2</v>
      </c>
      <c r="H670" s="3">
        <v>95.7</v>
      </c>
      <c r="I670" s="3">
        <v>44.2</v>
      </c>
      <c r="J670" s="4">
        <v>2.8</v>
      </c>
      <c r="K670" s="4">
        <v>7.3</v>
      </c>
      <c r="L670" s="3">
        <v>0.76200000000000001</v>
      </c>
      <c r="M670" s="3">
        <v>0</v>
      </c>
      <c r="N670" s="8">
        <v>-999</v>
      </c>
      <c r="O670" s="4">
        <v>9.1999999999999993</v>
      </c>
      <c r="P670" s="4">
        <v>25</v>
      </c>
      <c r="Q670" s="4">
        <v>-1.2</v>
      </c>
      <c r="R670" s="4">
        <v>10.9</v>
      </c>
      <c r="S670" s="4">
        <v>11.3</v>
      </c>
      <c r="T670" s="19">
        <v>0.60799999999999998</v>
      </c>
      <c r="U670" s="19">
        <v>0.76700000000000002</v>
      </c>
      <c r="V670" s="5">
        <f t="shared" si="23"/>
        <v>0</v>
      </c>
      <c r="W670" s="5">
        <f t="shared" si="22"/>
        <v>-999</v>
      </c>
      <c r="X670">
        <v>201907</v>
      </c>
      <c r="Y670">
        <v>2019</v>
      </c>
    </row>
    <row r="671" spans="1:25" x14ac:dyDescent="0.25">
      <c r="A671" s="18">
        <v>43665</v>
      </c>
      <c r="B671" s="2">
        <v>200</v>
      </c>
      <c r="C671" s="4">
        <v>18.03</v>
      </c>
      <c r="D671" s="4">
        <v>3.98</v>
      </c>
      <c r="E671" s="4">
        <v>6.6</v>
      </c>
      <c r="F671" s="4">
        <v>12.6</v>
      </c>
      <c r="G671" s="4">
        <v>0.4</v>
      </c>
      <c r="H671" s="3">
        <v>98.1</v>
      </c>
      <c r="I671" s="3">
        <v>52.6</v>
      </c>
      <c r="J671" s="4">
        <v>1.5</v>
      </c>
      <c r="K671" s="4">
        <v>4.8</v>
      </c>
      <c r="L671" s="3">
        <v>0.76200000000000001</v>
      </c>
      <c r="M671" s="3">
        <v>0</v>
      </c>
      <c r="N671" s="8">
        <v>-999</v>
      </c>
      <c r="O671" s="4">
        <v>9.1999999999999993</v>
      </c>
      <c r="P671" s="4">
        <v>27.5</v>
      </c>
      <c r="Q671" s="4">
        <v>-1.5</v>
      </c>
      <c r="R671" s="4">
        <v>10.5</v>
      </c>
      <c r="S671" s="4">
        <v>11</v>
      </c>
      <c r="T671" s="19">
        <v>0.76700000000000002</v>
      </c>
      <c r="U671" s="19">
        <v>0.69099999999999995</v>
      </c>
      <c r="V671" s="5">
        <f t="shared" si="23"/>
        <v>0</v>
      </c>
      <c r="W671" s="5">
        <f t="shared" si="22"/>
        <v>-999</v>
      </c>
      <c r="X671">
        <v>201907</v>
      </c>
      <c r="Y671">
        <v>2019</v>
      </c>
    </row>
    <row r="672" spans="1:25" x14ac:dyDescent="0.25">
      <c r="A672" s="18">
        <v>43666</v>
      </c>
      <c r="B672" s="2">
        <v>201</v>
      </c>
      <c r="C672" s="4">
        <v>17.059999999999999</v>
      </c>
      <c r="D672" s="4">
        <v>3.75</v>
      </c>
      <c r="E672" s="4">
        <v>7.9</v>
      </c>
      <c r="F672" s="4">
        <v>14.5</v>
      </c>
      <c r="G672" s="4">
        <v>1.8</v>
      </c>
      <c r="H672" s="3">
        <v>98.9</v>
      </c>
      <c r="I672" s="3">
        <v>51.4</v>
      </c>
      <c r="J672" s="4">
        <v>1.1000000000000001</v>
      </c>
      <c r="K672" s="4">
        <v>4.0999999999999996</v>
      </c>
      <c r="L672" s="3">
        <v>1.016</v>
      </c>
      <c r="M672" s="3">
        <v>0</v>
      </c>
      <c r="N672" s="8">
        <v>-999</v>
      </c>
      <c r="O672" s="4">
        <v>10.4</v>
      </c>
      <c r="P672" s="4">
        <v>28</v>
      </c>
      <c r="Q672" s="4">
        <v>-0.3</v>
      </c>
      <c r="R672" s="4">
        <v>11.3</v>
      </c>
      <c r="S672" s="4">
        <v>10.7</v>
      </c>
      <c r="T672" s="19">
        <v>0.84799999999999998</v>
      </c>
      <c r="U672" s="19">
        <v>0.80200000000000005</v>
      </c>
      <c r="V672" s="5">
        <f t="shared" si="23"/>
        <v>0</v>
      </c>
      <c r="W672" s="5">
        <f t="shared" si="22"/>
        <v>-999</v>
      </c>
      <c r="X672">
        <v>201907</v>
      </c>
      <c r="Y672">
        <v>2019</v>
      </c>
    </row>
    <row r="673" spans="1:25" x14ac:dyDescent="0.25">
      <c r="A673" s="18">
        <v>43667</v>
      </c>
      <c r="B673" s="2">
        <v>202</v>
      </c>
      <c r="C673" s="4">
        <v>29.53</v>
      </c>
      <c r="D673" s="4">
        <v>6.53</v>
      </c>
      <c r="E673" s="4">
        <v>12.5</v>
      </c>
      <c r="F673" s="4">
        <v>22.8</v>
      </c>
      <c r="G673" s="4">
        <v>1.1000000000000001</v>
      </c>
      <c r="H673" s="3">
        <v>99.4</v>
      </c>
      <c r="I673" s="3">
        <v>26</v>
      </c>
      <c r="J673" s="4">
        <v>1.2</v>
      </c>
      <c r="K673" s="4">
        <v>4.5999999999999996</v>
      </c>
      <c r="L673" s="3">
        <v>0</v>
      </c>
      <c r="M673" s="3">
        <v>0</v>
      </c>
      <c r="N673" s="8">
        <v>-999</v>
      </c>
      <c r="O673" s="4">
        <v>15.9</v>
      </c>
      <c r="P673" s="4">
        <v>38.1</v>
      </c>
      <c r="Q673" s="4">
        <v>-1.5</v>
      </c>
      <c r="R673" s="4">
        <v>13.9</v>
      </c>
      <c r="S673" s="4">
        <v>10.6</v>
      </c>
      <c r="T673" s="19">
        <v>0.72099999999999997</v>
      </c>
      <c r="U673" s="19">
        <v>2.0529999999999999</v>
      </c>
      <c r="V673" s="5">
        <f t="shared" si="23"/>
        <v>0</v>
      </c>
      <c r="W673" s="5">
        <f t="shared" si="22"/>
        <v>-999</v>
      </c>
      <c r="X673">
        <v>201907</v>
      </c>
      <c r="Y673">
        <v>2019</v>
      </c>
    </row>
    <row r="674" spans="1:25" x14ac:dyDescent="0.25">
      <c r="A674" s="18">
        <v>43668</v>
      </c>
      <c r="B674" s="2">
        <v>203</v>
      </c>
      <c r="C674" s="4">
        <v>22.71</v>
      </c>
      <c r="D674" s="4">
        <v>5.05</v>
      </c>
      <c r="E674" s="4">
        <v>15.1</v>
      </c>
      <c r="F674" s="4">
        <v>26.2</v>
      </c>
      <c r="G674" s="4">
        <v>3.3</v>
      </c>
      <c r="H674" s="3">
        <v>97.6</v>
      </c>
      <c r="I674" s="3">
        <v>27.2</v>
      </c>
      <c r="J674" s="4">
        <v>1.1000000000000001</v>
      </c>
      <c r="K674" s="4">
        <v>4.8</v>
      </c>
      <c r="L674" s="3">
        <v>0.50800000000000001</v>
      </c>
      <c r="M674" s="3">
        <v>0</v>
      </c>
      <c r="N674" s="8">
        <v>-999</v>
      </c>
      <c r="O674" s="4">
        <v>17.3</v>
      </c>
      <c r="P674" s="4">
        <v>41.5</v>
      </c>
      <c r="Q674" s="4">
        <v>-0.1</v>
      </c>
      <c r="R674" s="4">
        <v>15.5</v>
      </c>
      <c r="S674" s="4">
        <v>11</v>
      </c>
      <c r="T674" s="19">
        <v>0.92500000000000004</v>
      </c>
      <c r="U674" s="19">
        <v>2.476</v>
      </c>
      <c r="V674" s="5">
        <f t="shared" si="23"/>
        <v>0</v>
      </c>
      <c r="W674" s="5">
        <f t="shared" si="22"/>
        <v>-999</v>
      </c>
      <c r="X674">
        <v>201907</v>
      </c>
      <c r="Y674">
        <v>2019</v>
      </c>
    </row>
    <row r="675" spans="1:25" x14ac:dyDescent="0.25">
      <c r="A675" s="18">
        <v>43669</v>
      </c>
      <c r="B675" s="2">
        <v>204</v>
      </c>
      <c r="C675" s="4">
        <v>14.54</v>
      </c>
      <c r="D675" s="4">
        <v>3.16</v>
      </c>
      <c r="E675" s="4">
        <v>14.9</v>
      </c>
      <c r="F675" s="4">
        <v>24.3</v>
      </c>
      <c r="G675" s="4">
        <v>6.4</v>
      </c>
      <c r="H675" s="3">
        <v>98.6</v>
      </c>
      <c r="I675" s="3">
        <v>36.5</v>
      </c>
      <c r="J675" s="4">
        <v>1.1000000000000001</v>
      </c>
      <c r="K675" s="4">
        <v>5.0999999999999996</v>
      </c>
      <c r="L675" s="3">
        <v>2.54</v>
      </c>
      <c r="M675" s="3">
        <v>0</v>
      </c>
      <c r="N675" s="8">
        <v>-999</v>
      </c>
      <c r="O675" s="4">
        <v>15</v>
      </c>
      <c r="P675" s="4">
        <v>33.700000000000003</v>
      </c>
      <c r="Q675" s="4">
        <v>3.8</v>
      </c>
      <c r="R675" s="4">
        <v>14.8</v>
      </c>
      <c r="S675" s="4">
        <v>11.4</v>
      </c>
      <c r="T675" s="19">
        <v>1.109</v>
      </c>
      <c r="U675" s="19">
        <v>1.929</v>
      </c>
      <c r="V675" s="5">
        <f t="shared" si="23"/>
        <v>0</v>
      </c>
      <c r="W675" s="5">
        <f t="shared" si="22"/>
        <v>-999</v>
      </c>
      <c r="X675">
        <v>201907</v>
      </c>
      <c r="Y675">
        <v>2019</v>
      </c>
    </row>
    <row r="676" spans="1:25" x14ac:dyDescent="0.25">
      <c r="A676" s="18">
        <v>43670</v>
      </c>
      <c r="B676" s="2">
        <v>205</v>
      </c>
      <c r="C676" s="4">
        <v>14.91</v>
      </c>
      <c r="D676" s="4">
        <v>3.22</v>
      </c>
      <c r="E676" s="4">
        <v>8.3000000000000007</v>
      </c>
      <c r="F676" s="4">
        <v>14.1</v>
      </c>
      <c r="G676" s="4">
        <v>-0.6</v>
      </c>
      <c r="H676" s="3">
        <v>98.8</v>
      </c>
      <c r="I676" s="3">
        <v>47</v>
      </c>
      <c r="J676" s="4">
        <v>2.1</v>
      </c>
      <c r="K676" s="4">
        <v>7.3</v>
      </c>
      <c r="L676" s="3">
        <v>2.286</v>
      </c>
      <c r="M676" s="3">
        <v>0</v>
      </c>
      <c r="N676" s="8">
        <v>-999</v>
      </c>
      <c r="O676" s="4">
        <v>9.5</v>
      </c>
      <c r="P676" s="4">
        <v>23.2</v>
      </c>
      <c r="Q676" s="4">
        <v>-2.1</v>
      </c>
      <c r="R676" s="4">
        <v>12.2</v>
      </c>
      <c r="S676" s="4">
        <v>11.6</v>
      </c>
      <c r="T676" s="19">
        <v>0.75600000000000001</v>
      </c>
      <c r="U676" s="19">
        <v>0.85199999999999998</v>
      </c>
      <c r="V676" s="5">
        <f t="shared" si="23"/>
        <v>0</v>
      </c>
      <c r="W676" s="5">
        <f t="shared" si="22"/>
        <v>-999</v>
      </c>
      <c r="X676">
        <v>201907</v>
      </c>
      <c r="Y676">
        <v>2019</v>
      </c>
    </row>
    <row r="677" spans="1:25" x14ac:dyDescent="0.25">
      <c r="A677" s="18">
        <v>43671</v>
      </c>
      <c r="B677" s="2">
        <v>206</v>
      </c>
      <c r="C677" s="4">
        <v>26.34</v>
      </c>
      <c r="D677" s="4">
        <v>5.84</v>
      </c>
      <c r="E677" s="4">
        <v>11</v>
      </c>
      <c r="F677" s="4">
        <v>20.7</v>
      </c>
      <c r="G677" s="4">
        <v>-0.7</v>
      </c>
      <c r="H677" s="3">
        <v>99</v>
      </c>
      <c r="I677" s="3">
        <v>35.700000000000003</v>
      </c>
      <c r="J677" s="4">
        <v>1.3</v>
      </c>
      <c r="K677" s="4">
        <v>6.2</v>
      </c>
      <c r="L677" s="3">
        <v>0</v>
      </c>
      <c r="M677" s="3">
        <v>0</v>
      </c>
      <c r="N677" s="8">
        <v>-999</v>
      </c>
      <c r="O677" s="4">
        <v>13.5</v>
      </c>
      <c r="P677" s="4">
        <v>35.5</v>
      </c>
      <c r="Q677" s="4">
        <v>-2.7</v>
      </c>
      <c r="R677" s="4">
        <v>12.9</v>
      </c>
      <c r="S677" s="4">
        <v>11.3</v>
      </c>
      <c r="T677" s="19">
        <v>0.871</v>
      </c>
      <c r="U677" s="19">
        <v>1.57</v>
      </c>
      <c r="V677" s="5">
        <f t="shared" si="23"/>
        <v>0</v>
      </c>
      <c r="W677" s="5">
        <f t="shared" si="22"/>
        <v>-999</v>
      </c>
      <c r="X677">
        <v>201907</v>
      </c>
      <c r="Y677">
        <v>2019</v>
      </c>
    </row>
    <row r="678" spans="1:25" x14ac:dyDescent="0.25">
      <c r="A678" s="18">
        <v>43672</v>
      </c>
      <c r="B678" s="2">
        <v>207</v>
      </c>
      <c r="C678" s="4">
        <v>27.37</v>
      </c>
      <c r="D678" s="4">
        <v>6.12</v>
      </c>
      <c r="E678" s="4">
        <v>15</v>
      </c>
      <c r="F678" s="4">
        <v>25.2</v>
      </c>
      <c r="G678" s="4">
        <v>2.4</v>
      </c>
      <c r="H678" s="3">
        <v>99.2</v>
      </c>
      <c r="I678" s="3">
        <v>20.7</v>
      </c>
      <c r="J678" s="4">
        <v>1.1000000000000001</v>
      </c>
      <c r="K678" s="4">
        <v>5.3</v>
      </c>
      <c r="L678" s="3">
        <v>0</v>
      </c>
      <c r="M678" s="3">
        <v>0</v>
      </c>
      <c r="N678" s="8">
        <v>-999</v>
      </c>
      <c r="O678" s="4">
        <v>17.5</v>
      </c>
      <c r="P678" s="4">
        <v>39.799999999999997</v>
      </c>
      <c r="Q678" s="4">
        <v>-0.7</v>
      </c>
      <c r="R678" s="4">
        <v>15.5</v>
      </c>
      <c r="S678" s="4">
        <v>11.3</v>
      </c>
      <c r="T678" s="19">
        <v>0.66300000000000003</v>
      </c>
      <c r="U678" s="19">
        <v>2.5419999999999998</v>
      </c>
      <c r="V678" s="5">
        <f t="shared" si="23"/>
        <v>0</v>
      </c>
      <c r="W678" s="5">
        <f t="shared" si="22"/>
        <v>-999</v>
      </c>
      <c r="X678">
        <v>201907</v>
      </c>
      <c r="Y678">
        <v>2019</v>
      </c>
    </row>
    <row r="679" spans="1:25" x14ac:dyDescent="0.25">
      <c r="A679" s="18">
        <v>43673</v>
      </c>
      <c r="B679" s="2">
        <v>208</v>
      </c>
      <c r="C679" s="4">
        <v>24.35</v>
      </c>
      <c r="D679" s="4">
        <v>5.42</v>
      </c>
      <c r="E679" s="4">
        <v>12</v>
      </c>
      <c r="F679" s="4">
        <v>17.600000000000001</v>
      </c>
      <c r="G679" s="4">
        <v>2</v>
      </c>
      <c r="H679" s="3">
        <v>98.4</v>
      </c>
      <c r="I679" s="3">
        <v>35.299999999999997</v>
      </c>
      <c r="J679" s="4">
        <v>1.8</v>
      </c>
      <c r="K679" s="4">
        <v>7.5</v>
      </c>
      <c r="L679" s="3">
        <v>0</v>
      </c>
      <c r="M679" s="3">
        <v>0</v>
      </c>
      <c r="N679" s="8">
        <v>-999</v>
      </c>
      <c r="O679" s="4">
        <v>15.7</v>
      </c>
      <c r="P679" s="4">
        <v>36</v>
      </c>
      <c r="Q679" s="4">
        <v>-0.4</v>
      </c>
      <c r="R679" s="4">
        <v>15.6</v>
      </c>
      <c r="S679" s="4">
        <v>11.7</v>
      </c>
      <c r="T679" s="19">
        <v>0.71</v>
      </c>
      <c r="U679" s="19">
        <v>1.302</v>
      </c>
      <c r="V679" s="5">
        <f t="shared" si="23"/>
        <v>0</v>
      </c>
      <c r="W679" s="5">
        <f t="shared" si="22"/>
        <v>-999</v>
      </c>
      <c r="X679">
        <v>201907</v>
      </c>
      <c r="Y679">
        <v>2019</v>
      </c>
    </row>
    <row r="680" spans="1:25" x14ac:dyDescent="0.25">
      <c r="A680" s="18">
        <v>43674</v>
      </c>
      <c r="B680" s="2">
        <v>209</v>
      </c>
      <c r="C680" s="4">
        <v>24.38</v>
      </c>
      <c r="D680" s="4">
        <v>5.53</v>
      </c>
      <c r="E680" s="4">
        <v>10.1</v>
      </c>
      <c r="F680" s="4">
        <v>19.7</v>
      </c>
      <c r="G680" s="4">
        <v>0.5</v>
      </c>
      <c r="H680" s="3">
        <v>99.4</v>
      </c>
      <c r="I680" s="3">
        <v>36.9</v>
      </c>
      <c r="J680" s="4">
        <v>1.3</v>
      </c>
      <c r="K680" s="4">
        <v>4.7</v>
      </c>
      <c r="L680" s="3">
        <v>0</v>
      </c>
      <c r="M680" s="3">
        <v>0</v>
      </c>
      <c r="N680" s="8">
        <v>-999</v>
      </c>
      <c r="O680" s="4">
        <v>13.7</v>
      </c>
      <c r="P680" s="4">
        <v>37.9</v>
      </c>
      <c r="Q680" s="4">
        <v>-2.1</v>
      </c>
      <c r="R680" s="4">
        <v>14.5</v>
      </c>
      <c r="S680" s="4">
        <v>12</v>
      </c>
      <c r="T680" s="19">
        <v>0.84699999999999998</v>
      </c>
      <c r="U680" s="19">
        <v>1.448</v>
      </c>
      <c r="V680" s="5">
        <f t="shared" si="23"/>
        <v>0</v>
      </c>
      <c r="W680" s="5">
        <f t="shared" si="22"/>
        <v>-999</v>
      </c>
      <c r="X680">
        <v>201907</v>
      </c>
      <c r="Y680">
        <v>2019</v>
      </c>
    </row>
    <row r="681" spans="1:25" x14ac:dyDescent="0.25">
      <c r="A681" s="18">
        <v>43675</v>
      </c>
      <c r="B681" s="2">
        <v>210</v>
      </c>
      <c r="C681" s="4">
        <v>25.37</v>
      </c>
      <c r="D681" s="4">
        <v>5.73</v>
      </c>
      <c r="E681" s="4">
        <v>14.2</v>
      </c>
      <c r="F681" s="4">
        <v>23.6</v>
      </c>
      <c r="G681" s="4">
        <v>1.9</v>
      </c>
      <c r="H681" s="3">
        <v>98.9</v>
      </c>
      <c r="I681" s="3">
        <v>22.8</v>
      </c>
      <c r="J681" s="4">
        <v>1</v>
      </c>
      <c r="K681" s="4">
        <v>4.5</v>
      </c>
      <c r="L681" s="3">
        <v>0</v>
      </c>
      <c r="M681" s="3">
        <v>0</v>
      </c>
      <c r="N681" s="8">
        <v>-999</v>
      </c>
      <c r="O681" s="4">
        <v>17.2</v>
      </c>
      <c r="P681" s="4">
        <v>39.799999999999997</v>
      </c>
      <c r="Q681" s="4">
        <v>-0.9</v>
      </c>
      <c r="R681" s="4">
        <v>16</v>
      </c>
      <c r="S681" s="4">
        <v>12</v>
      </c>
      <c r="T681" s="19">
        <v>0.66400000000000003</v>
      </c>
      <c r="U681" s="19">
        <v>2.2480000000000002</v>
      </c>
      <c r="V681" s="5">
        <f t="shared" si="23"/>
        <v>0</v>
      </c>
      <c r="W681" s="5">
        <f t="shared" si="22"/>
        <v>-999</v>
      </c>
      <c r="X681">
        <v>201907</v>
      </c>
      <c r="Y681">
        <v>2019</v>
      </c>
    </row>
    <row r="682" spans="1:25" x14ac:dyDescent="0.25">
      <c r="A682" s="18">
        <v>43676</v>
      </c>
      <c r="B682" s="2">
        <v>211</v>
      </c>
      <c r="C682" s="4">
        <v>24.67</v>
      </c>
      <c r="D682" s="4">
        <v>5.57</v>
      </c>
      <c r="E682" s="4">
        <v>12.9</v>
      </c>
      <c r="F682" s="4">
        <v>21.2</v>
      </c>
      <c r="G682" s="4">
        <v>3.4</v>
      </c>
      <c r="H682" s="3">
        <v>96</v>
      </c>
      <c r="I682" s="3">
        <v>26.2</v>
      </c>
      <c r="J682" s="4">
        <v>1.5</v>
      </c>
      <c r="K682" s="4">
        <v>5</v>
      </c>
      <c r="L682" s="3">
        <v>0</v>
      </c>
      <c r="M682" s="3">
        <v>0</v>
      </c>
      <c r="N682" s="8">
        <v>-999</v>
      </c>
      <c r="O682" s="4">
        <v>16.399999999999999</v>
      </c>
      <c r="P682" s="4">
        <v>37.6</v>
      </c>
      <c r="Q682" s="4">
        <v>0</v>
      </c>
      <c r="R682" s="4">
        <v>16.2</v>
      </c>
      <c r="S682" s="4">
        <v>12.3</v>
      </c>
      <c r="T682" s="19">
        <v>0.65900000000000003</v>
      </c>
      <c r="U682" s="19">
        <v>1.8580000000000001</v>
      </c>
      <c r="V682" s="5">
        <f t="shared" si="23"/>
        <v>0</v>
      </c>
      <c r="W682" s="5">
        <f t="shared" si="22"/>
        <v>-999</v>
      </c>
      <c r="X682">
        <v>201907</v>
      </c>
      <c r="Y682">
        <v>2019</v>
      </c>
    </row>
    <row r="683" spans="1:25" x14ac:dyDescent="0.25">
      <c r="A683" s="18">
        <v>43677</v>
      </c>
      <c r="B683" s="2">
        <v>212</v>
      </c>
      <c r="C683" s="4">
        <v>23.25</v>
      </c>
      <c r="D683" s="4">
        <v>5.28</v>
      </c>
      <c r="E683" s="4">
        <v>12.3</v>
      </c>
      <c r="F683" s="4">
        <v>22.7</v>
      </c>
      <c r="G683" s="4">
        <v>1.2</v>
      </c>
      <c r="H683" s="3">
        <v>99</v>
      </c>
      <c r="I683" s="3">
        <v>34.1</v>
      </c>
      <c r="J683" s="4">
        <v>1</v>
      </c>
      <c r="K683" s="4">
        <v>4.5999999999999996</v>
      </c>
      <c r="L683" s="3">
        <v>0</v>
      </c>
      <c r="M683" s="3">
        <v>0</v>
      </c>
      <c r="N683" s="8">
        <v>-999</v>
      </c>
      <c r="O683" s="4">
        <v>15.7</v>
      </c>
      <c r="P683" s="4">
        <v>42.5</v>
      </c>
      <c r="Q683" s="4">
        <v>-1.6</v>
      </c>
      <c r="R683" s="4">
        <v>16</v>
      </c>
      <c r="S683" s="4">
        <v>12.5</v>
      </c>
      <c r="T683" s="19">
        <v>0.94099999999999995</v>
      </c>
      <c r="U683" s="19">
        <v>1.8180000000000001</v>
      </c>
      <c r="V683" s="5">
        <f t="shared" si="23"/>
        <v>0</v>
      </c>
      <c r="W683" s="5">
        <f t="shared" si="22"/>
        <v>-999</v>
      </c>
      <c r="X683">
        <v>201907</v>
      </c>
      <c r="Y683">
        <v>2019</v>
      </c>
    </row>
    <row r="684" spans="1:25" x14ac:dyDescent="0.25">
      <c r="A684" s="18">
        <v>43678</v>
      </c>
      <c r="B684" s="2">
        <v>213</v>
      </c>
      <c r="C684" s="4">
        <v>25.2</v>
      </c>
      <c r="D684" s="4">
        <v>5.86</v>
      </c>
      <c r="E684" s="4">
        <v>14.4</v>
      </c>
      <c r="F684" s="4">
        <v>23.8</v>
      </c>
      <c r="G684" s="4">
        <v>2.9</v>
      </c>
      <c r="H684" s="3">
        <v>99.1</v>
      </c>
      <c r="I684" s="3">
        <v>27.2</v>
      </c>
      <c r="J684" s="4">
        <v>1.1000000000000001</v>
      </c>
      <c r="K684" s="4">
        <v>4.4000000000000004</v>
      </c>
      <c r="L684" s="3">
        <v>0</v>
      </c>
      <c r="M684" s="3">
        <v>0</v>
      </c>
      <c r="N684" s="8">
        <v>-999</v>
      </c>
      <c r="O684" s="4">
        <v>16.899999999999999</v>
      </c>
      <c r="P684" s="4">
        <v>41.1</v>
      </c>
      <c r="Q684" s="4">
        <v>-0.1</v>
      </c>
      <c r="R684" s="4">
        <v>16.5</v>
      </c>
      <c r="S684" s="4">
        <v>12.6</v>
      </c>
      <c r="T684" s="19">
        <v>0.80200000000000005</v>
      </c>
      <c r="U684" s="19">
        <v>2.1459999999999999</v>
      </c>
      <c r="V684" s="5">
        <f t="shared" si="23"/>
        <v>0</v>
      </c>
      <c r="W684" s="5">
        <f t="shared" si="22"/>
        <v>-999</v>
      </c>
      <c r="X684">
        <v>201908</v>
      </c>
      <c r="Y684">
        <v>2019</v>
      </c>
    </row>
    <row r="685" spans="1:25" x14ac:dyDescent="0.25">
      <c r="A685" s="18">
        <v>43679</v>
      </c>
      <c r="B685" s="2">
        <v>214</v>
      </c>
      <c r="C685" s="4">
        <v>20.41</v>
      </c>
      <c r="D685" s="4">
        <v>4.79</v>
      </c>
      <c r="E685" s="4">
        <v>14.4</v>
      </c>
      <c r="F685" s="4">
        <v>21</v>
      </c>
      <c r="G685" s="4">
        <v>7.2</v>
      </c>
      <c r="H685" s="3">
        <v>85.3</v>
      </c>
      <c r="I685" s="3">
        <v>36.1</v>
      </c>
      <c r="J685" s="4">
        <v>1.8</v>
      </c>
      <c r="K685" s="4">
        <v>6.4</v>
      </c>
      <c r="L685" s="3">
        <v>0</v>
      </c>
      <c r="M685" s="3">
        <v>0</v>
      </c>
      <c r="N685" s="8">
        <v>-999</v>
      </c>
      <c r="O685" s="4">
        <v>16</v>
      </c>
      <c r="P685" s="4">
        <v>38.1</v>
      </c>
      <c r="Q685" s="4">
        <v>0.4</v>
      </c>
      <c r="R685" s="4">
        <v>16.2</v>
      </c>
      <c r="S685" s="4">
        <v>12.7</v>
      </c>
      <c r="T685" s="19">
        <v>0.89800000000000002</v>
      </c>
      <c r="U685" s="19">
        <v>1.589</v>
      </c>
      <c r="V685" s="5">
        <f t="shared" si="23"/>
        <v>0</v>
      </c>
      <c r="W685" s="5">
        <f t="shared" si="22"/>
        <v>-999</v>
      </c>
      <c r="X685">
        <v>201908</v>
      </c>
      <c r="Y685">
        <v>2019</v>
      </c>
    </row>
    <row r="686" spans="1:25" x14ac:dyDescent="0.25">
      <c r="A686" s="18">
        <v>43680</v>
      </c>
      <c r="B686" s="2">
        <v>215</v>
      </c>
      <c r="C686" s="4">
        <v>22.92</v>
      </c>
      <c r="D686" s="4">
        <v>5.34</v>
      </c>
      <c r="E686" s="4">
        <v>9.3000000000000007</v>
      </c>
      <c r="F686" s="4">
        <v>17.399999999999999</v>
      </c>
      <c r="G686" s="4">
        <v>-0.3</v>
      </c>
      <c r="H686" s="3">
        <v>98.1</v>
      </c>
      <c r="I686" s="3">
        <v>36.799999999999997</v>
      </c>
      <c r="J686" s="4">
        <v>1.5</v>
      </c>
      <c r="K686" s="4">
        <v>5.3</v>
      </c>
      <c r="L686" s="3">
        <v>0</v>
      </c>
      <c r="M686" s="3">
        <v>0</v>
      </c>
      <c r="N686" s="8">
        <v>-999</v>
      </c>
      <c r="O686" s="4">
        <v>12.3</v>
      </c>
      <c r="P686" s="4">
        <v>36.200000000000003</v>
      </c>
      <c r="Q686" s="4">
        <v>-3.7</v>
      </c>
      <c r="R686" s="4">
        <v>14.5</v>
      </c>
      <c r="S686" s="4">
        <v>12.7</v>
      </c>
      <c r="T686" s="19">
        <v>0.73099999999999998</v>
      </c>
      <c r="U686" s="19">
        <v>1.256</v>
      </c>
      <c r="V686" s="5">
        <f t="shared" si="23"/>
        <v>0</v>
      </c>
      <c r="W686" s="5">
        <f t="shared" si="22"/>
        <v>-999</v>
      </c>
      <c r="X686">
        <v>201908</v>
      </c>
      <c r="Y686">
        <v>2019</v>
      </c>
    </row>
    <row r="687" spans="1:25" x14ac:dyDescent="0.25">
      <c r="A687" s="18">
        <v>43681</v>
      </c>
      <c r="B687" s="2">
        <v>216</v>
      </c>
      <c r="C687" s="4">
        <v>26.76</v>
      </c>
      <c r="D687" s="4">
        <v>6.22</v>
      </c>
      <c r="E687" s="4">
        <v>10.8</v>
      </c>
      <c r="F687" s="4">
        <v>20</v>
      </c>
      <c r="G687" s="4">
        <v>0</v>
      </c>
      <c r="H687" s="3">
        <v>99.5</v>
      </c>
      <c r="I687" s="3">
        <v>23.3</v>
      </c>
      <c r="J687" s="4">
        <v>1.4</v>
      </c>
      <c r="K687" s="4">
        <v>5</v>
      </c>
      <c r="L687" s="3">
        <v>0</v>
      </c>
      <c r="M687" s="3">
        <v>0</v>
      </c>
      <c r="N687" s="8">
        <v>-999</v>
      </c>
      <c r="O687" s="4">
        <v>14.2</v>
      </c>
      <c r="P687" s="4">
        <v>37.6</v>
      </c>
      <c r="Q687" s="4">
        <v>-3.7</v>
      </c>
      <c r="R687" s="4">
        <v>14.7</v>
      </c>
      <c r="S687" s="4">
        <v>12.5</v>
      </c>
      <c r="T687" s="19">
        <v>0.54500000000000004</v>
      </c>
      <c r="U687" s="19">
        <v>1.7929999999999999</v>
      </c>
      <c r="V687" s="5">
        <f t="shared" si="23"/>
        <v>0</v>
      </c>
      <c r="W687" s="5">
        <f t="shared" si="22"/>
        <v>-999</v>
      </c>
      <c r="X687">
        <v>201908</v>
      </c>
      <c r="Y687">
        <v>2019</v>
      </c>
    </row>
    <row r="688" spans="1:25" x14ac:dyDescent="0.25">
      <c r="A688" s="18">
        <v>43682</v>
      </c>
      <c r="B688" s="2">
        <v>217</v>
      </c>
      <c r="C688" s="4">
        <v>26.16</v>
      </c>
      <c r="D688" s="4">
        <v>6.09</v>
      </c>
      <c r="E688" s="4">
        <v>14.3</v>
      </c>
      <c r="F688" s="4">
        <v>24.8</v>
      </c>
      <c r="G688" s="4">
        <v>2</v>
      </c>
      <c r="H688" s="3">
        <v>98.7</v>
      </c>
      <c r="I688" s="3">
        <v>28.6</v>
      </c>
      <c r="J688" s="4">
        <v>1</v>
      </c>
      <c r="K688" s="4">
        <v>5.4</v>
      </c>
      <c r="L688" s="3">
        <v>0</v>
      </c>
      <c r="M688" s="3">
        <v>0</v>
      </c>
      <c r="N688" s="8">
        <v>-999</v>
      </c>
      <c r="O688" s="4">
        <v>17.3</v>
      </c>
      <c r="P688" s="4">
        <v>41.7</v>
      </c>
      <c r="Q688" s="4">
        <v>-2.1</v>
      </c>
      <c r="R688" s="4">
        <v>16.2</v>
      </c>
      <c r="S688" s="4">
        <v>12.5</v>
      </c>
      <c r="T688" s="19">
        <v>0.89500000000000002</v>
      </c>
      <c r="U688" s="19">
        <v>2.2349999999999999</v>
      </c>
      <c r="V688" s="5">
        <f t="shared" si="23"/>
        <v>0</v>
      </c>
      <c r="W688" s="5">
        <f t="shared" si="22"/>
        <v>-999</v>
      </c>
      <c r="X688">
        <v>201908</v>
      </c>
      <c r="Y688">
        <v>2019</v>
      </c>
    </row>
    <row r="689" spans="1:25" x14ac:dyDescent="0.25">
      <c r="A689" s="18">
        <v>43683</v>
      </c>
      <c r="B689" s="2">
        <v>218</v>
      </c>
      <c r="C689" s="4">
        <v>26.9</v>
      </c>
      <c r="D689" s="4">
        <v>6.36</v>
      </c>
      <c r="E689" s="4">
        <v>16.2</v>
      </c>
      <c r="F689" s="4">
        <v>27</v>
      </c>
      <c r="G689" s="4">
        <v>3.4</v>
      </c>
      <c r="H689" s="3">
        <v>98.3</v>
      </c>
      <c r="I689" s="3">
        <v>9</v>
      </c>
      <c r="J689" s="4">
        <v>1.2</v>
      </c>
      <c r="K689" s="4">
        <v>5.2</v>
      </c>
      <c r="L689" s="3">
        <v>0</v>
      </c>
      <c r="M689" s="3">
        <v>0</v>
      </c>
      <c r="N689" s="8">
        <v>-999</v>
      </c>
      <c r="O689" s="4">
        <v>18.100000000000001</v>
      </c>
      <c r="P689" s="4">
        <v>43.4</v>
      </c>
      <c r="Q689" s="4">
        <v>-1.3</v>
      </c>
      <c r="R689" s="4">
        <v>17.100000000000001</v>
      </c>
      <c r="S689" s="4">
        <v>12.7</v>
      </c>
      <c r="T689" s="19">
        <v>0.32100000000000001</v>
      </c>
      <c r="U689" s="19">
        <v>3.2440000000000002</v>
      </c>
      <c r="V689" s="5">
        <f t="shared" si="23"/>
        <v>0</v>
      </c>
      <c r="W689" s="5">
        <f t="shared" si="22"/>
        <v>-999</v>
      </c>
      <c r="X689">
        <v>201908</v>
      </c>
      <c r="Y689">
        <v>2019</v>
      </c>
    </row>
    <row r="690" spans="1:25" x14ac:dyDescent="0.25">
      <c r="A690" s="18">
        <v>43684</v>
      </c>
      <c r="B690" s="2">
        <v>219</v>
      </c>
      <c r="C690" s="4">
        <v>26.77</v>
      </c>
      <c r="D690" s="4">
        <v>6.35</v>
      </c>
      <c r="E690" s="4">
        <v>16.899999999999999</v>
      </c>
      <c r="F690" s="4">
        <v>27.5</v>
      </c>
      <c r="G690" s="4">
        <v>2.1</v>
      </c>
      <c r="H690" s="3">
        <v>88.3</v>
      </c>
      <c r="I690" s="3">
        <v>12.7</v>
      </c>
      <c r="J690" s="4">
        <v>1.5</v>
      </c>
      <c r="K690" s="4">
        <v>5.6</v>
      </c>
      <c r="L690" s="3">
        <v>0</v>
      </c>
      <c r="M690" s="3">
        <v>0</v>
      </c>
      <c r="N690" s="8">
        <v>-999</v>
      </c>
      <c r="O690" s="4">
        <v>18.399999999999999</v>
      </c>
      <c r="P690" s="4">
        <v>43.7</v>
      </c>
      <c r="Q690" s="4">
        <v>-2.2999999999999998</v>
      </c>
      <c r="R690" s="4">
        <v>17.100000000000001</v>
      </c>
      <c r="S690" s="4">
        <v>12.9</v>
      </c>
      <c r="T690" s="19">
        <v>0.46600000000000003</v>
      </c>
      <c r="U690" s="19">
        <v>3.2040000000000002</v>
      </c>
      <c r="V690" s="5">
        <f t="shared" si="23"/>
        <v>0</v>
      </c>
      <c r="W690" s="5">
        <f t="shared" si="22"/>
        <v>-999</v>
      </c>
      <c r="X690">
        <v>201908</v>
      </c>
      <c r="Y690">
        <v>2019</v>
      </c>
    </row>
    <row r="691" spans="1:25" x14ac:dyDescent="0.25">
      <c r="A691" s="18">
        <v>43685</v>
      </c>
      <c r="B691" s="2">
        <v>220</v>
      </c>
      <c r="C691" s="4">
        <v>26.36</v>
      </c>
      <c r="D691" s="4">
        <v>6.26</v>
      </c>
      <c r="E691" s="4">
        <v>17.8</v>
      </c>
      <c r="F691" s="4">
        <v>26.6</v>
      </c>
      <c r="G691" s="4">
        <v>5.3</v>
      </c>
      <c r="H691" s="3">
        <v>78.7</v>
      </c>
      <c r="I691" s="3">
        <v>15.5</v>
      </c>
      <c r="J691" s="4">
        <v>1.5</v>
      </c>
      <c r="K691" s="4">
        <v>5.7</v>
      </c>
      <c r="L691" s="3">
        <v>0</v>
      </c>
      <c r="M691" s="3">
        <v>0</v>
      </c>
      <c r="N691" s="8">
        <v>-999</v>
      </c>
      <c r="O691" s="4">
        <v>19.100000000000001</v>
      </c>
      <c r="P691" s="4">
        <v>42.9</v>
      </c>
      <c r="Q691" s="4">
        <v>-1.3</v>
      </c>
      <c r="R691" s="4">
        <v>17.8</v>
      </c>
      <c r="S691" s="4">
        <v>13.1</v>
      </c>
      <c r="T691" s="19">
        <v>0.54</v>
      </c>
      <c r="U691" s="19">
        <v>2.9420000000000002</v>
      </c>
      <c r="V691" s="5">
        <f t="shared" si="23"/>
        <v>0</v>
      </c>
      <c r="W691" s="5">
        <f t="shared" si="22"/>
        <v>-999</v>
      </c>
      <c r="X691">
        <v>201908</v>
      </c>
      <c r="Y691">
        <v>2019</v>
      </c>
    </row>
    <row r="692" spans="1:25" x14ac:dyDescent="0.25">
      <c r="A692" s="18">
        <v>43686</v>
      </c>
      <c r="B692" s="2">
        <v>221</v>
      </c>
      <c r="C692" s="4">
        <v>20.91</v>
      </c>
      <c r="D692" s="4">
        <v>4.97</v>
      </c>
      <c r="E692" s="4">
        <v>16.7</v>
      </c>
      <c r="F692" s="4">
        <v>23.8</v>
      </c>
      <c r="G692" s="4">
        <v>6.7</v>
      </c>
      <c r="H692" s="3">
        <v>85.7</v>
      </c>
      <c r="I692" s="3">
        <v>31.1</v>
      </c>
      <c r="J692" s="4">
        <v>1.2</v>
      </c>
      <c r="K692" s="4">
        <v>5</v>
      </c>
      <c r="L692" s="3">
        <v>0</v>
      </c>
      <c r="M692" s="3">
        <v>0</v>
      </c>
      <c r="N692" s="8">
        <v>-999</v>
      </c>
      <c r="O692" s="4">
        <v>19.100000000000001</v>
      </c>
      <c r="P692" s="4">
        <v>40.6</v>
      </c>
      <c r="Q692" s="4">
        <v>1.8</v>
      </c>
      <c r="R692" s="4">
        <v>17.899999999999999</v>
      </c>
      <c r="S692" s="4">
        <v>13.3</v>
      </c>
      <c r="T692" s="19">
        <v>0.91700000000000004</v>
      </c>
      <c r="U692" s="19">
        <v>2.0310000000000001</v>
      </c>
      <c r="V692" s="5">
        <f t="shared" si="23"/>
        <v>0</v>
      </c>
      <c r="W692" s="5">
        <f t="shared" si="22"/>
        <v>-999</v>
      </c>
      <c r="X692">
        <v>201908</v>
      </c>
      <c r="Y692">
        <v>2019</v>
      </c>
    </row>
    <row r="693" spans="1:25" x14ac:dyDescent="0.25">
      <c r="A693" s="18">
        <v>43687</v>
      </c>
      <c r="B693" s="2">
        <v>222</v>
      </c>
      <c r="C693" s="4">
        <v>10.96</v>
      </c>
      <c r="D693" s="4">
        <v>2.39</v>
      </c>
      <c r="E693" s="4">
        <v>13.3</v>
      </c>
      <c r="F693" s="4">
        <v>18.899999999999999</v>
      </c>
      <c r="G693" s="4">
        <v>8.1999999999999993</v>
      </c>
      <c r="H693" s="3">
        <v>98.2</v>
      </c>
      <c r="I693" s="3">
        <v>50.8</v>
      </c>
      <c r="J693" s="4">
        <v>0.9</v>
      </c>
      <c r="K693" s="4">
        <v>4.3</v>
      </c>
      <c r="L693" s="3">
        <v>23.114000000000001</v>
      </c>
      <c r="M693" s="3">
        <v>0</v>
      </c>
      <c r="N693" s="8">
        <v>-999</v>
      </c>
      <c r="O693" s="4">
        <v>14.6</v>
      </c>
      <c r="P693" s="4">
        <v>27.5</v>
      </c>
      <c r="Q693" s="4">
        <v>5.9</v>
      </c>
      <c r="R693" s="4">
        <v>15.9</v>
      </c>
      <c r="S693" s="4">
        <v>13.4</v>
      </c>
      <c r="T693" s="19">
        <v>1.109</v>
      </c>
      <c r="U693" s="19">
        <v>1.0740000000000001</v>
      </c>
      <c r="V693" s="5">
        <f t="shared" si="23"/>
        <v>0</v>
      </c>
      <c r="W693" s="5">
        <f t="shared" si="22"/>
        <v>-999</v>
      </c>
      <c r="X693">
        <v>201908</v>
      </c>
      <c r="Y693">
        <v>2019</v>
      </c>
    </row>
    <row r="694" spans="1:25" x14ac:dyDescent="0.25">
      <c r="A694" s="18">
        <v>43688</v>
      </c>
      <c r="B694" s="2">
        <v>223</v>
      </c>
      <c r="C694" s="4">
        <v>7.07</v>
      </c>
      <c r="D694" s="4">
        <v>1.33</v>
      </c>
      <c r="E694" s="4">
        <v>9.6</v>
      </c>
      <c r="F694" s="4">
        <v>12.6</v>
      </c>
      <c r="G694" s="4">
        <v>7.9</v>
      </c>
      <c r="H694" s="3">
        <v>99.3</v>
      </c>
      <c r="I694" s="3">
        <v>74.5</v>
      </c>
      <c r="J694" s="4">
        <v>1.5</v>
      </c>
      <c r="K694" s="4">
        <v>5.8</v>
      </c>
      <c r="L694" s="3">
        <v>8.6359999999999992</v>
      </c>
      <c r="M694" s="3">
        <v>0</v>
      </c>
      <c r="N694" s="8">
        <v>-999</v>
      </c>
      <c r="O694" s="4">
        <v>10.9</v>
      </c>
      <c r="P694" s="4">
        <v>17.3</v>
      </c>
      <c r="Q694" s="4">
        <v>7.6</v>
      </c>
      <c r="R694" s="4">
        <v>12.9</v>
      </c>
      <c r="S694" s="4">
        <v>13.2</v>
      </c>
      <c r="T694" s="19">
        <v>1.087</v>
      </c>
      <c r="U694" s="19">
        <v>0.372</v>
      </c>
      <c r="V694" s="5">
        <f t="shared" si="23"/>
        <v>0</v>
      </c>
      <c r="W694" s="5">
        <f t="shared" si="22"/>
        <v>-999</v>
      </c>
      <c r="X694">
        <v>201908</v>
      </c>
      <c r="Y694">
        <v>2019</v>
      </c>
    </row>
    <row r="695" spans="1:25" x14ac:dyDescent="0.25">
      <c r="A695" s="18">
        <v>43689</v>
      </c>
      <c r="B695" s="2">
        <v>224</v>
      </c>
      <c r="C695" s="4">
        <v>21.73</v>
      </c>
      <c r="D695" s="4">
        <v>4.7300000000000004</v>
      </c>
      <c r="E695" s="4">
        <v>11.3</v>
      </c>
      <c r="F695" s="4">
        <v>19</v>
      </c>
      <c r="G695" s="4">
        <v>5.0999999999999996</v>
      </c>
      <c r="H695" s="3">
        <v>98.7</v>
      </c>
      <c r="I695" s="3">
        <v>35.1</v>
      </c>
      <c r="J695" s="4">
        <v>1.1000000000000001</v>
      </c>
      <c r="K695" s="4">
        <v>4.8</v>
      </c>
      <c r="L695" s="3">
        <v>0.254</v>
      </c>
      <c r="M695" s="3">
        <v>0</v>
      </c>
      <c r="N695" s="8">
        <v>-999</v>
      </c>
      <c r="O695" s="4">
        <v>13.6</v>
      </c>
      <c r="P695" s="4">
        <v>28.6</v>
      </c>
      <c r="Q695" s="4">
        <v>3.2</v>
      </c>
      <c r="R695" s="4">
        <v>14.3</v>
      </c>
      <c r="S695" s="4">
        <v>12.7</v>
      </c>
      <c r="T695" s="19">
        <v>0.77100000000000002</v>
      </c>
      <c r="U695" s="19">
        <v>1.4259999999999999</v>
      </c>
      <c r="V695" s="5">
        <f t="shared" si="23"/>
        <v>0</v>
      </c>
      <c r="W695" s="5">
        <f t="shared" si="22"/>
        <v>-999</v>
      </c>
      <c r="X695">
        <v>201908</v>
      </c>
      <c r="Y695">
        <v>2019</v>
      </c>
    </row>
    <row r="696" spans="1:25" x14ac:dyDescent="0.25">
      <c r="A696" s="18">
        <v>43690</v>
      </c>
      <c r="B696" s="2">
        <v>225</v>
      </c>
      <c r="C696" s="4">
        <v>14.1</v>
      </c>
      <c r="D696" s="4">
        <v>3.21</v>
      </c>
      <c r="E696" s="4">
        <v>10.199999999999999</v>
      </c>
      <c r="F696" s="4">
        <v>19</v>
      </c>
      <c r="G696" s="4">
        <v>2.2999999999999998</v>
      </c>
      <c r="H696" s="3">
        <v>99.6</v>
      </c>
      <c r="I696" s="3">
        <v>42.6</v>
      </c>
      <c r="J696" s="4">
        <v>0.7</v>
      </c>
      <c r="K696" s="4">
        <v>4.7</v>
      </c>
      <c r="L696" s="3">
        <v>5.5880000000000001</v>
      </c>
      <c r="M696" s="3">
        <v>0</v>
      </c>
      <c r="N696" s="8">
        <v>-999</v>
      </c>
      <c r="O696" s="4">
        <v>11</v>
      </c>
      <c r="P696" s="4">
        <v>29.5</v>
      </c>
      <c r="Q696" s="4">
        <v>-0.3</v>
      </c>
      <c r="R696" s="4">
        <v>12.8</v>
      </c>
      <c r="S696" s="4">
        <v>12.6</v>
      </c>
      <c r="T696" s="19">
        <v>0.93600000000000005</v>
      </c>
      <c r="U696" s="19">
        <v>1.2609999999999999</v>
      </c>
      <c r="V696" s="5">
        <f t="shared" si="23"/>
        <v>0</v>
      </c>
      <c r="W696" s="5">
        <f t="shared" si="22"/>
        <v>-999</v>
      </c>
      <c r="X696">
        <v>201908</v>
      </c>
      <c r="Y696">
        <v>2019</v>
      </c>
    </row>
    <row r="697" spans="1:25" x14ac:dyDescent="0.25">
      <c r="A697" s="18">
        <v>43691</v>
      </c>
      <c r="B697" s="2">
        <v>226</v>
      </c>
      <c r="C697" s="4">
        <v>22.94</v>
      </c>
      <c r="D697" s="4">
        <v>5.12</v>
      </c>
      <c r="E697" s="4">
        <v>11.3</v>
      </c>
      <c r="F697" s="4">
        <v>19.899999999999999</v>
      </c>
      <c r="G697" s="4">
        <v>3.6</v>
      </c>
      <c r="H697" s="3">
        <v>99.7</v>
      </c>
      <c r="I697" s="3">
        <v>34.200000000000003</v>
      </c>
      <c r="J697" s="4">
        <v>1</v>
      </c>
      <c r="K697" s="4">
        <v>5.6</v>
      </c>
      <c r="L697" s="3">
        <v>0</v>
      </c>
      <c r="M697" s="3">
        <v>0</v>
      </c>
      <c r="N697" s="8">
        <v>-999</v>
      </c>
      <c r="O697" s="4">
        <v>12.6</v>
      </c>
      <c r="P697" s="4">
        <v>30.6</v>
      </c>
      <c r="Q697" s="4">
        <v>1.5</v>
      </c>
      <c r="R697" s="4">
        <v>13.5</v>
      </c>
      <c r="S697" s="4">
        <v>12.3</v>
      </c>
      <c r="T697" s="19">
        <v>0.79500000000000004</v>
      </c>
      <c r="U697" s="19">
        <v>1.5289999999999999</v>
      </c>
      <c r="V697" s="5">
        <f t="shared" si="23"/>
        <v>0</v>
      </c>
      <c r="W697" s="5">
        <f t="shared" si="22"/>
        <v>-999</v>
      </c>
      <c r="X697">
        <v>201908</v>
      </c>
      <c r="Y697">
        <v>2019</v>
      </c>
    </row>
    <row r="698" spans="1:25" x14ac:dyDescent="0.25">
      <c r="A698" s="18">
        <v>43692</v>
      </c>
      <c r="B698" s="2">
        <v>227</v>
      </c>
      <c r="C698" s="4">
        <v>21.29</v>
      </c>
      <c r="D698" s="4">
        <v>4.9400000000000004</v>
      </c>
      <c r="E698" s="4">
        <v>11.5</v>
      </c>
      <c r="F698" s="4">
        <v>20.9</v>
      </c>
      <c r="G698" s="4">
        <v>2.5</v>
      </c>
      <c r="H698" s="3">
        <v>99.8</v>
      </c>
      <c r="I698" s="3">
        <v>35.700000000000003</v>
      </c>
      <c r="J698" s="4">
        <v>1.1000000000000001</v>
      </c>
      <c r="K698" s="4">
        <v>5.0999999999999996</v>
      </c>
      <c r="L698" s="3">
        <v>0</v>
      </c>
      <c r="M698" s="3">
        <v>0</v>
      </c>
      <c r="N698" s="8">
        <v>-999</v>
      </c>
      <c r="O698" s="4">
        <v>12.7</v>
      </c>
      <c r="P698" s="4">
        <v>35.299999999999997</v>
      </c>
      <c r="Q698" s="4">
        <v>-0.5</v>
      </c>
      <c r="R698" s="4">
        <v>13.6</v>
      </c>
      <c r="S698" s="4">
        <v>12.3</v>
      </c>
      <c r="T698" s="19">
        <v>0.88200000000000001</v>
      </c>
      <c r="U698" s="19">
        <v>1.589</v>
      </c>
      <c r="V698" s="5">
        <f t="shared" si="23"/>
        <v>0</v>
      </c>
      <c r="W698" s="5">
        <f t="shared" si="22"/>
        <v>-999</v>
      </c>
      <c r="X698">
        <v>201908</v>
      </c>
      <c r="Y698">
        <v>2019</v>
      </c>
    </row>
    <row r="699" spans="1:25" x14ac:dyDescent="0.25">
      <c r="A699" s="18">
        <v>43693</v>
      </c>
      <c r="B699" s="2">
        <v>228</v>
      </c>
      <c r="C699" s="4">
        <v>8.81</v>
      </c>
      <c r="D699" s="4">
        <v>1.98</v>
      </c>
      <c r="E699" s="4">
        <v>10.5</v>
      </c>
      <c r="F699" s="4">
        <v>15.5</v>
      </c>
      <c r="G699" s="4">
        <v>3</v>
      </c>
      <c r="H699" s="3">
        <v>98.6</v>
      </c>
      <c r="I699" s="3">
        <v>55.4</v>
      </c>
      <c r="J699" s="4">
        <v>1.5</v>
      </c>
      <c r="K699" s="4">
        <v>4.2</v>
      </c>
      <c r="L699" s="3">
        <v>0.254</v>
      </c>
      <c r="M699" s="3">
        <v>0</v>
      </c>
      <c r="N699" s="8">
        <v>-999</v>
      </c>
      <c r="O699" s="4">
        <v>11.1</v>
      </c>
      <c r="P699" s="4">
        <v>28.4</v>
      </c>
      <c r="Q699" s="4">
        <v>0.4</v>
      </c>
      <c r="R699" s="4">
        <v>11.8</v>
      </c>
      <c r="S699" s="4">
        <v>12.3</v>
      </c>
      <c r="T699" s="19">
        <v>0.97499999999999998</v>
      </c>
      <c r="U699" s="19">
        <v>0.78500000000000003</v>
      </c>
      <c r="V699" s="5">
        <f t="shared" si="23"/>
        <v>0</v>
      </c>
      <c r="W699" s="5">
        <f t="shared" si="22"/>
        <v>-999</v>
      </c>
      <c r="X699">
        <v>201908</v>
      </c>
      <c r="Y699">
        <v>2019</v>
      </c>
    </row>
    <row r="700" spans="1:25" x14ac:dyDescent="0.25">
      <c r="A700" s="18">
        <v>43694</v>
      </c>
      <c r="B700" s="2">
        <v>229</v>
      </c>
      <c r="C700" s="4">
        <v>18.32</v>
      </c>
      <c r="D700" s="4">
        <v>4.21</v>
      </c>
      <c r="E700" s="4">
        <v>10.4</v>
      </c>
      <c r="F700" s="4">
        <v>17.8</v>
      </c>
      <c r="G700" s="4">
        <v>1.4</v>
      </c>
      <c r="H700" s="3">
        <v>98.7</v>
      </c>
      <c r="I700" s="3">
        <v>41.1</v>
      </c>
      <c r="J700" s="4">
        <v>1.8</v>
      </c>
      <c r="K700" s="4">
        <v>6.1</v>
      </c>
      <c r="L700" s="3">
        <v>0</v>
      </c>
      <c r="M700" s="3">
        <v>0</v>
      </c>
      <c r="N700" s="8">
        <v>-999</v>
      </c>
      <c r="O700" s="4">
        <v>12</v>
      </c>
      <c r="P700" s="4">
        <v>33.4</v>
      </c>
      <c r="Q700" s="4">
        <v>-1.1000000000000001</v>
      </c>
      <c r="R700" s="4">
        <v>12.7</v>
      </c>
      <c r="S700" s="4">
        <v>12.1</v>
      </c>
      <c r="T700" s="19">
        <v>0.83699999999999997</v>
      </c>
      <c r="U700" s="19">
        <v>1.2</v>
      </c>
      <c r="V700" s="5">
        <f t="shared" si="23"/>
        <v>0</v>
      </c>
      <c r="W700" s="5">
        <f t="shared" si="22"/>
        <v>-999</v>
      </c>
      <c r="X700">
        <v>201908</v>
      </c>
      <c r="Y700">
        <v>2019</v>
      </c>
    </row>
    <row r="701" spans="1:25" x14ac:dyDescent="0.25">
      <c r="A701" s="18">
        <v>43695</v>
      </c>
      <c r="B701" s="2">
        <v>230</v>
      </c>
      <c r="C701" s="4">
        <v>24.38</v>
      </c>
      <c r="D701" s="4">
        <v>5.67</v>
      </c>
      <c r="E701" s="4">
        <v>12.7</v>
      </c>
      <c r="F701" s="4">
        <v>22.2</v>
      </c>
      <c r="G701" s="4">
        <v>0.1</v>
      </c>
      <c r="H701" s="3">
        <v>99.2</v>
      </c>
      <c r="I701" s="3">
        <v>31.9</v>
      </c>
      <c r="J701" s="4">
        <v>1.3</v>
      </c>
      <c r="K701" s="4">
        <v>4.9000000000000004</v>
      </c>
      <c r="L701" s="3">
        <v>0</v>
      </c>
      <c r="M701" s="3">
        <v>0</v>
      </c>
      <c r="N701" s="8">
        <v>-999</v>
      </c>
      <c r="O701" s="4">
        <v>14.1</v>
      </c>
      <c r="P701" s="4">
        <v>35</v>
      </c>
      <c r="Q701" s="4">
        <v>-2.8</v>
      </c>
      <c r="R701" s="4">
        <v>14.1</v>
      </c>
      <c r="S701" s="4">
        <v>11.9</v>
      </c>
      <c r="T701" s="19">
        <v>0.85399999999999998</v>
      </c>
      <c r="U701" s="19">
        <v>1.8220000000000001</v>
      </c>
      <c r="V701" s="5">
        <f t="shared" si="23"/>
        <v>0</v>
      </c>
      <c r="W701" s="5">
        <f t="shared" si="22"/>
        <v>-999</v>
      </c>
      <c r="X701">
        <v>201908</v>
      </c>
      <c r="Y701">
        <v>2019</v>
      </c>
    </row>
    <row r="702" spans="1:25" x14ac:dyDescent="0.25">
      <c r="A702" s="18">
        <v>43696</v>
      </c>
      <c r="B702" s="2">
        <v>231</v>
      </c>
      <c r="C702" s="4">
        <v>23.49</v>
      </c>
      <c r="D702" s="4">
        <v>5.55</v>
      </c>
      <c r="E702" s="4">
        <v>12.2</v>
      </c>
      <c r="F702" s="4">
        <v>20.9</v>
      </c>
      <c r="G702" s="4">
        <v>3.1</v>
      </c>
      <c r="H702" s="3">
        <v>93.1</v>
      </c>
      <c r="I702" s="3">
        <v>28.7</v>
      </c>
      <c r="J702" s="4">
        <v>1.4</v>
      </c>
      <c r="K702" s="4">
        <v>4.5</v>
      </c>
      <c r="L702" s="3">
        <v>0</v>
      </c>
      <c r="M702" s="3">
        <v>0</v>
      </c>
      <c r="N702" s="8">
        <v>-999</v>
      </c>
      <c r="O702" s="4">
        <v>13.9</v>
      </c>
      <c r="P702" s="4">
        <v>35.6</v>
      </c>
      <c r="Q702" s="4">
        <v>-0.9</v>
      </c>
      <c r="R702" s="4">
        <v>14.7</v>
      </c>
      <c r="S702" s="4">
        <v>12</v>
      </c>
      <c r="T702" s="19">
        <v>0.70899999999999996</v>
      </c>
      <c r="U702" s="19">
        <v>1.762</v>
      </c>
      <c r="V702" s="5">
        <f t="shared" si="23"/>
        <v>0</v>
      </c>
      <c r="W702" s="5">
        <f t="shared" si="22"/>
        <v>-999</v>
      </c>
      <c r="X702">
        <v>201908</v>
      </c>
      <c r="Y702">
        <v>2019</v>
      </c>
    </row>
    <row r="703" spans="1:25" x14ac:dyDescent="0.25">
      <c r="A703" s="18">
        <v>43697</v>
      </c>
      <c r="B703" s="2">
        <v>232</v>
      </c>
      <c r="C703" s="4">
        <v>22.44</v>
      </c>
      <c r="D703" s="4">
        <v>5.28</v>
      </c>
      <c r="E703" s="4">
        <v>14.4</v>
      </c>
      <c r="F703" s="4">
        <v>24.7</v>
      </c>
      <c r="G703" s="4">
        <v>2.1</v>
      </c>
      <c r="H703" s="3">
        <v>97</v>
      </c>
      <c r="I703" s="3">
        <v>27.4</v>
      </c>
      <c r="J703" s="4">
        <v>1.1000000000000001</v>
      </c>
      <c r="K703" s="4">
        <v>4.5999999999999996</v>
      </c>
      <c r="L703" s="3">
        <v>0</v>
      </c>
      <c r="M703" s="3">
        <v>0</v>
      </c>
      <c r="N703" s="8">
        <v>-999</v>
      </c>
      <c r="O703" s="4">
        <v>15.8</v>
      </c>
      <c r="P703" s="4">
        <v>39.4</v>
      </c>
      <c r="Q703" s="4">
        <v>-1.3</v>
      </c>
      <c r="R703" s="4">
        <v>15.3</v>
      </c>
      <c r="S703" s="4">
        <v>12.2</v>
      </c>
      <c r="T703" s="19">
        <v>0.85199999999999998</v>
      </c>
      <c r="U703" s="19">
        <v>2.2589999999999999</v>
      </c>
      <c r="V703" s="5">
        <f t="shared" si="23"/>
        <v>0</v>
      </c>
      <c r="W703" s="5">
        <f t="shared" si="22"/>
        <v>-999</v>
      </c>
      <c r="X703">
        <v>201908</v>
      </c>
      <c r="Y703">
        <v>2019</v>
      </c>
    </row>
    <row r="704" spans="1:25" x14ac:dyDescent="0.25">
      <c r="A704" s="18">
        <v>43698</v>
      </c>
      <c r="B704" s="2">
        <v>233</v>
      </c>
      <c r="C704" s="4">
        <v>10.83</v>
      </c>
      <c r="D704" s="4">
        <v>2.52</v>
      </c>
      <c r="E704" s="4">
        <v>12.6</v>
      </c>
      <c r="F704" s="4">
        <v>21.3</v>
      </c>
      <c r="G704" s="4">
        <v>4.7</v>
      </c>
      <c r="H704" s="3">
        <v>97.7</v>
      </c>
      <c r="I704" s="3">
        <v>32.799999999999997</v>
      </c>
      <c r="J704" s="4">
        <v>0.8</v>
      </c>
      <c r="K704" s="4">
        <v>4.0999999999999996</v>
      </c>
      <c r="L704" s="3">
        <v>0.50800000000000001</v>
      </c>
      <c r="M704" s="3">
        <v>0</v>
      </c>
      <c r="N704" s="8">
        <v>-999</v>
      </c>
      <c r="O704" s="4">
        <v>12.2</v>
      </c>
      <c r="P704" s="4">
        <v>31.7</v>
      </c>
      <c r="Q704" s="4">
        <v>0.1</v>
      </c>
      <c r="R704" s="4">
        <v>13.8</v>
      </c>
      <c r="S704" s="4">
        <v>12.4</v>
      </c>
      <c r="T704" s="19">
        <v>0.83099999999999996</v>
      </c>
      <c r="U704" s="19">
        <v>1.702</v>
      </c>
      <c r="V704" s="5">
        <f t="shared" si="23"/>
        <v>0</v>
      </c>
      <c r="W704" s="5">
        <f t="shared" si="22"/>
        <v>-999</v>
      </c>
      <c r="X704">
        <v>201908</v>
      </c>
      <c r="Y704">
        <v>2019</v>
      </c>
    </row>
    <row r="705" spans="1:25" x14ac:dyDescent="0.25">
      <c r="A705" s="18">
        <v>43699</v>
      </c>
      <c r="B705" s="2">
        <v>234</v>
      </c>
      <c r="C705" s="4">
        <v>22.87</v>
      </c>
      <c r="D705" s="4">
        <v>5.33</v>
      </c>
      <c r="E705" s="4">
        <v>8.9</v>
      </c>
      <c r="F705" s="4">
        <v>17.2</v>
      </c>
      <c r="G705" s="4">
        <v>0.2</v>
      </c>
      <c r="H705" s="3">
        <v>99.2</v>
      </c>
      <c r="I705" s="3">
        <v>37.6</v>
      </c>
      <c r="J705" s="4">
        <v>1.5</v>
      </c>
      <c r="K705" s="4">
        <v>6.6</v>
      </c>
      <c r="L705" s="3">
        <v>0</v>
      </c>
      <c r="M705" s="3">
        <v>0</v>
      </c>
      <c r="N705" s="8">
        <v>-999</v>
      </c>
      <c r="O705" s="4">
        <v>11.3</v>
      </c>
      <c r="P705" s="4">
        <v>31.8</v>
      </c>
      <c r="Q705" s="4">
        <v>-2.7</v>
      </c>
      <c r="R705" s="4">
        <v>13.3</v>
      </c>
      <c r="S705" s="4">
        <v>12.2</v>
      </c>
      <c r="T705" s="19">
        <v>0.73799999999999999</v>
      </c>
      <c r="U705" s="19">
        <v>1.224</v>
      </c>
      <c r="V705" s="5">
        <f t="shared" si="23"/>
        <v>0</v>
      </c>
      <c r="W705" s="5">
        <f t="shared" si="22"/>
        <v>-999</v>
      </c>
      <c r="X705">
        <v>201908</v>
      </c>
      <c r="Y705">
        <v>2019</v>
      </c>
    </row>
    <row r="706" spans="1:25" x14ac:dyDescent="0.25">
      <c r="A706" s="18">
        <v>43700</v>
      </c>
      <c r="B706" s="2">
        <v>235</v>
      </c>
      <c r="C706" s="4">
        <v>8.24</v>
      </c>
      <c r="D706" s="4">
        <v>1.85</v>
      </c>
      <c r="E706" s="4">
        <v>8.4</v>
      </c>
      <c r="F706" s="4">
        <v>16.100000000000001</v>
      </c>
      <c r="G706" s="4">
        <v>1.3</v>
      </c>
      <c r="H706" s="3">
        <v>99.2</v>
      </c>
      <c r="I706" s="3">
        <v>50</v>
      </c>
      <c r="J706" s="4">
        <v>0.6</v>
      </c>
      <c r="K706" s="4">
        <v>3.9</v>
      </c>
      <c r="L706" s="3">
        <v>1.016</v>
      </c>
      <c r="M706" s="3">
        <v>0</v>
      </c>
      <c r="N706" s="8">
        <v>-999</v>
      </c>
      <c r="O706" s="4">
        <v>8.5</v>
      </c>
      <c r="P706" s="4">
        <v>22.7</v>
      </c>
      <c r="Q706" s="4">
        <v>-1.4</v>
      </c>
      <c r="R706" s="4">
        <v>11.1</v>
      </c>
      <c r="S706" s="4">
        <v>12.1</v>
      </c>
      <c r="T706" s="19">
        <v>0.91500000000000004</v>
      </c>
      <c r="U706" s="19">
        <v>0.91500000000000004</v>
      </c>
      <c r="V706" s="5">
        <f t="shared" si="23"/>
        <v>0</v>
      </c>
      <c r="W706" s="5">
        <f t="shared" si="22"/>
        <v>-999</v>
      </c>
      <c r="X706">
        <v>201908</v>
      </c>
      <c r="Y706">
        <v>2019</v>
      </c>
    </row>
    <row r="707" spans="1:25" x14ac:dyDescent="0.25">
      <c r="A707" s="18">
        <v>43701</v>
      </c>
      <c r="B707" s="2">
        <v>236</v>
      </c>
      <c r="C707" s="4">
        <v>21.56</v>
      </c>
      <c r="D707" s="4">
        <v>5.05</v>
      </c>
      <c r="E707" s="4">
        <v>9.5</v>
      </c>
      <c r="F707" s="4">
        <v>16.100000000000001</v>
      </c>
      <c r="G707" s="4">
        <v>0.6</v>
      </c>
      <c r="H707" s="3">
        <v>98.7</v>
      </c>
      <c r="I707" s="3">
        <v>42.9</v>
      </c>
      <c r="J707" s="4">
        <v>2.1</v>
      </c>
      <c r="K707" s="4">
        <v>7</v>
      </c>
      <c r="L707" s="3">
        <v>0</v>
      </c>
      <c r="M707" s="3">
        <v>0</v>
      </c>
      <c r="N707" s="8">
        <v>-999</v>
      </c>
      <c r="O707" s="4">
        <v>11.4</v>
      </c>
      <c r="P707" s="4">
        <v>32.1</v>
      </c>
      <c r="Q707" s="4">
        <v>-1.5</v>
      </c>
      <c r="R707" s="4">
        <v>12.1</v>
      </c>
      <c r="S707" s="4">
        <v>11.8</v>
      </c>
      <c r="T707" s="19">
        <v>0.78500000000000003</v>
      </c>
      <c r="U707" s="19">
        <v>1.0449999999999999</v>
      </c>
      <c r="V707" s="5">
        <f t="shared" si="23"/>
        <v>0</v>
      </c>
      <c r="W707" s="5">
        <f t="shared" si="22"/>
        <v>-999</v>
      </c>
      <c r="X707">
        <v>201908</v>
      </c>
      <c r="Y707">
        <v>2019</v>
      </c>
    </row>
    <row r="708" spans="1:25" x14ac:dyDescent="0.25">
      <c r="A708" s="18">
        <v>43702</v>
      </c>
      <c r="B708" s="2">
        <v>237</v>
      </c>
      <c r="C708" s="4">
        <v>14.64</v>
      </c>
      <c r="D708" s="4">
        <v>3.17</v>
      </c>
      <c r="E708" s="4">
        <v>7.3</v>
      </c>
      <c r="F708" s="4">
        <v>13.3</v>
      </c>
      <c r="G708" s="4">
        <v>0.1</v>
      </c>
      <c r="H708" s="3">
        <v>99.2</v>
      </c>
      <c r="I708" s="3">
        <v>54.4</v>
      </c>
      <c r="J708" s="4">
        <v>1.3</v>
      </c>
      <c r="K708" s="4">
        <v>5</v>
      </c>
      <c r="L708" s="3">
        <v>7.8739999999999997</v>
      </c>
      <c r="M708" s="3">
        <v>0</v>
      </c>
      <c r="N708" s="8">
        <v>-999</v>
      </c>
      <c r="O708" s="4">
        <v>9.1</v>
      </c>
      <c r="P708" s="4">
        <v>25.7</v>
      </c>
      <c r="Q708" s="4">
        <v>-1.3</v>
      </c>
      <c r="R708" s="4">
        <v>11.4</v>
      </c>
      <c r="S708" s="4">
        <v>11.7</v>
      </c>
      <c r="T708" s="19">
        <v>0.83099999999999996</v>
      </c>
      <c r="U708" s="19">
        <v>0.69599999999999995</v>
      </c>
      <c r="V708" s="5">
        <f t="shared" si="23"/>
        <v>0</v>
      </c>
      <c r="W708" s="5">
        <f t="shared" si="22"/>
        <v>-999</v>
      </c>
      <c r="X708">
        <v>201908</v>
      </c>
      <c r="Y708">
        <v>2019</v>
      </c>
    </row>
    <row r="709" spans="1:25" x14ac:dyDescent="0.25">
      <c r="A709" s="18">
        <v>43703</v>
      </c>
      <c r="B709" s="2">
        <v>238</v>
      </c>
      <c r="C709" s="4">
        <v>19.82</v>
      </c>
      <c r="D709" s="4">
        <v>4.38</v>
      </c>
      <c r="E709" s="4">
        <v>7</v>
      </c>
      <c r="F709" s="4">
        <v>15.3</v>
      </c>
      <c r="G709" s="4">
        <v>-0.9</v>
      </c>
      <c r="H709" s="3">
        <v>99.8</v>
      </c>
      <c r="I709" s="3">
        <v>43.3</v>
      </c>
      <c r="J709" s="4">
        <v>1</v>
      </c>
      <c r="K709" s="4">
        <v>5.0999999999999996</v>
      </c>
      <c r="L709" s="3">
        <v>0.254</v>
      </c>
      <c r="M709" s="3">
        <v>0</v>
      </c>
      <c r="N709" s="8">
        <v>-999</v>
      </c>
      <c r="O709" s="4">
        <v>8.4</v>
      </c>
      <c r="P709" s="4">
        <v>26.8</v>
      </c>
      <c r="Q709" s="4">
        <v>-2.2999999999999998</v>
      </c>
      <c r="R709" s="4">
        <v>10.8</v>
      </c>
      <c r="S709" s="4">
        <v>11.5</v>
      </c>
      <c r="T709" s="19">
        <v>0.753</v>
      </c>
      <c r="U709" s="19">
        <v>0.98499999999999999</v>
      </c>
      <c r="V709" s="5">
        <f t="shared" si="23"/>
        <v>0</v>
      </c>
      <c r="W709" s="5">
        <f t="shared" ref="W709:W772" si="24">IF(V709&gt;0,N709,-999)</f>
        <v>-999</v>
      </c>
      <c r="X709">
        <v>201908</v>
      </c>
      <c r="Y709">
        <v>2019</v>
      </c>
    </row>
    <row r="710" spans="1:25" x14ac:dyDescent="0.25">
      <c r="A710" s="18">
        <v>43704</v>
      </c>
      <c r="B710" s="2">
        <v>239</v>
      </c>
      <c r="C710" s="4">
        <v>22.31</v>
      </c>
      <c r="D710" s="4">
        <v>5.21</v>
      </c>
      <c r="E710" s="4">
        <v>11.7</v>
      </c>
      <c r="F710" s="4">
        <v>23.2</v>
      </c>
      <c r="G710" s="4">
        <v>-0.5</v>
      </c>
      <c r="H710" s="3">
        <v>99.7</v>
      </c>
      <c r="I710" s="3">
        <v>29</v>
      </c>
      <c r="J710" s="4">
        <v>0.7</v>
      </c>
      <c r="K710" s="4">
        <v>3.5</v>
      </c>
      <c r="L710" s="3">
        <v>0</v>
      </c>
      <c r="M710" s="3">
        <v>0</v>
      </c>
      <c r="N710" s="8">
        <v>-999</v>
      </c>
      <c r="O710" s="4">
        <v>12.3</v>
      </c>
      <c r="P710" s="4">
        <v>33.5</v>
      </c>
      <c r="Q710" s="4">
        <v>-3</v>
      </c>
      <c r="R710" s="4">
        <v>12.5</v>
      </c>
      <c r="S710" s="4">
        <v>11.3</v>
      </c>
      <c r="T710" s="19">
        <v>0.82399999999999995</v>
      </c>
      <c r="U710" s="19">
        <v>2.0190000000000001</v>
      </c>
      <c r="V710" s="5">
        <f t="shared" ref="V710:V773" si="25">IF(X710&lt;X711,M710,0)</f>
        <v>0</v>
      </c>
      <c r="W710" s="5">
        <f t="shared" si="24"/>
        <v>-999</v>
      </c>
      <c r="X710">
        <v>201908</v>
      </c>
      <c r="Y710">
        <v>2019</v>
      </c>
    </row>
    <row r="711" spans="1:25" x14ac:dyDescent="0.25">
      <c r="A711" s="18">
        <v>43705</v>
      </c>
      <c r="B711" s="2">
        <v>240</v>
      </c>
      <c r="C711" s="4">
        <v>22.22</v>
      </c>
      <c r="D711" s="4">
        <v>5.23</v>
      </c>
      <c r="E711" s="4">
        <v>12.6</v>
      </c>
      <c r="F711" s="4">
        <v>23.3</v>
      </c>
      <c r="G711" s="4">
        <v>2.2999999999999998</v>
      </c>
      <c r="H711" s="3">
        <v>98.8</v>
      </c>
      <c r="I711" s="3">
        <v>30.8</v>
      </c>
      <c r="J711" s="4">
        <v>1</v>
      </c>
      <c r="K711" s="4">
        <v>4.3</v>
      </c>
      <c r="L711" s="3">
        <v>0</v>
      </c>
      <c r="M711" s="3">
        <v>0</v>
      </c>
      <c r="N711" s="8">
        <v>-999</v>
      </c>
      <c r="O711" s="4">
        <v>13.6</v>
      </c>
      <c r="P711" s="4">
        <v>35.5</v>
      </c>
      <c r="Q711" s="4">
        <v>-1.5</v>
      </c>
      <c r="R711" s="4">
        <v>14.1</v>
      </c>
      <c r="S711" s="4">
        <v>11.4</v>
      </c>
      <c r="T711" s="19">
        <v>0.88100000000000001</v>
      </c>
      <c r="U711" s="19">
        <v>1.9790000000000001</v>
      </c>
      <c r="V711" s="5">
        <f t="shared" si="25"/>
        <v>0</v>
      </c>
      <c r="W711" s="5">
        <f t="shared" si="24"/>
        <v>-999</v>
      </c>
      <c r="X711">
        <v>201908</v>
      </c>
      <c r="Y711">
        <v>2019</v>
      </c>
    </row>
    <row r="712" spans="1:25" x14ac:dyDescent="0.25">
      <c r="A712" s="18">
        <v>43706</v>
      </c>
      <c r="B712" s="2">
        <v>241</v>
      </c>
      <c r="C712" s="4">
        <v>22.21</v>
      </c>
      <c r="D712" s="4">
        <v>5.26</v>
      </c>
      <c r="E712" s="4">
        <v>13.7</v>
      </c>
      <c r="F712" s="4">
        <v>25.1</v>
      </c>
      <c r="G712" s="4">
        <v>1.2</v>
      </c>
      <c r="H712" s="3">
        <v>99.3</v>
      </c>
      <c r="I712" s="3">
        <v>15.1</v>
      </c>
      <c r="J712" s="4">
        <v>1</v>
      </c>
      <c r="K712" s="4">
        <v>4.7</v>
      </c>
      <c r="L712" s="3">
        <v>0</v>
      </c>
      <c r="M712" s="3">
        <v>0</v>
      </c>
      <c r="N712" s="8">
        <v>-999</v>
      </c>
      <c r="O712" s="4">
        <v>14.5</v>
      </c>
      <c r="P712" s="4">
        <v>40.200000000000003</v>
      </c>
      <c r="Q712" s="4">
        <v>-2.6</v>
      </c>
      <c r="R712" s="4">
        <v>14.3</v>
      </c>
      <c r="S712" s="4">
        <v>11.6</v>
      </c>
      <c r="T712" s="19">
        <v>0.48099999999999998</v>
      </c>
      <c r="U712" s="19">
        <v>2.7050000000000001</v>
      </c>
      <c r="V712" s="5">
        <f t="shared" si="25"/>
        <v>0</v>
      </c>
      <c r="W712" s="5">
        <f t="shared" si="24"/>
        <v>-999</v>
      </c>
      <c r="X712">
        <v>201908</v>
      </c>
      <c r="Y712">
        <v>2019</v>
      </c>
    </row>
    <row r="713" spans="1:25" x14ac:dyDescent="0.25">
      <c r="A713" s="18">
        <v>43707</v>
      </c>
      <c r="B713" s="2">
        <v>242</v>
      </c>
      <c r="C713" s="4">
        <v>16.399999999999999</v>
      </c>
      <c r="D713" s="4">
        <v>3.83</v>
      </c>
      <c r="E713" s="4">
        <v>13.4</v>
      </c>
      <c r="F713" s="4">
        <v>21.9</v>
      </c>
      <c r="G713" s="4">
        <v>6.2</v>
      </c>
      <c r="H713" s="3">
        <v>98.4</v>
      </c>
      <c r="I713" s="3">
        <v>39.1</v>
      </c>
      <c r="J713" s="4">
        <v>0.8</v>
      </c>
      <c r="K713" s="4">
        <v>4.5999999999999996</v>
      </c>
      <c r="L713" s="3">
        <v>0</v>
      </c>
      <c r="M713" s="3">
        <v>0</v>
      </c>
      <c r="N713" s="8">
        <v>-999</v>
      </c>
      <c r="O713" s="4">
        <v>15.6</v>
      </c>
      <c r="P713" s="4">
        <v>36</v>
      </c>
      <c r="Q713" s="4">
        <v>2.8</v>
      </c>
      <c r="R713" s="4">
        <v>15</v>
      </c>
      <c r="S713" s="4">
        <v>11.8</v>
      </c>
      <c r="T713" s="19">
        <v>1.0269999999999999</v>
      </c>
      <c r="U713" s="19">
        <v>1.6</v>
      </c>
      <c r="V713" s="5">
        <f t="shared" si="25"/>
        <v>0</v>
      </c>
      <c r="W713" s="5">
        <f t="shared" si="24"/>
        <v>-999</v>
      </c>
      <c r="X713">
        <v>201908</v>
      </c>
      <c r="Y713">
        <v>2019</v>
      </c>
    </row>
    <row r="714" spans="1:25" x14ac:dyDescent="0.25">
      <c r="A714" s="18">
        <v>43708</v>
      </c>
      <c r="B714" s="2">
        <v>243</v>
      </c>
      <c r="C714" s="4">
        <v>12.67</v>
      </c>
      <c r="D714" s="4">
        <v>2.93</v>
      </c>
      <c r="E714" s="4">
        <v>13.5</v>
      </c>
      <c r="F714" s="4">
        <v>22.7</v>
      </c>
      <c r="G714" s="4">
        <v>6.4</v>
      </c>
      <c r="H714" s="3">
        <v>99.3</v>
      </c>
      <c r="I714" s="3">
        <v>40.9</v>
      </c>
      <c r="J714" s="4">
        <v>0.8</v>
      </c>
      <c r="K714" s="4">
        <v>4.3</v>
      </c>
      <c r="L714" s="3">
        <v>1.016</v>
      </c>
      <c r="M714" s="3">
        <v>0</v>
      </c>
      <c r="N714" s="8">
        <v>-999</v>
      </c>
      <c r="O714" s="4">
        <v>14.8</v>
      </c>
      <c r="P714" s="4">
        <v>37.1</v>
      </c>
      <c r="Q714" s="4">
        <v>3.7</v>
      </c>
      <c r="R714" s="4">
        <v>15.1</v>
      </c>
      <c r="S714" s="4">
        <v>12.1</v>
      </c>
      <c r="T714" s="19">
        <v>1.1279999999999999</v>
      </c>
      <c r="U714" s="19">
        <v>1.63</v>
      </c>
      <c r="V714" s="5">
        <f t="shared" si="25"/>
        <v>0</v>
      </c>
      <c r="W714" s="5">
        <f t="shared" si="24"/>
        <v>-999</v>
      </c>
      <c r="X714">
        <v>201908</v>
      </c>
      <c r="Y714">
        <v>2019</v>
      </c>
    </row>
    <row r="715" spans="1:25" x14ac:dyDescent="0.25">
      <c r="A715" s="18">
        <v>43709</v>
      </c>
      <c r="B715" s="2">
        <v>244</v>
      </c>
      <c r="C715" s="4">
        <v>17.329999999999998</v>
      </c>
      <c r="D715" s="4">
        <v>3.99</v>
      </c>
      <c r="E715" s="4">
        <v>12.3</v>
      </c>
      <c r="F715" s="4">
        <v>21.1</v>
      </c>
      <c r="G715" s="4">
        <v>4</v>
      </c>
      <c r="H715" s="3">
        <v>99.5</v>
      </c>
      <c r="I715" s="3">
        <v>39.700000000000003</v>
      </c>
      <c r="J715" s="4">
        <v>1.1000000000000001</v>
      </c>
      <c r="K715" s="4">
        <v>5.4</v>
      </c>
      <c r="L715" s="3">
        <v>0.254</v>
      </c>
      <c r="M715" s="3">
        <v>0</v>
      </c>
      <c r="N715" s="8">
        <v>-999</v>
      </c>
      <c r="O715" s="4">
        <v>13.5</v>
      </c>
      <c r="P715" s="4">
        <v>32.299999999999997</v>
      </c>
      <c r="Q715" s="4">
        <v>0.5</v>
      </c>
      <c r="R715" s="4">
        <v>14.2</v>
      </c>
      <c r="S715" s="4">
        <v>12.1</v>
      </c>
      <c r="T715" s="19">
        <v>0.99299999999999999</v>
      </c>
      <c r="U715" s="19">
        <v>1.5089999999999999</v>
      </c>
      <c r="V715" s="5">
        <f t="shared" si="25"/>
        <v>0</v>
      </c>
      <c r="W715" s="5">
        <f t="shared" si="24"/>
        <v>-999</v>
      </c>
      <c r="X715">
        <v>201909</v>
      </c>
      <c r="Y715">
        <v>2019</v>
      </c>
    </row>
    <row r="716" spans="1:25" x14ac:dyDescent="0.25">
      <c r="A716" s="18">
        <v>43710</v>
      </c>
      <c r="B716" s="2">
        <v>245</v>
      </c>
      <c r="C716" s="4">
        <v>20.329999999999998</v>
      </c>
      <c r="D716" s="4">
        <v>4.79</v>
      </c>
      <c r="E716" s="4">
        <v>10.4</v>
      </c>
      <c r="F716" s="4">
        <v>18.899999999999999</v>
      </c>
      <c r="G716" s="4">
        <v>2.5</v>
      </c>
      <c r="H716" s="3">
        <v>99.3</v>
      </c>
      <c r="I716" s="3">
        <v>35.5</v>
      </c>
      <c r="J716" s="4">
        <v>1.4</v>
      </c>
      <c r="K716" s="4">
        <v>5</v>
      </c>
      <c r="L716" s="3">
        <v>0</v>
      </c>
      <c r="M716" s="3">
        <v>0</v>
      </c>
      <c r="N716" s="8">
        <v>-999</v>
      </c>
      <c r="O716" s="4">
        <v>11.8</v>
      </c>
      <c r="P716" s="4">
        <v>32.299999999999997</v>
      </c>
      <c r="Q716" s="4">
        <v>-1.1000000000000001</v>
      </c>
      <c r="R716" s="4">
        <v>13.7</v>
      </c>
      <c r="S716" s="4">
        <v>12.1</v>
      </c>
      <c r="T716" s="19">
        <v>0.77500000000000002</v>
      </c>
      <c r="U716" s="19">
        <v>1.4079999999999999</v>
      </c>
      <c r="V716" s="5">
        <f t="shared" si="25"/>
        <v>0</v>
      </c>
      <c r="W716" s="5">
        <f t="shared" si="24"/>
        <v>-999</v>
      </c>
      <c r="X716">
        <v>201909</v>
      </c>
      <c r="Y716">
        <v>2019</v>
      </c>
    </row>
    <row r="717" spans="1:25" x14ac:dyDescent="0.25">
      <c r="A717" s="18">
        <v>43711</v>
      </c>
      <c r="B717" s="2">
        <v>246</v>
      </c>
      <c r="C717" s="4">
        <v>20.66</v>
      </c>
      <c r="D717" s="4">
        <v>4.8499999999999996</v>
      </c>
      <c r="E717" s="4">
        <v>13.2</v>
      </c>
      <c r="F717" s="4">
        <v>24.2</v>
      </c>
      <c r="G717" s="4">
        <v>1.6</v>
      </c>
      <c r="H717" s="3">
        <v>99.2</v>
      </c>
      <c r="I717" s="3">
        <v>27.5</v>
      </c>
      <c r="J717" s="4">
        <v>1.3</v>
      </c>
      <c r="K717" s="4">
        <v>6.3</v>
      </c>
      <c r="L717" s="3">
        <v>5.08</v>
      </c>
      <c r="M717" s="3">
        <v>0</v>
      </c>
      <c r="N717" s="8">
        <v>-999</v>
      </c>
      <c r="O717" s="4">
        <v>15</v>
      </c>
      <c r="P717" s="4">
        <v>38.4</v>
      </c>
      <c r="Q717" s="4">
        <v>-2.4</v>
      </c>
      <c r="R717" s="4">
        <v>14.4</v>
      </c>
      <c r="S717" s="4">
        <v>12.1</v>
      </c>
      <c r="T717" s="19">
        <v>0.83</v>
      </c>
      <c r="U717" s="19">
        <v>2.1890000000000001</v>
      </c>
      <c r="V717" s="5">
        <f t="shared" si="25"/>
        <v>0</v>
      </c>
      <c r="W717" s="5">
        <f t="shared" si="24"/>
        <v>-999</v>
      </c>
      <c r="X717">
        <v>201909</v>
      </c>
      <c r="Y717">
        <v>2019</v>
      </c>
    </row>
    <row r="718" spans="1:25" x14ac:dyDescent="0.25">
      <c r="A718" s="18">
        <v>43712</v>
      </c>
      <c r="B718" s="2">
        <v>247</v>
      </c>
      <c r="C718" s="4">
        <v>18.850000000000001</v>
      </c>
      <c r="D718" s="4">
        <v>4.26</v>
      </c>
      <c r="E718" s="4">
        <v>10.6</v>
      </c>
      <c r="F718" s="4">
        <v>20.7</v>
      </c>
      <c r="G718" s="4">
        <v>2.4</v>
      </c>
      <c r="H718" s="3">
        <v>99.9</v>
      </c>
      <c r="I718" s="3">
        <v>35.4</v>
      </c>
      <c r="J718" s="4">
        <v>0.6</v>
      </c>
      <c r="K718" s="4">
        <v>3.4</v>
      </c>
      <c r="L718" s="3">
        <v>0.254</v>
      </c>
      <c r="M718" s="3">
        <v>0</v>
      </c>
      <c r="N718" s="8">
        <v>-999</v>
      </c>
      <c r="O718" s="4">
        <v>11.1</v>
      </c>
      <c r="P718" s="4">
        <v>30.8</v>
      </c>
      <c r="Q718" s="4">
        <v>0.2</v>
      </c>
      <c r="R718" s="4">
        <v>13.7</v>
      </c>
      <c r="S718" s="4">
        <v>12.1</v>
      </c>
      <c r="T718" s="19">
        <v>0.86399999999999999</v>
      </c>
      <c r="U718" s="19">
        <v>1.577</v>
      </c>
      <c r="V718" s="5">
        <f t="shared" si="25"/>
        <v>0</v>
      </c>
      <c r="W718" s="5">
        <f t="shared" si="24"/>
        <v>-999</v>
      </c>
      <c r="X718">
        <v>201909</v>
      </c>
      <c r="Y718">
        <v>2019</v>
      </c>
    </row>
    <row r="719" spans="1:25" x14ac:dyDescent="0.25">
      <c r="A719" s="18">
        <v>43713</v>
      </c>
      <c r="B719" s="2">
        <v>248</v>
      </c>
      <c r="C719" s="4">
        <v>19.989999999999998</v>
      </c>
      <c r="D719" s="4">
        <v>4.72</v>
      </c>
      <c r="E719" s="4">
        <v>12.3</v>
      </c>
      <c r="F719" s="4">
        <v>23.7</v>
      </c>
      <c r="G719" s="4">
        <v>1.1000000000000001</v>
      </c>
      <c r="H719" s="3">
        <v>99.7</v>
      </c>
      <c r="I719" s="3">
        <v>30.3</v>
      </c>
      <c r="J719" s="4">
        <v>0.8</v>
      </c>
      <c r="K719" s="4">
        <v>3.8</v>
      </c>
      <c r="L719" s="3">
        <v>0</v>
      </c>
      <c r="M719" s="3">
        <v>0</v>
      </c>
      <c r="N719" s="8">
        <v>-999</v>
      </c>
      <c r="O719" s="4">
        <v>13</v>
      </c>
      <c r="P719" s="4">
        <v>34</v>
      </c>
      <c r="Q719" s="4">
        <v>-1.7</v>
      </c>
      <c r="R719" s="4">
        <v>13.6</v>
      </c>
      <c r="S719" s="4">
        <v>12</v>
      </c>
      <c r="T719" s="19">
        <v>0.88800000000000001</v>
      </c>
      <c r="U719" s="19">
        <v>2.0419999999999998</v>
      </c>
      <c r="V719" s="5">
        <f t="shared" si="25"/>
        <v>0</v>
      </c>
      <c r="W719" s="5">
        <f t="shared" si="24"/>
        <v>-999</v>
      </c>
      <c r="X719">
        <v>201909</v>
      </c>
      <c r="Y719">
        <v>2019</v>
      </c>
    </row>
    <row r="720" spans="1:25" x14ac:dyDescent="0.25">
      <c r="A720" s="18">
        <v>43714</v>
      </c>
      <c r="B720" s="2">
        <v>249</v>
      </c>
      <c r="C720" s="4">
        <v>14.64</v>
      </c>
      <c r="D720" s="4">
        <v>3.42</v>
      </c>
      <c r="E720" s="4">
        <v>12.9</v>
      </c>
      <c r="F720" s="4">
        <v>23.2</v>
      </c>
      <c r="G720" s="4">
        <v>5.0999999999999996</v>
      </c>
      <c r="H720" s="3">
        <v>99.1</v>
      </c>
      <c r="I720" s="3">
        <v>31.2</v>
      </c>
      <c r="J720" s="4">
        <v>0.6</v>
      </c>
      <c r="K720" s="4">
        <v>3.6</v>
      </c>
      <c r="L720" s="3">
        <v>0</v>
      </c>
      <c r="M720" s="3">
        <v>0</v>
      </c>
      <c r="N720" s="8">
        <v>-999</v>
      </c>
      <c r="O720" s="4">
        <v>13.4</v>
      </c>
      <c r="P720" s="4">
        <v>33.299999999999997</v>
      </c>
      <c r="Q720" s="4">
        <v>0.8</v>
      </c>
      <c r="R720" s="4">
        <v>13.9</v>
      </c>
      <c r="S720" s="4">
        <v>12</v>
      </c>
      <c r="T720" s="19">
        <v>0.88700000000000001</v>
      </c>
      <c r="U720" s="19">
        <v>1.956</v>
      </c>
      <c r="V720" s="5">
        <f t="shared" si="25"/>
        <v>0</v>
      </c>
      <c r="W720" s="5">
        <f t="shared" si="24"/>
        <v>-999</v>
      </c>
      <c r="X720">
        <v>201909</v>
      </c>
      <c r="Y720">
        <v>2019</v>
      </c>
    </row>
    <row r="721" spans="1:25" x14ac:dyDescent="0.25">
      <c r="A721" s="18">
        <v>43715</v>
      </c>
      <c r="B721" s="2">
        <v>250</v>
      </c>
      <c r="C721" s="4">
        <v>14.76</v>
      </c>
      <c r="D721" s="4">
        <v>3.46</v>
      </c>
      <c r="E721" s="4">
        <v>12.2</v>
      </c>
      <c r="F721" s="4">
        <v>22</v>
      </c>
      <c r="G721" s="4">
        <v>3.1</v>
      </c>
      <c r="H721" s="3">
        <v>99.9</v>
      </c>
      <c r="I721" s="3">
        <v>39.799999999999997</v>
      </c>
      <c r="J721" s="4">
        <v>0.9</v>
      </c>
      <c r="K721" s="4">
        <v>5</v>
      </c>
      <c r="L721" s="3">
        <v>0</v>
      </c>
      <c r="M721" s="3">
        <v>0</v>
      </c>
      <c r="N721" s="8">
        <v>-999</v>
      </c>
      <c r="O721" s="4">
        <v>12.8</v>
      </c>
      <c r="P721" s="4">
        <v>32.9</v>
      </c>
      <c r="Q721" s="4">
        <v>-1.2</v>
      </c>
      <c r="R721" s="4">
        <v>13.3</v>
      </c>
      <c r="S721" s="4">
        <v>12</v>
      </c>
      <c r="T721" s="19">
        <v>1.052</v>
      </c>
      <c r="U721" s="19">
        <v>1.591</v>
      </c>
      <c r="V721" s="5">
        <f t="shared" si="25"/>
        <v>0</v>
      </c>
      <c r="W721" s="5">
        <f t="shared" si="24"/>
        <v>-999</v>
      </c>
      <c r="X721">
        <v>201909</v>
      </c>
      <c r="Y721">
        <v>2019</v>
      </c>
    </row>
    <row r="722" spans="1:25" x14ac:dyDescent="0.25">
      <c r="A722" s="18">
        <v>43716</v>
      </c>
      <c r="B722" s="2">
        <v>251</v>
      </c>
      <c r="C722" s="4">
        <v>4.43</v>
      </c>
      <c r="D722" s="4">
        <v>0.81</v>
      </c>
      <c r="E722" s="4">
        <v>9</v>
      </c>
      <c r="F722" s="4">
        <v>12.1</v>
      </c>
      <c r="G722" s="4">
        <v>6.7</v>
      </c>
      <c r="H722" s="3">
        <v>98.6</v>
      </c>
      <c r="I722" s="3">
        <v>78.3</v>
      </c>
      <c r="J722" s="4">
        <v>0.6</v>
      </c>
      <c r="K722" s="4">
        <v>3.8</v>
      </c>
      <c r="L722" s="3">
        <v>8.89</v>
      </c>
      <c r="M722" s="3">
        <v>0</v>
      </c>
      <c r="N722" s="8">
        <v>-999</v>
      </c>
      <c r="O722" s="4">
        <v>9.6999999999999993</v>
      </c>
      <c r="P722" s="4">
        <v>16.5</v>
      </c>
      <c r="Q722" s="4">
        <v>3.9</v>
      </c>
      <c r="R722" s="4">
        <v>11.7</v>
      </c>
      <c r="S722" s="4">
        <v>12</v>
      </c>
      <c r="T722" s="19">
        <v>1.105</v>
      </c>
      <c r="U722" s="19">
        <v>0.30599999999999999</v>
      </c>
      <c r="V722" s="5">
        <f t="shared" si="25"/>
        <v>0</v>
      </c>
      <c r="W722" s="5">
        <f t="shared" si="24"/>
        <v>-999</v>
      </c>
      <c r="X722">
        <v>201909</v>
      </c>
      <c r="Y722">
        <v>2019</v>
      </c>
    </row>
    <row r="723" spans="1:25" x14ac:dyDescent="0.25">
      <c r="A723" s="18">
        <v>43717</v>
      </c>
      <c r="B723" s="2">
        <v>252</v>
      </c>
      <c r="C723" s="4">
        <v>8.33</v>
      </c>
      <c r="D723" s="4">
        <v>1.55</v>
      </c>
      <c r="E723" s="4">
        <v>7.4</v>
      </c>
      <c r="F723" s="4">
        <v>14.5</v>
      </c>
      <c r="G723" s="4">
        <v>3.5</v>
      </c>
      <c r="H723" s="3">
        <v>99.4</v>
      </c>
      <c r="I723" s="3">
        <v>55.5</v>
      </c>
      <c r="J723" s="4">
        <v>0.4</v>
      </c>
      <c r="K723" s="4">
        <v>3.3</v>
      </c>
      <c r="L723" s="3">
        <v>5.3339999999999996</v>
      </c>
      <c r="M723" s="3">
        <v>0</v>
      </c>
      <c r="N723" s="8">
        <v>-999</v>
      </c>
      <c r="O723" s="4">
        <v>9.1</v>
      </c>
      <c r="P723" s="4">
        <v>24.4</v>
      </c>
      <c r="Q723" s="4">
        <v>2.7</v>
      </c>
      <c r="R723" s="4">
        <v>10.9</v>
      </c>
      <c r="S723" s="4">
        <v>11.7</v>
      </c>
      <c r="T723" s="19">
        <v>0.91600000000000004</v>
      </c>
      <c r="U723" s="19">
        <v>0.73499999999999999</v>
      </c>
      <c r="V723" s="5">
        <f t="shared" si="25"/>
        <v>0</v>
      </c>
      <c r="W723" s="5">
        <f t="shared" si="24"/>
        <v>-999</v>
      </c>
      <c r="X723">
        <v>201909</v>
      </c>
      <c r="Y723">
        <v>2019</v>
      </c>
    </row>
    <row r="724" spans="1:25" x14ac:dyDescent="0.25">
      <c r="A724" s="18">
        <v>43718</v>
      </c>
      <c r="B724" s="2">
        <v>253</v>
      </c>
      <c r="C724" s="4">
        <v>8</v>
      </c>
      <c r="D724" s="4">
        <v>1.43</v>
      </c>
      <c r="E724" s="4">
        <v>7.1</v>
      </c>
      <c r="F724" s="4">
        <v>14.3</v>
      </c>
      <c r="G724" s="4">
        <v>2.7</v>
      </c>
      <c r="H724" s="3">
        <v>99.5</v>
      </c>
      <c r="I724" s="3">
        <v>62.2</v>
      </c>
      <c r="J724" s="4">
        <v>0.4</v>
      </c>
      <c r="K724" s="4">
        <v>2.6</v>
      </c>
      <c r="L724" s="3">
        <v>7.8739999999999997</v>
      </c>
      <c r="M724" s="3">
        <v>0</v>
      </c>
      <c r="N724" s="8">
        <v>-999</v>
      </c>
      <c r="O724" s="4">
        <v>8.4</v>
      </c>
      <c r="P724" s="4">
        <v>21.6</v>
      </c>
      <c r="Q724" s="4">
        <v>1.7</v>
      </c>
      <c r="R724" s="4">
        <v>10.199999999999999</v>
      </c>
      <c r="S724" s="4">
        <v>11.4</v>
      </c>
      <c r="T724" s="19">
        <v>1.014</v>
      </c>
      <c r="U724" s="19">
        <v>0.61599999999999999</v>
      </c>
      <c r="V724" s="5">
        <f t="shared" si="25"/>
        <v>0</v>
      </c>
      <c r="W724" s="5">
        <f t="shared" si="24"/>
        <v>-999</v>
      </c>
      <c r="X724">
        <v>201909</v>
      </c>
      <c r="Y724">
        <v>2019</v>
      </c>
    </row>
    <row r="725" spans="1:25" x14ac:dyDescent="0.25">
      <c r="A725" s="18">
        <v>43719</v>
      </c>
      <c r="B725" s="2">
        <v>254</v>
      </c>
      <c r="C725" s="4">
        <v>12.52</v>
      </c>
      <c r="D725" s="4">
        <v>2.4500000000000002</v>
      </c>
      <c r="E725" s="4">
        <v>8.9</v>
      </c>
      <c r="F725" s="4">
        <v>14.4</v>
      </c>
      <c r="G725" s="4">
        <v>4.9000000000000004</v>
      </c>
      <c r="H725" s="3">
        <v>99.6</v>
      </c>
      <c r="I725" s="3">
        <v>55.2</v>
      </c>
      <c r="J725" s="4">
        <v>0.6</v>
      </c>
      <c r="K725" s="4">
        <v>3.6</v>
      </c>
      <c r="L725" s="3">
        <v>3.556</v>
      </c>
      <c r="M725" s="3">
        <v>0</v>
      </c>
      <c r="N725" s="8">
        <v>-999</v>
      </c>
      <c r="O725" s="4">
        <v>10.7</v>
      </c>
      <c r="P725" s="4">
        <v>24.3</v>
      </c>
      <c r="Q725" s="4">
        <v>4.3</v>
      </c>
      <c r="R725" s="4">
        <v>11.3</v>
      </c>
      <c r="S725" s="4">
        <v>11.2</v>
      </c>
      <c r="T725" s="19">
        <v>0.90500000000000003</v>
      </c>
      <c r="U725" s="19">
        <v>0.73499999999999999</v>
      </c>
      <c r="V725" s="5">
        <f t="shared" si="25"/>
        <v>0</v>
      </c>
      <c r="W725" s="5">
        <f t="shared" si="24"/>
        <v>-999</v>
      </c>
      <c r="X725">
        <v>201909</v>
      </c>
      <c r="Y725">
        <v>2019</v>
      </c>
    </row>
    <row r="726" spans="1:25" x14ac:dyDescent="0.25">
      <c r="A726" s="18">
        <v>43720</v>
      </c>
      <c r="B726" s="2">
        <v>255</v>
      </c>
      <c r="C726" s="4">
        <v>13.58</v>
      </c>
      <c r="D726" s="4">
        <v>2.85</v>
      </c>
      <c r="E726" s="4">
        <v>9.6</v>
      </c>
      <c r="F726" s="4">
        <v>16.100000000000001</v>
      </c>
      <c r="G726" s="4">
        <v>2.5</v>
      </c>
      <c r="H726" s="3">
        <v>99.8</v>
      </c>
      <c r="I726" s="3">
        <v>46.7</v>
      </c>
      <c r="J726" s="4">
        <v>1.1000000000000001</v>
      </c>
      <c r="K726" s="4">
        <v>5.6</v>
      </c>
      <c r="L726" s="3">
        <v>0.50800000000000001</v>
      </c>
      <c r="M726" s="3">
        <v>0</v>
      </c>
      <c r="N726" s="8">
        <v>-999</v>
      </c>
      <c r="O726" s="4">
        <v>10.3</v>
      </c>
      <c r="P726" s="4">
        <v>24.7</v>
      </c>
      <c r="Q726" s="4">
        <v>0.3</v>
      </c>
      <c r="R726" s="4">
        <v>11.2</v>
      </c>
      <c r="S726" s="4">
        <v>11.1</v>
      </c>
      <c r="T726" s="19">
        <v>0.85399999999999998</v>
      </c>
      <c r="U726" s="19">
        <v>0.97499999999999998</v>
      </c>
      <c r="V726" s="5">
        <f t="shared" si="25"/>
        <v>0</v>
      </c>
      <c r="W726" s="5">
        <f t="shared" si="24"/>
        <v>-999</v>
      </c>
      <c r="X726">
        <v>201909</v>
      </c>
      <c r="Y726">
        <v>2019</v>
      </c>
    </row>
    <row r="727" spans="1:25" x14ac:dyDescent="0.25">
      <c r="A727" s="18">
        <v>43721</v>
      </c>
      <c r="B727" s="2">
        <v>256</v>
      </c>
      <c r="C727" s="4">
        <v>11.02</v>
      </c>
      <c r="D727" s="4">
        <v>2.4</v>
      </c>
      <c r="E727" s="4">
        <v>8.1999999999999993</v>
      </c>
      <c r="F727" s="4">
        <v>13.1</v>
      </c>
      <c r="G727" s="4">
        <v>4.0999999999999996</v>
      </c>
      <c r="H727" s="3">
        <v>98.9</v>
      </c>
      <c r="I727" s="3">
        <v>60.5</v>
      </c>
      <c r="J727" s="4">
        <v>1.4</v>
      </c>
      <c r="K727" s="4">
        <v>5.0999999999999996</v>
      </c>
      <c r="L727" s="3">
        <v>1.524</v>
      </c>
      <c r="M727" s="3">
        <v>0</v>
      </c>
      <c r="N727" s="8">
        <v>-999</v>
      </c>
      <c r="O727" s="4">
        <v>8.9</v>
      </c>
      <c r="P727" s="4">
        <v>23.6</v>
      </c>
      <c r="Q727" s="4">
        <v>2.1</v>
      </c>
      <c r="R727" s="4">
        <v>10.5</v>
      </c>
      <c r="S727" s="4">
        <v>11.1</v>
      </c>
      <c r="T727" s="19">
        <v>0.91200000000000003</v>
      </c>
      <c r="U727" s="19">
        <v>0.59499999999999997</v>
      </c>
      <c r="V727" s="5">
        <f t="shared" si="25"/>
        <v>0</v>
      </c>
      <c r="W727" s="5">
        <f t="shared" si="24"/>
        <v>-999</v>
      </c>
      <c r="X727">
        <v>201909</v>
      </c>
      <c r="Y727">
        <v>2019</v>
      </c>
    </row>
    <row r="728" spans="1:25" x14ac:dyDescent="0.25">
      <c r="A728" s="18">
        <v>43722</v>
      </c>
      <c r="B728" s="2">
        <v>257</v>
      </c>
      <c r="C728" s="4">
        <v>6.79</v>
      </c>
      <c r="D728" s="4">
        <v>1.25</v>
      </c>
      <c r="E728" s="4">
        <v>8</v>
      </c>
      <c r="F728" s="4">
        <v>12</v>
      </c>
      <c r="G728" s="4">
        <v>5.8</v>
      </c>
      <c r="H728" s="3">
        <v>99.2</v>
      </c>
      <c r="I728" s="3">
        <v>71.5</v>
      </c>
      <c r="J728" s="4">
        <v>1</v>
      </c>
      <c r="K728" s="4">
        <v>3.7</v>
      </c>
      <c r="L728" s="3">
        <v>1.27</v>
      </c>
      <c r="M728" s="3">
        <v>0</v>
      </c>
      <c r="N728" s="8">
        <v>-999</v>
      </c>
      <c r="O728" s="4">
        <v>9.1</v>
      </c>
      <c r="P728" s="4">
        <v>16.600000000000001</v>
      </c>
      <c r="Q728" s="4">
        <v>5.7</v>
      </c>
      <c r="R728" s="4">
        <v>10.1</v>
      </c>
      <c r="S728" s="4">
        <v>10.9</v>
      </c>
      <c r="T728" s="19">
        <v>1.002</v>
      </c>
      <c r="U728" s="19">
        <v>0.4</v>
      </c>
      <c r="V728" s="5">
        <f t="shared" si="25"/>
        <v>0</v>
      </c>
      <c r="W728" s="5">
        <f t="shared" si="24"/>
        <v>-999</v>
      </c>
      <c r="X728">
        <v>201909</v>
      </c>
      <c r="Y728">
        <v>2019</v>
      </c>
    </row>
    <row r="729" spans="1:25" x14ac:dyDescent="0.25">
      <c r="A729" s="18">
        <v>43723</v>
      </c>
      <c r="B729" s="2">
        <v>258</v>
      </c>
      <c r="C729" s="4">
        <v>3.21</v>
      </c>
      <c r="D729" s="4">
        <v>0.5</v>
      </c>
      <c r="E729" s="4">
        <v>6.6</v>
      </c>
      <c r="F729" s="4">
        <v>8.6</v>
      </c>
      <c r="G729" s="4">
        <v>4.7</v>
      </c>
      <c r="H729" s="3">
        <v>98.9</v>
      </c>
      <c r="I729" s="3">
        <v>87.6</v>
      </c>
      <c r="J729" s="4">
        <v>0.7</v>
      </c>
      <c r="K729" s="4">
        <v>3</v>
      </c>
      <c r="L729" s="3">
        <v>22.86</v>
      </c>
      <c r="M729" s="3">
        <v>0</v>
      </c>
      <c r="N729" s="8">
        <v>-999</v>
      </c>
      <c r="O729" s="4">
        <v>7.7</v>
      </c>
      <c r="P729" s="4">
        <v>11.7</v>
      </c>
      <c r="Q729" s="4">
        <v>5</v>
      </c>
      <c r="R729" s="4">
        <v>9</v>
      </c>
      <c r="S729" s="4">
        <v>10.7</v>
      </c>
      <c r="T729" s="19">
        <v>0.97799999999999998</v>
      </c>
      <c r="U729" s="19">
        <v>0.13900000000000001</v>
      </c>
      <c r="V729" s="5">
        <f t="shared" si="25"/>
        <v>0</v>
      </c>
      <c r="W729" s="5">
        <f t="shared" si="24"/>
        <v>-999</v>
      </c>
      <c r="X729">
        <v>201909</v>
      </c>
      <c r="Y729">
        <v>2019</v>
      </c>
    </row>
    <row r="730" spans="1:25" x14ac:dyDescent="0.25">
      <c r="A730" s="18">
        <v>43724</v>
      </c>
      <c r="B730" s="2">
        <v>259</v>
      </c>
      <c r="C730" s="4">
        <v>9.01</v>
      </c>
      <c r="D730" s="4">
        <v>1.67</v>
      </c>
      <c r="E730" s="4">
        <v>5.6</v>
      </c>
      <c r="F730" s="4">
        <v>10.3</v>
      </c>
      <c r="G730" s="4">
        <v>0.9</v>
      </c>
      <c r="H730" s="3">
        <v>99.4</v>
      </c>
      <c r="I730" s="3">
        <v>60.7</v>
      </c>
      <c r="J730" s="4">
        <v>0.5</v>
      </c>
      <c r="K730" s="4">
        <v>3</v>
      </c>
      <c r="L730" s="3">
        <v>2.032</v>
      </c>
      <c r="M730" s="3">
        <v>0</v>
      </c>
      <c r="N730" s="8">
        <v>-999</v>
      </c>
      <c r="O730" s="4">
        <v>7.5</v>
      </c>
      <c r="P730" s="4">
        <v>17.8</v>
      </c>
      <c r="Q730" s="4">
        <v>0.1</v>
      </c>
      <c r="R730" s="4">
        <v>9.1999999999999993</v>
      </c>
      <c r="S730" s="4">
        <v>10.4</v>
      </c>
      <c r="T730" s="19">
        <v>0.76</v>
      </c>
      <c r="U730" s="19">
        <v>0.49199999999999999</v>
      </c>
      <c r="V730" s="5">
        <f t="shared" si="25"/>
        <v>0</v>
      </c>
      <c r="W730" s="5">
        <f t="shared" si="24"/>
        <v>-999</v>
      </c>
      <c r="X730">
        <v>201909</v>
      </c>
      <c r="Y730">
        <v>2019</v>
      </c>
    </row>
    <row r="731" spans="1:25" x14ac:dyDescent="0.25">
      <c r="A731" s="18">
        <v>43725</v>
      </c>
      <c r="B731" s="2">
        <v>260</v>
      </c>
      <c r="C731" s="4">
        <v>6.39</v>
      </c>
      <c r="D731" s="4">
        <v>1.1399999999999999</v>
      </c>
      <c r="E731" s="4">
        <v>4.5999999999999996</v>
      </c>
      <c r="F731" s="4">
        <v>8.6999999999999993</v>
      </c>
      <c r="G731" s="4">
        <v>3.1</v>
      </c>
      <c r="H731" s="3">
        <v>99.4</v>
      </c>
      <c r="I731" s="3">
        <v>70</v>
      </c>
      <c r="J731" s="4">
        <v>1</v>
      </c>
      <c r="K731" s="4">
        <v>4.8</v>
      </c>
      <c r="L731" s="3">
        <v>6.6040000000000001</v>
      </c>
      <c r="M731" s="3">
        <v>0</v>
      </c>
      <c r="N731" s="8">
        <v>-999</v>
      </c>
      <c r="O731" s="4">
        <v>6</v>
      </c>
      <c r="P731" s="4">
        <v>15.4</v>
      </c>
      <c r="Q731" s="4">
        <v>1.9</v>
      </c>
      <c r="R731" s="4">
        <v>7.6</v>
      </c>
      <c r="S731" s="4">
        <v>10.199999999999999</v>
      </c>
      <c r="T731" s="19">
        <v>0.78700000000000003</v>
      </c>
      <c r="U731" s="19">
        <v>0.33700000000000002</v>
      </c>
      <c r="V731" s="5">
        <f t="shared" si="25"/>
        <v>0</v>
      </c>
      <c r="W731" s="5">
        <f t="shared" si="24"/>
        <v>-999</v>
      </c>
      <c r="X731">
        <v>201909</v>
      </c>
      <c r="Y731">
        <v>2019</v>
      </c>
    </row>
    <row r="732" spans="1:25" x14ac:dyDescent="0.25">
      <c r="A732" s="18">
        <v>43726</v>
      </c>
      <c r="B732" s="2">
        <v>261</v>
      </c>
      <c r="C732" s="4">
        <v>5.89</v>
      </c>
      <c r="D732" s="4">
        <v>0.98</v>
      </c>
      <c r="E732" s="4">
        <v>5.0999999999999996</v>
      </c>
      <c r="F732" s="4">
        <v>8.1999999999999993</v>
      </c>
      <c r="G732" s="4">
        <v>2.4</v>
      </c>
      <c r="H732" s="3">
        <v>99.5</v>
      </c>
      <c r="I732" s="3">
        <v>80.8</v>
      </c>
      <c r="J732" s="4">
        <v>0.7</v>
      </c>
      <c r="K732" s="4">
        <v>3.5</v>
      </c>
      <c r="L732" s="3">
        <v>3.81</v>
      </c>
      <c r="M732" s="3">
        <v>0</v>
      </c>
      <c r="N732" s="8">
        <v>-999</v>
      </c>
      <c r="O732" s="4">
        <v>6.8</v>
      </c>
      <c r="P732" s="4">
        <v>14.4</v>
      </c>
      <c r="Q732" s="4">
        <v>2.2999999999999998</v>
      </c>
      <c r="R732" s="4">
        <v>8</v>
      </c>
      <c r="S732" s="4">
        <v>9.9</v>
      </c>
      <c r="T732" s="19">
        <v>0.878</v>
      </c>
      <c r="U732" s="19">
        <v>0.20899999999999999</v>
      </c>
      <c r="V732" s="5">
        <f t="shared" si="25"/>
        <v>0</v>
      </c>
      <c r="W732" s="5">
        <f t="shared" si="24"/>
        <v>-999</v>
      </c>
      <c r="X732">
        <v>201909</v>
      </c>
      <c r="Y732">
        <v>2019</v>
      </c>
    </row>
    <row r="733" spans="1:25" x14ac:dyDescent="0.25">
      <c r="A733" s="18">
        <v>43727</v>
      </c>
      <c r="B733" s="2">
        <v>262</v>
      </c>
      <c r="C733" s="4">
        <v>13.15</v>
      </c>
      <c r="D733" s="4">
        <v>2.64</v>
      </c>
      <c r="E733" s="4">
        <v>6.7</v>
      </c>
      <c r="F733" s="4">
        <v>11.2</v>
      </c>
      <c r="G733" s="4">
        <v>-0.5</v>
      </c>
      <c r="H733" s="3">
        <v>99.5</v>
      </c>
      <c r="I733" s="3">
        <v>57.4</v>
      </c>
      <c r="J733" s="4">
        <v>1.1000000000000001</v>
      </c>
      <c r="K733" s="4">
        <v>4.0999999999999996</v>
      </c>
      <c r="L733" s="3">
        <v>1.016</v>
      </c>
      <c r="M733" s="3">
        <v>0</v>
      </c>
      <c r="N733" s="8">
        <v>-999</v>
      </c>
      <c r="O733" s="4">
        <v>8</v>
      </c>
      <c r="P733" s="4">
        <v>20.8</v>
      </c>
      <c r="Q733" s="4">
        <v>-1.2</v>
      </c>
      <c r="R733" s="4">
        <v>9.1999999999999993</v>
      </c>
      <c r="S733" s="4">
        <v>9.8000000000000007</v>
      </c>
      <c r="T733" s="19">
        <v>0.76300000000000001</v>
      </c>
      <c r="U733" s="19">
        <v>0.56599999999999995</v>
      </c>
      <c r="V733" s="5">
        <f t="shared" si="25"/>
        <v>0</v>
      </c>
      <c r="W733" s="5">
        <f t="shared" si="24"/>
        <v>-999</v>
      </c>
      <c r="X733">
        <v>201909</v>
      </c>
      <c r="Y733">
        <v>2019</v>
      </c>
    </row>
    <row r="734" spans="1:25" x14ac:dyDescent="0.25">
      <c r="A734" s="18">
        <v>43728</v>
      </c>
      <c r="B734" s="2">
        <v>263</v>
      </c>
      <c r="C734" s="4">
        <v>9.6</v>
      </c>
      <c r="D734" s="4">
        <v>1.85</v>
      </c>
      <c r="E734" s="4">
        <v>5.4</v>
      </c>
      <c r="F734" s="4">
        <v>10.7</v>
      </c>
      <c r="G734" s="4">
        <v>-1.5</v>
      </c>
      <c r="H734" s="3">
        <v>99.5</v>
      </c>
      <c r="I734" s="3">
        <v>58.4</v>
      </c>
      <c r="J734" s="4">
        <v>1</v>
      </c>
      <c r="K734" s="4">
        <v>5.2</v>
      </c>
      <c r="L734" s="3">
        <v>3.302</v>
      </c>
      <c r="M734" s="3">
        <v>0</v>
      </c>
      <c r="N734" s="8">
        <v>-999</v>
      </c>
      <c r="O734" s="4">
        <v>6.5</v>
      </c>
      <c r="P734" s="4">
        <v>17.2</v>
      </c>
      <c r="Q734" s="4">
        <v>-2.2000000000000002</v>
      </c>
      <c r="R734" s="4">
        <v>8.8000000000000007</v>
      </c>
      <c r="S734" s="4">
        <v>9.6999999999999993</v>
      </c>
      <c r="T734" s="19">
        <v>0.751</v>
      </c>
      <c r="U734" s="19">
        <v>0.53500000000000003</v>
      </c>
      <c r="V734" s="5">
        <f t="shared" si="25"/>
        <v>0</v>
      </c>
      <c r="W734" s="5">
        <f t="shared" si="24"/>
        <v>-999</v>
      </c>
      <c r="X734">
        <v>201909</v>
      </c>
      <c r="Y734">
        <v>2019</v>
      </c>
    </row>
    <row r="735" spans="1:25" x14ac:dyDescent="0.25">
      <c r="A735" s="18">
        <v>43729</v>
      </c>
      <c r="B735" s="2">
        <v>264</v>
      </c>
      <c r="C735" s="4">
        <v>16.25</v>
      </c>
      <c r="D735" s="4">
        <v>3.54</v>
      </c>
      <c r="E735" s="4">
        <v>6.5</v>
      </c>
      <c r="F735" s="4">
        <v>16.100000000000001</v>
      </c>
      <c r="G735" s="4">
        <v>-1.6</v>
      </c>
      <c r="H735" s="3">
        <v>99.8</v>
      </c>
      <c r="I735" s="3">
        <v>47.6</v>
      </c>
      <c r="J735" s="4">
        <v>0.7</v>
      </c>
      <c r="K735" s="4">
        <v>5.2</v>
      </c>
      <c r="L735" s="3">
        <v>0</v>
      </c>
      <c r="M735" s="3">
        <v>0</v>
      </c>
      <c r="N735" s="8">
        <v>-999</v>
      </c>
      <c r="O735" s="4">
        <v>6.3</v>
      </c>
      <c r="P735" s="4">
        <v>21.9</v>
      </c>
      <c r="Q735" s="4">
        <v>-2.6</v>
      </c>
      <c r="R735" s="4">
        <v>8.5</v>
      </c>
      <c r="S735" s="4">
        <v>9.5</v>
      </c>
      <c r="T735" s="19">
        <v>0.871</v>
      </c>
      <c r="U735" s="19">
        <v>0.95899999999999996</v>
      </c>
      <c r="V735" s="5">
        <f t="shared" si="25"/>
        <v>0</v>
      </c>
      <c r="W735" s="5">
        <f t="shared" si="24"/>
        <v>-999</v>
      </c>
      <c r="X735">
        <v>201909</v>
      </c>
      <c r="Y735">
        <v>2019</v>
      </c>
    </row>
    <row r="736" spans="1:25" x14ac:dyDescent="0.25">
      <c r="A736" s="18">
        <v>43730</v>
      </c>
      <c r="B736" s="2">
        <v>265</v>
      </c>
      <c r="C736" s="4">
        <v>6.45</v>
      </c>
      <c r="D736" s="4">
        <v>1.22</v>
      </c>
      <c r="E736" s="4">
        <v>6.5</v>
      </c>
      <c r="F736" s="4">
        <v>11.5</v>
      </c>
      <c r="G736" s="4">
        <v>-0.4</v>
      </c>
      <c r="H736" s="3">
        <v>100</v>
      </c>
      <c r="I736" s="3">
        <v>76.2</v>
      </c>
      <c r="J736" s="4">
        <v>1</v>
      </c>
      <c r="K736" s="4">
        <v>4.0999999999999996</v>
      </c>
      <c r="L736" s="3">
        <v>9.6519999999999992</v>
      </c>
      <c r="M736" s="3">
        <v>0</v>
      </c>
      <c r="N736" s="8">
        <v>-999</v>
      </c>
      <c r="O736" s="4">
        <v>6.6</v>
      </c>
      <c r="P736" s="4">
        <v>17.2</v>
      </c>
      <c r="Q736" s="4">
        <v>-2.1</v>
      </c>
      <c r="R736" s="4">
        <v>7.7</v>
      </c>
      <c r="S736" s="4">
        <v>9.5</v>
      </c>
      <c r="T736" s="19">
        <v>1.034</v>
      </c>
      <c r="U736" s="19">
        <v>0.32300000000000001</v>
      </c>
      <c r="V736" s="5">
        <f t="shared" si="25"/>
        <v>0</v>
      </c>
      <c r="W736" s="5">
        <f t="shared" si="24"/>
        <v>-999</v>
      </c>
      <c r="X736">
        <v>201909</v>
      </c>
      <c r="Y736">
        <v>2019</v>
      </c>
    </row>
    <row r="737" spans="1:25" x14ac:dyDescent="0.25">
      <c r="A737" s="18">
        <v>43731</v>
      </c>
      <c r="B737" s="2">
        <v>266</v>
      </c>
      <c r="C737" s="4">
        <v>3.52</v>
      </c>
      <c r="D737" s="4">
        <v>0.55000000000000004</v>
      </c>
      <c r="E737" s="4">
        <v>5.9</v>
      </c>
      <c r="F737" s="4">
        <v>7.5</v>
      </c>
      <c r="G737" s="4">
        <v>3.7</v>
      </c>
      <c r="H737" s="3">
        <v>98.2</v>
      </c>
      <c r="I737" s="3">
        <v>78.3</v>
      </c>
      <c r="J737" s="4">
        <v>1.3</v>
      </c>
      <c r="K737" s="4">
        <v>5.0999999999999996</v>
      </c>
      <c r="L737" s="3">
        <v>5.08</v>
      </c>
      <c r="M737" s="3">
        <v>0</v>
      </c>
      <c r="N737" s="8">
        <v>-999</v>
      </c>
      <c r="O737" s="4">
        <v>6.1</v>
      </c>
      <c r="P737" s="4">
        <v>10.6</v>
      </c>
      <c r="Q737" s="4">
        <v>2</v>
      </c>
      <c r="R737" s="4">
        <v>7.4</v>
      </c>
      <c r="S737" s="4">
        <v>9.3000000000000007</v>
      </c>
      <c r="T737" s="19">
        <v>0.81100000000000005</v>
      </c>
      <c r="U737" s="19">
        <v>0.22500000000000001</v>
      </c>
      <c r="V737" s="5">
        <f t="shared" si="25"/>
        <v>0</v>
      </c>
      <c r="W737" s="5">
        <f t="shared" si="24"/>
        <v>-999</v>
      </c>
      <c r="X737">
        <v>201909</v>
      </c>
      <c r="Y737">
        <v>2019</v>
      </c>
    </row>
    <row r="738" spans="1:25" x14ac:dyDescent="0.25">
      <c r="A738" s="18">
        <v>43732</v>
      </c>
      <c r="B738" s="2">
        <v>267</v>
      </c>
      <c r="C738" s="4">
        <v>11.74</v>
      </c>
      <c r="D738" s="4">
        <v>2.38</v>
      </c>
      <c r="E738" s="4">
        <v>5.8</v>
      </c>
      <c r="F738" s="4">
        <v>10.7</v>
      </c>
      <c r="G738" s="4">
        <v>-2.2999999999999998</v>
      </c>
      <c r="H738" s="3">
        <v>98.7</v>
      </c>
      <c r="I738" s="3">
        <v>56.2</v>
      </c>
      <c r="J738" s="4">
        <v>2.2000000000000002</v>
      </c>
      <c r="K738" s="4">
        <v>7.2</v>
      </c>
      <c r="L738" s="3">
        <v>0.254</v>
      </c>
      <c r="M738" s="3">
        <v>0</v>
      </c>
      <c r="N738" s="8">
        <v>-999</v>
      </c>
      <c r="O738" s="4">
        <v>5.6</v>
      </c>
      <c r="P738" s="4">
        <v>17.899999999999999</v>
      </c>
      <c r="Q738" s="4">
        <v>-3.2</v>
      </c>
      <c r="R738" s="4">
        <v>7.6</v>
      </c>
      <c r="S738" s="4">
        <v>9.1</v>
      </c>
      <c r="T738" s="19">
        <v>0.72299999999999998</v>
      </c>
      <c r="U738" s="19">
        <v>0.56299999999999994</v>
      </c>
      <c r="V738" s="5">
        <f t="shared" si="25"/>
        <v>0</v>
      </c>
      <c r="W738" s="5">
        <f t="shared" si="24"/>
        <v>-999</v>
      </c>
      <c r="X738">
        <v>201909</v>
      </c>
      <c r="Y738">
        <v>2019</v>
      </c>
    </row>
    <row r="739" spans="1:25" x14ac:dyDescent="0.25">
      <c r="A739" s="18">
        <v>43733</v>
      </c>
      <c r="B739" s="2">
        <v>268</v>
      </c>
      <c r="C739" s="4">
        <v>8.69</v>
      </c>
      <c r="D739" s="4">
        <v>1.79</v>
      </c>
      <c r="E739" s="4">
        <v>4.9000000000000004</v>
      </c>
      <c r="F739" s="4">
        <v>9.3000000000000007</v>
      </c>
      <c r="G739" s="4">
        <v>-2.2999999999999998</v>
      </c>
      <c r="H739" s="3">
        <v>99.3</v>
      </c>
      <c r="I739" s="3">
        <v>48.7</v>
      </c>
      <c r="J739" s="4">
        <v>1.1000000000000001</v>
      </c>
      <c r="K739" s="4">
        <v>5</v>
      </c>
      <c r="L739" s="3">
        <v>0</v>
      </c>
      <c r="M739" s="3">
        <v>0</v>
      </c>
      <c r="N739" s="8">
        <v>-999</v>
      </c>
      <c r="O739" s="4">
        <v>5.3</v>
      </c>
      <c r="P739" s="4">
        <v>17.7</v>
      </c>
      <c r="Q739" s="4">
        <v>-3.5</v>
      </c>
      <c r="R739" s="4">
        <v>6.3</v>
      </c>
      <c r="S739" s="4">
        <v>8.9</v>
      </c>
      <c r="T739" s="19">
        <v>0.56999999999999995</v>
      </c>
      <c r="U739" s="19">
        <v>0.60099999999999998</v>
      </c>
      <c r="V739" s="5">
        <f t="shared" si="25"/>
        <v>0</v>
      </c>
      <c r="W739" s="5">
        <f t="shared" si="24"/>
        <v>-999</v>
      </c>
      <c r="X739">
        <v>201909</v>
      </c>
      <c r="Y739">
        <v>2019</v>
      </c>
    </row>
    <row r="740" spans="1:25" x14ac:dyDescent="0.25">
      <c r="A740" s="18">
        <v>43734</v>
      </c>
      <c r="B740" s="2">
        <v>269</v>
      </c>
      <c r="C740" s="4">
        <v>8.25</v>
      </c>
      <c r="D740" s="4">
        <v>1.38</v>
      </c>
      <c r="E740" s="4">
        <v>3.8</v>
      </c>
      <c r="F740" s="4">
        <v>8.9</v>
      </c>
      <c r="G740" s="4">
        <v>-1.7</v>
      </c>
      <c r="H740" s="3">
        <v>98.2</v>
      </c>
      <c r="I740" s="3">
        <v>66</v>
      </c>
      <c r="J740" s="4">
        <v>1.9</v>
      </c>
      <c r="K740" s="4">
        <v>7</v>
      </c>
      <c r="L740" s="3">
        <v>20.574000000000002</v>
      </c>
      <c r="M740" s="3">
        <v>0</v>
      </c>
      <c r="N740" s="8">
        <v>-999</v>
      </c>
      <c r="O740" s="4">
        <v>5.0999999999999996</v>
      </c>
      <c r="P740" s="4">
        <v>13</v>
      </c>
      <c r="Q740" s="4">
        <v>-1.3</v>
      </c>
      <c r="R740" s="4">
        <v>6.9</v>
      </c>
      <c r="S740" s="4">
        <v>8.6999999999999993</v>
      </c>
      <c r="T740" s="19">
        <v>0.752</v>
      </c>
      <c r="U740" s="19">
        <v>0.38800000000000001</v>
      </c>
      <c r="V740" s="5">
        <f t="shared" si="25"/>
        <v>0</v>
      </c>
      <c r="W740" s="5">
        <f t="shared" si="24"/>
        <v>-999</v>
      </c>
      <c r="X740">
        <v>201909</v>
      </c>
      <c r="Y740">
        <v>2019</v>
      </c>
    </row>
    <row r="741" spans="1:25" x14ac:dyDescent="0.25">
      <c r="A741" s="18">
        <v>43735</v>
      </c>
      <c r="B741" s="2">
        <v>270</v>
      </c>
      <c r="C741" s="4">
        <v>5.0199999999999996</v>
      </c>
      <c r="D741" s="4">
        <v>1.4</v>
      </c>
      <c r="E741" s="4">
        <v>0.1</v>
      </c>
      <c r="F741" s="4">
        <v>4.5</v>
      </c>
      <c r="G741" s="4">
        <v>-1.1000000000000001</v>
      </c>
      <c r="H741" s="3">
        <v>99</v>
      </c>
      <c r="I741" s="3">
        <v>69.099999999999994</v>
      </c>
      <c r="J741" s="4">
        <v>0.5</v>
      </c>
      <c r="K741" s="4">
        <v>3.5</v>
      </c>
      <c r="L741" s="3">
        <v>13.278</v>
      </c>
      <c r="M741" s="3">
        <v>93</v>
      </c>
      <c r="N741" s="8">
        <v>-999</v>
      </c>
      <c r="O741" s="4">
        <v>0.8</v>
      </c>
      <c r="P741" s="4">
        <v>6.1</v>
      </c>
      <c r="Q741" s="4">
        <v>-2.4</v>
      </c>
      <c r="R741" s="4">
        <v>4.2</v>
      </c>
      <c r="S741" s="4">
        <v>8.4</v>
      </c>
      <c r="T741" s="19">
        <v>0.58199999999999996</v>
      </c>
      <c r="U741" s="19">
        <v>0.26</v>
      </c>
      <c r="V741" s="5">
        <f t="shared" si="25"/>
        <v>0</v>
      </c>
      <c r="W741" s="5">
        <f t="shared" si="24"/>
        <v>-999</v>
      </c>
      <c r="X741">
        <v>201909</v>
      </c>
      <c r="Y741">
        <v>2019</v>
      </c>
    </row>
    <row r="742" spans="1:25" x14ac:dyDescent="0.25">
      <c r="A742" s="18">
        <v>43736</v>
      </c>
      <c r="B742" s="2">
        <v>271</v>
      </c>
      <c r="C742" s="4">
        <v>5.88</v>
      </c>
      <c r="D742" s="4">
        <v>5.0999999999999996</v>
      </c>
      <c r="E742" s="4">
        <v>-1.5</v>
      </c>
      <c r="F742" s="4">
        <v>0.9</v>
      </c>
      <c r="G742" s="4">
        <v>-4</v>
      </c>
      <c r="H742" s="3">
        <v>99.2</v>
      </c>
      <c r="I742" s="3">
        <v>77</v>
      </c>
      <c r="J742" s="4">
        <v>0.9</v>
      </c>
      <c r="K742" s="4">
        <v>3.7</v>
      </c>
      <c r="L742" s="3">
        <v>12.98</v>
      </c>
      <c r="M742" s="3">
        <v>160</v>
      </c>
      <c r="N742" s="8">
        <v>-999</v>
      </c>
      <c r="O742" s="4">
        <v>-2.6</v>
      </c>
      <c r="P742" s="4">
        <v>-0.6</v>
      </c>
      <c r="Q742" s="4">
        <v>-5.9</v>
      </c>
      <c r="R742" s="4">
        <v>3.1</v>
      </c>
      <c r="S742" s="4">
        <v>7.9</v>
      </c>
      <c r="T742" s="19">
        <v>0.502</v>
      </c>
      <c r="U742" s="19">
        <v>0.15</v>
      </c>
      <c r="V742" s="5">
        <f t="shared" si="25"/>
        <v>0</v>
      </c>
      <c r="W742" s="5">
        <f t="shared" si="24"/>
        <v>-999</v>
      </c>
      <c r="X742">
        <v>201909</v>
      </c>
      <c r="Y742">
        <v>2019</v>
      </c>
    </row>
    <row r="743" spans="1:25" x14ac:dyDescent="0.25">
      <c r="A743" s="18">
        <v>43737</v>
      </c>
      <c r="B743" s="2">
        <v>272</v>
      </c>
      <c r="C743" s="4">
        <v>6.38</v>
      </c>
      <c r="D743" s="4">
        <v>5.35</v>
      </c>
      <c r="E743" s="4">
        <v>-3.4</v>
      </c>
      <c r="F743" s="4">
        <v>-0.4</v>
      </c>
      <c r="G743" s="4">
        <v>-7.7</v>
      </c>
      <c r="H743" s="3">
        <v>97.4</v>
      </c>
      <c r="I743" s="3">
        <v>73.3</v>
      </c>
      <c r="J743" s="4">
        <v>0.7</v>
      </c>
      <c r="K743" s="4">
        <v>5</v>
      </c>
      <c r="L743" s="3">
        <v>0</v>
      </c>
      <c r="M743" s="3">
        <v>153</v>
      </c>
      <c r="N743" s="8">
        <v>-999</v>
      </c>
      <c r="O743" s="4">
        <v>-5.3</v>
      </c>
      <c r="P743" s="4">
        <v>-1.8</v>
      </c>
      <c r="Q743" s="4">
        <v>-16.399999999999999</v>
      </c>
      <c r="R743" s="4">
        <v>2.6</v>
      </c>
      <c r="S743" s="4">
        <v>7.4</v>
      </c>
      <c r="T743" s="19">
        <v>0.435</v>
      </c>
      <c r="U743" s="19">
        <v>0.158</v>
      </c>
      <c r="V743" s="5">
        <f t="shared" si="25"/>
        <v>0</v>
      </c>
      <c r="W743" s="5">
        <f t="shared" si="24"/>
        <v>-999</v>
      </c>
      <c r="X743">
        <v>201909</v>
      </c>
      <c r="Y743">
        <v>2019</v>
      </c>
    </row>
    <row r="744" spans="1:25" x14ac:dyDescent="0.25">
      <c r="A744" s="18">
        <v>43738</v>
      </c>
      <c r="B744" s="2">
        <v>273</v>
      </c>
      <c r="C744" s="4">
        <v>9.6999999999999993</v>
      </c>
      <c r="D744" s="4">
        <v>8.15</v>
      </c>
      <c r="E744" s="4">
        <v>-2.2999999999999998</v>
      </c>
      <c r="F744" s="4">
        <v>4</v>
      </c>
      <c r="G744" s="4">
        <v>-6.6</v>
      </c>
      <c r="H744" s="3">
        <v>98</v>
      </c>
      <c r="I744" s="3">
        <v>43.9</v>
      </c>
      <c r="J744" s="4">
        <v>0.7</v>
      </c>
      <c r="K744" s="4">
        <v>3.7</v>
      </c>
      <c r="L744" s="3">
        <v>0</v>
      </c>
      <c r="M744" s="3">
        <v>87</v>
      </c>
      <c r="N744" s="8">
        <v>-999</v>
      </c>
      <c r="O744" s="4">
        <v>-4.7</v>
      </c>
      <c r="P744" s="4">
        <v>0.4</v>
      </c>
      <c r="Q744" s="4">
        <v>-9.8000000000000007</v>
      </c>
      <c r="R744" s="4">
        <v>2.5</v>
      </c>
      <c r="S744" s="4">
        <v>7</v>
      </c>
      <c r="T744" s="19">
        <v>0.35699999999999998</v>
      </c>
      <c r="U744" s="19">
        <v>0.45600000000000002</v>
      </c>
      <c r="V744" s="5">
        <f t="shared" si="25"/>
        <v>87</v>
      </c>
      <c r="W744" s="5">
        <f t="shared" si="24"/>
        <v>-999</v>
      </c>
      <c r="X744">
        <v>201909</v>
      </c>
      <c r="Y744">
        <v>2019</v>
      </c>
    </row>
    <row r="745" spans="1:25" x14ac:dyDescent="0.25">
      <c r="A745" s="18">
        <v>43739</v>
      </c>
      <c r="B745" s="2">
        <v>274</v>
      </c>
      <c r="C745" s="4">
        <v>13.81</v>
      </c>
      <c r="D745" s="4">
        <v>10.6</v>
      </c>
      <c r="E745" s="4">
        <v>0.1</v>
      </c>
      <c r="F745" s="4">
        <v>9.4</v>
      </c>
      <c r="G745" s="4">
        <v>-8.9</v>
      </c>
      <c r="H745" s="3">
        <v>99.1</v>
      </c>
      <c r="I745" s="3">
        <v>45.3</v>
      </c>
      <c r="J745" s="4">
        <v>0.5</v>
      </c>
      <c r="K745" s="4">
        <v>3.4</v>
      </c>
      <c r="L745" s="3">
        <v>0</v>
      </c>
      <c r="M745" s="3">
        <v>42</v>
      </c>
      <c r="N745" s="8">
        <v>-999</v>
      </c>
      <c r="O745" s="4">
        <v>-5.5</v>
      </c>
      <c r="P745" s="4">
        <v>1.2</v>
      </c>
      <c r="Q745" s="4">
        <v>-17.899999999999999</v>
      </c>
      <c r="R745" s="4">
        <v>2.4</v>
      </c>
      <c r="S745" s="4">
        <v>6.7</v>
      </c>
      <c r="T745" s="19">
        <v>0.53400000000000003</v>
      </c>
      <c r="U745" s="19">
        <v>0.64500000000000002</v>
      </c>
      <c r="V745" s="5">
        <f t="shared" si="25"/>
        <v>0</v>
      </c>
      <c r="W745" s="5">
        <f t="shared" si="24"/>
        <v>-999</v>
      </c>
      <c r="X745">
        <v>201910</v>
      </c>
      <c r="Y745">
        <v>2019</v>
      </c>
    </row>
    <row r="746" spans="1:25" x14ac:dyDescent="0.25">
      <c r="A746" s="18">
        <v>43740</v>
      </c>
      <c r="B746" s="2">
        <v>275</v>
      </c>
      <c r="C746" s="4">
        <v>6.8</v>
      </c>
      <c r="D746" s="4">
        <v>4.6900000000000004</v>
      </c>
      <c r="E746" s="4">
        <v>0</v>
      </c>
      <c r="F746" s="4">
        <v>4.7</v>
      </c>
      <c r="G746" s="4">
        <v>-4.8</v>
      </c>
      <c r="H746" s="3">
        <v>98.8</v>
      </c>
      <c r="I746" s="3">
        <v>66.400000000000006</v>
      </c>
      <c r="J746" s="4">
        <v>1.1000000000000001</v>
      </c>
      <c r="K746" s="4">
        <v>3.6</v>
      </c>
      <c r="L746" s="3">
        <v>0</v>
      </c>
      <c r="M746" s="3">
        <v>25</v>
      </c>
      <c r="N746" s="8">
        <v>-999</v>
      </c>
      <c r="O746" s="4">
        <v>-2.2000000000000002</v>
      </c>
      <c r="P746" s="4">
        <v>0.7</v>
      </c>
      <c r="Q746" s="4">
        <v>-9.6</v>
      </c>
      <c r="R746" s="4">
        <v>1.4</v>
      </c>
      <c r="S746" s="4">
        <v>6.2</v>
      </c>
      <c r="T746" s="19">
        <v>0.56699999999999995</v>
      </c>
      <c r="U746" s="19">
        <v>0.28699999999999998</v>
      </c>
      <c r="V746" s="5">
        <f t="shared" si="25"/>
        <v>0</v>
      </c>
      <c r="W746" s="5">
        <f t="shared" si="24"/>
        <v>-999</v>
      </c>
      <c r="X746">
        <v>201910</v>
      </c>
      <c r="Y746">
        <v>2019</v>
      </c>
    </row>
    <row r="747" spans="1:25" x14ac:dyDescent="0.25">
      <c r="A747" s="18">
        <v>43741</v>
      </c>
      <c r="B747" s="2">
        <v>276</v>
      </c>
      <c r="C747" s="4">
        <v>7.04</v>
      </c>
      <c r="D747" s="4">
        <v>4.72</v>
      </c>
      <c r="E747" s="4">
        <v>0.8</v>
      </c>
      <c r="F747" s="4">
        <v>5.9</v>
      </c>
      <c r="G747" s="4">
        <v>-2.2000000000000002</v>
      </c>
      <c r="H747" s="3">
        <v>98.8</v>
      </c>
      <c r="I747" s="3">
        <v>65.8</v>
      </c>
      <c r="J747" s="4">
        <v>0.9</v>
      </c>
      <c r="K747" s="4">
        <v>3.5</v>
      </c>
      <c r="L747" s="3">
        <v>0</v>
      </c>
      <c r="M747" s="3">
        <v>9</v>
      </c>
      <c r="N747" s="8">
        <v>-999</v>
      </c>
      <c r="O747" s="4">
        <v>-0.7</v>
      </c>
      <c r="P747" s="4">
        <v>1.6</v>
      </c>
      <c r="Q747" s="4">
        <v>-4.0999999999999996</v>
      </c>
      <c r="R747" s="4">
        <v>2</v>
      </c>
      <c r="S747" s="4">
        <v>5.9</v>
      </c>
      <c r="T747" s="19">
        <v>0.61099999999999999</v>
      </c>
      <c r="U747" s="19">
        <v>0.317</v>
      </c>
      <c r="V747" s="5">
        <f t="shared" si="25"/>
        <v>0</v>
      </c>
      <c r="W747" s="5">
        <f t="shared" si="24"/>
        <v>-999</v>
      </c>
      <c r="X747">
        <v>201910</v>
      </c>
      <c r="Y747">
        <v>2019</v>
      </c>
    </row>
    <row r="748" spans="1:25" x14ac:dyDescent="0.25">
      <c r="A748" s="18">
        <v>43742</v>
      </c>
      <c r="B748" s="2">
        <v>277</v>
      </c>
      <c r="C748" s="4">
        <v>7.25</v>
      </c>
      <c r="D748" s="4">
        <v>3.19</v>
      </c>
      <c r="E748" s="4">
        <v>1.1000000000000001</v>
      </c>
      <c r="F748" s="4">
        <v>7.1</v>
      </c>
      <c r="G748" s="4">
        <v>-2.9</v>
      </c>
      <c r="H748" s="3">
        <v>99.3</v>
      </c>
      <c r="I748" s="3">
        <v>55.2</v>
      </c>
      <c r="J748" s="4">
        <v>0.6</v>
      </c>
      <c r="K748" s="4">
        <v>3.6</v>
      </c>
      <c r="L748" s="3">
        <v>1</v>
      </c>
      <c r="M748" s="3">
        <v>0</v>
      </c>
      <c r="N748" s="8">
        <v>-999</v>
      </c>
      <c r="O748" s="4">
        <v>-0.1</v>
      </c>
      <c r="P748" s="4">
        <v>3.4</v>
      </c>
      <c r="Q748" s="4">
        <v>-5.3</v>
      </c>
      <c r="R748" s="4">
        <v>2.5</v>
      </c>
      <c r="S748" s="4">
        <v>5.6</v>
      </c>
      <c r="T748" s="19">
        <v>0.55700000000000005</v>
      </c>
      <c r="U748" s="19">
        <v>0.45200000000000001</v>
      </c>
      <c r="V748" s="5">
        <f t="shared" si="25"/>
        <v>0</v>
      </c>
      <c r="W748" s="5">
        <f t="shared" si="24"/>
        <v>-999</v>
      </c>
      <c r="X748">
        <v>201910</v>
      </c>
      <c r="Y748">
        <v>2019</v>
      </c>
    </row>
    <row r="749" spans="1:25" x14ac:dyDescent="0.25">
      <c r="A749" s="18">
        <v>43743</v>
      </c>
      <c r="B749" s="2">
        <v>278</v>
      </c>
      <c r="C749" s="4">
        <v>9.26</v>
      </c>
      <c r="D749" s="4">
        <v>2.93</v>
      </c>
      <c r="E749" s="4">
        <v>1.3</v>
      </c>
      <c r="F749" s="4">
        <v>7.4</v>
      </c>
      <c r="G749" s="4">
        <v>-4.5999999999999996</v>
      </c>
      <c r="H749" s="3">
        <v>98.7</v>
      </c>
      <c r="I749" s="3">
        <v>55.2</v>
      </c>
      <c r="J749" s="4">
        <v>1.4</v>
      </c>
      <c r="K749" s="4">
        <v>4.5999999999999996</v>
      </c>
      <c r="L749" s="3">
        <v>3</v>
      </c>
      <c r="M749" s="3">
        <v>0</v>
      </c>
      <c r="N749" s="8">
        <v>-999</v>
      </c>
      <c r="O749" s="4">
        <v>0.6</v>
      </c>
      <c r="P749" s="4">
        <v>9.4</v>
      </c>
      <c r="Q749" s="4">
        <v>-5.5</v>
      </c>
      <c r="R749" s="4">
        <v>3.2</v>
      </c>
      <c r="S749" s="4">
        <v>5.4</v>
      </c>
      <c r="T749" s="19">
        <v>0.56799999999999995</v>
      </c>
      <c r="U749" s="19">
        <v>0.46100000000000002</v>
      </c>
      <c r="V749" s="5">
        <f t="shared" si="25"/>
        <v>0</v>
      </c>
      <c r="W749" s="5">
        <f t="shared" si="24"/>
        <v>-999</v>
      </c>
      <c r="X749">
        <v>201910</v>
      </c>
      <c r="Y749">
        <v>2019</v>
      </c>
    </row>
    <row r="750" spans="1:25" x14ac:dyDescent="0.25">
      <c r="A750" s="18">
        <v>43744</v>
      </c>
      <c r="B750" s="2">
        <v>279</v>
      </c>
      <c r="C750" s="4">
        <v>11.5</v>
      </c>
      <c r="D750" s="4">
        <v>2.5499999999999998</v>
      </c>
      <c r="E750" s="4">
        <v>1.3</v>
      </c>
      <c r="F750" s="4">
        <v>9.1999999999999993</v>
      </c>
      <c r="G750" s="4">
        <v>-6.3</v>
      </c>
      <c r="H750" s="3">
        <v>98.4</v>
      </c>
      <c r="I750" s="3">
        <v>52.9</v>
      </c>
      <c r="J750" s="4">
        <v>0.8</v>
      </c>
      <c r="K750" s="4">
        <v>4.2</v>
      </c>
      <c r="L750" s="3">
        <v>1</v>
      </c>
      <c r="M750" s="3">
        <v>0</v>
      </c>
      <c r="N750" s="8">
        <v>-999</v>
      </c>
      <c r="O750" s="4">
        <v>0.4</v>
      </c>
      <c r="P750" s="4">
        <v>11.3</v>
      </c>
      <c r="Q750" s="4">
        <v>-8</v>
      </c>
      <c r="R750" s="4">
        <v>3.1</v>
      </c>
      <c r="S750" s="4">
        <v>5.4</v>
      </c>
      <c r="T750" s="19">
        <v>0.61499999999999999</v>
      </c>
      <c r="U750" s="19">
        <v>0.54800000000000004</v>
      </c>
      <c r="V750" s="5">
        <f t="shared" si="25"/>
        <v>0</v>
      </c>
      <c r="W750" s="5">
        <f t="shared" si="24"/>
        <v>-999</v>
      </c>
      <c r="X750">
        <v>201910</v>
      </c>
      <c r="Y750">
        <v>2019</v>
      </c>
    </row>
    <row r="751" spans="1:25" x14ac:dyDescent="0.25">
      <c r="A751" s="18">
        <v>43745</v>
      </c>
      <c r="B751" s="2">
        <v>280</v>
      </c>
      <c r="C751" s="4"/>
      <c r="D751" s="4"/>
      <c r="E751" s="4"/>
      <c r="F751" s="4"/>
      <c r="G751" s="4"/>
      <c r="H751" s="3"/>
      <c r="I751" s="3"/>
      <c r="J751" s="4"/>
      <c r="K751" s="4"/>
      <c r="L751" s="3"/>
      <c r="M751" s="3"/>
      <c r="N751" s="8"/>
      <c r="O751" s="4"/>
      <c r="P751" s="4"/>
      <c r="Q751" s="4"/>
      <c r="R751" s="4"/>
      <c r="S751" s="4"/>
      <c r="T751" s="12"/>
      <c r="U751" s="19"/>
      <c r="V751" s="5">
        <f t="shared" si="25"/>
        <v>0</v>
      </c>
      <c r="W751" s="5">
        <f t="shared" si="24"/>
        <v>-999</v>
      </c>
      <c r="X751">
        <v>201910</v>
      </c>
      <c r="Y751">
        <v>2019</v>
      </c>
    </row>
    <row r="752" spans="1:25" x14ac:dyDescent="0.25">
      <c r="A752" s="18">
        <v>43746</v>
      </c>
      <c r="B752" s="2">
        <v>281</v>
      </c>
      <c r="C752" s="4"/>
      <c r="D752" s="4"/>
      <c r="E752" s="4"/>
      <c r="F752" s="4"/>
      <c r="G752" s="4"/>
      <c r="H752" s="3"/>
      <c r="I752" s="3"/>
      <c r="J752" s="4"/>
      <c r="K752" s="4"/>
      <c r="L752" s="3"/>
      <c r="M752" s="3"/>
      <c r="N752" s="8"/>
      <c r="O752" s="4"/>
      <c r="P752" s="4"/>
      <c r="Q752" s="4"/>
      <c r="R752" s="4"/>
      <c r="S752" s="4"/>
      <c r="T752" s="12"/>
      <c r="U752" s="19"/>
      <c r="V752" s="5">
        <f t="shared" si="25"/>
        <v>0</v>
      </c>
      <c r="W752" s="5">
        <f t="shared" si="24"/>
        <v>-999</v>
      </c>
      <c r="X752">
        <v>201910</v>
      </c>
      <c r="Y752">
        <v>2019</v>
      </c>
    </row>
    <row r="753" spans="1:25" x14ac:dyDescent="0.25">
      <c r="A753" s="18">
        <v>43747</v>
      </c>
      <c r="B753" s="2">
        <v>282</v>
      </c>
      <c r="C753" s="4"/>
      <c r="D753" s="4"/>
      <c r="E753" s="4"/>
      <c r="F753" s="4"/>
      <c r="G753" s="4"/>
      <c r="H753" s="3"/>
      <c r="I753" s="3"/>
      <c r="J753" s="4"/>
      <c r="K753" s="4"/>
      <c r="L753" s="3"/>
      <c r="M753" s="3"/>
      <c r="N753" s="8"/>
      <c r="O753" s="4"/>
      <c r="P753" s="4"/>
      <c r="Q753" s="4"/>
      <c r="R753" s="4"/>
      <c r="S753" s="4"/>
      <c r="T753" s="12"/>
      <c r="U753" s="19"/>
      <c r="V753" s="5">
        <f t="shared" si="25"/>
        <v>0</v>
      </c>
      <c r="W753" s="5">
        <f t="shared" si="24"/>
        <v>-999</v>
      </c>
      <c r="X753">
        <v>201910</v>
      </c>
      <c r="Y753">
        <v>2019</v>
      </c>
    </row>
    <row r="754" spans="1:25" x14ac:dyDescent="0.25">
      <c r="A754" s="18">
        <v>43748</v>
      </c>
      <c r="B754" s="2">
        <v>283</v>
      </c>
      <c r="C754" s="4"/>
      <c r="D754" s="4"/>
      <c r="E754" s="4"/>
      <c r="F754" s="4"/>
      <c r="G754" s="4"/>
      <c r="H754" s="3"/>
      <c r="I754" s="3"/>
      <c r="J754" s="4"/>
      <c r="K754" s="4"/>
      <c r="L754" s="3"/>
      <c r="M754" s="3"/>
      <c r="N754" s="8"/>
      <c r="O754" s="4"/>
      <c r="P754" s="4"/>
      <c r="Q754" s="4"/>
      <c r="R754" s="4"/>
      <c r="S754" s="4"/>
      <c r="T754" s="12"/>
      <c r="U754" s="19"/>
      <c r="V754" s="5">
        <f t="shared" si="25"/>
        <v>0</v>
      </c>
      <c r="W754" s="5">
        <f t="shared" si="24"/>
        <v>-999</v>
      </c>
      <c r="X754">
        <v>201910</v>
      </c>
      <c r="Y754">
        <v>2019</v>
      </c>
    </row>
    <row r="755" spans="1:25" x14ac:dyDescent="0.25">
      <c r="A755" s="18">
        <v>43749</v>
      </c>
      <c r="B755" s="2">
        <v>284</v>
      </c>
      <c r="C755" s="4"/>
      <c r="D755" s="4"/>
      <c r="E755" s="4"/>
      <c r="F755" s="4"/>
      <c r="G755" s="4"/>
      <c r="H755" s="3"/>
      <c r="I755" s="3"/>
      <c r="J755" s="4"/>
      <c r="K755" s="4"/>
      <c r="L755" s="3"/>
      <c r="M755" s="3"/>
      <c r="N755" s="8"/>
      <c r="O755" s="4"/>
      <c r="P755" s="4"/>
      <c r="Q755" s="4"/>
      <c r="R755" s="4"/>
      <c r="S755" s="4"/>
      <c r="T755" s="12"/>
      <c r="U755" s="19"/>
      <c r="V755" s="5">
        <f t="shared" si="25"/>
        <v>0</v>
      </c>
      <c r="W755" s="5">
        <f t="shared" si="24"/>
        <v>-999</v>
      </c>
      <c r="X755">
        <v>201910</v>
      </c>
      <c r="Y755">
        <v>2019</v>
      </c>
    </row>
    <row r="756" spans="1:25" x14ac:dyDescent="0.25">
      <c r="A756" s="18">
        <v>43750</v>
      </c>
      <c r="B756" s="2">
        <v>285</v>
      </c>
      <c r="C756" s="4"/>
      <c r="D756" s="4"/>
      <c r="E756" s="4"/>
      <c r="F756" s="4"/>
      <c r="G756" s="4"/>
      <c r="H756" s="3"/>
      <c r="I756" s="3"/>
      <c r="J756" s="4"/>
      <c r="K756" s="4"/>
      <c r="L756" s="3"/>
      <c r="M756" s="3"/>
      <c r="N756" s="8"/>
      <c r="O756" s="4"/>
      <c r="P756" s="4"/>
      <c r="Q756" s="4"/>
      <c r="R756" s="4"/>
      <c r="S756" s="4"/>
      <c r="T756" s="12"/>
      <c r="U756" s="19"/>
      <c r="V756" s="5">
        <f t="shared" si="25"/>
        <v>0</v>
      </c>
      <c r="W756" s="5">
        <f t="shared" si="24"/>
        <v>-999</v>
      </c>
      <c r="X756">
        <v>201910</v>
      </c>
      <c r="Y756">
        <v>2019</v>
      </c>
    </row>
    <row r="757" spans="1:25" x14ac:dyDescent="0.25">
      <c r="A757" s="18">
        <v>43751</v>
      </c>
      <c r="B757" s="2">
        <v>286</v>
      </c>
      <c r="C757" s="4"/>
      <c r="D757" s="4"/>
      <c r="E757" s="4"/>
      <c r="F757" s="4"/>
      <c r="G757" s="4"/>
      <c r="H757" s="3"/>
      <c r="I757" s="3"/>
      <c r="J757" s="4"/>
      <c r="K757" s="4"/>
      <c r="L757" s="3"/>
      <c r="M757" s="3"/>
      <c r="N757" s="8"/>
      <c r="O757" s="4"/>
      <c r="P757" s="4"/>
      <c r="Q757" s="4"/>
      <c r="R757" s="4"/>
      <c r="S757" s="4"/>
      <c r="T757" s="12"/>
      <c r="U757" s="19"/>
      <c r="V757" s="5">
        <f t="shared" si="25"/>
        <v>0</v>
      </c>
      <c r="W757" s="5">
        <f t="shared" si="24"/>
        <v>-999</v>
      </c>
      <c r="X757">
        <v>201910</v>
      </c>
      <c r="Y757">
        <v>2019</v>
      </c>
    </row>
    <row r="758" spans="1:25" x14ac:dyDescent="0.25">
      <c r="A758" s="18">
        <v>43752</v>
      </c>
      <c r="B758" s="2">
        <v>287</v>
      </c>
      <c r="C758" s="4"/>
      <c r="D758" s="4"/>
      <c r="E758" s="4"/>
      <c r="F758" s="4"/>
      <c r="G758" s="4"/>
      <c r="H758" s="3"/>
      <c r="I758" s="3"/>
      <c r="J758" s="4"/>
      <c r="K758" s="4"/>
      <c r="L758" s="3"/>
      <c r="M758" s="3"/>
      <c r="N758" s="8"/>
      <c r="O758" s="4"/>
      <c r="P758" s="4"/>
      <c r="Q758" s="4"/>
      <c r="R758" s="4"/>
      <c r="S758" s="4"/>
      <c r="T758" s="12"/>
      <c r="U758" s="19"/>
      <c r="V758" s="5">
        <f t="shared" si="25"/>
        <v>0</v>
      </c>
      <c r="W758" s="5">
        <f t="shared" si="24"/>
        <v>-999</v>
      </c>
      <c r="X758">
        <v>201910</v>
      </c>
      <c r="Y758">
        <v>2019</v>
      </c>
    </row>
    <row r="759" spans="1:25" x14ac:dyDescent="0.25">
      <c r="A759" s="18">
        <v>43753</v>
      </c>
      <c r="B759" s="2">
        <v>288</v>
      </c>
      <c r="C759" s="4"/>
      <c r="D759" s="4"/>
      <c r="E759" s="4"/>
      <c r="F759" s="4"/>
      <c r="G759" s="4"/>
      <c r="H759" s="3"/>
      <c r="I759" s="3"/>
      <c r="J759" s="4"/>
      <c r="K759" s="4"/>
      <c r="L759" s="3"/>
      <c r="M759" s="3"/>
      <c r="N759" s="8"/>
      <c r="O759" s="4"/>
      <c r="P759" s="4"/>
      <c r="Q759" s="4"/>
      <c r="R759" s="4"/>
      <c r="S759" s="4"/>
      <c r="T759" s="12"/>
      <c r="U759" s="19"/>
      <c r="V759" s="5">
        <f t="shared" si="25"/>
        <v>0</v>
      </c>
      <c r="W759" s="5">
        <f t="shared" si="24"/>
        <v>-999</v>
      </c>
      <c r="X759">
        <v>201910</v>
      </c>
      <c r="Y759">
        <v>2019</v>
      </c>
    </row>
    <row r="760" spans="1:25" x14ac:dyDescent="0.25">
      <c r="A760" s="18">
        <v>43754</v>
      </c>
      <c r="B760" s="2">
        <v>289</v>
      </c>
      <c r="C760" s="4"/>
      <c r="D760" s="4"/>
      <c r="E760" s="4"/>
      <c r="F760" s="4"/>
      <c r="G760" s="4"/>
      <c r="H760" s="3"/>
      <c r="I760" s="3"/>
      <c r="J760" s="4"/>
      <c r="K760" s="4"/>
      <c r="L760" s="3"/>
      <c r="M760" s="3"/>
      <c r="N760" s="8"/>
      <c r="O760" s="4"/>
      <c r="P760" s="4"/>
      <c r="Q760" s="4"/>
      <c r="R760" s="4"/>
      <c r="S760" s="4"/>
      <c r="T760" s="12"/>
      <c r="U760" s="19"/>
      <c r="V760" s="5">
        <f t="shared" si="25"/>
        <v>0</v>
      </c>
      <c r="W760" s="5">
        <f t="shared" si="24"/>
        <v>-999</v>
      </c>
      <c r="X760">
        <v>201910</v>
      </c>
      <c r="Y760">
        <v>2019</v>
      </c>
    </row>
    <row r="761" spans="1:25" x14ac:dyDescent="0.25">
      <c r="A761" s="18">
        <v>43755</v>
      </c>
      <c r="B761" s="2">
        <v>290</v>
      </c>
      <c r="C761" s="4"/>
      <c r="D761" s="4"/>
      <c r="E761" s="4"/>
      <c r="F761" s="4"/>
      <c r="G761" s="4"/>
      <c r="H761" s="3"/>
      <c r="I761" s="3"/>
      <c r="J761" s="4"/>
      <c r="K761" s="4"/>
      <c r="L761" s="3"/>
      <c r="M761" s="3"/>
      <c r="N761" s="8"/>
      <c r="O761" s="4"/>
      <c r="P761" s="4"/>
      <c r="Q761" s="4"/>
      <c r="R761" s="4"/>
      <c r="S761" s="4"/>
      <c r="T761" s="12"/>
      <c r="U761" s="13"/>
      <c r="V761" s="5">
        <f t="shared" si="25"/>
        <v>0</v>
      </c>
      <c r="W761" s="5">
        <f t="shared" si="24"/>
        <v>-999</v>
      </c>
      <c r="X761">
        <v>201910</v>
      </c>
      <c r="Y761">
        <v>2019</v>
      </c>
    </row>
    <row r="762" spans="1:25" x14ac:dyDescent="0.25">
      <c r="A762" s="18">
        <v>43756</v>
      </c>
      <c r="B762" s="2">
        <v>291</v>
      </c>
      <c r="C762" s="4"/>
      <c r="D762" s="4"/>
      <c r="E762" s="4"/>
      <c r="F762" s="4"/>
      <c r="G762" s="4"/>
      <c r="H762" s="3"/>
      <c r="I762" s="3"/>
      <c r="J762" s="4"/>
      <c r="K762" s="4"/>
      <c r="L762" s="3"/>
      <c r="M762" s="3"/>
      <c r="N762" s="8"/>
      <c r="O762" s="4"/>
      <c r="P762" s="4"/>
      <c r="Q762" s="4"/>
      <c r="R762" s="4"/>
      <c r="S762" s="4"/>
      <c r="T762" s="12"/>
      <c r="U762" s="13"/>
      <c r="V762" s="5">
        <f t="shared" si="25"/>
        <v>0</v>
      </c>
      <c r="W762" s="5">
        <f t="shared" si="24"/>
        <v>-999</v>
      </c>
      <c r="X762">
        <v>201910</v>
      </c>
      <c r="Y762">
        <v>2019</v>
      </c>
    </row>
    <row r="763" spans="1:25" x14ac:dyDescent="0.25">
      <c r="A763" s="18">
        <v>43757</v>
      </c>
      <c r="B763" s="2">
        <v>292</v>
      </c>
      <c r="C763" s="4"/>
      <c r="D763" s="4"/>
      <c r="E763" s="4"/>
      <c r="F763" s="4"/>
      <c r="G763" s="4"/>
      <c r="H763" s="3"/>
      <c r="I763" s="3"/>
      <c r="J763" s="4"/>
      <c r="K763" s="4"/>
      <c r="L763" s="3"/>
      <c r="M763" s="3"/>
      <c r="N763" s="8"/>
      <c r="O763" s="4"/>
      <c r="P763" s="4"/>
      <c r="Q763" s="4"/>
      <c r="R763" s="4"/>
      <c r="S763" s="4"/>
      <c r="T763" s="12"/>
      <c r="U763" s="13"/>
      <c r="V763" s="5">
        <f t="shared" si="25"/>
        <v>0</v>
      </c>
      <c r="W763" s="5">
        <f t="shared" si="24"/>
        <v>-999</v>
      </c>
      <c r="X763">
        <v>201910</v>
      </c>
      <c r="Y763">
        <v>2019</v>
      </c>
    </row>
    <row r="764" spans="1:25" x14ac:dyDescent="0.25">
      <c r="A764" s="18">
        <v>43758</v>
      </c>
      <c r="B764" s="2">
        <v>293</v>
      </c>
      <c r="C764" s="4"/>
      <c r="D764" s="4"/>
      <c r="E764" s="4"/>
      <c r="F764" s="4"/>
      <c r="G764" s="4"/>
      <c r="H764" s="3"/>
      <c r="I764" s="3"/>
      <c r="J764" s="4"/>
      <c r="K764" s="4"/>
      <c r="L764" s="3"/>
      <c r="M764" s="3"/>
      <c r="N764" s="8"/>
      <c r="O764" s="4"/>
      <c r="P764" s="4"/>
      <c r="Q764" s="4"/>
      <c r="R764" s="4"/>
      <c r="S764" s="4"/>
      <c r="T764" s="12"/>
      <c r="U764" s="13"/>
      <c r="V764" s="5">
        <f t="shared" si="25"/>
        <v>0</v>
      </c>
      <c r="W764" s="5">
        <f t="shared" si="24"/>
        <v>-999</v>
      </c>
      <c r="X764">
        <v>201910</v>
      </c>
      <c r="Y764">
        <v>2019</v>
      </c>
    </row>
    <row r="765" spans="1:25" x14ac:dyDescent="0.25">
      <c r="A765" s="18">
        <v>43759</v>
      </c>
      <c r="B765" s="2">
        <v>294</v>
      </c>
      <c r="C765" s="4"/>
      <c r="D765" s="4"/>
      <c r="E765" s="4"/>
      <c r="F765" s="4"/>
      <c r="G765" s="4"/>
      <c r="H765" s="3"/>
      <c r="I765" s="3"/>
      <c r="J765" s="4"/>
      <c r="K765" s="4"/>
      <c r="L765" s="3"/>
      <c r="M765" s="3"/>
      <c r="N765" s="8"/>
      <c r="O765" s="4"/>
      <c r="P765" s="4"/>
      <c r="Q765" s="4"/>
      <c r="R765" s="4"/>
      <c r="S765" s="4"/>
      <c r="T765" s="12"/>
      <c r="U765" s="13"/>
      <c r="V765" s="5">
        <f t="shared" si="25"/>
        <v>0</v>
      </c>
      <c r="W765" s="5">
        <f t="shared" si="24"/>
        <v>-999</v>
      </c>
      <c r="X765">
        <v>201910</v>
      </c>
      <c r="Y765">
        <v>2019</v>
      </c>
    </row>
    <row r="766" spans="1:25" x14ac:dyDescent="0.25">
      <c r="A766" s="18">
        <v>43760</v>
      </c>
      <c r="B766" s="2">
        <v>295</v>
      </c>
      <c r="C766" s="4"/>
      <c r="D766" s="4"/>
      <c r="E766" s="4"/>
      <c r="F766" s="4"/>
      <c r="G766" s="4"/>
      <c r="H766" s="3"/>
      <c r="I766" s="3"/>
      <c r="J766" s="4"/>
      <c r="K766" s="4"/>
      <c r="L766" s="3"/>
      <c r="M766" s="3"/>
      <c r="N766" s="8"/>
      <c r="O766" s="4"/>
      <c r="P766" s="4"/>
      <c r="Q766" s="4"/>
      <c r="R766" s="4"/>
      <c r="S766" s="4"/>
      <c r="T766" s="12"/>
      <c r="U766" s="13"/>
      <c r="V766" s="5">
        <f t="shared" si="25"/>
        <v>0</v>
      </c>
      <c r="W766" s="5">
        <f t="shared" si="24"/>
        <v>-999</v>
      </c>
      <c r="X766">
        <v>201910</v>
      </c>
      <c r="Y766">
        <v>2019</v>
      </c>
    </row>
    <row r="767" spans="1:25" x14ac:dyDescent="0.25">
      <c r="A767" s="18">
        <v>43761</v>
      </c>
      <c r="B767" s="2">
        <v>296</v>
      </c>
      <c r="C767" s="4"/>
      <c r="D767" s="4"/>
      <c r="E767" s="4"/>
      <c r="F767" s="4"/>
      <c r="G767" s="4"/>
      <c r="H767" s="3"/>
      <c r="I767" s="3"/>
      <c r="J767" s="4"/>
      <c r="K767" s="4"/>
      <c r="L767" s="3"/>
      <c r="M767" s="3"/>
      <c r="N767" s="8"/>
      <c r="O767" s="4"/>
      <c r="P767" s="4"/>
      <c r="Q767" s="4"/>
      <c r="R767" s="4"/>
      <c r="S767" s="4"/>
      <c r="T767" s="12"/>
      <c r="U767" s="13"/>
      <c r="V767" s="5">
        <f t="shared" si="25"/>
        <v>0</v>
      </c>
      <c r="W767" s="5">
        <f t="shared" si="24"/>
        <v>-999</v>
      </c>
      <c r="X767">
        <v>201910</v>
      </c>
      <c r="Y767">
        <v>2019</v>
      </c>
    </row>
    <row r="768" spans="1:25" x14ac:dyDescent="0.25">
      <c r="A768" s="18">
        <v>43762</v>
      </c>
      <c r="B768" s="2">
        <v>297</v>
      </c>
      <c r="C768" s="4"/>
      <c r="D768" s="4"/>
      <c r="E768" s="4"/>
      <c r="F768" s="4"/>
      <c r="G768" s="4"/>
      <c r="H768" s="3"/>
      <c r="I768" s="3"/>
      <c r="J768" s="4"/>
      <c r="K768" s="4"/>
      <c r="L768" s="3"/>
      <c r="M768" s="3"/>
      <c r="N768" s="8"/>
      <c r="O768" s="4"/>
      <c r="P768" s="4"/>
      <c r="Q768" s="4"/>
      <c r="R768" s="4"/>
      <c r="S768" s="4"/>
      <c r="T768" s="12"/>
      <c r="U768" s="13"/>
      <c r="V768" s="5">
        <f t="shared" si="25"/>
        <v>0</v>
      </c>
      <c r="W768" s="5">
        <f t="shared" si="24"/>
        <v>-999</v>
      </c>
      <c r="X768">
        <v>201910</v>
      </c>
      <c r="Y768">
        <v>2019</v>
      </c>
    </row>
    <row r="769" spans="1:25" x14ac:dyDescent="0.25">
      <c r="A769" s="18">
        <v>43763</v>
      </c>
      <c r="B769" s="2">
        <v>298</v>
      </c>
      <c r="C769" s="4"/>
      <c r="D769" s="4"/>
      <c r="E769" s="4"/>
      <c r="F769" s="4"/>
      <c r="G769" s="4"/>
      <c r="H769" s="3"/>
      <c r="I769" s="3"/>
      <c r="J769" s="4"/>
      <c r="K769" s="4"/>
      <c r="L769" s="3"/>
      <c r="M769" s="3"/>
      <c r="N769" s="8"/>
      <c r="O769" s="4"/>
      <c r="P769" s="4"/>
      <c r="Q769" s="4"/>
      <c r="R769" s="4"/>
      <c r="S769" s="4"/>
      <c r="T769" s="12"/>
      <c r="U769" s="13"/>
      <c r="V769" s="5">
        <f t="shared" si="25"/>
        <v>0</v>
      </c>
      <c r="W769" s="5">
        <f t="shared" si="24"/>
        <v>-999</v>
      </c>
      <c r="X769">
        <v>201910</v>
      </c>
      <c r="Y769">
        <v>2019</v>
      </c>
    </row>
    <row r="770" spans="1:25" x14ac:dyDescent="0.25">
      <c r="A770" s="18">
        <v>43764</v>
      </c>
      <c r="B770" s="2">
        <v>299</v>
      </c>
      <c r="C770" s="4"/>
      <c r="D770" s="4"/>
      <c r="E770" s="4"/>
      <c r="F770" s="4"/>
      <c r="G770" s="4"/>
      <c r="H770" s="3"/>
      <c r="I770" s="3"/>
      <c r="J770" s="4"/>
      <c r="K770" s="4"/>
      <c r="L770" s="3"/>
      <c r="M770" s="3"/>
      <c r="N770" s="8"/>
      <c r="O770" s="4"/>
      <c r="P770" s="4"/>
      <c r="Q770" s="4"/>
      <c r="R770" s="4"/>
      <c r="S770" s="4"/>
      <c r="T770" s="12"/>
      <c r="U770" s="13"/>
      <c r="V770" s="5">
        <f t="shared" si="25"/>
        <v>0</v>
      </c>
      <c r="W770" s="5">
        <f t="shared" si="24"/>
        <v>-999</v>
      </c>
      <c r="X770">
        <v>201910</v>
      </c>
      <c r="Y770">
        <v>2019</v>
      </c>
    </row>
    <row r="771" spans="1:25" x14ac:dyDescent="0.25">
      <c r="A771" s="18">
        <v>43765</v>
      </c>
      <c r="B771" s="2">
        <v>300</v>
      </c>
      <c r="C771" s="4"/>
      <c r="D771" s="4"/>
      <c r="E771" s="4"/>
      <c r="F771" s="4"/>
      <c r="G771" s="4"/>
      <c r="H771" s="3"/>
      <c r="I771" s="3"/>
      <c r="J771" s="4"/>
      <c r="K771" s="4"/>
      <c r="L771" s="3"/>
      <c r="M771" s="3"/>
      <c r="N771" s="8"/>
      <c r="O771" s="4"/>
      <c r="P771" s="4"/>
      <c r="Q771" s="4"/>
      <c r="R771" s="4"/>
      <c r="S771" s="4"/>
      <c r="T771" s="12"/>
      <c r="U771" s="13"/>
      <c r="V771" s="5">
        <f t="shared" si="25"/>
        <v>0</v>
      </c>
      <c r="W771" s="5">
        <f t="shared" si="24"/>
        <v>-999</v>
      </c>
      <c r="X771">
        <v>201910</v>
      </c>
      <c r="Y771">
        <v>2019</v>
      </c>
    </row>
    <row r="772" spans="1:25" x14ac:dyDescent="0.25">
      <c r="A772" s="18">
        <v>43766</v>
      </c>
      <c r="B772" s="2">
        <v>301</v>
      </c>
      <c r="C772" s="4"/>
      <c r="D772" s="4"/>
      <c r="E772" s="4"/>
      <c r="F772" s="4"/>
      <c r="G772" s="4"/>
      <c r="H772" s="3"/>
      <c r="I772" s="3"/>
      <c r="J772" s="4"/>
      <c r="K772" s="4"/>
      <c r="L772" s="3"/>
      <c r="M772" s="3"/>
      <c r="N772" s="8"/>
      <c r="O772" s="4"/>
      <c r="P772" s="4"/>
      <c r="Q772" s="4"/>
      <c r="R772" s="4"/>
      <c r="S772" s="4"/>
      <c r="T772" s="12"/>
      <c r="U772" s="13"/>
      <c r="V772" s="5">
        <f t="shared" si="25"/>
        <v>0</v>
      </c>
      <c r="W772" s="5">
        <f t="shared" si="24"/>
        <v>-999</v>
      </c>
      <c r="X772">
        <v>201910</v>
      </c>
      <c r="Y772">
        <v>2019</v>
      </c>
    </row>
    <row r="773" spans="1:25" x14ac:dyDescent="0.25">
      <c r="A773" s="18">
        <v>43767</v>
      </c>
      <c r="B773" s="2">
        <v>302</v>
      </c>
      <c r="C773" s="4"/>
      <c r="D773" s="4"/>
      <c r="E773" s="4"/>
      <c r="F773" s="4"/>
      <c r="G773" s="4"/>
      <c r="H773" s="3"/>
      <c r="I773" s="3"/>
      <c r="J773" s="4"/>
      <c r="K773" s="4"/>
      <c r="L773" s="3"/>
      <c r="M773" s="3"/>
      <c r="N773" s="8"/>
      <c r="O773" s="4"/>
      <c r="P773" s="4"/>
      <c r="Q773" s="4"/>
      <c r="R773" s="4"/>
      <c r="S773" s="4"/>
      <c r="T773" s="12"/>
      <c r="U773" s="13"/>
      <c r="V773" s="5">
        <f t="shared" si="25"/>
        <v>0</v>
      </c>
      <c r="W773" s="5">
        <f t="shared" ref="W773:W836" si="26">IF(V773&gt;0,N773,-999)</f>
        <v>-999</v>
      </c>
      <c r="X773">
        <v>201910</v>
      </c>
      <c r="Y773">
        <v>2019</v>
      </c>
    </row>
    <row r="774" spans="1:25" x14ac:dyDescent="0.25">
      <c r="A774" s="18">
        <v>43768</v>
      </c>
      <c r="B774" s="2">
        <v>303</v>
      </c>
      <c r="C774" s="4"/>
      <c r="D774" s="4"/>
      <c r="E774" s="4"/>
      <c r="F774" s="4"/>
      <c r="G774" s="4"/>
      <c r="H774" s="3"/>
      <c r="I774" s="3"/>
      <c r="J774" s="4"/>
      <c r="K774" s="4"/>
      <c r="L774" s="3"/>
      <c r="M774" s="3"/>
      <c r="N774" s="8"/>
      <c r="O774" s="4"/>
      <c r="P774" s="4"/>
      <c r="Q774" s="4"/>
      <c r="R774" s="4"/>
      <c r="S774" s="4"/>
      <c r="T774" s="12"/>
      <c r="U774" s="13"/>
      <c r="V774" s="5">
        <f t="shared" ref="V774:V836" si="27">IF(X774&lt;X775,M774,0)</f>
        <v>0</v>
      </c>
      <c r="W774" s="5">
        <f t="shared" si="26"/>
        <v>-999</v>
      </c>
      <c r="X774">
        <v>201910</v>
      </c>
      <c r="Y774">
        <v>2019</v>
      </c>
    </row>
    <row r="775" spans="1:25" x14ac:dyDescent="0.25">
      <c r="A775" s="18">
        <v>43769</v>
      </c>
      <c r="B775" s="2">
        <v>304</v>
      </c>
      <c r="C775" s="4"/>
      <c r="D775" s="4"/>
      <c r="E775" s="4"/>
      <c r="F775" s="4"/>
      <c r="G775" s="4"/>
      <c r="H775" s="3"/>
      <c r="I775" s="3"/>
      <c r="J775" s="4"/>
      <c r="K775" s="4"/>
      <c r="L775" s="3"/>
      <c r="M775" s="3"/>
      <c r="N775" s="8"/>
      <c r="O775" s="4"/>
      <c r="P775" s="4"/>
      <c r="Q775" s="4"/>
      <c r="R775" s="4"/>
      <c r="S775" s="4"/>
      <c r="T775" s="12"/>
      <c r="U775" s="13"/>
      <c r="V775" s="5">
        <f t="shared" si="27"/>
        <v>0</v>
      </c>
      <c r="W775" s="5">
        <f t="shared" si="26"/>
        <v>-999</v>
      </c>
      <c r="X775">
        <v>201910</v>
      </c>
      <c r="Y775">
        <v>2019</v>
      </c>
    </row>
    <row r="776" spans="1:25" x14ac:dyDescent="0.25">
      <c r="A776" s="18">
        <v>43770</v>
      </c>
      <c r="B776" s="2">
        <v>305</v>
      </c>
      <c r="C776" s="4"/>
      <c r="D776" s="4"/>
      <c r="E776" s="4"/>
      <c r="F776" s="4"/>
      <c r="G776" s="4"/>
      <c r="H776" s="3"/>
      <c r="I776" s="3"/>
      <c r="J776" s="4"/>
      <c r="K776" s="4"/>
      <c r="L776" s="3"/>
      <c r="M776" s="3"/>
      <c r="N776" s="8"/>
      <c r="O776" s="4"/>
      <c r="P776" s="4"/>
      <c r="Q776" s="4"/>
      <c r="R776" s="4"/>
      <c r="S776" s="4"/>
      <c r="T776" s="12"/>
      <c r="U776" s="13"/>
      <c r="V776" s="5">
        <f t="shared" si="27"/>
        <v>0</v>
      </c>
      <c r="W776" s="5">
        <f t="shared" si="26"/>
        <v>-999</v>
      </c>
      <c r="X776">
        <v>201911</v>
      </c>
      <c r="Y776">
        <v>2019</v>
      </c>
    </row>
    <row r="777" spans="1:25" x14ac:dyDescent="0.25">
      <c r="A777" s="18">
        <v>43771</v>
      </c>
      <c r="B777" s="2">
        <v>306</v>
      </c>
      <c r="C777" s="4"/>
      <c r="D777" s="4"/>
      <c r="E777" s="4"/>
      <c r="F777" s="4"/>
      <c r="G777" s="4"/>
      <c r="H777" s="3"/>
      <c r="I777" s="3"/>
      <c r="J777" s="4"/>
      <c r="K777" s="4"/>
      <c r="L777" s="3"/>
      <c r="M777" s="3"/>
      <c r="N777" s="8"/>
      <c r="O777" s="4"/>
      <c r="P777" s="4"/>
      <c r="Q777" s="4"/>
      <c r="R777" s="4"/>
      <c r="S777" s="4"/>
      <c r="T777" s="12"/>
      <c r="U777" s="13"/>
      <c r="V777" s="5">
        <f t="shared" si="27"/>
        <v>0</v>
      </c>
      <c r="W777" s="5">
        <f t="shared" si="26"/>
        <v>-999</v>
      </c>
      <c r="X777">
        <v>201911</v>
      </c>
      <c r="Y777">
        <v>2019</v>
      </c>
    </row>
    <row r="778" spans="1:25" x14ac:dyDescent="0.25">
      <c r="A778" s="18">
        <v>43772</v>
      </c>
      <c r="B778" s="2">
        <v>307</v>
      </c>
      <c r="C778" s="4"/>
      <c r="D778" s="4"/>
      <c r="E778" s="4"/>
      <c r="F778" s="4"/>
      <c r="G778" s="4"/>
      <c r="H778" s="3"/>
      <c r="I778" s="3"/>
      <c r="J778" s="4"/>
      <c r="K778" s="4"/>
      <c r="L778" s="3"/>
      <c r="M778" s="3"/>
      <c r="N778" s="8"/>
      <c r="O778" s="4"/>
      <c r="P778" s="4"/>
      <c r="Q778" s="4"/>
      <c r="R778" s="4"/>
      <c r="S778" s="4"/>
      <c r="T778" s="12"/>
      <c r="U778" s="13"/>
      <c r="V778" s="5">
        <f t="shared" si="27"/>
        <v>0</v>
      </c>
      <c r="W778" s="5">
        <f t="shared" si="26"/>
        <v>-999</v>
      </c>
      <c r="X778">
        <v>201911</v>
      </c>
      <c r="Y778">
        <v>2019</v>
      </c>
    </row>
    <row r="779" spans="1:25" x14ac:dyDescent="0.25">
      <c r="A779" s="18">
        <v>43773</v>
      </c>
      <c r="B779" s="2">
        <v>308</v>
      </c>
      <c r="C779" s="4"/>
      <c r="D779" s="4"/>
      <c r="E779" s="4"/>
      <c r="F779" s="4"/>
      <c r="G779" s="4"/>
      <c r="H779" s="3"/>
      <c r="I779" s="3"/>
      <c r="J779" s="4"/>
      <c r="K779" s="4"/>
      <c r="L779" s="3"/>
      <c r="M779" s="3"/>
      <c r="N779" s="8"/>
      <c r="O779" s="4"/>
      <c r="P779" s="4"/>
      <c r="Q779" s="4"/>
      <c r="R779" s="4"/>
      <c r="S779" s="4"/>
      <c r="T779" s="12"/>
      <c r="U779" s="13"/>
      <c r="V779" s="5">
        <f t="shared" si="27"/>
        <v>0</v>
      </c>
      <c r="W779" s="5">
        <f t="shared" si="26"/>
        <v>-999</v>
      </c>
      <c r="X779">
        <v>201911</v>
      </c>
      <c r="Y779">
        <v>2019</v>
      </c>
    </row>
    <row r="780" spans="1:25" x14ac:dyDescent="0.25">
      <c r="A780" s="18">
        <v>43774</v>
      </c>
      <c r="B780" s="2">
        <v>309</v>
      </c>
      <c r="C780" s="4"/>
      <c r="D780" s="4"/>
      <c r="E780" s="4"/>
      <c r="F780" s="4"/>
      <c r="G780" s="4"/>
      <c r="H780" s="3"/>
      <c r="I780" s="3"/>
      <c r="J780" s="4"/>
      <c r="K780" s="4"/>
      <c r="L780" s="3"/>
      <c r="M780" s="3"/>
      <c r="N780" s="8"/>
      <c r="O780" s="4"/>
      <c r="P780" s="4"/>
      <c r="Q780" s="4"/>
      <c r="R780" s="4"/>
      <c r="S780" s="4"/>
      <c r="T780" s="12"/>
      <c r="U780" s="13"/>
      <c r="V780" s="5">
        <f t="shared" si="27"/>
        <v>0</v>
      </c>
      <c r="W780" s="5">
        <f t="shared" si="26"/>
        <v>-999</v>
      </c>
      <c r="X780">
        <v>201911</v>
      </c>
      <c r="Y780">
        <v>2019</v>
      </c>
    </row>
    <row r="781" spans="1:25" x14ac:dyDescent="0.25">
      <c r="A781" s="18">
        <v>43775</v>
      </c>
      <c r="B781" s="2">
        <v>310</v>
      </c>
      <c r="C781" s="4"/>
      <c r="D781" s="4"/>
      <c r="E781" s="4"/>
      <c r="F781" s="4"/>
      <c r="G781" s="4"/>
      <c r="H781" s="3"/>
      <c r="I781" s="3"/>
      <c r="J781" s="4"/>
      <c r="K781" s="4"/>
      <c r="L781" s="3"/>
      <c r="M781" s="3"/>
      <c r="N781" s="8"/>
      <c r="O781" s="4"/>
      <c r="P781" s="4"/>
      <c r="Q781" s="4"/>
      <c r="R781" s="4"/>
      <c r="S781" s="4"/>
      <c r="T781" s="12"/>
      <c r="U781" s="13"/>
      <c r="V781" s="5">
        <f t="shared" si="27"/>
        <v>0</v>
      </c>
      <c r="W781" s="5">
        <f t="shared" si="26"/>
        <v>-999</v>
      </c>
      <c r="X781">
        <v>201911</v>
      </c>
      <c r="Y781">
        <v>2019</v>
      </c>
    </row>
    <row r="782" spans="1:25" x14ac:dyDescent="0.25">
      <c r="A782" s="18">
        <v>43776</v>
      </c>
      <c r="B782" s="2">
        <v>311</v>
      </c>
      <c r="C782" s="4"/>
      <c r="D782" s="4"/>
      <c r="E782" s="4"/>
      <c r="F782" s="4"/>
      <c r="G782" s="4"/>
      <c r="H782" s="3"/>
      <c r="I782" s="3"/>
      <c r="J782" s="4"/>
      <c r="K782" s="4"/>
      <c r="L782" s="3"/>
      <c r="M782" s="3"/>
      <c r="N782" s="8"/>
      <c r="O782" s="4"/>
      <c r="P782" s="4"/>
      <c r="Q782" s="4"/>
      <c r="R782" s="4"/>
      <c r="S782" s="4"/>
      <c r="T782" s="12"/>
      <c r="U782" s="13"/>
      <c r="V782" s="5">
        <f t="shared" si="27"/>
        <v>0</v>
      </c>
      <c r="W782" s="5">
        <f t="shared" si="26"/>
        <v>-999</v>
      </c>
      <c r="X782">
        <v>201911</v>
      </c>
      <c r="Y782">
        <v>2019</v>
      </c>
    </row>
    <row r="783" spans="1:25" x14ac:dyDescent="0.25">
      <c r="A783" s="18">
        <v>43777</v>
      </c>
      <c r="B783" s="2">
        <v>312</v>
      </c>
      <c r="C783" s="4"/>
      <c r="D783" s="4"/>
      <c r="E783" s="4"/>
      <c r="F783" s="4"/>
      <c r="G783" s="4"/>
      <c r="H783" s="3"/>
      <c r="I783" s="3"/>
      <c r="J783" s="4"/>
      <c r="K783" s="4"/>
      <c r="L783" s="3"/>
      <c r="M783" s="3"/>
      <c r="N783" s="8"/>
      <c r="O783" s="4"/>
      <c r="P783" s="4"/>
      <c r="Q783" s="4"/>
      <c r="R783" s="4"/>
      <c r="S783" s="4"/>
      <c r="T783" s="12"/>
      <c r="U783" s="13"/>
      <c r="V783" s="5">
        <f t="shared" si="27"/>
        <v>0</v>
      </c>
      <c r="W783" s="5">
        <f t="shared" si="26"/>
        <v>-999</v>
      </c>
      <c r="X783">
        <v>201911</v>
      </c>
      <c r="Y783">
        <v>2019</v>
      </c>
    </row>
    <row r="784" spans="1:25" x14ac:dyDescent="0.25">
      <c r="A784" s="18">
        <v>43778</v>
      </c>
      <c r="B784" s="2">
        <v>313</v>
      </c>
      <c r="C784" s="4"/>
      <c r="D784" s="4"/>
      <c r="E784" s="4"/>
      <c r="F784" s="4"/>
      <c r="G784" s="4"/>
      <c r="H784" s="3"/>
      <c r="I784" s="3"/>
      <c r="J784" s="4"/>
      <c r="K784" s="4"/>
      <c r="L784" s="3"/>
      <c r="M784" s="3"/>
      <c r="N784" s="8"/>
      <c r="O784" s="4"/>
      <c r="P784" s="4"/>
      <c r="Q784" s="4"/>
      <c r="R784" s="4"/>
      <c r="S784" s="4"/>
      <c r="T784" s="12"/>
      <c r="U784" s="13"/>
      <c r="V784" s="5">
        <f t="shared" si="27"/>
        <v>0</v>
      </c>
      <c r="W784" s="5">
        <f t="shared" si="26"/>
        <v>-999</v>
      </c>
      <c r="X784">
        <v>201911</v>
      </c>
      <c r="Y784">
        <v>2019</v>
      </c>
    </row>
    <row r="785" spans="1:25" x14ac:dyDescent="0.25">
      <c r="A785" s="18">
        <v>43779</v>
      </c>
      <c r="B785" s="2">
        <v>314</v>
      </c>
      <c r="C785" s="4"/>
      <c r="D785" s="4"/>
      <c r="E785" s="4"/>
      <c r="F785" s="4"/>
      <c r="G785" s="4"/>
      <c r="H785" s="3"/>
      <c r="I785" s="3"/>
      <c r="J785" s="4"/>
      <c r="K785" s="4"/>
      <c r="L785" s="3"/>
      <c r="M785" s="3"/>
      <c r="N785" s="8"/>
      <c r="O785" s="4"/>
      <c r="P785" s="4"/>
      <c r="Q785" s="4"/>
      <c r="R785" s="4"/>
      <c r="S785" s="4"/>
      <c r="T785" s="12"/>
      <c r="U785" s="13"/>
      <c r="V785" s="5">
        <f t="shared" si="27"/>
        <v>0</v>
      </c>
      <c r="W785" s="5">
        <f t="shared" si="26"/>
        <v>-999</v>
      </c>
      <c r="X785">
        <v>201911</v>
      </c>
      <c r="Y785">
        <v>2019</v>
      </c>
    </row>
    <row r="786" spans="1:25" x14ac:dyDescent="0.25">
      <c r="A786" s="18">
        <v>43780</v>
      </c>
      <c r="B786" s="2">
        <v>315</v>
      </c>
      <c r="C786" s="4"/>
      <c r="D786" s="4"/>
      <c r="E786" s="4"/>
      <c r="F786" s="4"/>
      <c r="G786" s="4"/>
      <c r="H786" s="3"/>
      <c r="I786" s="3"/>
      <c r="J786" s="4"/>
      <c r="K786" s="4"/>
      <c r="L786" s="3"/>
      <c r="M786" s="3"/>
      <c r="N786" s="8"/>
      <c r="O786" s="4"/>
      <c r="P786" s="4"/>
      <c r="Q786" s="4"/>
      <c r="R786" s="4"/>
      <c r="S786" s="4"/>
      <c r="T786" s="12"/>
      <c r="U786" s="13"/>
      <c r="V786" s="5">
        <f t="shared" si="27"/>
        <v>0</v>
      </c>
      <c r="W786" s="5">
        <f t="shared" si="26"/>
        <v>-999</v>
      </c>
      <c r="X786">
        <v>201911</v>
      </c>
      <c r="Y786">
        <v>2019</v>
      </c>
    </row>
    <row r="787" spans="1:25" x14ac:dyDescent="0.25">
      <c r="A787" s="18">
        <v>43781</v>
      </c>
      <c r="B787" s="2">
        <v>316</v>
      </c>
      <c r="C787" s="4"/>
      <c r="D787" s="4"/>
      <c r="E787" s="4"/>
      <c r="F787" s="4"/>
      <c r="G787" s="4"/>
      <c r="H787" s="3"/>
      <c r="I787" s="3"/>
      <c r="J787" s="4"/>
      <c r="K787" s="4"/>
      <c r="L787" s="3"/>
      <c r="M787" s="3"/>
      <c r="N787" s="8"/>
      <c r="O787" s="4"/>
      <c r="P787" s="4"/>
      <c r="Q787" s="4"/>
      <c r="R787" s="4"/>
      <c r="S787" s="4"/>
      <c r="T787" s="12"/>
      <c r="U787" s="13"/>
      <c r="V787" s="5">
        <f t="shared" si="27"/>
        <v>0</v>
      </c>
      <c r="W787" s="5">
        <f t="shared" si="26"/>
        <v>-999</v>
      </c>
      <c r="X787">
        <v>201911</v>
      </c>
      <c r="Y787">
        <v>2019</v>
      </c>
    </row>
    <row r="788" spans="1:25" x14ac:dyDescent="0.25">
      <c r="A788" s="18">
        <v>43782</v>
      </c>
      <c r="B788" s="2">
        <v>317</v>
      </c>
      <c r="C788" s="4"/>
      <c r="D788" s="4"/>
      <c r="E788" s="4"/>
      <c r="F788" s="4"/>
      <c r="G788" s="4"/>
      <c r="H788" s="3"/>
      <c r="I788" s="3"/>
      <c r="J788" s="4"/>
      <c r="K788" s="4"/>
      <c r="L788" s="3"/>
      <c r="M788" s="3"/>
      <c r="N788" s="8"/>
      <c r="O788" s="4"/>
      <c r="P788" s="4"/>
      <c r="Q788" s="4"/>
      <c r="R788" s="4"/>
      <c r="S788" s="4"/>
      <c r="T788" s="12"/>
      <c r="U788" s="13"/>
      <c r="V788" s="5">
        <f t="shared" si="27"/>
        <v>0</v>
      </c>
      <c r="W788" s="5">
        <f t="shared" si="26"/>
        <v>-999</v>
      </c>
      <c r="X788">
        <v>201911</v>
      </c>
      <c r="Y788">
        <v>2019</v>
      </c>
    </row>
    <row r="789" spans="1:25" x14ac:dyDescent="0.25">
      <c r="A789" s="18">
        <v>43783</v>
      </c>
      <c r="B789" s="2">
        <v>318</v>
      </c>
      <c r="C789" s="4"/>
      <c r="D789" s="4"/>
      <c r="E789" s="4"/>
      <c r="F789" s="4"/>
      <c r="G789" s="4"/>
      <c r="H789" s="3"/>
      <c r="I789" s="3"/>
      <c r="J789" s="4"/>
      <c r="K789" s="4"/>
      <c r="L789" s="3"/>
      <c r="M789" s="3"/>
      <c r="N789" s="8"/>
      <c r="O789" s="4"/>
      <c r="P789" s="4"/>
      <c r="Q789" s="4"/>
      <c r="R789" s="4"/>
      <c r="S789" s="4"/>
      <c r="T789" s="12"/>
      <c r="U789" s="13"/>
      <c r="V789" s="5">
        <f t="shared" si="27"/>
        <v>0</v>
      </c>
      <c r="W789" s="5">
        <f t="shared" si="26"/>
        <v>-999</v>
      </c>
      <c r="X789">
        <v>201911</v>
      </c>
      <c r="Y789">
        <v>2019</v>
      </c>
    </row>
    <row r="790" spans="1:25" x14ac:dyDescent="0.25">
      <c r="A790" s="18">
        <v>43784</v>
      </c>
      <c r="B790" s="2">
        <v>319</v>
      </c>
      <c r="C790" s="4"/>
      <c r="D790" s="4"/>
      <c r="E790" s="4"/>
      <c r="F790" s="4"/>
      <c r="G790" s="4"/>
      <c r="H790" s="3"/>
      <c r="I790" s="3"/>
      <c r="J790" s="4"/>
      <c r="K790" s="4"/>
      <c r="L790" s="3"/>
      <c r="M790" s="3"/>
      <c r="N790" s="8"/>
      <c r="O790" s="4"/>
      <c r="P790" s="4"/>
      <c r="Q790" s="4"/>
      <c r="R790" s="4"/>
      <c r="S790" s="4"/>
      <c r="T790" s="12"/>
      <c r="U790" s="13"/>
      <c r="V790" s="5">
        <f t="shared" si="27"/>
        <v>0</v>
      </c>
      <c r="W790" s="5">
        <f t="shared" si="26"/>
        <v>-999</v>
      </c>
      <c r="X790">
        <v>201911</v>
      </c>
      <c r="Y790">
        <v>2019</v>
      </c>
    </row>
    <row r="791" spans="1:25" x14ac:dyDescent="0.25">
      <c r="A791" s="18">
        <v>43785</v>
      </c>
      <c r="B791" s="2">
        <v>320</v>
      </c>
      <c r="C791" s="4"/>
      <c r="D791" s="4"/>
      <c r="E791" s="4"/>
      <c r="F791" s="4"/>
      <c r="G791" s="4"/>
      <c r="H791" s="3"/>
      <c r="I791" s="3"/>
      <c r="J791" s="4"/>
      <c r="K791" s="4"/>
      <c r="L791" s="3"/>
      <c r="M791" s="3"/>
      <c r="N791" s="8"/>
      <c r="O791" s="4"/>
      <c r="P791" s="4"/>
      <c r="Q791" s="4"/>
      <c r="R791" s="4"/>
      <c r="S791" s="4"/>
      <c r="T791" s="12"/>
      <c r="U791" s="13"/>
      <c r="V791" s="5">
        <f t="shared" si="27"/>
        <v>0</v>
      </c>
      <c r="W791" s="5">
        <f t="shared" si="26"/>
        <v>-999</v>
      </c>
      <c r="X791">
        <v>201911</v>
      </c>
      <c r="Y791">
        <v>2019</v>
      </c>
    </row>
    <row r="792" spans="1:25" x14ac:dyDescent="0.25">
      <c r="A792" s="18">
        <v>43786</v>
      </c>
      <c r="B792" s="2">
        <v>321</v>
      </c>
      <c r="C792" s="4"/>
      <c r="D792" s="4"/>
      <c r="E792" s="4"/>
      <c r="F792" s="4"/>
      <c r="G792" s="4"/>
      <c r="H792" s="3"/>
      <c r="I792" s="3"/>
      <c r="J792" s="4"/>
      <c r="K792" s="4"/>
      <c r="L792" s="3"/>
      <c r="M792" s="3"/>
      <c r="N792" s="8"/>
      <c r="O792" s="4"/>
      <c r="P792" s="4"/>
      <c r="Q792" s="4"/>
      <c r="R792" s="4"/>
      <c r="S792" s="4"/>
      <c r="T792" s="12"/>
      <c r="U792" s="13"/>
      <c r="V792" s="5">
        <f t="shared" si="27"/>
        <v>0</v>
      </c>
      <c r="W792" s="5">
        <f t="shared" si="26"/>
        <v>-999</v>
      </c>
      <c r="X792">
        <v>201911</v>
      </c>
      <c r="Y792">
        <v>2019</v>
      </c>
    </row>
    <row r="793" spans="1:25" x14ac:dyDescent="0.25">
      <c r="A793" s="18">
        <v>43787</v>
      </c>
      <c r="B793" s="2">
        <v>322</v>
      </c>
      <c r="C793" s="4"/>
      <c r="D793" s="4"/>
      <c r="E793" s="4"/>
      <c r="F793" s="4"/>
      <c r="G793" s="4"/>
      <c r="H793" s="3"/>
      <c r="I793" s="3"/>
      <c r="J793" s="4"/>
      <c r="K793" s="4"/>
      <c r="L793" s="3"/>
      <c r="M793" s="3"/>
      <c r="N793" s="8"/>
      <c r="O793" s="4"/>
      <c r="P793" s="4"/>
      <c r="Q793" s="4"/>
      <c r="R793" s="4"/>
      <c r="S793" s="4"/>
      <c r="T793" s="12"/>
      <c r="U793" s="13"/>
      <c r="V793" s="5">
        <f t="shared" si="27"/>
        <v>0</v>
      </c>
      <c r="W793" s="5">
        <f t="shared" si="26"/>
        <v>-999</v>
      </c>
      <c r="X793">
        <v>201911</v>
      </c>
      <c r="Y793">
        <v>2019</v>
      </c>
    </row>
    <row r="794" spans="1:25" x14ac:dyDescent="0.25">
      <c r="A794" s="18">
        <v>43788</v>
      </c>
      <c r="B794" s="2">
        <v>323</v>
      </c>
      <c r="C794" s="4"/>
      <c r="D794" s="4"/>
      <c r="E794" s="4"/>
      <c r="F794" s="4"/>
      <c r="G794" s="4"/>
      <c r="H794" s="3"/>
      <c r="I794" s="3"/>
      <c r="J794" s="4"/>
      <c r="K794" s="4"/>
      <c r="L794" s="3"/>
      <c r="M794" s="3"/>
      <c r="N794" s="8"/>
      <c r="O794" s="4"/>
      <c r="P794" s="4"/>
      <c r="Q794" s="4"/>
      <c r="R794" s="4"/>
      <c r="S794" s="4"/>
      <c r="T794" s="12"/>
      <c r="U794" s="13"/>
      <c r="V794" s="5">
        <f t="shared" si="27"/>
        <v>0</v>
      </c>
      <c r="W794" s="5">
        <f t="shared" si="26"/>
        <v>-999</v>
      </c>
      <c r="X794">
        <v>201911</v>
      </c>
      <c r="Y794">
        <v>2019</v>
      </c>
    </row>
    <row r="795" spans="1:25" x14ac:dyDescent="0.25">
      <c r="A795" s="18">
        <v>43789</v>
      </c>
      <c r="B795" s="2">
        <v>324</v>
      </c>
      <c r="C795" s="4"/>
      <c r="D795" s="4"/>
      <c r="E795" s="4"/>
      <c r="F795" s="4"/>
      <c r="G795" s="4"/>
      <c r="H795" s="3"/>
      <c r="I795" s="3"/>
      <c r="J795" s="4"/>
      <c r="K795" s="4"/>
      <c r="L795" s="3"/>
      <c r="M795" s="3"/>
      <c r="N795" s="8"/>
      <c r="O795" s="4"/>
      <c r="P795" s="4"/>
      <c r="Q795" s="4"/>
      <c r="R795" s="4"/>
      <c r="S795" s="4"/>
      <c r="T795" s="12"/>
      <c r="U795" s="13"/>
      <c r="V795" s="5">
        <f t="shared" si="27"/>
        <v>0</v>
      </c>
      <c r="W795" s="5">
        <f t="shared" si="26"/>
        <v>-999</v>
      </c>
      <c r="X795">
        <v>201911</v>
      </c>
      <c r="Y795">
        <v>2019</v>
      </c>
    </row>
    <row r="796" spans="1:25" x14ac:dyDescent="0.25">
      <c r="A796" s="18">
        <v>43790</v>
      </c>
      <c r="B796" s="2">
        <v>325</v>
      </c>
      <c r="C796" s="4"/>
      <c r="D796" s="4"/>
      <c r="E796" s="4"/>
      <c r="F796" s="4"/>
      <c r="G796" s="4"/>
      <c r="H796" s="3"/>
      <c r="I796" s="3"/>
      <c r="J796" s="4"/>
      <c r="K796" s="4"/>
      <c r="L796" s="3"/>
      <c r="M796" s="3"/>
      <c r="N796" s="8"/>
      <c r="O796" s="4"/>
      <c r="P796" s="4"/>
      <c r="Q796" s="4"/>
      <c r="R796" s="4"/>
      <c r="S796" s="4"/>
      <c r="T796" s="12"/>
      <c r="U796" s="13"/>
      <c r="V796" s="5">
        <f t="shared" si="27"/>
        <v>0</v>
      </c>
      <c r="W796" s="5">
        <f t="shared" si="26"/>
        <v>-999</v>
      </c>
      <c r="X796">
        <v>201911</v>
      </c>
      <c r="Y796">
        <v>2019</v>
      </c>
    </row>
    <row r="797" spans="1:25" x14ac:dyDescent="0.25">
      <c r="A797" s="18">
        <v>43791</v>
      </c>
      <c r="B797" s="2">
        <v>326</v>
      </c>
      <c r="C797" s="4"/>
      <c r="D797" s="4"/>
      <c r="E797" s="4"/>
      <c r="F797" s="4"/>
      <c r="G797" s="4"/>
      <c r="H797" s="3"/>
      <c r="I797" s="3"/>
      <c r="J797" s="4"/>
      <c r="K797" s="4"/>
      <c r="L797" s="3"/>
      <c r="M797" s="3"/>
      <c r="N797" s="8"/>
      <c r="O797" s="4"/>
      <c r="P797" s="4"/>
      <c r="Q797" s="4"/>
      <c r="R797" s="4"/>
      <c r="S797" s="4"/>
      <c r="T797" s="12"/>
      <c r="U797" s="13"/>
      <c r="V797" s="5">
        <f t="shared" si="27"/>
        <v>0</v>
      </c>
      <c r="W797" s="5">
        <f t="shared" si="26"/>
        <v>-999</v>
      </c>
      <c r="X797">
        <v>201911</v>
      </c>
      <c r="Y797">
        <v>2019</v>
      </c>
    </row>
    <row r="798" spans="1:25" x14ac:dyDescent="0.25">
      <c r="A798" s="18">
        <v>43792</v>
      </c>
      <c r="B798" s="2">
        <v>327</v>
      </c>
      <c r="C798" s="4"/>
      <c r="D798" s="4"/>
      <c r="E798" s="4"/>
      <c r="F798" s="4"/>
      <c r="G798" s="4"/>
      <c r="H798" s="3"/>
      <c r="I798" s="3"/>
      <c r="J798" s="4"/>
      <c r="K798" s="4"/>
      <c r="L798" s="3"/>
      <c r="M798" s="3"/>
      <c r="N798" s="8"/>
      <c r="O798" s="4"/>
      <c r="P798" s="4"/>
      <c r="Q798" s="4"/>
      <c r="R798" s="4"/>
      <c r="S798" s="4"/>
      <c r="T798" s="12"/>
      <c r="U798" s="13"/>
      <c r="V798" s="5">
        <f t="shared" si="27"/>
        <v>0</v>
      </c>
      <c r="W798" s="5">
        <f t="shared" si="26"/>
        <v>-999</v>
      </c>
      <c r="X798">
        <v>201911</v>
      </c>
      <c r="Y798">
        <v>2019</v>
      </c>
    </row>
    <row r="799" spans="1:25" x14ac:dyDescent="0.25">
      <c r="A799" s="18">
        <v>43793</v>
      </c>
      <c r="B799" s="2">
        <v>328</v>
      </c>
      <c r="C799" s="4"/>
      <c r="D799" s="4"/>
      <c r="E799" s="4"/>
      <c r="F799" s="4"/>
      <c r="G799" s="4"/>
      <c r="H799" s="3"/>
      <c r="I799" s="3"/>
      <c r="J799" s="4"/>
      <c r="K799" s="4"/>
      <c r="L799" s="3"/>
      <c r="M799" s="3"/>
      <c r="N799" s="8"/>
      <c r="O799" s="4"/>
      <c r="P799" s="4"/>
      <c r="Q799" s="4"/>
      <c r="R799" s="4"/>
      <c r="S799" s="4"/>
      <c r="T799" s="12"/>
      <c r="U799" s="13"/>
      <c r="V799" s="5">
        <f t="shared" si="27"/>
        <v>0</v>
      </c>
      <c r="W799" s="5">
        <f t="shared" si="26"/>
        <v>-999</v>
      </c>
      <c r="X799">
        <v>201911</v>
      </c>
      <c r="Y799">
        <v>2019</v>
      </c>
    </row>
    <row r="800" spans="1:25" x14ac:dyDescent="0.25">
      <c r="A800" s="18">
        <v>43794</v>
      </c>
      <c r="B800" s="2">
        <v>329</v>
      </c>
      <c r="C800" s="4"/>
      <c r="D800" s="4"/>
      <c r="E800" s="4"/>
      <c r="F800" s="4"/>
      <c r="G800" s="4"/>
      <c r="H800" s="3"/>
      <c r="I800" s="3"/>
      <c r="J800" s="4"/>
      <c r="K800" s="4"/>
      <c r="L800" s="3"/>
      <c r="M800" s="3"/>
      <c r="N800" s="8"/>
      <c r="O800" s="4"/>
      <c r="P800" s="4"/>
      <c r="Q800" s="4"/>
      <c r="R800" s="4"/>
      <c r="S800" s="4"/>
      <c r="T800" s="12"/>
      <c r="U800" s="13"/>
      <c r="V800" s="5">
        <f t="shared" si="27"/>
        <v>0</v>
      </c>
      <c r="W800" s="5">
        <f t="shared" si="26"/>
        <v>-999</v>
      </c>
      <c r="X800">
        <v>201911</v>
      </c>
      <c r="Y800">
        <v>2019</v>
      </c>
    </row>
    <row r="801" spans="1:25" x14ac:dyDescent="0.25">
      <c r="A801" s="18">
        <v>43795</v>
      </c>
      <c r="B801" s="2">
        <v>330</v>
      </c>
      <c r="C801" s="4"/>
      <c r="D801" s="4"/>
      <c r="E801" s="4"/>
      <c r="F801" s="4"/>
      <c r="G801" s="4"/>
      <c r="H801" s="3"/>
      <c r="I801" s="3"/>
      <c r="J801" s="4"/>
      <c r="K801" s="4"/>
      <c r="L801" s="3"/>
      <c r="M801" s="3"/>
      <c r="N801" s="8"/>
      <c r="O801" s="4"/>
      <c r="P801" s="4"/>
      <c r="Q801" s="4"/>
      <c r="R801" s="4"/>
      <c r="S801" s="4"/>
      <c r="T801" s="12"/>
      <c r="U801" s="13"/>
      <c r="V801" s="5">
        <f t="shared" si="27"/>
        <v>0</v>
      </c>
      <c r="W801" s="5">
        <f t="shared" si="26"/>
        <v>-999</v>
      </c>
      <c r="X801">
        <v>201911</v>
      </c>
      <c r="Y801">
        <v>2019</v>
      </c>
    </row>
    <row r="802" spans="1:25" x14ac:dyDescent="0.25">
      <c r="A802" s="18">
        <v>43796</v>
      </c>
      <c r="B802" s="2">
        <v>331</v>
      </c>
      <c r="C802" s="4"/>
      <c r="D802" s="4"/>
      <c r="E802" s="4"/>
      <c r="F802" s="4"/>
      <c r="G802" s="4"/>
      <c r="H802" s="3"/>
      <c r="I802" s="3"/>
      <c r="J802" s="4"/>
      <c r="K802" s="4"/>
      <c r="L802" s="3"/>
      <c r="M802" s="3"/>
      <c r="N802" s="8"/>
      <c r="O802" s="4"/>
      <c r="P802" s="4"/>
      <c r="Q802" s="4"/>
      <c r="R802" s="4"/>
      <c r="S802" s="4"/>
      <c r="T802" s="12"/>
      <c r="U802" s="13"/>
      <c r="V802" s="5">
        <f t="shared" si="27"/>
        <v>0</v>
      </c>
      <c r="W802" s="5">
        <f t="shared" si="26"/>
        <v>-999</v>
      </c>
      <c r="X802">
        <v>201911</v>
      </c>
      <c r="Y802">
        <v>2019</v>
      </c>
    </row>
    <row r="803" spans="1:25" x14ac:dyDescent="0.25">
      <c r="A803" s="18">
        <v>43797</v>
      </c>
      <c r="B803" s="2">
        <v>332</v>
      </c>
      <c r="C803" s="4"/>
      <c r="D803" s="4"/>
      <c r="E803" s="4"/>
      <c r="F803" s="4"/>
      <c r="G803" s="4"/>
      <c r="H803" s="3"/>
      <c r="I803" s="3"/>
      <c r="J803" s="4"/>
      <c r="K803" s="4"/>
      <c r="L803" s="3"/>
      <c r="M803" s="3"/>
      <c r="N803" s="8"/>
      <c r="O803" s="4"/>
      <c r="P803" s="4"/>
      <c r="Q803" s="4"/>
      <c r="R803" s="4"/>
      <c r="S803" s="4"/>
      <c r="T803" s="12"/>
      <c r="U803" s="13"/>
      <c r="V803" s="5">
        <f t="shared" si="27"/>
        <v>0</v>
      </c>
      <c r="W803" s="5">
        <f t="shared" si="26"/>
        <v>-999</v>
      </c>
      <c r="X803">
        <v>201911</v>
      </c>
      <c r="Y803">
        <v>2019</v>
      </c>
    </row>
    <row r="804" spans="1:25" x14ac:dyDescent="0.25">
      <c r="A804" s="18">
        <v>43798</v>
      </c>
      <c r="B804" s="2">
        <v>333</v>
      </c>
      <c r="C804" s="4"/>
      <c r="D804" s="4"/>
      <c r="E804" s="4"/>
      <c r="F804" s="4"/>
      <c r="G804" s="4"/>
      <c r="H804" s="3"/>
      <c r="I804" s="3"/>
      <c r="J804" s="4"/>
      <c r="K804" s="4"/>
      <c r="L804" s="3"/>
      <c r="M804" s="3"/>
      <c r="N804" s="8"/>
      <c r="O804" s="4"/>
      <c r="P804" s="4"/>
      <c r="Q804" s="4"/>
      <c r="R804" s="4"/>
      <c r="S804" s="4"/>
      <c r="T804" s="12"/>
      <c r="U804" s="13"/>
      <c r="V804" s="5">
        <f t="shared" si="27"/>
        <v>0</v>
      </c>
      <c r="W804" s="5">
        <f t="shared" si="26"/>
        <v>-999</v>
      </c>
      <c r="X804">
        <v>201911</v>
      </c>
      <c r="Y804">
        <v>2019</v>
      </c>
    </row>
    <row r="805" spans="1:25" x14ac:dyDescent="0.25">
      <c r="A805" s="18">
        <v>43799</v>
      </c>
      <c r="B805" s="2">
        <v>334</v>
      </c>
      <c r="C805" s="4"/>
      <c r="D805" s="4"/>
      <c r="E805" s="4"/>
      <c r="F805" s="4"/>
      <c r="G805" s="4"/>
      <c r="H805" s="3"/>
      <c r="I805" s="3"/>
      <c r="J805" s="4"/>
      <c r="K805" s="4"/>
      <c r="L805" s="3"/>
      <c r="M805" s="3"/>
      <c r="N805" s="8"/>
      <c r="O805" s="4"/>
      <c r="P805" s="4"/>
      <c r="Q805" s="4"/>
      <c r="R805" s="4"/>
      <c r="S805" s="4"/>
      <c r="T805" s="12"/>
      <c r="U805" s="13"/>
      <c r="V805" s="5">
        <f t="shared" si="27"/>
        <v>0</v>
      </c>
      <c r="W805" s="5">
        <f t="shared" si="26"/>
        <v>-999</v>
      </c>
      <c r="X805">
        <v>201911</v>
      </c>
      <c r="Y805">
        <v>2019</v>
      </c>
    </row>
    <row r="806" spans="1:25" x14ac:dyDescent="0.25">
      <c r="A806" s="18">
        <v>43800</v>
      </c>
      <c r="B806" s="2">
        <v>335</v>
      </c>
      <c r="C806" s="4"/>
      <c r="D806" s="4"/>
      <c r="E806" s="4"/>
      <c r="F806" s="4"/>
      <c r="G806" s="4"/>
      <c r="H806" s="3"/>
      <c r="I806" s="3"/>
      <c r="J806" s="4"/>
      <c r="K806" s="4"/>
      <c r="L806" s="3"/>
      <c r="M806" s="3"/>
      <c r="N806" s="8"/>
      <c r="O806" s="4"/>
      <c r="P806" s="4"/>
      <c r="Q806" s="4"/>
      <c r="R806" s="4"/>
      <c r="S806" s="4"/>
      <c r="T806" s="12"/>
      <c r="U806" s="13"/>
      <c r="V806" s="5">
        <f t="shared" si="27"/>
        <v>0</v>
      </c>
      <c r="W806" s="5">
        <f t="shared" si="26"/>
        <v>-999</v>
      </c>
      <c r="X806">
        <v>201912</v>
      </c>
      <c r="Y806">
        <v>2019</v>
      </c>
    </row>
    <row r="807" spans="1:25" x14ac:dyDescent="0.25">
      <c r="A807" s="18">
        <v>43801</v>
      </c>
      <c r="B807" s="2">
        <v>336</v>
      </c>
      <c r="C807" s="4"/>
      <c r="D807" s="4"/>
      <c r="E807" s="4"/>
      <c r="F807" s="4"/>
      <c r="G807" s="4"/>
      <c r="H807" s="3"/>
      <c r="I807" s="3"/>
      <c r="J807" s="4"/>
      <c r="K807" s="4"/>
      <c r="L807" s="3"/>
      <c r="M807" s="3"/>
      <c r="N807" s="8"/>
      <c r="O807" s="4"/>
      <c r="P807" s="4"/>
      <c r="Q807" s="4"/>
      <c r="R807" s="4"/>
      <c r="S807" s="4"/>
      <c r="T807" s="12"/>
      <c r="U807" s="13"/>
      <c r="V807" s="5">
        <f t="shared" si="27"/>
        <v>0</v>
      </c>
      <c r="W807" s="5">
        <f t="shared" si="26"/>
        <v>-999</v>
      </c>
      <c r="X807">
        <v>201912</v>
      </c>
      <c r="Y807">
        <v>2019</v>
      </c>
    </row>
    <row r="808" spans="1:25" x14ac:dyDescent="0.25">
      <c r="A808" s="18">
        <v>43802</v>
      </c>
      <c r="B808" s="2">
        <v>337</v>
      </c>
      <c r="C808" s="4"/>
      <c r="D808" s="4"/>
      <c r="E808" s="4"/>
      <c r="F808" s="4"/>
      <c r="G808" s="4"/>
      <c r="H808" s="3"/>
      <c r="I808" s="3"/>
      <c r="J808" s="4"/>
      <c r="K808" s="4"/>
      <c r="L808" s="3"/>
      <c r="M808" s="3"/>
      <c r="N808" s="8"/>
      <c r="O808" s="4"/>
      <c r="P808" s="4"/>
      <c r="Q808" s="4"/>
      <c r="R808" s="4"/>
      <c r="S808" s="4"/>
      <c r="T808" s="12"/>
      <c r="U808" s="13"/>
      <c r="V808" s="5">
        <f t="shared" si="27"/>
        <v>0</v>
      </c>
      <c r="W808" s="5">
        <f t="shared" si="26"/>
        <v>-999</v>
      </c>
      <c r="X808">
        <v>201912</v>
      </c>
      <c r="Y808">
        <v>2019</v>
      </c>
    </row>
    <row r="809" spans="1:25" x14ac:dyDescent="0.25">
      <c r="A809" s="18">
        <v>43803</v>
      </c>
      <c r="B809" s="2">
        <v>338</v>
      </c>
      <c r="C809" s="4"/>
      <c r="D809" s="4"/>
      <c r="E809" s="4"/>
      <c r="F809" s="4"/>
      <c r="G809" s="4"/>
      <c r="H809" s="3"/>
      <c r="I809" s="3"/>
      <c r="J809" s="4"/>
      <c r="K809" s="4"/>
      <c r="L809" s="3"/>
      <c r="M809" s="3"/>
      <c r="N809" s="8"/>
      <c r="O809" s="4"/>
      <c r="P809" s="4"/>
      <c r="Q809" s="4"/>
      <c r="R809" s="4"/>
      <c r="S809" s="4"/>
      <c r="T809" s="12"/>
      <c r="U809" s="13"/>
      <c r="V809" s="5">
        <f t="shared" si="27"/>
        <v>0</v>
      </c>
      <c r="W809" s="5">
        <f t="shared" si="26"/>
        <v>-999</v>
      </c>
      <c r="X809">
        <v>201912</v>
      </c>
      <c r="Y809">
        <v>2019</v>
      </c>
    </row>
    <row r="810" spans="1:25" x14ac:dyDescent="0.25">
      <c r="A810" s="18">
        <v>43804</v>
      </c>
      <c r="B810" s="2">
        <v>339</v>
      </c>
      <c r="C810" s="4"/>
      <c r="D810" s="4"/>
      <c r="E810" s="4"/>
      <c r="F810" s="4"/>
      <c r="G810" s="4"/>
      <c r="H810" s="3"/>
      <c r="I810" s="3"/>
      <c r="J810" s="4"/>
      <c r="K810" s="4"/>
      <c r="L810" s="3"/>
      <c r="M810" s="3"/>
      <c r="N810" s="8"/>
      <c r="O810" s="4"/>
      <c r="P810" s="4"/>
      <c r="Q810" s="4"/>
      <c r="R810" s="4"/>
      <c r="S810" s="4"/>
      <c r="T810" s="12"/>
      <c r="U810" s="13"/>
      <c r="V810" s="5">
        <f t="shared" si="27"/>
        <v>0</v>
      </c>
      <c r="W810" s="5">
        <f t="shared" si="26"/>
        <v>-999</v>
      </c>
      <c r="X810">
        <v>201912</v>
      </c>
      <c r="Y810">
        <v>2019</v>
      </c>
    </row>
    <row r="811" spans="1:25" x14ac:dyDescent="0.25">
      <c r="A811" s="18">
        <v>43805</v>
      </c>
      <c r="B811" s="2">
        <v>340</v>
      </c>
      <c r="C811" s="4"/>
      <c r="D811" s="4"/>
      <c r="E811" s="4"/>
      <c r="F811" s="4"/>
      <c r="G811" s="4"/>
      <c r="H811" s="3"/>
      <c r="I811" s="3"/>
      <c r="J811" s="4"/>
      <c r="K811" s="4"/>
      <c r="L811" s="3"/>
      <c r="M811" s="3"/>
      <c r="N811" s="8"/>
      <c r="O811" s="4"/>
      <c r="P811" s="4"/>
      <c r="Q811" s="4"/>
      <c r="R811" s="4"/>
      <c r="S811" s="4"/>
      <c r="T811" s="12"/>
      <c r="U811" s="13"/>
      <c r="V811" s="5">
        <f t="shared" si="27"/>
        <v>0</v>
      </c>
      <c r="W811" s="5">
        <f t="shared" si="26"/>
        <v>-999</v>
      </c>
      <c r="X811">
        <v>201912</v>
      </c>
      <c r="Y811">
        <v>2019</v>
      </c>
    </row>
    <row r="812" spans="1:25" x14ac:dyDescent="0.25">
      <c r="A812" s="18">
        <v>43806</v>
      </c>
      <c r="B812" s="2">
        <v>341</v>
      </c>
      <c r="C812" s="4"/>
      <c r="D812" s="4"/>
      <c r="E812" s="4"/>
      <c r="F812" s="4"/>
      <c r="G812" s="4"/>
      <c r="H812" s="3"/>
      <c r="I812" s="3"/>
      <c r="J812" s="4"/>
      <c r="K812" s="4"/>
      <c r="L812" s="3"/>
      <c r="M812" s="3"/>
      <c r="N812" s="8"/>
      <c r="O812" s="4"/>
      <c r="P812" s="4"/>
      <c r="Q812" s="4"/>
      <c r="R812" s="4"/>
      <c r="S812" s="4"/>
      <c r="T812" s="12"/>
      <c r="U812" s="13"/>
      <c r="V812" s="5">
        <f t="shared" si="27"/>
        <v>0</v>
      </c>
      <c r="W812" s="5">
        <f t="shared" si="26"/>
        <v>-999</v>
      </c>
      <c r="X812">
        <v>201912</v>
      </c>
      <c r="Y812">
        <v>2019</v>
      </c>
    </row>
    <row r="813" spans="1:25" x14ac:dyDescent="0.25">
      <c r="A813" s="18">
        <v>43807</v>
      </c>
      <c r="B813" s="2">
        <v>342</v>
      </c>
      <c r="C813" s="4"/>
      <c r="D813" s="4"/>
      <c r="E813" s="4"/>
      <c r="F813" s="4"/>
      <c r="G813" s="4"/>
      <c r="H813" s="3"/>
      <c r="I813" s="3"/>
      <c r="J813" s="4"/>
      <c r="K813" s="4"/>
      <c r="L813" s="3"/>
      <c r="M813" s="3"/>
      <c r="N813" s="8"/>
      <c r="O813" s="4"/>
      <c r="P813" s="4"/>
      <c r="Q813" s="4"/>
      <c r="R813" s="4"/>
      <c r="S813" s="4"/>
      <c r="T813" s="12"/>
      <c r="U813" s="13"/>
      <c r="V813" s="5">
        <f t="shared" si="27"/>
        <v>0</v>
      </c>
      <c r="W813" s="5">
        <f t="shared" si="26"/>
        <v>-999</v>
      </c>
      <c r="X813">
        <v>201912</v>
      </c>
      <c r="Y813">
        <v>2019</v>
      </c>
    </row>
    <row r="814" spans="1:25" x14ac:dyDescent="0.25">
      <c r="A814" s="18">
        <v>43808</v>
      </c>
      <c r="B814" s="2">
        <v>343</v>
      </c>
      <c r="C814" s="4"/>
      <c r="D814" s="4"/>
      <c r="E814" s="4"/>
      <c r="F814" s="4"/>
      <c r="G814" s="4"/>
      <c r="H814" s="3"/>
      <c r="I814" s="3"/>
      <c r="J814" s="4"/>
      <c r="K814" s="4"/>
      <c r="L814" s="3"/>
      <c r="M814" s="3"/>
      <c r="N814" s="8"/>
      <c r="O814" s="4"/>
      <c r="P814" s="4"/>
      <c r="Q814" s="4"/>
      <c r="R814" s="4"/>
      <c r="S814" s="4"/>
      <c r="T814" s="12"/>
      <c r="U814" s="13"/>
      <c r="V814" s="5">
        <f t="shared" si="27"/>
        <v>0</v>
      </c>
      <c r="W814" s="5">
        <f t="shared" si="26"/>
        <v>-999</v>
      </c>
      <c r="X814">
        <v>201912</v>
      </c>
      <c r="Y814">
        <v>2019</v>
      </c>
    </row>
    <row r="815" spans="1:25" x14ac:dyDescent="0.25">
      <c r="A815" s="18">
        <v>43809</v>
      </c>
      <c r="B815" s="2">
        <v>344</v>
      </c>
      <c r="C815" s="4"/>
      <c r="D815" s="4"/>
      <c r="E815" s="4"/>
      <c r="F815" s="4"/>
      <c r="G815" s="4"/>
      <c r="H815" s="3"/>
      <c r="I815" s="3"/>
      <c r="J815" s="4"/>
      <c r="K815" s="4"/>
      <c r="L815" s="3"/>
      <c r="M815" s="3"/>
      <c r="N815" s="8"/>
      <c r="O815" s="4"/>
      <c r="P815" s="4"/>
      <c r="Q815" s="4"/>
      <c r="R815" s="4"/>
      <c r="S815" s="4"/>
      <c r="T815" s="12"/>
      <c r="U815" s="13"/>
      <c r="V815" s="5">
        <f t="shared" si="27"/>
        <v>0</v>
      </c>
      <c r="W815" s="5">
        <f t="shared" si="26"/>
        <v>-999</v>
      </c>
      <c r="X815">
        <v>201912</v>
      </c>
      <c r="Y815">
        <v>2019</v>
      </c>
    </row>
    <row r="816" spans="1:25" x14ac:dyDescent="0.25">
      <c r="A816" s="18">
        <v>43810</v>
      </c>
      <c r="B816" s="2">
        <v>345</v>
      </c>
      <c r="C816" s="4"/>
      <c r="D816" s="4"/>
      <c r="E816" s="4"/>
      <c r="F816" s="4"/>
      <c r="G816" s="4"/>
      <c r="H816" s="3"/>
      <c r="I816" s="3"/>
      <c r="J816" s="4"/>
      <c r="K816" s="4"/>
      <c r="L816" s="3"/>
      <c r="M816" s="3"/>
      <c r="N816" s="8"/>
      <c r="O816" s="4"/>
      <c r="P816" s="4"/>
      <c r="Q816" s="4"/>
      <c r="R816" s="4"/>
      <c r="S816" s="4"/>
      <c r="T816" s="12"/>
      <c r="U816" s="13"/>
      <c r="V816" s="5">
        <f t="shared" si="27"/>
        <v>0</v>
      </c>
      <c r="W816" s="5">
        <f t="shared" si="26"/>
        <v>-999</v>
      </c>
      <c r="X816">
        <v>201912</v>
      </c>
      <c r="Y816">
        <v>2019</v>
      </c>
    </row>
    <row r="817" spans="1:25" x14ac:dyDescent="0.25">
      <c r="A817" s="18">
        <v>43811</v>
      </c>
      <c r="B817" s="2">
        <v>346</v>
      </c>
      <c r="C817" s="4"/>
      <c r="D817" s="4"/>
      <c r="E817" s="4"/>
      <c r="F817" s="4"/>
      <c r="G817" s="4"/>
      <c r="H817" s="3"/>
      <c r="I817" s="3"/>
      <c r="J817" s="4"/>
      <c r="K817" s="4"/>
      <c r="L817" s="3"/>
      <c r="M817" s="3"/>
      <c r="N817" s="8"/>
      <c r="O817" s="4"/>
      <c r="P817" s="4"/>
      <c r="Q817" s="4"/>
      <c r="R817" s="4"/>
      <c r="S817" s="4"/>
      <c r="T817" s="12"/>
      <c r="U817" s="13"/>
      <c r="V817" s="5">
        <f t="shared" si="27"/>
        <v>0</v>
      </c>
      <c r="W817" s="5">
        <f t="shared" si="26"/>
        <v>-999</v>
      </c>
      <c r="X817">
        <v>201912</v>
      </c>
      <c r="Y817">
        <v>2019</v>
      </c>
    </row>
    <row r="818" spans="1:25" x14ac:dyDescent="0.25">
      <c r="A818" s="18">
        <v>43812</v>
      </c>
      <c r="B818" s="2">
        <v>347</v>
      </c>
      <c r="C818" s="4"/>
      <c r="D818" s="4"/>
      <c r="E818" s="4"/>
      <c r="F818" s="4"/>
      <c r="G818" s="4"/>
      <c r="H818" s="3"/>
      <c r="I818" s="3"/>
      <c r="J818" s="4"/>
      <c r="K818" s="4"/>
      <c r="L818" s="3"/>
      <c r="M818" s="3"/>
      <c r="N818" s="8"/>
      <c r="O818" s="4"/>
      <c r="P818" s="4"/>
      <c r="Q818" s="4"/>
      <c r="R818" s="4"/>
      <c r="S818" s="4"/>
      <c r="T818" s="12"/>
      <c r="U818" s="13"/>
      <c r="V818" s="5">
        <f t="shared" si="27"/>
        <v>0</v>
      </c>
      <c r="W818" s="5">
        <f t="shared" si="26"/>
        <v>-999</v>
      </c>
      <c r="X818">
        <v>201912</v>
      </c>
      <c r="Y818">
        <v>2019</v>
      </c>
    </row>
    <row r="819" spans="1:25" x14ac:dyDescent="0.25">
      <c r="A819" s="18">
        <v>43813</v>
      </c>
      <c r="B819" s="2">
        <v>348</v>
      </c>
      <c r="C819" s="4"/>
      <c r="D819" s="4"/>
      <c r="E819" s="4"/>
      <c r="F819" s="4"/>
      <c r="G819" s="4"/>
      <c r="H819" s="3"/>
      <c r="I819" s="3"/>
      <c r="J819" s="4"/>
      <c r="K819" s="4"/>
      <c r="L819" s="3"/>
      <c r="M819" s="3"/>
      <c r="N819" s="8"/>
      <c r="O819" s="4"/>
      <c r="P819" s="4"/>
      <c r="Q819" s="4"/>
      <c r="R819" s="4"/>
      <c r="S819" s="4"/>
      <c r="T819" s="12"/>
      <c r="U819" s="13"/>
      <c r="V819" s="5">
        <f t="shared" si="27"/>
        <v>0</v>
      </c>
      <c r="W819" s="5">
        <f t="shared" si="26"/>
        <v>-999</v>
      </c>
      <c r="X819">
        <v>201912</v>
      </c>
      <c r="Y819">
        <v>2019</v>
      </c>
    </row>
    <row r="820" spans="1:25" x14ac:dyDescent="0.25">
      <c r="A820" s="18">
        <v>43814</v>
      </c>
      <c r="B820" s="2">
        <v>349</v>
      </c>
      <c r="C820" s="4"/>
      <c r="D820" s="4"/>
      <c r="E820" s="4"/>
      <c r="F820" s="4"/>
      <c r="G820" s="4"/>
      <c r="H820" s="3"/>
      <c r="I820" s="3"/>
      <c r="J820" s="4"/>
      <c r="K820" s="4"/>
      <c r="L820" s="3"/>
      <c r="M820" s="3"/>
      <c r="N820" s="8"/>
      <c r="O820" s="4"/>
      <c r="P820" s="4"/>
      <c r="Q820" s="4"/>
      <c r="R820" s="4"/>
      <c r="S820" s="4"/>
      <c r="T820" s="12"/>
      <c r="U820" s="13"/>
      <c r="V820" s="5">
        <f t="shared" si="27"/>
        <v>0</v>
      </c>
      <c r="W820" s="5">
        <f t="shared" si="26"/>
        <v>-999</v>
      </c>
      <c r="X820">
        <v>201912</v>
      </c>
      <c r="Y820">
        <v>2019</v>
      </c>
    </row>
    <row r="821" spans="1:25" x14ac:dyDescent="0.25">
      <c r="A821" s="18">
        <v>43815</v>
      </c>
      <c r="B821" s="2">
        <v>350</v>
      </c>
      <c r="C821" s="4"/>
      <c r="D821" s="4"/>
      <c r="E821" s="4"/>
      <c r="F821" s="4"/>
      <c r="G821" s="4"/>
      <c r="H821" s="3"/>
      <c r="I821" s="3"/>
      <c r="J821" s="4"/>
      <c r="K821" s="4"/>
      <c r="L821" s="3"/>
      <c r="M821" s="3"/>
      <c r="N821" s="8"/>
      <c r="O821" s="4"/>
      <c r="P821" s="4"/>
      <c r="Q821" s="4"/>
      <c r="R821" s="4"/>
      <c r="S821" s="4"/>
      <c r="T821" s="12"/>
      <c r="U821" s="13"/>
      <c r="V821" s="5">
        <f t="shared" si="27"/>
        <v>0</v>
      </c>
      <c r="W821" s="5">
        <f t="shared" si="26"/>
        <v>-999</v>
      </c>
      <c r="X821">
        <v>201912</v>
      </c>
      <c r="Y821">
        <v>2019</v>
      </c>
    </row>
    <row r="822" spans="1:25" x14ac:dyDescent="0.25">
      <c r="A822" s="18">
        <v>43816</v>
      </c>
      <c r="B822" s="2">
        <v>351</v>
      </c>
      <c r="C822" s="4"/>
      <c r="D822" s="4"/>
      <c r="E822" s="4"/>
      <c r="F822" s="4"/>
      <c r="G822" s="4"/>
      <c r="H822" s="3"/>
      <c r="I822" s="3"/>
      <c r="J822" s="4"/>
      <c r="K822" s="4"/>
      <c r="L822" s="3"/>
      <c r="M822" s="3"/>
      <c r="N822" s="8"/>
      <c r="O822" s="4"/>
      <c r="P822" s="4"/>
      <c r="Q822" s="4"/>
      <c r="R822" s="4"/>
      <c r="S822" s="4"/>
      <c r="T822" s="12"/>
      <c r="U822" s="13"/>
      <c r="V822" s="5">
        <f t="shared" si="27"/>
        <v>0</v>
      </c>
      <c r="W822" s="5">
        <f t="shared" si="26"/>
        <v>-999</v>
      </c>
      <c r="X822">
        <v>201912</v>
      </c>
      <c r="Y822">
        <v>2019</v>
      </c>
    </row>
    <row r="823" spans="1:25" x14ac:dyDescent="0.25">
      <c r="A823" s="18">
        <v>43817</v>
      </c>
      <c r="B823" s="2">
        <v>352</v>
      </c>
      <c r="C823" s="4"/>
      <c r="D823" s="4"/>
      <c r="E823" s="4"/>
      <c r="F823" s="4"/>
      <c r="G823" s="4"/>
      <c r="H823" s="3"/>
      <c r="I823" s="3"/>
      <c r="J823" s="4"/>
      <c r="K823" s="4"/>
      <c r="L823" s="3"/>
      <c r="M823" s="3"/>
      <c r="N823" s="8"/>
      <c r="O823" s="4"/>
      <c r="P823" s="4"/>
      <c r="Q823" s="4"/>
      <c r="R823" s="4"/>
      <c r="S823" s="4"/>
      <c r="T823" s="12"/>
      <c r="U823" s="13"/>
      <c r="V823" s="5">
        <f t="shared" si="27"/>
        <v>0</v>
      </c>
      <c r="W823" s="5">
        <f t="shared" si="26"/>
        <v>-999</v>
      </c>
      <c r="X823">
        <v>201912</v>
      </c>
      <c r="Y823">
        <v>2019</v>
      </c>
    </row>
    <row r="824" spans="1:25" x14ac:dyDescent="0.25">
      <c r="A824" s="18">
        <v>43818</v>
      </c>
      <c r="B824" s="2">
        <v>353</v>
      </c>
      <c r="C824" s="4"/>
      <c r="D824" s="4"/>
      <c r="E824" s="4"/>
      <c r="F824" s="4"/>
      <c r="G824" s="4"/>
      <c r="H824" s="3"/>
      <c r="I824" s="3"/>
      <c r="J824" s="4"/>
      <c r="K824" s="4"/>
      <c r="L824" s="3"/>
      <c r="M824" s="3"/>
      <c r="N824" s="8"/>
      <c r="O824" s="4"/>
      <c r="P824" s="4"/>
      <c r="Q824" s="4"/>
      <c r="R824" s="4"/>
      <c r="S824" s="4"/>
      <c r="T824" s="12"/>
      <c r="U824" s="13"/>
      <c r="V824" s="5">
        <f t="shared" si="27"/>
        <v>0</v>
      </c>
      <c r="W824" s="5">
        <f t="shared" si="26"/>
        <v>-999</v>
      </c>
      <c r="X824">
        <v>201912</v>
      </c>
      <c r="Y824">
        <v>2019</v>
      </c>
    </row>
    <row r="825" spans="1:25" x14ac:dyDescent="0.25">
      <c r="A825" s="18">
        <v>43819</v>
      </c>
      <c r="B825" s="2">
        <v>354</v>
      </c>
      <c r="C825" s="4"/>
      <c r="D825" s="4"/>
      <c r="E825" s="4"/>
      <c r="F825" s="4"/>
      <c r="G825" s="4"/>
      <c r="H825" s="3"/>
      <c r="I825" s="3"/>
      <c r="J825" s="4"/>
      <c r="K825" s="4"/>
      <c r="L825" s="3"/>
      <c r="M825" s="3"/>
      <c r="N825" s="8"/>
      <c r="O825" s="4"/>
      <c r="P825" s="4"/>
      <c r="Q825" s="4"/>
      <c r="R825" s="4"/>
      <c r="S825" s="4"/>
      <c r="T825" s="12"/>
      <c r="U825" s="13"/>
      <c r="V825" s="5">
        <f t="shared" si="27"/>
        <v>0</v>
      </c>
      <c r="W825" s="5">
        <f t="shared" si="26"/>
        <v>-999</v>
      </c>
      <c r="X825">
        <v>201912</v>
      </c>
      <c r="Y825">
        <v>2019</v>
      </c>
    </row>
    <row r="826" spans="1:25" x14ac:dyDescent="0.25">
      <c r="A826" s="18">
        <v>43820</v>
      </c>
      <c r="B826" s="2">
        <v>355</v>
      </c>
      <c r="C826" s="4"/>
      <c r="D826" s="4"/>
      <c r="E826" s="4"/>
      <c r="F826" s="4"/>
      <c r="G826" s="4"/>
      <c r="H826" s="3"/>
      <c r="I826" s="3"/>
      <c r="J826" s="4"/>
      <c r="K826" s="4"/>
      <c r="L826" s="3"/>
      <c r="M826" s="3"/>
      <c r="N826" s="8"/>
      <c r="O826" s="4"/>
      <c r="P826" s="4"/>
      <c r="Q826" s="4"/>
      <c r="R826" s="4"/>
      <c r="S826" s="4"/>
      <c r="T826" s="12"/>
      <c r="U826" s="13"/>
      <c r="V826" s="5">
        <f t="shared" si="27"/>
        <v>0</v>
      </c>
      <c r="W826" s="5">
        <f t="shared" si="26"/>
        <v>-999</v>
      </c>
      <c r="X826">
        <v>201912</v>
      </c>
      <c r="Y826">
        <v>2019</v>
      </c>
    </row>
    <row r="827" spans="1:25" x14ac:dyDescent="0.25">
      <c r="A827" s="18">
        <v>43821</v>
      </c>
      <c r="B827" s="2">
        <v>356</v>
      </c>
      <c r="C827" s="4"/>
      <c r="D827" s="4"/>
      <c r="E827" s="4"/>
      <c r="F827" s="4"/>
      <c r="G827" s="4"/>
      <c r="H827" s="3"/>
      <c r="I827" s="3"/>
      <c r="J827" s="4"/>
      <c r="K827" s="4"/>
      <c r="L827" s="3"/>
      <c r="M827" s="3"/>
      <c r="N827" s="8"/>
      <c r="O827" s="4"/>
      <c r="P827" s="4"/>
      <c r="Q827" s="4"/>
      <c r="R827" s="4"/>
      <c r="S827" s="4"/>
      <c r="T827" s="12"/>
      <c r="U827" s="13"/>
      <c r="V827" s="5">
        <f t="shared" si="27"/>
        <v>0</v>
      </c>
      <c r="W827" s="5">
        <f t="shared" si="26"/>
        <v>-999</v>
      </c>
      <c r="X827">
        <v>201912</v>
      </c>
      <c r="Y827">
        <v>2019</v>
      </c>
    </row>
    <row r="828" spans="1:25" x14ac:dyDescent="0.25">
      <c r="A828" s="18">
        <v>43822</v>
      </c>
      <c r="B828" s="2">
        <v>357</v>
      </c>
      <c r="C828" s="4"/>
      <c r="D828" s="4"/>
      <c r="E828" s="4"/>
      <c r="F828" s="4"/>
      <c r="G828" s="4"/>
      <c r="H828" s="3"/>
      <c r="I828" s="3"/>
      <c r="J828" s="4"/>
      <c r="K828" s="4"/>
      <c r="L828" s="3"/>
      <c r="M828" s="3"/>
      <c r="N828" s="8"/>
      <c r="O828" s="4"/>
      <c r="P828" s="4"/>
      <c r="Q828" s="4"/>
      <c r="R828" s="4"/>
      <c r="S828" s="4"/>
      <c r="T828" s="12"/>
      <c r="U828" s="13"/>
      <c r="V828" s="5">
        <f t="shared" si="27"/>
        <v>0</v>
      </c>
      <c r="W828" s="5">
        <f t="shared" si="26"/>
        <v>-999</v>
      </c>
      <c r="X828">
        <v>201912</v>
      </c>
      <c r="Y828">
        <v>2019</v>
      </c>
    </row>
    <row r="829" spans="1:25" x14ac:dyDescent="0.25">
      <c r="A829" s="18">
        <v>43823</v>
      </c>
      <c r="B829" s="2">
        <v>358</v>
      </c>
      <c r="C829" s="4"/>
      <c r="D829" s="4"/>
      <c r="E829" s="4"/>
      <c r="F829" s="4"/>
      <c r="G829" s="4"/>
      <c r="H829" s="3"/>
      <c r="I829" s="3"/>
      <c r="J829" s="4"/>
      <c r="K829" s="4"/>
      <c r="L829" s="3"/>
      <c r="M829" s="3"/>
      <c r="N829" s="8"/>
      <c r="O829" s="4"/>
      <c r="P829" s="4"/>
      <c r="Q829" s="4"/>
      <c r="R829" s="4"/>
      <c r="S829" s="4"/>
      <c r="T829" s="12"/>
      <c r="U829" s="13"/>
      <c r="V829" s="5">
        <f t="shared" si="27"/>
        <v>0</v>
      </c>
      <c r="W829" s="5">
        <f t="shared" si="26"/>
        <v>-999</v>
      </c>
      <c r="X829">
        <v>201912</v>
      </c>
      <c r="Y829">
        <v>2019</v>
      </c>
    </row>
    <row r="830" spans="1:25" x14ac:dyDescent="0.25">
      <c r="A830" s="18">
        <v>43824</v>
      </c>
      <c r="B830" s="2">
        <v>359</v>
      </c>
      <c r="C830" s="4"/>
      <c r="D830" s="4"/>
      <c r="E830" s="4"/>
      <c r="F830" s="4"/>
      <c r="G830" s="4"/>
      <c r="H830" s="3"/>
      <c r="I830" s="3"/>
      <c r="J830" s="4"/>
      <c r="K830" s="4"/>
      <c r="L830" s="3"/>
      <c r="M830" s="3"/>
      <c r="N830" s="8"/>
      <c r="O830" s="4"/>
      <c r="P830" s="4"/>
      <c r="Q830" s="4"/>
      <c r="R830" s="4"/>
      <c r="S830" s="4"/>
      <c r="T830" s="12"/>
      <c r="U830" s="13"/>
      <c r="V830" s="5">
        <f t="shared" si="27"/>
        <v>0</v>
      </c>
      <c r="W830" s="5">
        <f t="shared" si="26"/>
        <v>-999</v>
      </c>
      <c r="X830">
        <v>201912</v>
      </c>
      <c r="Y830">
        <v>2019</v>
      </c>
    </row>
    <row r="831" spans="1:25" x14ac:dyDescent="0.25">
      <c r="A831" s="18">
        <v>43825</v>
      </c>
      <c r="B831" s="2">
        <v>360</v>
      </c>
      <c r="C831" s="4"/>
      <c r="D831" s="4"/>
      <c r="E831" s="4"/>
      <c r="F831" s="4"/>
      <c r="G831" s="4"/>
      <c r="H831" s="3"/>
      <c r="I831" s="3"/>
      <c r="J831" s="4"/>
      <c r="K831" s="4"/>
      <c r="L831" s="3"/>
      <c r="M831" s="3"/>
      <c r="N831" s="8"/>
      <c r="O831" s="4"/>
      <c r="P831" s="4"/>
      <c r="Q831" s="4"/>
      <c r="R831" s="4"/>
      <c r="S831" s="4"/>
      <c r="T831" s="12"/>
      <c r="U831" s="13"/>
      <c r="V831" s="5">
        <f t="shared" si="27"/>
        <v>0</v>
      </c>
      <c r="W831" s="5">
        <f t="shared" si="26"/>
        <v>-999</v>
      </c>
      <c r="X831">
        <v>201912</v>
      </c>
      <c r="Y831">
        <v>2019</v>
      </c>
    </row>
    <row r="832" spans="1:25" x14ac:dyDescent="0.25">
      <c r="A832" s="18">
        <v>43826</v>
      </c>
      <c r="B832" s="2">
        <v>361</v>
      </c>
      <c r="C832" s="4"/>
      <c r="D832" s="4"/>
      <c r="E832" s="4"/>
      <c r="F832" s="4"/>
      <c r="G832" s="4"/>
      <c r="H832" s="3"/>
      <c r="I832" s="3"/>
      <c r="J832" s="4"/>
      <c r="K832" s="4"/>
      <c r="L832" s="3"/>
      <c r="M832" s="3"/>
      <c r="N832" s="8"/>
      <c r="O832" s="4"/>
      <c r="P832" s="4"/>
      <c r="Q832" s="4"/>
      <c r="R832" s="4"/>
      <c r="S832" s="4"/>
      <c r="T832" s="12"/>
      <c r="U832" s="13"/>
      <c r="V832" s="5">
        <f t="shared" si="27"/>
        <v>0</v>
      </c>
      <c r="W832" s="5">
        <f t="shared" si="26"/>
        <v>-999</v>
      </c>
      <c r="X832">
        <v>201912</v>
      </c>
      <c r="Y832">
        <v>2019</v>
      </c>
    </row>
    <row r="833" spans="1:25" x14ac:dyDescent="0.25">
      <c r="A833" s="18">
        <v>43827</v>
      </c>
      <c r="B833" s="2">
        <v>362</v>
      </c>
      <c r="C833" s="4"/>
      <c r="D833" s="4"/>
      <c r="E833" s="4"/>
      <c r="F833" s="4"/>
      <c r="G833" s="4"/>
      <c r="H833" s="3"/>
      <c r="I833" s="3"/>
      <c r="J833" s="4"/>
      <c r="K833" s="4"/>
      <c r="L833" s="3"/>
      <c r="M833" s="3"/>
      <c r="N833" s="8"/>
      <c r="O833" s="4"/>
      <c r="P833" s="4"/>
      <c r="Q833" s="4"/>
      <c r="R833" s="4"/>
      <c r="S833" s="4"/>
      <c r="T833" s="12"/>
      <c r="U833" s="13"/>
      <c r="V833" s="5">
        <f t="shared" si="27"/>
        <v>0</v>
      </c>
      <c r="W833" s="5">
        <f t="shared" si="26"/>
        <v>-999</v>
      </c>
      <c r="X833">
        <v>201912</v>
      </c>
      <c r="Y833">
        <v>2019</v>
      </c>
    </row>
    <row r="834" spans="1:25" x14ac:dyDescent="0.25">
      <c r="A834" s="18">
        <v>43828</v>
      </c>
      <c r="B834" s="2">
        <v>363</v>
      </c>
      <c r="C834" s="4"/>
      <c r="D834" s="4"/>
      <c r="E834" s="4"/>
      <c r="F834" s="4"/>
      <c r="G834" s="4"/>
      <c r="H834" s="3"/>
      <c r="I834" s="3"/>
      <c r="J834" s="4"/>
      <c r="K834" s="4"/>
      <c r="L834" s="3"/>
      <c r="M834" s="3"/>
      <c r="N834" s="8"/>
      <c r="O834" s="4"/>
      <c r="P834" s="4"/>
      <c r="Q834" s="4"/>
      <c r="R834" s="4"/>
      <c r="S834" s="4"/>
      <c r="T834" s="12"/>
      <c r="U834" s="13"/>
      <c r="V834" s="5">
        <f t="shared" si="27"/>
        <v>0</v>
      </c>
      <c r="W834" s="5">
        <f t="shared" si="26"/>
        <v>-999</v>
      </c>
      <c r="X834">
        <v>201912</v>
      </c>
      <c r="Y834">
        <v>2019</v>
      </c>
    </row>
    <row r="835" spans="1:25" x14ac:dyDescent="0.25">
      <c r="A835" s="18">
        <v>43829</v>
      </c>
      <c r="B835" s="2">
        <v>364</v>
      </c>
      <c r="C835" s="4"/>
      <c r="D835" s="4"/>
      <c r="E835" s="4"/>
      <c r="F835" s="4"/>
      <c r="G835" s="4"/>
      <c r="H835" s="3"/>
      <c r="I835" s="3"/>
      <c r="J835" s="4"/>
      <c r="K835" s="4"/>
      <c r="L835" s="3"/>
      <c r="M835" s="3"/>
      <c r="N835" s="8"/>
      <c r="O835" s="4"/>
      <c r="P835" s="4"/>
      <c r="Q835" s="4"/>
      <c r="R835" s="4"/>
      <c r="S835" s="4"/>
      <c r="T835" s="12"/>
      <c r="U835" s="13"/>
      <c r="V835" s="5">
        <f t="shared" si="27"/>
        <v>0</v>
      </c>
      <c r="W835" s="5">
        <f t="shared" si="26"/>
        <v>-999</v>
      </c>
      <c r="X835">
        <v>201912</v>
      </c>
      <c r="Y835">
        <v>2019</v>
      </c>
    </row>
    <row r="836" spans="1:25" x14ac:dyDescent="0.25">
      <c r="A836" s="18">
        <v>43830</v>
      </c>
      <c r="B836" s="2">
        <v>365</v>
      </c>
      <c r="C836" s="4"/>
      <c r="D836" s="4"/>
      <c r="E836" s="4"/>
      <c r="F836" s="4"/>
      <c r="G836" s="4"/>
      <c r="H836" s="3"/>
      <c r="I836" s="3"/>
      <c r="J836" s="4"/>
      <c r="K836" s="4"/>
      <c r="L836" s="3"/>
      <c r="M836" s="3"/>
      <c r="N836" s="8"/>
      <c r="O836" s="4"/>
      <c r="P836" s="4"/>
      <c r="Q836" s="4"/>
      <c r="R836" s="4"/>
      <c r="S836" s="4"/>
      <c r="T836" s="12"/>
      <c r="U836" s="13"/>
      <c r="V836" s="5">
        <f t="shared" si="27"/>
        <v>0</v>
      </c>
      <c r="W836" s="5">
        <f t="shared" si="26"/>
        <v>-999</v>
      </c>
      <c r="X836">
        <v>201912</v>
      </c>
      <c r="Y836">
        <v>2019</v>
      </c>
    </row>
    <row r="837" spans="1:25" x14ac:dyDescent="0.25">
      <c r="A837" s="15"/>
      <c r="B837" s="2"/>
      <c r="C837" s="4"/>
      <c r="D837" s="4"/>
      <c r="E837" s="4"/>
      <c r="F837" s="4"/>
      <c r="G837" s="4"/>
      <c r="H837" s="3"/>
      <c r="I837" s="3"/>
      <c r="J837" s="4"/>
      <c r="K837" s="4"/>
      <c r="L837" s="3"/>
      <c r="M837" s="3"/>
      <c r="N837" s="8"/>
      <c r="O837" s="4"/>
      <c r="P837" s="4"/>
      <c r="Q837" s="4"/>
      <c r="R837" s="4"/>
      <c r="S837" s="4"/>
      <c r="T837" s="12"/>
      <c r="U837" s="13"/>
      <c r="V837" s="5"/>
      <c r="W837" s="5"/>
    </row>
    <row r="838" spans="1:25" x14ac:dyDescent="0.25">
      <c r="A838" s="15"/>
      <c r="B838" s="2"/>
      <c r="C838" s="4"/>
      <c r="D838" s="4"/>
      <c r="E838" s="4"/>
      <c r="F838" s="4"/>
      <c r="G838" s="4"/>
      <c r="H838" s="3"/>
      <c r="I838" s="3"/>
      <c r="J838" s="4"/>
      <c r="K838" s="4"/>
      <c r="L838" s="3"/>
      <c r="M838" s="3"/>
      <c r="N838" s="8"/>
      <c r="O838" s="4"/>
      <c r="P838" s="4"/>
      <c r="Q838" s="4"/>
      <c r="R838" s="4"/>
      <c r="S838" s="4"/>
      <c r="T838" s="12"/>
      <c r="U838" s="13"/>
      <c r="V838" s="5"/>
      <c r="W838" s="5"/>
    </row>
    <row r="839" spans="1:25" x14ac:dyDescent="0.25">
      <c r="A839" s="15"/>
      <c r="B839" s="2"/>
      <c r="C839" s="4"/>
      <c r="D839" s="4"/>
      <c r="E839" s="4"/>
      <c r="F839" s="4"/>
      <c r="G839" s="4"/>
      <c r="H839" s="3"/>
      <c r="I839" s="3"/>
      <c r="J839" s="4"/>
      <c r="K839" s="4"/>
      <c r="L839" s="3"/>
      <c r="M839" s="3"/>
      <c r="N839" s="8"/>
      <c r="O839" s="4"/>
      <c r="P839" s="4"/>
      <c r="Q839" s="4"/>
      <c r="R839" s="4"/>
      <c r="S839" s="4"/>
      <c r="T839" s="12"/>
      <c r="U839" s="13"/>
      <c r="V839" s="5"/>
      <c r="W839" s="5"/>
    </row>
    <row r="840" spans="1:25" x14ac:dyDescent="0.25">
      <c r="A840" s="15"/>
      <c r="B840" s="2"/>
      <c r="C840" s="4"/>
      <c r="D840" s="4"/>
      <c r="E840" s="4"/>
      <c r="F840" s="4"/>
      <c r="G840" s="4"/>
      <c r="H840" s="3"/>
      <c r="I840" s="3"/>
      <c r="J840" s="4"/>
      <c r="K840" s="4"/>
      <c r="L840" s="3"/>
      <c r="M840" s="3"/>
      <c r="N840" s="8"/>
      <c r="O840" s="4"/>
      <c r="P840" s="4"/>
      <c r="Q840" s="4"/>
      <c r="R840" s="4"/>
      <c r="S840" s="4"/>
      <c r="T840" s="12"/>
      <c r="U840" s="13"/>
      <c r="V840" s="5"/>
      <c r="W840" s="5"/>
    </row>
    <row r="841" spans="1:25" x14ac:dyDescent="0.25">
      <c r="A841" s="15"/>
      <c r="B841" s="2"/>
      <c r="C841" s="4"/>
      <c r="D841" s="4"/>
      <c r="E841" s="4"/>
      <c r="F841" s="4"/>
      <c r="G841" s="4"/>
      <c r="H841" s="3"/>
      <c r="I841" s="3"/>
      <c r="J841" s="4"/>
      <c r="K841" s="4"/>
      <c r="L841" s="3"/>
      <c r="M841" s="3"/>
      <c r="N841" s="8"/>
      <c r="O841" s="4"/>
      <c r="P841" s="4"/>
      <c r="Q841" s="4"/>
      <c r="R841" s="4"/>
      <c r="S841" s="4"/>
      <c r="T841" s="12"/>
      <c r="U841" s="13"/>
      <c r="V841" s="5"/>
      <c r="W841" s="5"/>
    </row>
    <row r="842" spans="1:25" x14ac:dyDescent="0.25">
      <c r="A842" s="15"/>
      <c r="B842" s="2"/>
      <c r="C842" s="4"/>
      <c r="D842" s="4"/>
      <c r="E842" s="4"/>
      <c r="F842" s="4"/>
      <c r="G842" s="4"/>
      <c r="H842" s="3"/>
      <c r="I842" s="3"/>
      <c r="J842" s="4"/>
      <c r="K842" s="4"/>
      <c r="L842" s="3"/>
      <c r="M842" s="3"/>
      <c r="N842" s="8"/>
      <c r="O842" s="4"/>
      <c r="P842" s="4"/>
      <c r="Q842" s="4"/>
      <c r="R842" s="4"/>
      <c r="S842" s="4"/>
      <c r="T842" s="12"/>
      <c r="U842" s="13"/>
      <c r="V842" s="5"/>
      <c r="W842" s="5"/>
    </row>
    <row r="843" spans="1:25" x14ac:dyDescent="0.25">
      <c r="A843" s="15"/>
      <c r="B843" s="2"/>
      <c r="C843" s="4"/>
      <c r="D843" s="4"/>
      <c r="E843" s="4"/>
      <c r="F843" s="4"/>
      <c r="G843" s="4"/>
      <c r="H843" s="3"/>
      <c r="I843" s="3"/>
      <c r="J843" s="4"/>
      <c r="K843" s="4"/>
      <c r="L843" s="3"/>
      <c r="M843" s="3"/>
      <c r="N843" s="8"/>
      <c r="O843" s="4"/>
      <c r="P843" s="4"/>
      <c r="Q843" s="4"/>
      <c r="R843" s="4"/>
      <c r="S843" s="4"/>
      <c r="T843" s="12"/>
      <c r="U843" s="13"/>
      <c r="V843" s="5"/>
      <c r="W843" s="5"/>
    </row>
    <row r="844" spans="1:25" x14ac:dyDescent="0.25">
      <c r="A844" s="15"/>
      <c r="B844" s="2"/>
      <c r="C844" s="4"/>
      <c r="D844" s="4"/>
      <c r="E844" s="4"/>
      <c r="F844" s="4"/>
      <c r="G844" s="4"/>
      <c r="H844" s="3"/>
      <c r="I844" s="3"/>
      <c r="J844" s="4"/>
      <c r="K844" s="4"/>
      <c r="L844" s="3"/>
      <c r="M844" s="3"/>
      <c r="N844" s="8"/>
      <c r="O844" s="4"/>
      <c r="P844" s="4"/>
      <c r="Q844" s="4"/>
      <c r="R844" s="4"/>
      <c r="S844" s="4"/>
      <c r="T844" s="12"/>
      <c r="U844" s="13"/>
      <c r="V844" s="5"/>
      <c r="W844" s="5"/>
    </row>
    <row r="845" spans="1:25" x14ac:dyDescent="0.25">
      <c r="A845" s="15"/>
      <c r="B845" s="2"/>
      <c r="C845" s="4"/>
      <c r="D845" s="4"/>
      <c r="E845" s="4"/>
      <c r="F845" s="4"/>
      <c r="G845" s="4"/>
      <c r="H845" s="3"/>
      <c r="I845" s="3"/>
      <c r="J845" s="4"/>
      <c r="K845" s="4"/>
      <c r="L845" s="3"/>
      <c r="M845" s="3"/>
      <c r="N845" s="8"/>
      <c r="O845" s="4"/>
      <c r="P845" s="4"/>
      <c r="Q845" s="4"/>
      <c r="R845" s="4"/>
      <c r="S845" s="4"/>
      <c r="T845" s="12"/>
      <c r="U845" s="13"/>
      <c r="V845" s="5"/>
      <c r="W845" s="5"/>
    </row>
    <row r="846" spans="1:25" x14ac:dyDescent="0.25">
      <c r="A846" s="15"/>
      <c r="B846" s="2"/>
      <c r="C846" s="4"/>
      <c r="D846" s="4"/>
      <c r="E846" s="4"/>
      <c r="F846" s="4"/>
      <c r="G846" s="4"/>
      <c r="H846" s="3"/>
      <c r="I846" s="3"/>
      <c r="J846" s="4"/>
      <c r="K846" s="4"/>
      <c r="L846" s="3"/>
      <c r="M846" s="3"/>
      <c r="N846" s="8"/>
      <c r="O846" s="4"/>
      <c r="P846" s="4"/>
      <c r="Q846" s="4"/>
      <c r="R846" s="4"/>
      <c r="S846" s="4"/>
      <c r="T846" s="12"/>
      <c r="U846" s="13"/>
      <c r="V846" s="5"/>
      <c r="W846" s="5"/>
    </row>
    <row r="847" spans="1:25" x14ac:dyDescent="0.25">
      <c r="A847" s="15"/>
      <c r="B847" s="2"/>
      <c r="C847" s="4"/>
      <c r="D847" s="4"/>
      <c r="E847" s="4"/>
      <c r="F847" s="4"/>
      <c r="G847" s="4"/>
      <c r="H847" s="3"/>
      <c r="I847" s="3"/>
      <c r="J847" s="4"/>
      <c r="K847" s="4"/>
      <c r="L847" s="3"/>
      <c r="M847" s="3"/>
      <c r="N847" s="8"/>
      <c r="O847" s="4"/>
      <c r="P847" s="4"/>
      <c r="Q847" s="4"/>
      <c r="R847" s="4"/>
      <c r="S847" s="4"/>
      <c r="T847" s="12"/>
      <c r="U847" s="13"/>
      <c r="V847" s="5"/>
      <c r="W847" s="5"/>
    </row>
    <row r="848" spans="1:25" x14ac:dyDescent="0.25">
      <c r="A848" s="15"/>
      <c r="B848" s="2"/>
      <c r="C848" s="4"/>
      <c r="D848" s="4"/>
      <c r="E848" s="4"/>
      <c r="F848" s="4"/>
      <c r="G848" s="4"/>
      <c r="H848" s="3"/>
      <c r="I848" s="3"/>
      <c r="J848" s="4"/>
      <c r="K848" s="4"/>
      <c r="L848" s="3"/>
      <c r="M848" s="3"/>
      <c r="N848" s="8"/>
      <c r="O848" s="4"/>
      <c r="P848" s="4"/>
      <c r="Q848" s="4"/>
      <c r="R848" s="4"/>
      <c r="S848" s="4"/>
      <c r="T848" s="12"/>
      <c r="U848" s="13"/>
      <c r="V848" s="5"/>
      <c r="W848" s="5"/>
    </row>
    <row r="849" spans="1:23" x14ac:dyDescent="0.25">
      <c r="A849" s="15"/>
      <c r="B849" s="2"/>
      <c r="C849" s="4"/>
      <c r="D849" s="4"/>
      <c r="E849" s="4"/>
      <c r="F849" s="4"/>
      <c r="G849" s="4"/>
      <c r="H849" s="3"/>
      <c r="I849" s="3"/>
      <c r="J849" s="4"/>
      <c r="K849" s="4"/>
      <c r="L849" s="3"/>
      <c r="M849" s="3"/>
      <c r="N849" s="8"/>
      <c r="O849" s="4"/>
      <c r="P849" s="4"/>
      <c r="Q849" s="4"/>
      <c r="R849" s="4"/>
      <c r="S849" s="4"/>
      <c r="T849" s="12"/>
      <c r="U849" s="13"/>
      <c r="V849" s="5"/>
      <c r="W849" s="5"/>
    </row>
    <row r="850" spans="1:23" x14ac:dyDescent="0.25">
      <c r="A850" s="15"/>
      <c r="B850" s="2"/>
      <c r="C850" s="4"/>
      <c r="D850" s="4"/>
      <c r="E850" s="4"/>
      <c r="F850" s="4"/>
      <c r="G850" s="4"/>
      <c r="H850" s="3"/>
      <c r="I850" s="3"/>
      <c r="J850" s="4"/>
      <c r="K850" s="4"/>
      <c r="L850" s="3"/>
      <c r="M850" s="3"/>
      <c r="N850" s="8"/>
      <c r="O850" s="4"/>
      <c r="P850" s="4"/>
      <c r="Q850" s="4"/>
      <c r="R850" s="4"/>
      <c r="S850" s="4"/>
      <c r="T850" s="12"/>
      <c r="U850" s="13"/>
      <c r="V850" s="5"/>
      <c r="W850" s="5"/>
    </row>
    <row r="851" spans="1:23" x14ac:dyDescent="0.25">
      <c r="A851" s="15"/>
      <c r="B851" s="2"/>
      <c r="C851" s="4"/>
      <c r="D851" s="4"/>
      <c r="E851" s="4"/>
      <c r="F851" s="4"/>
      <c r="G851" s="4"/>
      <c r="H851" s="3"/>
      <c r="I851" s="3"/>
      <c r="J851" s="4"/>
      <c r="K851" s="4"/>
      <c r="L851" s="3"/>
      <c r="M851" s="3"/>
      <c r="N851" s="8"/>
      <c r="O851" s="4"/>
      <c r="P851" s="4"/>
      <c r="Q851" s="4"/>
      <c r="R851" s="4"/>
      <c r="S851" s="4"/>
      <c r="T851" s="12"/>
      <c r="U851" s="13"/>
      <c r="V851" s="5"/>
      <c r="W851" s="5"/>
    </row>
    <row r="852" spans="1:23" x14ac:dyDescent="0.25">
      <c r="A852" s="15"/>
      <c r="B852" s="2"/>
      <c r="C852" s="4"/>
      <c r="D852" s="4"/>
      <c r="E852" s="4"/>
      <c r="F852" s="4"/>
      <c r="G852" s="4"/>
      <c r="H852" s="3"/>
      <c r="I852" s="3"/>
      <c r="J852" s="4"/>
      <c r="K852" s="4"/>
      <c r="L852" s="3"/>
      <c r="M852" s="3"/>
      <c r="N852" s="8"/>
      <c r="O852" s="4"/>
      <c r="P852" s="4"/>
      <c r="Q852" s="4"/>
      <c r="R852" s="4"/>
      <c r="S852" s="4"/>
      <c r="T852" s="12"/>
      <c r="U852" s="13"/>
      <c r="V852" s="5"/>
      <c r="W852" s="5"/>
    </row>
    <row r="853" spans="1:23" x14ac:dyDescent="0.25">
      <c r="A853" s="15"/>
      <c r="B853" s="2"/>
      <c r="C853" s="4"/>
      <c r="D853" s="4"/>
      <c r="E853" s="4"/>
      <c r="F853" s="4"/>
      <c r="G853" s="4"/>
      <c r="H853" s="3"/>
      <c r="I853" s="3"/>
      <c r="J853" s="4"/>
      <c r="K853" s="4"/>
      <c r="L853" s="3"/>
      <c r="M853" s="3"/>
      <c r="N853" s="8"/>
      <c r="O853" s="4"/>
      <c r="P853" s="4"/>
      <c r="Q853" s="4"/>
      <c r="R853" s="4"/>
      <c r="S853" s="4"/>
      <c r="T853" s="12"/>
      <c r="U853" s="13"/>
      <c r="V853" s="5"/>
      <c r="W853" s="5"/>
    </row>
    <row r="854" spans="1:23" x14ac:dyDescent="0.25">
      <c r="A854" s="15"/>
      <c r="B854" s="2"/>
      <c r="C854" s="4"/>
      <c r="D854" s="4"/>
      <c r="E854" s="4"/>
      <c r="F854" s="4"/>
      <c r="G854" s="4"/>
      <c r="H854" s="3"/>
      <c r="I854" s="3"/>
      <c r="J854" s="4"/>
      <c r="K854" s="4"/>
      <c r="L854" s="3"/>
      <c r="M854" s="3"/>
      <c r="N854" s="8"/>
      <c r="O854" s="4"/>
      <c r="P854" s="4"/>
      <c r="Q854" s="4"/>
      <c r="R854" s="4"/>
      <c r="S854" s="4"/>
      <c r="T854" s="12"/>
      <c r="U854" s="13"/>
      <c r="V854" s="5"/>
      <c r="W854" s="5"/>
    </row>
    <row r="855" spans="1:23" x14ac:dyDescent="0.25">
      <c r="A855" s="15"/>
      <c r="B855" s="2"/>
      <c r="C855" s="4"/>
      <c r="D855" s="4"/>
      <c r="E855" s="4"/>
      <c r="F855" s="4"/>
      <c r="G855" s="4"/>
      <c r="H855" s="3"/>
      <c r="I855" s="3"/>
      <c r="J855" s="4"/>
      <c r="K855" s="4"/>
      <c r="L855" s="3"/>
      <c r="M855" s="3"/>
      <c r="N855" s="8"/>
      <c r="O855" s="4"/>
      <c r="P855" s="4"/>
      <c r="Q855" s="4"/>
      <c r="R855" s="4"/>
      <c r="S855" s="4"/>
      <c r="T855" s="12"/>
      <c r="U855" s="13"/>
      <c r="V855" s="5"/>
      <c r="W855" s="5"/>
    </row>
    <row r="856" spans="1:23" x14ac:dyDescent="0.25">
      <c r="A856" s="15"/>
      <c r="B856" s="2"/>
      <c r="C856" s="4"/>
      <c r="D856" s="4"/>
      <c r="E856" s="4"/>
      <c r="F856" s="4"/>
      <c r="G856" s="4"/>
      <c r="H856" s="3"/>
      <c r="I856" s="3"/>
      <c r="J856" s="4"/>
      <c r="K856" s="4"/>
      <c r="L856" s="3"/>
      <c r="M856" s="3"/>
      <c r="N856" s="8"/>
      <c r="O856" s="4"/>
      <c r="P856" s="4"/>
      <c r="Q856" s="4"/>
      <c r="R856" s="4"/>
      <c r="S856" s="4"/>
      <c r="T856" s="12"/>
      <c r="U856" s="13"/>
      <c r="V856" s="5"/>
      <c r="W856" s="5"/>
    </row>
    <row r="857" spans="1:23" x14ac:dyDescent="0.25">
      <c r="A857" s="15"/>
      <c r="B857" s="2"/>
      <c r="C857" s="4"/>
      <c r="D857" s="4"/>
      <c r="E857" s="4"/>
      <c r="F857" s="4"/>
      <c r="G857" s="4"/>
      <c r="H857" s="3"/>
      <c r="I857" s="3"/>
      <c r="J857" s="4"/>
      <c r="K857" s="4"/>
      <c r="L857" s="3"/>
      <c r="M857" s="3"/>
      <c r="N857" s="8"/>
      <c r="O857" s="4"/>
      <c r="P857" s="4"/>
      <c r="Q857" s="4"/>
      <c r="R857" s="4"/>
      <c r="S857" s="4"/>
      <c r="T857" s="12"/>
      <c r="U857" s="13"/>
      <c r="V857" s="5"/>
      <c r="W857" s="5"/>
    </row>
    <row r="858" spans="1:23" x14ac:dyDescent="0.25">
      <c r="A858" s="15"/>
      <c r="B858" s="2"/>
      <c r="C858" s="4"/>
      <c r="D858" s="4"/>
      <c r="E858" s="4"/>
      <c r="F858" s="4"/>
      <c r="G858" s="4"/>
      <c r="H858" s="3"/>
      <c r="I858" s="3"/>
      <c r="J858" s="4"/>
      <c r="K858" s="4"/>
      <c r="L858" s="3"/>
      <c r="M858" s="3"/>
      <c r="N858" s="8"/>
      <c r="O858" s="4"/>
      <c r="P858" s="4"/>
      <c r="Q858" s="4"/>
      <c r="R858" s="4"/>
      <c r="S858" s="4"/>
      <c r="T858" s="12"/>
      <c r="U858" s="13"/>
      <c r="V858" s="5"/>
      <c r="W858" s="5"/>
    </row>
    <row r="859" spans="1:23" x14ac:dyDescent="0.25">
      <c r="A859" s="15"/>
      <c r="B859" s="2"/>
      <c r="C859" s="4"/>
      <c r="D859" s="4"/>
      <c r="E859" s="4"/>
      <c r="F859" s="4"/>
      <c r="G859" s="4"/>
      <c r="H859" s="3"/>
      <c r="I859" s="3"/>
      <c r="J859" s="4"/>
      <c r="K859" s="4"/>
      <c r="L859" s="3"/>
      <c r="M859" s="3"/>
      <c r="N859" s="8"/>
      <c r="O859" s="4"/>
      <c r="P859" s="4"/>
      <c r="Q859" s="4"/>
      <c r="R859" s="4"/>
      <c r="S859" s="4"/>
      <c r="T859" s="12"/>
      <c r="U859" s="13"/>
      <c r="V859" s="5"/>
      <c r="W859" s="5"/>
    </row>
    <row r="860" spans="1:23" x14ac:dyDescent="0.25">
      <c r="A860" s="15"/>
      <c r="B860" s="2"/>
      <c r="C860" s="4"/>
      <c r="D860" s="4"/>
      <c r="E860" s="4"/>
      <c r="F860" s="4"/>
      <c r="G860" s="4"/>
      <c r="H860" s="3"/>
      <c r="I860" s="3"/>
      <c r="J860" s="4"/>
      <c r="K860" s="4"/>
      <c r="L860" s="3"/>
      <c r="M860" s="3"/>
      <c r="N860" s="8"/>
      <c r="O860" s="4"/>
      <c r="P860" s="4"/>
      <c r="Q860" s="4"/>
      <c r="R860" s="4"/>
      <c r="S860" s="4"/>
      <c r="T860" s="12"/>
      <c r="U860" s="13"/>
      <c r="V860" s="5"/>
      <c r="W860" s="5"/>
    </row>
    <row r="861" spans="1:23" x14ac:dyDescent="0.25">
      <c r="A861" s="15"/>
      <c r="B861" s="2"/>
      <c r="C861" s="4"/>
      <c r="D861" s="4"/>
      <c r="E861" s="4"/>
      <c r="F861" s="4"/>
      <c r="G861" s="4"/>
      <c r="H861" s="3"/>
      <c r="I861" s="3"/>
      <c r="J861" s="4"/>
      <c r="K861" s="4"/>
      <c r="L861" s="3"/>
      <c r="M861" s="3"/>
      <c r="N861" s="8"/>
      <c r="O861" s="4"/>
      <c r="P861" s="4"/>
      <c r="Q861" s="4"/>
      <c r="R861" s="4"/>
      <c r="S861" s="4"/>
      <c r="T861" s="12"/>
      <c r="U861" s="13"/>
      <c r="V861" s="5"/>
      <c r="W861" s="5"/>
    </row>
    <row r="862" spans="1:23" x14ac:dyDescent="0.25">
      <c r="A862" s="15"/>
      <c r="B862" s="2"/>
      <c r="C862" s="4"/>
      <c r="D862" s="4"/>
      <c r="E862" s="4"/>
      <c r="F862" s="4"/>
      <c r="G862" s="4"/>
      <c r="H862" s="3"/>
      <c r="I862" s="3"/>
      <c r="J862" s="4"/>
      <c r="K862" s="4"/>
      <c r="L862" s="3"/>
      <c r="M862" s="3"/>
      <c r="N862" s="8"/>
      <c r="O862" s="4"/>
      <c r="P862" s="4"/>
      <c r="Q862" s="4"/>
      <c r="R862" s="4"/>
      <c r="S862" s="4"/>
      <c r="T862" s="12"/>
      <c r="U862" s="13"/>
      <c r="V862" s="5"/>
      <c r="W862" s="5"/>
    </row>
    <row r="863" spans="1:23" x14ac:dyDescent="0.25">
      <c r="A863" s="15"/>
      <c r="B863" s="2"/>
      <c r="C863" s="4"/>
      <c r="D863" s="4"/>
      <c r="E863" s="4"/>
      <c r="F863" s="4"/>
      <c r="G863" s="4"/>
      <c r="H863" s="3"/>
      <c r="I863" s="3"/>
      <c r="J863" s="4"/>
      <c r="K863" s="4"/>
      <c r="L863" s="3"/>
      <c r="M863" s="3"/>
      <c r="N863" s="8"/>
      <c r="O863" s="4"/>
      <c r="P863" s="4"/>
      <c r="Q863" s="4"/>
      <c r="R863" s="4"/>
      <c r="S863" s="4"/>
      <c r="T863" s="12"/>
      <c r="U863" s="13"/>
      <c r="V863" s="5"/>
      <c r="W863" s="5"/>
    </row>
    <row r="864" spans="1:23" x14ac:dyDescent="0.25">
      <c r="A864" s="15"/>
      <c r="B864" s="2"/>
      <c r="C864" s="4"/>
      <c r="D864" s="4"/>
      <c r="E864" s="4"/>
      <c r="F864" s="4"/>
      <c r="G864" s="4"/>
      <c r="H864" s="3"/>
      <c r="I864" s="3"/>
      <c r="J864" s="4"/>
      <c r="K864" s="4"/>
      <c r="L864" s="3"/>
      <c r="M864" s="3"/>
      <c r="N864" s="8"/>
      <c r="O864" s="4"/>
      <c r="P864" s="4"/>
      <c r="Q864" s="4"/>
      <c r="R864" s="4"/>
      <c r="S864" s="4"/>
      <c r="T864" s="12"/>
      <c r="U864" s="13"/>
      <c r="V864" s="5"/>
      <c r="W864" s="5"/>
    </row>
    <row r="865" spans="1:23" x14ac:dyDescent="0.25">
      <c r="A865" s="15"/>
      <c r="B865" s="2"/>
      <c r="C865" s="4"/>
      <c r="D865" s="4"/>
      <c r="E865" s="4"/>
      <c r="F865" s="4"/>
      <c r="G865" s="4"/>
      <c r="H865" s="3"/>
      <c r="I865" s="3"/>
      <c r="J865" s="4"/>
      <c r="K865" s="4"/>
      <c r="L865" s="3"/>
      <c r="M865" s="3"/>
      <c r="N865" s="8"/>
      <c r="O865" s="4"/>
      <c r="P865" s="4"/>
      <c r="Q865" s="4"/>
      <c r="R865" s="4"/>
      <c r="S865" s="4"/>
      <c r="T865" s="12"/>
      <c r="U865" s="13"/>
      <c r="V865" s="5"/>
      <c r="W865" s="5"/>
    </row>
    <row r="866" spans="1:23" x14ac:dyDescent="0.25">
      <c r="A866" s="15"/>
      <c r="B866" s="2"/>
      <c r="C866" s="4"/>
      <c r="D866" s="4"/>
      <c r="E866" s="4"/>
      <c r="F866" s="4"/>
      <c r="G866" s="4"/>
      <c r="H866" s="3"/>
      <c r="I866" s="3"/>
      <c r="J866" s="4"/>
      <c r="K866" s="4"/>
      <c r="L866" s="3"/>
      <c r="M866" s="3"/>
      <c r="N866" s="8"/>
      <c r="O866" s="4"/>
      <c r="P866" s="4"/>
      <c r="Q866" s="4"/>
      <c r="R866" s="4"/>
      <c r="S866" s="4"/>
      <c r="T866" s="12"/>
      <c r="U866" s="13"/>
      <c r="V866" s="5"/>
      <c r="W866" s="5"/>
    </row>
    <row r="867" spans="1:23" x14ac:dyDescent="0.25">
      <c r="A867" s="15"/>
      <c r="B867" s="2"/>
      <c r="C867" s="4"/>
      <c r="D867" s="4"/>
      <c r="E867" s="4"/>
      <c r="F867" s="4"/>
      <c r="G867" s="4"/>
      <c r="H867" s="3"/>
      <c r="I867" s="3"/>
      <c r="J867" s="4"/>
      <c r="K867" s="4"/>
      <c r="L867" s="3"/>
      <c r="M867" s="3"/>
      <c r="N867" s="8"/>
      <c r="O867" s="4"/>
      <c r="P867" s="4"/>
      <c r="Q867" s="4"/>
      <c r="R867" s="4"/>
      <c r="S867" s="4"/>
      <c r="T867" s="12"/>
      <c r="U867" s="13"/>
      <c r="V867" s="5"/>
      <c r="W867" s="5"/>
    </row>
    <row r="868" spans="1:23" x14ac:dyDescent="0.25">
      <c r="A868" s="15"/>
      <c r="B868" s="2"/>
      <c r="C868" s="4"/>
      <c r="D868" s="4"/>
      <c r="E868" s="4"/>
      <c r="F868" s="4"/>
      <c r="G868" s="4"/>
      <c r="H868" s="3"/>
      <c r="I868" s="3"/>
      <c r="J868" s="4"/>
      <c r="K868" s="4"/>
      <c r="L868" s="3"/>
      <c r="M868" s="3"/>
      <c r="N868" s="8"/>
      <c r="O868" s="4"/>
      <c r="P868" s="4"/>
      <c r="Q868" s="4"/>
      <c r="R868" s="4"/>
      <c r="S868" s="4"/>
      <c r="T868" s="12"/>
      <c r="U868" s="13"/>
      <c r="V868" s="5"/>
      <c r="W868" s="5"/>
    </row>
    <row r="869" spans="1:23" x14ac:dyDescent="0.25">
      <c r="A869" s="15"/>
      <c r="B869" s="2"/>
      <c r="C869" s="4"/>
      <c r="D869" s="4"/>
      <c r="E869" s="4"/>
      <c r="F869" s="4"/>
      <c r="G869" s="4"/>
      <c r="H869" s="3"/>
      <c r="I869" s="3"/>
      <c r="J869" s="4"/>
      <c r="K869" s="4"/>
      <c r="L869" s="3"/>
      <c r="M869" s="3"/>
      <c r="N869" s="8"/>
      <c r="O869" s="4"/>
      <c r="P869" s="4"/>
      <c r="Q869" s="4"/>
      <c r="R869" s="4"/>
      <c r="S869" s="4"/>
      <c r="T869" s="12"/>
      <c r="U869" s="13"/>
      <c r="V869" s="5"/>
      <c r="W869" s="5"/>
    </row>
    <row r="870" spans="1:23" x14ac:dyDescent="0.25">
      <c r="A870" s="15"/>
      <c r="B870" s="2"/>
      <c r="C870" s="4"/>
      <c r="D870" s="4"/>
      <c r="E870" s="4"/>
      <c r="F870" s="4"/>
      <c r="G870" s="4"/>
      <c r="H870" s="3"/>
      <c r="I870" s="3"/>
      <c r="J870" s="4"/>
      <c r="K870" s="4"/>
      <c r="L870" s="3"/>
      <c r="M870" s="3"/>
      <c r="N870" s="8"/>
      <c r="O870" s="4"/>
      <c r="P870" s="4"/>
      <c r="Q870" s="4"/>
      <c r="R870" s="4"/>
      <c r="S870" s="4"/>
      <c r="T870" s="12"/>
      <c r="U870" s="13"/>
      <c r="V870" s="5"/>
      <c r="W870" s="5"/>
    </row>
    <row r="871" spans="1:23" x14ac:dyDescent="0.25">
      <c r="A871" s="15"/>
      <c r="B871" s="2"/>
      <c r="C871" s="4"/>
      <c r="D871" s="4"/>
      <c r="E871" s="4"/>
      <c r="F871" s="4"/>
      <c r="G871" s="4"/>
      <c r="H871" s="3"/>
      <c r="I871" s="3"/>
      <c r="J871" s="4"/>
      <c r="K871" s="4"/>
      <c r="L871" s="3"/>
      <c r="M871" s="3"/>
      <c r="N871" s="8"/>
      <c r="O871" s="4"/>
      <c r="P871" s="4"/>
      <c r="Q871" s="4"/>
      <c r="R871" s="4"/>
      <c r="S871" s="4"/>
      <c r="T871" s="12"/>
      <c r="U871" s="13"/>
      <c r="V871" s="5"/>
      <c r="W871" s="5"/>
    </row>
    <row r="872" spans="1:23" x14ac:dyDescent="0.25">
      <c r="A872" s="15"/>
      <c r="B872" s="2"/>
      <c r="C872" s="4"/>
      <c r="D872" s="4"/>
      <c r="E872" s="4"/>
      <c r="F872" s="4"/>
      <c r="G872" s="4"/>
      <c r="H872" s="3"/>
      <c r="I872" s="3"/>
      <c r="J872" s="4"/>
      <c r="K872" s="4"/>
      <c r="L872" s="3"/>
      <c r="M872" s="3"/>
      <c r="N872" s="8"/>
      <c r="O872" s="4"/>
      <c r="P872" s="4"/>
      <c r="Q872" s="4"/>
      <c r="R872" s="4"/>
      <c r="S872" s="4"/>
      <c r="T872" s="12"/>
      <c r="U872" s="13"/>
      <c r="V872" s="5"/>
      <c r="W872" s="5"/>
    </row>
    <row r="873" spans="1:23" x14ac:dyDescent="0.25">
      <c r="A873" s="15"/>
      <c r="B873" s="2"/>
      <c r="C873" s="4"/>
      <c r="D873" s="4"/>
      <c r="E873" s="4"/>
      <c r="F873" s="4"/>
      <c r="G873" s="4"/>
      <c r="H873" s="3"/>
      <c r="I873" s="3"/>
      <c r="J873" s="4"/>
      <c r="K873" s="4"/>
      <c r="L873" s="3"/>
      <c r="M873" s="3"/>
      <c r="N873" s="8"/>
      <c r="O873" s="4"/>
      <c r="P873" s="4"/>
      <c r="Q873" s="4"/>
      <c r="R873" s="4"/>
      <c r="S873" s="4"/>
      <c r="T873" s="12"/>
      <c r="U873" s="13"/>
      <c r="V873" s="5"/>
      <c r="W873" s="5"/>
    </row>
    <row r="874" spans="1:23" x14ac:dyDescent="0.25">
      <c r="A874" s="15"/>
      <c r="B874" s="2"/>
      <c r="C874" s="4"/>
      <c r="D874" s="4"/>
      <c r="E874" s="4"/>
      <c r="F874" s="4"/>
      <c r="G874" s="4"/>
      <c r="H874" s="3"/>
      <c r="I874" s="3"/>
      <c r="J874" s="4"/>
      <c r="K874" s="4"/>
      <c r="L874" s="3"/>
      <c r="M874" s="3"/>
      <c r="N874" s="8"/>
      <c r="O874" s="4"/>
      <c r="P874" s="4"/>
      <c r="Q874" s="4"/>
      <c r="R874" s="4"/>
      <c r="S874" s="4"/>
      <c r="T874" s="12"/>
      <c r="U874" s="13"/>
      <c r="V874" s="5"/>
      <c r="W874" s="5"/>
    </row>
    <row r="875" spans="1:23" x14ac:dyDescent="0.25">
      <c r="A875" s="15"/>
      <c r="B875" s="2"/>
      <c r="C875" s="4"/>
      <c r="D875" s="4"/>
      <c r="E875" s="4"/>
      <c r="F875" s="4"/>
      <c r="G875" s="4"/>
      <c r="H875" s="3"/>
      <c r="I875" s="3"/>
      <c r="J875" s="4"/>
      <c r="K875" s="4"/>
      <c r="L875" s="3"/>
      <c r="M875" s="3"/>
      <c r="N875" s="8"/>
      <c r="O875" s="4"/>
      <c r="P875" s="4"/>
      <c r="Q875" s="4"/>
      <c r="R875" s="4"/>
      <c r="S875" s="4"/>
      <c r="T875" s="12"/>
      <c r="U875" s="13"/>
      <c r="V875" s="5"/>
      <c r="W875" s="5"/>
    </row>
    <row r="876" spans="1:23" x14ac:dyDescent="0.25">
      <c r="A876" s="15"/>
      <c r="B876" s="2"/>
      <c r="C876" s="4"/>
      <c r="D876" s="4"/>
      <c r="E876" s="4"/>
      <c r="F876" s="4"/>
      <c r="G876" s="4"/>
      <c r="H876" s="3"/>
      <c r="I876" s="3"/>
      <c r="J876" s="4"/>
      <c r="K876" s="4"/>
      <c r="L876" s="3"/>
      <c r="M876" s="3"/>
      <c r="N876" s="8"/>
      <c r="O876" s="4"/>
      <c r="P876" s="4"/>
      <c r="Q876" s="4"/>
      <c r="R876" s="4"/>
      <c r="S876" s="4"/>
      <c r="T876" s="12"/>
      <c r="U876" s="13"/>
      <c r="V876" s="5"/>
      <c r="W876" s="5"/>
    </row>
    <row r="877" spans="1:23" x14ac:dyDescent="0.25">
      <c r="A877" s="15"/>
      <c r="B877" s="2"/>
      <c r="C877" s="4"/>
      <c r="D877" s="4"/>
      <c r="E877" s="4"/>
      <c r="F877" s="4"/>
      <c r="G877" s="4"/>
      <c r="H877" s="3"/>
      <c r="I877" s="3"/>
      <c r="J877" s="4"/>
      <c r="K877" s="4"/>
      <c r="L877" s="3"/>
      <c r="M877" s="3"/>
      <c r="N877" s="8"/>
      <c r="O877" s="4"/>
      <c r="P877" s="4"/>
      <c r="Q877" s="4"/>
      <c r="R877" s="4"/>
      <c r="S877" s="4"/>
      <c r="T877" s="12"/>
      <c r="U877" s="13"/>
      <c r="V877" s="5"/>
      <c r="W877" s="5"/>
    </row>
    <row r="878" spans="1:23" x14ac:dyDescent="0.25">
      <c r="A878" s="15"/>
      <c r="B878" s="2"/>
      <c r="C878" s="4"/>
      <c r="D878" s="4"/>
      <c r="E878" s="4"/>
      <c r="F878" s="4"/>
      <c r="G878" s="4"/>
      <c r="H878" s="3"/>
      <c r="I878" s="3"/>
      <c r="J878" s="4"/>
      <c r="K878" s="4"/>
      <c r="L878" s="3"/>
      <c r="M878" s="3"/>
      <c r="N878" s="8"/>
      <c r="O878" s="4"/>
      <c r="P878" s="4"/>
      <c r="Q878" s="4"/>
      <c r="R878" s="4"/>
      <c r="S878" s="4"/>
      <c r="T878" s="12"/>
      <c r="U878" s="13"/>
      <c r="V878" s="5"/>
      <c r="W878" s="5"/>
    </row>
    <row r="879" spans="1:23" x14ac:dyDescent="0.25">
      <c r="A879" s="15"/>
      <c r="B879" s="2"/>
      <c r="C879" s="4"/>
      <c r="D879" s="4"/>
      <c r="E879" s="4"/>
      <c r="F879" s="4"/>
      <c r="G879" s="4"/>
      <c r="H879" s="3"/>
      <c r="I879" s="3"/>
      <c r="J879" s="4"/>
      <c r="K879" s="4"/>
      <c r="L879" s="3"/>
      <c r="M879" s="3"/>
      <c r="N879" s="8"/>
      <c r="O879" s="4"/>
      <c r="P879" s="4"/>
      <c r="Q879" s="4"/>
      <c r="R879" s="4"/>
      <c r="S879" s="4"/>
      <c r="T879" s="12"/>
      <c r="U879" s="13"/>
      <c r="V879" s="5"/>
      <c r="W879" s="5"/>
    </row>
    <row r="880" spans="1:23" x14ac:dyDescent="0.25">
      <c r="A880" s="15"/>
      <c r="B880" s="2"/>
      <c r="C880" s="4"/>
      <c r="D880" s="4"/>
      <c r="E880" s="4"/>
      <c r="F880" s="4"/>
      <c r="G880" s="4"/>
      <c r="H880" s="3"/>
      <c r="I880" s="3"/>
      <c r="J880" s="4"/>
      <c r="K880" s="4"/>
      <c r="L880" s="3"/>
      <c r="M880" s="3"/>
      <c r="N880" s="8"/>
      <c r="O880" s="4"/>
      <c r="P880" s="4"/>
      <c r="Q880" s="4"/>
      <c r="R880" s="4"/>
      <c r="S880" s="4"/>
      <c r="T880" s="12"/>
      <c r="U880" s="13"/>
      <c r="V880" s="5"/>
      <c r="W880" s="5"/>
    </row>
    <row r="881" spans="1:23" x14ac:dyDescent="0.25">
      <c r="A881" s="15"/>
      <c r="B881" s="2"/>
      <c r="C881" s="4"/>
      <c r="D881" s="4"/>
      <c r="E881" s="4"/>
      <c r="F881" s="4"/>
      <c r="G881" s="4"/>
      <c r="H881" s="3"/>
      <c r="I881" s="3"/>
      <c r="J881" s="4"/>
      <c r="K881" s="4"/>
      <c r="L881" s="3"/>
      <c r="M881" s="3"/>
      <c r="N881" s="8"/>
      <c r="O881" s="4"/>
      <c r="P881" s="4"/>
      <c r="Q881" s="4"/>
      <c r="R881" s="4"/>
      <c r="S881" s="4"/>
      <c r="T881" s="12"/>
      <c r="U881" s="13"/>
      <c r="V881" s="5"/>
      <c r="W881" s="5"/>
    </row>
    <row r="882" spans="1:23" x14ac:dyDescent="0.25">
      <c r="A882" s="15"/>
      <c r="B882" s="2"/>
      <c r="C882" s="4"/>
      <c r="D882" s="4"/>
      <c r="E882" s="4"/>
      <c r="F882" s="4"/>
      <c r="G882" s="4"/>
      <c r="H882" s="3"/>
      <c r="I882" s="3"/>
      <c r="J882" s="4"/>
      <c r="K882" s="4"/>
      <c r="L882" s="3"/>
      <c r="M882" s="3"/>
      <c r="N882" s="8"/>
      <c r="O882" s="4"/>
      <c r="P882" s="4"/>
      <c r="Q882" s="4"/>
      <c r="R882" s="4"/>
      <c r="S882" s="4"/>
      <c r="T882" s="12"/>
      <c r="U882" s="13"/>
      <c r="V882" s="5"/>
      <c r="W882" s="5"/>
    </row>
    <row r="883" spans="1:23" x14ac:dyDescent="0.25">
      <c r="A883" s="15"/>
      <c r="B883" s="2"/>
      <c r="C883" s="4"/>
      <c r="D883" s="4"/>
      <c r="E883" s="4"/>
      <c r="F883" s="4"/>
      <c r="G883" s="4"/>
      <c r="H883" s="3"/>
      <c r="I883" s="3"/>
      <c r="J883" s="4"/>
      <c r="K883" s="4"/>
      <c r="L883" s="3"/>
      <c r="M883" s="3"/>
      <c r="N883" s="8"/>
      <c r="O883" s="4"/>
      <c r="P883" s="4"/>
      <c r="Q883" s="4"/>
      <c r="R883" s="4"/>
      <c r="S883" s="4"/>
      <c r="T883" s="12"/>
      <c r="U883" s="13"/>
      <c r="V883" s="5"/>
      <c r="W883" s="5"/>
    </row>
    <row r="884" spans="1:23" x14ac:dyDescent="0.25">
      <c r="A884" s="15"/>
      <c r="B884" s="2"/>
      <c r="C884" s="4"/>
      <c r="D884" s="4"/>
      <c r="E884" s="4"/>
      <c r="F884" s="4"/>
      <c r="G884" s="4"/>
      <c r="H884" s="3"/>
      <c r="I884" s="3"/>
      <c r="J884" s="4"/>
      <c r="K884" s="4"/>
      <c r="L884" s="3"/>
      <c r="M884" s="3"/>
      <c r="N884" s="8"/>
      <c r="O884" s="4"/>
      <c r="P884" s="4"/>
      <c r="Q884" s="4"/>
      <c r="R884" s="4"/>
      <c r="S884" s="4"/>
      <c r="T884" s="12"/>
      <c r="U884" s="13"/>
      <c r="V884" s="5"/>
      <c r="W884" s="5"/>
    </row>
    <row r="885" spans="1:23" x14ac:dyDescent="0.25">
      <c r="A885" s="15"/>
      <c r="B885" s="2"/>
      <c r="C885" s="4"/>
      <c r="D885" s="4"/>
      <c r="E885" s="4"/>
      <c r="F885" s="4"/>
      <c r="G885" s="4"/>
      <c r="H885" s="3"/>
      <c r="I885" s="3"/>
      <c r="J885" s="4"/>
      <c r="K885" s="4"/>
      <c r="L885" s="3"/>
      <c r="M885" s="3"/>
      <c r="N885" s="8"/>
      <c r="O885" s="4"/>
      <c r="P885" s="4"/>
      <c r="Q885" s="4"/>
      <c r="R885" s="4"/>
      <c r="S885" s="4"/>
      <c r="T885" s="12"/>
      <c r="U885" s="13"/>
      <c r="V885" s="5"/>
      <c r="W885" s="5"/>
    </row>
    <row r="886" spans="1:23" x14ac:dyDescent="0.25">
      <c r="A886" s="15"/>
      <c r="B886" s="2"/>
      <c r="C886" s="4"/>
      <c r="D886" s="4"/>
      <c r="E886" s="4"/>
      <c r="F886" s="4"/>
      <c r="G886" s="4"/>
      <c r="H886" s="3"/>
      <c r="I886" s="3"/>
      <c r="J886" s="4"/>
      <c r="K886" s="4"/>
      <c r="L886" s="3"/>
      <c r="M886" s="3"/>
      <c r="N886" s="8"/>
      <c r="O886" s="4"/>
      <c r="P886" s="4"/>
      <c r="Q886" s="4"/>
      <c r="R886" s="4"/>
      <c r="S886" s="4"/>
      <c r="T886" s="12"/>
      <c r="U886" s="13"/>
      <c r="V886" s="5"/>
      <c r="W886" s="5"/>
    </row>
    <row r="887" spans="1:23" x14ac:dyDescent="0.25">
      <c r="A887" s="15"/>
      <c r="B887" s="2"/>
      <c r="C887" s="4"/>
      <c r="D887" s="4"/>
      <c r="E887" s="4"/>
      <c r="F887" s="4"/>
      <c r="G887" s="4"/>
      <c r="H887" s="3"/>
      <c r="I887" s="3"/>
      <c r="J887" s="4"/>
      <c r="K887" s="4"/>
      <c r="L887" s="3"/>
      <c r="M887" s="3"/>
      <c r="N887" s="8"/>
      <c r="O887" s="4"/>
      <c r="P887" s="4"/>
      <c r="Q887" s="4"/>
      <c r="R887" s="4"/>
      <c r="S887" s="4"/>
      <c r="T887" s="12"/>
      <c r="U887" s="13"/>
      <c r="V887" s="5"/>
      <c r="W887" s="5"/>
    </row>
    <row r="888" spans="1:23" x14ac:dyDescent="0.25">
      <c r="A888" s="15"/>
      <c r="B888" s="2"/>
      <c r="C888" s="4"/>
      <c r="D888" s="4"/>
      <c r="E888" s="4"/>
      <c r="F888" s="4"/>
      <c r="G888" s="4"/>
      <c r="H888" s="3"/>
      <c r="I888" s="3"/>
      <c r="J888" s="4"/>
      <c r="K888" s="4"/>
      <c r="L888" s="3"/>
      <c r="M888" s="3"/>
      <c r="N888" s="8"/>
      <c r="O888" s="4"/>
      <c r="P888" s="4"/>
      <c r="Q888" s="4"/>
      <c r="R888" s="4"/>
      <c r="S888" s="4"/>
      <c r="T888" s="12"/>
      <c r="U888" s="13"/>
      <c r="V888" s="5"/>
      <c r="W888" s="5"/>
    </row>
    <row r="889" spans="1:23" x14ac:dyDescent="0.25">
      <c r="A889" s="15"/>
      <c r="B889" s="2"/>
      <c r="C889" s="4"/>
      <c r="D889" s="4"/>
      <c r="E889" s="4"/>
      <c r="F889" s="4"/>
      <c r="G889" s="4"/>
      <c r="H889" s="3"/>
      <c r="I889" s="3"/>
      <c r="J889" s="4"/>
      <c r="K889" s="4"/>
      <c r="L889" s="3"/>
      <c r="M889" s="3"/>
      <c r="N889" s="8"/>
      <c r="O889" s="4"/>
      <c r="P889" s="4"/>
      <c r="Q889" s="4"/>
      <c r="R889" s="4"/>
      <c r="S889" s="4"/>
      <c r="T889" s="12"/>
      <c r="U889" s="13"/>
      <c r="V889" s="5"/>
      <c r="W889" s="5"/>
    </row>
    <row r="890" spans="1:23" x14ac:dyDescent="0.25">
      <c r="A890" s="15"/>
      <c r="B890" s="2"/>
      <c r="C890" s="4"/>
      <c r="D890" s="4"/>
      <c r="E890" s="4"/>
      <c r="F890" s="4"/>
      <c r="G890" s="4"/>
      <c r="H890" s="3"/>
      <c r="I890" s="3"/>
      <c r="J890" s="4"/>
      <c r="K890" s="4"/>
      <c r="L890" s="3"/>
      <c r="M890" s="3"/>
      <c r="N890" s="8"/>
      <c r="O890" s="4"/>
      <c r="P890" s="4"/>
      <c r="Q890" s="4"/>
      <c r="R890" s="4"/>
      <c r="S890" s="4"/>
      <c r="T890" s="12"/>
      <c r="U890" s="13"/>
      <c r="V890" s="5"/>
      <c r="W890" s="5"/>
    </row>
    <row r="891" spans="1:23" x14ac:dyDescent="0.25">
      <c r="A891" s="15"/>
      <c r="B891" s="2"/>
      <c r="C891" s="4"/>
      <c r="D891" s="4"/>
      <c r="E891" s="4"/>
      <c r="F891" s="4"/>
      <c r="G891" s="4"/>
      <c r="H891" s="3"/>
      <c r="I891" s="3"/>
      <c r="J891" s="4"/>
      <c r="K891" s="4"/>
      <c r="L891" s="3"/>
      <c r="M891" s="3"/>
      <c r="N891" s="8"/>
      <c r="O891" s="4"/>
      <c r="P891" s="4"/>
      <c r="Q891" s="4"/>
      <c r="R891" s="4"/>
      <c r="S891" s="4"/>
      <c r="T891" s="12"/>
      <c r="U891" s="13"/>
      <c r="V891" s="5"/>
      <c r="W891" s="5"/>
    </row>
    <row r="892" spans="1:23" x14ac:dyDescent="0.25">
      <c r="A892" s="15"/>
      <c r="B892" s="2"/>
      <c r="C892" s="4"/>
      <c r="D892" s="4"/>
      <c r="E892" s="4"/>
      <c r="F892" s="4"/>
      <c r="G892" s="4"/>
      <c r="H892" s="3"/>
      <c r="I892" s="3"/>
      <c r="J892" s="4"/>
      <c r="K892" s="4"/>
      <c r="L892" s="3"/>
      <c r="M892" s="3"/>
      <c r="N892" s="8"/>
      <c r="O892" s="4"/>
      <c r="P892" s="4"/>
      <c r="Q892" s="4"/>
      <c r="R892" s="4"/>
      <c r="S892" s="4"/>
      <c r="T892" s="12"/>
      <c r="U892" s="13"/>
      <c r="V892" s="5"/>
      <c r="W892" s="5"/>
    </row>
    <row r="893" spans="1:23" x14ac:dyDescent="0.25">
      <c r="A893" s="15"/>
      <c r="B893" s="2"/>
      <c r="C893" s="4"/>
      <c r="D893" s="4"/>
      <c r="E893" s="4"/>
      <c r="F893" s="4"/>
      <c r="G893" s="4"/>
      <c r="H893" s="3"/>
      <c r="I893" s="3"/>
      <c r="J893" s="4"/>
      <c r="K893" s="4"/>
      <c r="L893" s="3"/>
      <c r="M893" s="3"/>
      <c r="N893" s="8"/>
      <c r="O893" s="4"/>
      <c r="P893" s="4"/>
      <c r="Q893" s="4"/>
      <c r="R893" s="4"/>
      <c r="S893" s="4"/>
      <c r="T893" s="12"/>
      <c r="U893" s="13"/>
      <c r="V893" s="5"/>
      <c r="W893" s="5"/>
    </row>
    <row r="894" spans="1:23" x14ac:dyDescent="0.25">
      <c r="A894" s="15"/>
      <c r="B894" s="2"/>
      <c r="C894" s="4"/>
      <c r="D894" s="4"/>
      <c r="E894" s="4"/>
      <c r="F894" s="4"/>
      <c r="G894" s="4"/>
      <c r="H894" s="3"/>
      <c r="I894" s="3"/>
      <c r="J894" s="4"/>
      <c r="K894" s="4"/>
      <c r="L894" s="3"/>
      <c r="M894" s="3"/>
      <c r="N894" s="8"/>
      <c r="O894" s="4"/>
      <c r="P894" s="4"/>
      <c r="Q894" s="4"/>
      <c r="R894" s="4"/>
      <c r="S894" s="4"/>
      <c r="T894" s="12"/>
      <c r="U894" s="13"/>
      <c r="V894" s="5"/>
      <c r="W894" s="5"/>
    </row>
    <row r="895" spans="1:23" x14ac:dyDescent="0.25">
      <c r="A895" s="15"/>
      <c r="B895" s="2"/>
      <c r="C895" s="4"/>
      <c r="D895" s="4"/>
      <c r="E895" s="4"/>
      <c r="F895" s="4"/>
      <c r="G895" s="4"/>
      <c r="H895" s="3"/>
      <c r="I895" s="3"/>
      <c r="J895" s="4"/>
      <c r="K895" s="4"/>
      <c r="L895" s="3"/>
      <c r="M895" s="3"/>
      <c r="N895" s="8"/>
      <c r="O895" s="4"/>
      <c r="P895" s="4"/>
      <c r="Q895" s="4"/>
      <c r="R895" s="4"/>
      <c r="S895" s="4"/>
      <c r="T895" s="12"/>
      <c r="U895" s="13"/>
      <c r="V895" s="5"/>
      <c r="W895" s="5"/>
    </row>
    <row r="896" spans="1:23" x14ac:dyDescent="0.25">
      <c r="A896" s="15"/>
      <c r="B896" s="2"/>
      <c r="C896" s="4"/>
      <c r="D896" s="4"/>
      <c r="E896" s="4"/>
      <c r="F896" s="4"/>
      <c r="G896" s="4"/>
      <c r="H896" s="3"/>
      <c r="I896" s="3"/>
      <c r="J896" s="4"/>
      <c r="K896" s="4"/>
      <c r="L896" s="3"/>
      <c r="M896" s="3"/>
      <c r="N896" s="8"/>
      <c r="O896" s="4"/>
      <c r="P896" s="4"/>
      <c r="Q896" s="4"/>
      <c r="R896" s="4"/>
      <c r="S896" s="4"/>
      <c r="T896" s="12"/>
      <c r="U896" s="13"/>
      <c r="V896" s="5"/>
      <c r="W896" s="5"/>
    </row>
    <row r="897" spans="1:23" x14ac:dyDescent="0.25">
      <c r="A897" s="15"/>
      <c r="B897" s="2"/>
      <c r="C897" s="4"/>
      <c r="D897" s="4"/>
      <c r="E897" s="4"/>
      <c r="F897" s="4"/>
      <c r="G897" s="4"/>
      <c r="H897" s="3"/>
      <c r="I897" s="3"/>
      <c r="J897" s="4"/>
      <c r="K897" s="4"/>
      <c r="L897" s="3"/>
      <c r="M897" s="3"/>
      <c r="N897" s="8"/>
      <c r="O897" s="4"/>
      <c r="P897" s="4"/>
      <c r="Q897" s="4"/>
      <c r="R897" s="4"/>
      <c r="S897" s="4"/>
      <c r="T897" s="12"/>
      <c r="U897" s="13"/>
      <c r="V897" s="5"/>
      <c r="W897" s="5"/>
    </row>
    <row r="898" spans="1:23" x14ac:dyDescent="0.25">
      <c r="A898" s="15"/>
      <c r="B898" s="2"/>
      <c r="C898" s="4"/>
      <c r="D898" s="4"/>
      <c r="E898" s="4"/>
      <c r="F898" s="4"/>
      <c r="G898" s="4"/>
      <c r="H898" s="3"/>
      <c r="I898" s="3"/>
      <c r="J898" s="4"/>
      <c r="K898" s="4"/>
      <c r="L898" s="3"/>
      <c r="M898" s="3"/>
      <c r="N898" s="8"/>
      <c r="O898" s="4"/>
      <c r="P898" s="4"/>
      <c r="Q898" s="4"/>
      <c r="R898" s="4"/>
      <c r="S898" s="4"/>
      <c r="T898" s="12"/>
      <c r="U898" s="13"/>
      <c r="V898" s="5"/>
      <c r="W898" s="5"/>
    </row>
    <row r="899" spans="1:23" x14ac:dyDescent="0.25">
      <c r="A899" s="15"/>
      <c r="B899" s="2"/>
      <c r="C899" s="4"/>
      <c r="D899" s="4"/>
      <c r="E899" s="3"/>
      <c r="F899" s="3"/>
      <c r="G899" s="3"/>
      <c r="H899" s="3"/>
      <c r="I899" s="3"/>
      <c r="J899" s="4"/>
      <c r="K899" s="4"/>
      <c r="L899" s="3"/>
      <c r="M899" s="3"/>
      <c r="N899" s="8"/>
      <c r="O899" s="4"/>
      <c r="P899" s="4"/>
      <c r="Q899" s="4"/>
      <c r="R899" s="4"/>
      <c r="S899" s="4"/>
      <c r="T899" s="12"/>
      <c r="U899" s="13"/>
      <c r="V899" s="5"/>
      <c r="W899" s="5"/>
    </row>
    <row r="900" spans="1:23" x14ac:dyDescent="0.25">
      <c r="A900" s="15"/>
      <c r="B900" s="2"/>
      <c r="C900" s="4"/>
      <c r="D900" s="4"/>
      <c r="E900" s="3"/>
      <c r="F900" s="3"/>
      <c r="G900" s="3"/>
      <c r="H900" s="3"/>
      <c r="I900" s="3"/>
      <c r="J900" s="4"/>
      <c r="K900" s="4"/>
      <c r="L900" s="3"/>
      <c r="M900" s="3"/>
      <c r="N900" s="8"/>
      <c r="O900" s="4"/>
      <c r="P900" s="4"/>
      <c r="Q900" s="4"/>
      <c r="R900" s="4"/>
      <c r="S900" s="4"/>
      <c r="T900" s="12"/>
      <c r="U900" s="13"/>
      <c r="V900" s="5"/>
      <c r="W900" s="5"/>
    </row>
    <row r="901" spans="1:23" x14ac:dyDescent="0.25">
      <c r="A901" s="15"/>
      <c r="B901" s="2"/>
      <c r="C901" s="4"/>
      <c r="D901" s="4"/>
      <c r="E901" s="3"/>
      <c r="F901" s="3"/>
      <c r="G901" s="3"/>
      <c r="H901" s="3"/>
      <c r="I901" s="3"/>
      <c r="J901" s="4"/>
      <c r="K901" s="4"/>
      <c r="L901" s="3"/>
      <c r="M901" s="3"/>
      <c r="N901" s="8"/>
      <c r="O901" s="4"/>
      <c r="P901" s="4"/>
      <c r="Q901" s="4"/>
      <c r="R901" s="4"/>
      <c r="S901" s="4"/>
      <c r="T901" s="12"/>
      <c r="U901" s="13"/>
      <c r="V901" s="5"/>
      <c r="W901" s="5"/>
    </row>
    <row r="902" spans="1:23" x14ac:dyDescent="0.25">
      <c r="A902" s="15"/>
      <c r="B902" s="2"/>
      <c r="C902" s="4"/>
      <c r="D902" s="4"/>
      <c r="E902" s="3"/>
      <c r="F902" s="3"/>
      <c r="G902" s="3"/>
      <c r="H902" s="3"/>
      <c r="I902" s="3"/>
      <c r="J902" s="4"/>
      <c r="K902" s="4"/>
      <c r="L902" s="3"/>
      <c r="M902" s="3"/>
      <c r="N902" s="8"/>
      <c r="O902" s="4"/>
      <c r="P902" s="4"/>
      <c r="Q902" s="4"/>
      <c r="R902" s="4"/>
      <c r="S902" s="4"/>
      <c r="T902" s="12"/>
      <c r="U902" s="13"/>
      <c r="V902" s="5"/>
      <c r="W902" s="5"/>
    </row>
    <row r="903" spans="1:23" x14ac:dyDescent="0.25">
      <c r="A903" s="15"/>
      <c r="B903" s="2"/>
      <c r="C903" s="4"/>
      <c r="D903" s="4"/>
      <c r="E903" s="3"/>
      <c r="F903" s="3"/>
      <c r="G903" s="3"/>
      <c r="H903" s="3"/>
      <c r="I903" s="3"/>
      <c r="J903" s="4"/>
      <c r="K903" s="4"/>
      <c r="L903" s="3"/>
      <c r="M903" s="3"/>
      <c r="N903" s="8"/>
      <c r="O903" s="4"/>
      <c r="P903" s="4"/>
      <c r="Q903" s="4"/>
      <c r="R903" s="4"/>
      <c r="S903" s="4"/>
      <c r="T903" s="12"/>
      <c r="U903" s="13"/>
      <c r="V903" s="5"/>
      <c r="W903" s="5"/>
    </row>
    <row r="904" spans="1:23" x14ac:dyDescent="0.25">
      <c r="A904" s="15"/>
      <c r="B904" s="2"/>
      <c r="C904" s="4"/>
      <c r="D904" s="4"/>
      <c r="E904" s="3"/>
      <c r="F904" s="3"/>
      <c r="G904" s="3"/>
      <c r="H904" s="3"/>
      <c r="I904" s="3"/>
      <c r="J904" s="4"/>
      <c r="K904" s="4"/>
      <c r="L904" s="3"/>
      <c r="M904" s="3"/>
      <c r="N904" s="8"/>
      <c r="O904" s="4"/>
      <c r="P904" s="4"/>
      <c r="Q904" s="4"/>
      <c r="R904" s="4"/>
      <c r="S904" s="4"/>
      <c r="T904" s="12"/>
      <c r="U904" s="13"/>
      <c r="V904" s="5"/>
      <c r="W904" s="5"/>
    </row>
    <row r="905" spans="1:23" x14ac:dyDescent="0.25">
      <c r="A905" s="15"/>
      <c r="B905" s="2"/>
      <c r="C905" s="4"/>
      <c r="D905" s="4"/>
      <c r="E905" s="3"/>
      <c r="F905" s="3"/>
      <c r="G905" s="3"/>
      <c r="H905" s="3"/>
      <c r="I905" s="3"/>
      <c r="J905" s="4"/>
      <c r="K905" s="4"/>
      <c r="L905" s="3"/>
      <c r="M905" s="3"/>
      <c r="N905" s="8"/>
      <c r="O905" s="4"/>
      <c r="P905" s="4"/>
      <c r="Q905" s="4"/>
      <c r="R905" s="4"/>
      <c r="S905" s="4"/>
      <c r="T905" s="12"/>
      <c r="U905" s="13"/>
      <c r="V905" s="5"/>
      <c r="W905" s="5"/>
    </row>
    <row r="906" spans="1:23" x14ac:dyDescent="0.25">
      <c r="A906" s="15"/>
      <c r="B906" s="2"/>
      <c r="C906" s="4"/>
      <c r="D906" s="4"/>
      <c r="E906" s="3"/>
      <c r="F906" s="3"/>
      <c r="G906" s="3"/>
      <c r="H906" s="3"/>
      <c r="I906" s="3"/>
      <c r="J906" s="4"/>
      <c r="K906" s="4"/>
      <c r="L906" s="3"/>
      <c r="M906" s="3"/>
      <c r="N906" s="8"/>
      <c r="O906" s="4"/>
      <c r="P906" s="4"/>
      <c r="Q906" s="4"/>
      <c r="R906" s="4"/>
      <c r="S906" s="4"/>
      <c r="T906" s="12"/>
      <c r="U906" s="13"/>
      <c r="V906" s="5"/>
      <c r="W906" s="5"/>
    </row>
    <row r="907" spans="1:23" x14ac:dyDescent="0.25">
      <c r="A907" s="15"/>
      <c r="B907" s="2"/>
      <c r="C907" s="4"/>
      <c r="D907" s="4"/>
      <c r="E907" s="3"/>
      <c r="F907" s="3"/>
      <c r="G907" s="3"/>
      <c r="H907" s="3"/>
      <c r="I907" s="3"/>
      <c r="J907" s="4"/>
      <c r="K907" s="4"/>
      <c r="L907" s="3"/>
      <c r="M907" s="3"/>
      <c r="N907" s="8"/>
      <c r="O907" s="4"/>
      <c r="P907" s="4"/>
      <c r="Q907" s="4"/>
      <c r="R907" s="4"/>
      <c r="S907" s="4"/>
      <c r="T907" s="12"/>
      <c r="U907" s="13"/>
      <c r="V907" s="5"/>
      <c r="W907" s="5"/>
    </row>
    <row r="908" spans="1:23" x14ac:dyDescent="0.25">
      <c r="A908" s="15"/>
      <c r="B908" s="2"/>
      <c r="C908" s="4"/>
      <c r="D908" s="4"/>
      <c r="E908" s="3"/>
      <c r="F908" s="3"/>
      <c r="G908" s="3"/>
      <c r="H908" s="3"/>
      <c r="I908" s="3"/>
      <c r="J908" s="4"/>
      <c r="K908" s="4"/>
      <c r="L908" s="3"/>
      <c r="M908" s="3"/>
      <c r="N908" s="8"/>
      <c r="O908" s="4"/>
      <c r="P908" s="4"/>
      <c r="Q908" s="4"/>
      <c r="R908" s="4"/>
      <c r="S908" s="4"/>
      <c r="T908" s="12"/>
      <c r="U908" s="13"/>
      <c r="V908" s="5"/>
      <c r="W908" s="5"/>
    </row>
    <row r="909" spans="1:23" x14ac:dyDescent="0.25">
      <c r="A909" s="15"/>
      <c r="B909" s="2"/>
      <c r="C909" s="4"/>
      <c r="D909" s="4"/>
      <c r="E909" s="3"/>
      <c r="F909" s="3"/>
      <c r="G909" s="3"/>
      <c r="H909" s="3"/>
      <c r="I909" s="3"/>
      <c r="J909" s="4"/>
      <c r="K909" s="4"/>
      <c r="L909" s="3"/>
      <c r="M909" s="3"/>
      <c r="N909" s="8"/>
      <c r="O909" s="4"/>
      <c r="P909" s="4"/>
      <c r="Q909" s="4"/>
      <c r="R909" s="4"/>
      <c r="S909" s="4"/>
      <c r="T909" s="12"/>
      <c r="U909" s="13"/>
      <c r="V909" s="5"/>
      <c r="W909" s="5"/>
    </row>
    <row r="910" spans="1:23" x14ac:dyDescent="0.25">
      <c r="A910" s="15"/>
      <c r="B910" s="2"/>
      <c r="C910" s="4"/>
      <c r="D910" s="4"/>
      <c r="E910" s="3"/>
      <c r="F910" s="3"/>
      <c r="G910" s="3"/>
      <c r="H910" s="3"/>
      <c r="I910" s="3"/>
      <c r="J910" s="4"/>
      <c r="K910" s="4"/>
      <c r="L910" s="3"/>
      <c r="M910" s="3"/>
      <c r="N910" s="8"/>
      <c r="O910" s="4"/>
      <c r="P910" s="4"/>
      <c r="Q910" s="4"/>
      <c r="R910" s="4"/>
      <c r="S910" s="4"/>
      <c r="T910" s="12"/>
      <c r="U910" s="13"/>
      <c r="V910" s="5"/>
      <c r="W910" s="5"/>
    </row>
    <row r="911" spans="1:23" x14ac:dyDescent="0.25">
      <c r="A911" s="15"/>
      <c r="B911" s="2"/>
      <c r="C911" s="4"/>
      <c r="D911" s="4"/>
      <c r="E911" s="3"/>
      <c r="F911" s="3"/>
      <c r="G911" s="3"/>
      <c r="H911" s="3"/>
      <c r="I911" s="3"/>
      <c r="J911" s="4"/>
      <c r="K911" s="4"/>
      <c r="L911" s="3"/>
      <c r="M911" s="3"/>
      <c r="N911" s="8"/>
      <c r="O911" s="4"/>
      <c r="P911" s="4"/>
      <c r="Q911" s="4"/>
      <c r="R911" s="4"/>
      <c r="S911" s="4"/>
      <c r="T911" s="12"/>
      <c r="U911" s="13"/>
      <c r="V911" s="5"/>
      <c r="W911" s="5"/>
    </row>
    <row r="912" spans="1:23" x14ac:dyDescent="0.25">
      <c r="A912" s="15"/>
      <c r="B912" s="2"/>
      <c r="C912" s="4"/>
      <c r="D912" s="4"/>
      <c r="E912" s="3"/>
      <c r="F912" s="3"/>
      <c r="G912" s="3"/>
      <c r="H912" s="3"/>
      <c r="I912" s="3"/>
      <c r="J912" s="4"/>
      <c r="K912" s="4"/>
      <c r="L912" s="3"/>
      <c r="M912" s="3"/>
      <c r="N912" s="8"/>
      <c r="O912" s="4"/>
      <c r="P912" s="4"/>
      <c r="Q912" s="4"/>
      <c r="R912" s="4"/>
      <c r="S912" s="4"/>
      <c r="T912" s="12"/>
      <c r="U912" s="13"/>
      <c r="V912" s="5"/>
      <c r="W912" s="5"/>
    </row>
    <row r="913" spans="1:23" x14ac:dyDescent="0.25">
      <c r="A913" s="15"/>
      <c r="B913" s="2"/>
      <c r="C913" s="4"/>
      <c r="D913" s="4"/>
      <c r="E913" s="3"/>
      <c r="F913" s="3"/>
      <c r="G913" s="3"/>
      <c r="H913" s="3"/>
      <c r="I913" s="3"/>
      <c r="J913" s="4"/>
      <c r="K913" s="4"/>
      <c r="L913" s="3"/>
      <c r="M913" s="3"/>
      <c r="N913" s="8"/>
      <c r="O913" s="4"/>
      <c r="P913" s="4"/>
      <c r="Q913" s="4"/>
      <c r="R913" s="4"/>
      <c r="S913" s="4"/>
      <c r="T913" s="12"/>
      <c r="U913" s="13"/>
      <c r="V913" s="5"/>
      <c r="W913" s="5"/>
    </row>
    <row r="914" spans="1:23" x14ac:dyDescent="0.25">
      <c r="A914" s="15"/>
      <c r="B914" s="2"/>
      <c r="C914" s="4"/>
      <c r="D914" s="4"/>
      <c r="E914" s="3"/>
      <c r="F914" s="3"/>
      <c r="G914" s="3"/>
      <c r="H914" s="3"/>
      <c r="I914" s="3"/>
      <c r="J914" s="4"/>
      <c r="K914" s="4"/>
      <c r="L914" s="3"/>
      <c r="M914" s="3"/>
      <c r="N914" s="8"/>
      <c r="O914" s="4"/>
      <c r="P914" s="4"/>
      <c r="Q914" s="4"/>
      <c r="R914" s="4"/>
      <c r="S914" s="4"/>
      <c r="T914" s="12"/>
      <c r="U914" s="13"/>
      <c r="V914" s="5"/>
      <c r="W914" s="5"/>
    </row>
    <row r="915" spans="1:23" x14ac:dyDescent="0.25">
      <c r="A915" s="15"/>
      <c r="B915" s="2"/>
      <c r="C915" s="4"/>
      <c r="D915" s="4"/>
      <c r="E915" s="3"/>
      <c r="F915" s="3"/>
      <c r="G915" s="3"/>
      <c r="H915" s="3"/>
      <c r="I915" s="3"/>
      <c r="J915" s="4"/>
      <c r="K915" s="4"/>
      <c r="L915" s="3"/>
      <c r="M915" s="3"/>
      <c r="N915" s="8"/>
      <c r="O915" s="4"/>
      <c r="P915" s="4"/>
      <c r="Q915" s="4"/>
      <c r="R915" s="4"/>
      <c r="S915" s="4"/>
      <c r="T915" s="12"/>
      <c r="U915" s="13"/>
      <c r="V915" s="5"/>
      <c r="W915" s="5"/>
    </row>
    <row r="916" spans="1:23" x14ac:dyDescent="0.25">
      <c r="A916" s="15"/>
      <c r="B916" s="2"/>
      <c r="C916" s="4"/>
      <c r="D916" s="4"/>
      <c r="E916" s="3"/>
      <c r="F916" s="3"/>
      <c r="G916" s="3"/>
      <c r="H916" s="3"/>
      <c r="I916" s="3"/>
      <c r="J916" s="4"/>
      <c r="K916" s="4"/>
      <c r="L916" s="3"/>
      <c r="M916" s="3"/>
      <c r="N916" s="8"/>
      <c r="O916" s="4"/>
      <c r="P916" s="4"/>
      <c r="Q916" s="4"/>
      <c r="R916" s="4"/>
      <c r="S916" s="4"/>
      <c r="T916" s="12"/>
      <c r="U916" s="13"/>
      <c r="V916" s="5"/>
      <c r="W916" s="5"/>
    </row>
    <row r="917" spans="1:23" x14ac:dyDescent="0.25">
      <c r="A917" s="15"/>
      <c r="B917" s="2"/>
      <c r="C917" s="4"/>
      <c r="D917" s="4"/>
      <c r="E917" s="3"/>
      <c r="F917" s="3"/>
      <c r="G917" s="3"/>
      <c r="H917" s="3"/>
      <c r="I917" s="3"/>
      <c r="J917" s="4"/>
      <c r="K917" s="4"/>
      <c r="L917" s="3"/>
      <c r="M917" s="3"/>
      <c r="N917" s="8"/>
      <c r="O917" s="4"/>
      <c r="P917" s="4"/>
      <c r="Q917" s="4"/>
      <c r="R917" s="4"/>
      <c r="S917" s="4"/>
      <c r="T917" s="12"/>
      <c r="U917" s="13"/>
      <c r="V917" s="5"/>
      <c r="W917" s="5"/>
    </row>
    <row r="918" spans="1:23" x14ac:dyDescent="0.25">
      <c r="A918" s="15"/>
      <c r="B918" s="2"/>
      <c r="C918" s="4"/>
      <c r="D918" s="4"/>
      <c r="E918" s="3"/>
      <c r="F918" s="3"/>
      <c r="G918" s="3"/>
      <c r="H918" s="3"/>
      <c r="I918" s="3"/>
      <c r="J918" s="4"/>
      <c r="K918" s="4"/>
      <c r="L918" s="3"/>
      <c r="M918" s="3"/>
      <c r="N918" s="8"/>
      <c r="O918" s="4"/>
      <c r="P918" s="4"/>
      <c r="Q918" s="4"/>
      <c r="R918" s="4"/>
      <c r="S918" s="4"/>
      <c r="T918" s="12"/>
      <c r="U918" s="13"/>
      <c r="V918" s="5"/>
      <c r="W918" s="5"/>
    </row>
    <row r="919" spans="1:23" x14ac:dyDescent="0.25">
      <c r="A919" s="15"/>
      <c r="B919" s="2"/>
      <c r="C919" s="4"/>
      <c r="D919" s="4"/>
      <c r="E919" s="3"/>
      <c r="F919" s="3"/>
      <c r="G919" s="3"/>
      <c r="H919" s="3"/>
      <c r="I919" s="3"/>
      <c r="J919" s="4"/>
      <c r="K919" s="4"/>
      <c r="L919" s="3"/>
      <c r="M919" s="3"/>
      <c r="N919" s="8"/>
      <c r="O919" s="4"/>
      <c r="P919" s="4"/>
      <c r="Q919" s="4"/>
      <c r="R919" s="4"/>
      <c r="S919" s="4"/>
      <c r="T919" s="12"/>
      <c r="U919" s="13"/>
      <c r="V919" s="5"/>
      <c r="W919" s="5"/>
    </row>
    <row r="920" spans="1:23" x14ac:dyDescent="0.25">
      <c r="A920" s="15"/>
      <c r="B920" s="2"/>
      <c r="C920" s="4"/>
      <c r="D920" s="4"/>
      <c r="E920" s="3"/>
      <c r="F920" s="3"/>
      <c r="G920" s="3"/>
      <c r="H920" s="3"/>
      <c r="I920" s="3"/>
      <c r="J920" s="4"/>
      <c r="K920" s="4"/>
      <c r="L920" s="3"/>
      <c r="M920" s="3"/>
      <c r="N920" s="8"/>
      <c r="O920" s="4"/>
      <c r="P920" s="4"/>
      <c r="Q920" s="4"/>
      <c r="R920" s="4"/>
      <c r="S920" s="4"/>
      <c r="T920" s="12"/>
      <c r="U920" s="13"/>
      <c r="V920" s="5"/>
      <c r="W920" s="5"/>
    </row>
    <row r="921" spans="1:23" x14ac:dyDescent="0.25">
      <c r="A921" s="15"/>
      <c r="B921" s="2"/>
      <c r="C921" s="4"/>
      <c r="D921" s="4"/>
      <c r="E921" s="3"/>
      <c r="F921" s="3"/>
      <c r="G921" s="3"/>
      <c r="H921" s="3"/>
      <c r="I921" s="3"/>
      <c r="J921" s="4"/>
      <c r="K921" s="4"/>
      <c r="L921" s="3"/>
      <c r="M921" s="3"/>
      <c r="N921" s="8"/>
      <c r="O921" s="4"/>
      <c r="P921" s="4"/>
      <c r="Q921" s="4"/>
      <c r="R921" s="4"/>
      <c r="S921" s="4"/>
      <c r="T921" s="12"/>
      <c r="U921" s="13"/>
      <c r="V921" s="5"/>
      <c r="W921" s="5"/>
    </row>
    <row r="922" spans="1:23" x14ac:dyDescent="0.25">
      <c r="A922" s="15"/>
      <c r="B922" s="2"/>
      <c r="C922" s="4"/>
      <c r="D922" s="4"/>
      <c r="E922" s="3"/>
      <c r="F922" s="3"/>
      <c r="G922" s="3"/>
      <c r="H922" s="3"/>
      <c r="I922" s="3"/>
      <c r="J922" s="4"/>
      <c r="K922" s="4"/>
      <c r="L922" s="3"/>
      <c r="M922" s="3"/>
      <c r="N922" s="8"/>
      <c r="O922" s="4"/>
      <c r="P922" s="4"/>
      <c r="Q922" s="4"/>
      <c r="R922" s="4"/>
      <c r="S922" s="4"/>
      <c r="T922" s="12"/>
      <c r="U922" s="13"/>
      <c r="V922" s="5"/>
      <c r="W922" s="5"/>
    </row>
    <row r="923" spans="1:23" x14ac:dyDescent="0.25">
      <c r="A923" s="15"/>
      <c r="B923" s="2"/>
      <c r="C923" s="4"/>
      <c r="D923" s="4"/>
      <c r="E923" s="3"/>
      <c r="F923" s="3"/>
      <c r="G923" s="3"/>
      <c r="H923" s="3"/>
      <c r="I923" s="3"/>
      <c r="J923" s="4"/>
      <c r="K923" s="4"/>
      <c r="L923" s="3"/>
      <c r="M923" s="3"/>
      <c r="N923" s="8"/>
      <c r="O923" s="4"/>
      <c r="P923" s="4"/>
      <c r="Q923" s="4"/>
      <c r="R923" s="4"/>
      <c r="S923" s="4"/>
      <c r="T923" s="12"/>
      <c r="U923" s="13"/>
      <c r="V923" s="5"/>
      <c r="W923" s="5"/>
    </row>
    <row r="924" spans="1:23" x14ac:dyDescent="0.25">
      <c r="A924" s="15"/>
      <c r="B924" s="2"/>
      <c r="C924" s="4"/>
      <c r="D924" s="4"/>
      <c r="E924" s="3"/>
      <c r="F924" s="3"/>
      <c r="G924" s="3"/>
      <c r="H924" s="3"/>
      <c r="I924" s="3"/>
      <c r="J924" s="4"/>
      <c r="K924" s="4"/>
      <c r="L924" s="3"/>
      <c r="M924" s="3"/>
      <c r="N924" s="8"/>
      <c r="O924" s="4"/>
      <c r="P924" s="4"/>
      <c r="Q924" s="4"/>
      <c r="R924" s="4"/>
      <c r="S924" s="4"/>
      <c r="T924" s="12"/>
      <c r="U924" s="13"/>
      <c r="V924" s="5"/>
      <c r="W924" s="5"/>
    </row>
    <row r="925" spans="1:23" x14ac:dyDescent="0.25">
      <c r="A925" s="15"/>
      <c r="B925" s="2"/>
      <c r="C925" s="4"/>
      <c r="D925" s="4"/>
      <c r="E925" s="3"/>
      <c r="F925" s="3"/>
      <c r="G925" s="3"/>
      <c r="H925" s="3"/>
      <c r="I925" s="3"/>
      <c r="J925" s="4"/>
      <c r="K925" s="4"/>
      <c r="L925" s="3"/>
      <c r="M925" s="3"/>
      <c r="N925" s="8"/>
      <c r="O925" s="4"/>
      <c r="P925" s="4"/>
      <c r="Q925" s="4"/>
      <c r="R925" s="4"/>
      <c r="S925" s="4"/>
      <c r="T925" s="12"/>
      <c r="U925" s="13"/>
      <c r="V925" s="5"/>
      <c r="W925" s="5"/>
    </row>
    <row r="926" spans="1:23" x14ac:dyDescent="0.25">
      <c r="A926" s="15"/>
      <c r="B926" s="2"/>
      <c r="C926" s="4"/>
      <c r="D926" s="4"/>
      <c r="E926" s="3"/>
      <c r="F926" s="3"/>
      <c r="G926" s="3"/>
      <c r="H926" s="3"/>
      <c r="I926" s="3"/>
      <c r="J926" s="4"/>
      <c r="K926" s="4"/>
      <c r="L926" s="3"/>
      <c r="M926" s="3"/>
      <c r="N926" s="8"/>
      <c r="O926" s="4"/>
      <c r="P926" s="4"/>
      <c r="Q926" s="4"/>
      <c r="R926" s="4"/>
      <c r="S926" s="4"/>
      <c r="T926" s="12"/>
      <c r="U926" s="13"/>
      <c r="V926" s="5"/>
      <c r="W926" s="5"/>
    </row>
    <row r="927" spans="1:23" x14ac:dyDescent="0.25">
      <c r="A927" s="15"/>
      <c r="B927" s="2"/>
      <c r="C927" s="4"/>
      <c r="D927" s="4"/>
      <c r="E927" s="3"/>
      <c r="F927" s="3"/>
      <c r="G927" s="3"/>
      <c r="H927" s="3"/>
      <c r="I927" s="3"/>
      <c r="J927" s="4"/>
      <c r="K927" s="4"/>
      <c r="L927" s="3"/>
      <c r="M927" s="3"/>
      <c r="N927" s="8"/>
      <c r="O927" s="4"/>
      <c r="P927" s="4"/>
      <c r="Q927" s="4"/>
      <c r="R927" s="4"/>
      <c r="S927" s="4"/>
      <c r="T927" s="12"/>
      <c r="U927" s="13"/>
      <c r="V927" s="5"/>
      <c r="W927" s="5"/>
    </row>
    <row r="928" spans="1:23" x14ac:dyDescent="0.25">
      <c r="A928" s="15"/>
      <c r="B928" s="2"/>
      <c r="C928" s="4"/>
      <c r="D928" s="4"/>
      <c r="E928" s="3"/>
      <c r="F928" s="3"/>
      <c r="G928" s="3"/>
      <c r="H928" s="3"/>
      <c r="I928" s="3"/>
      <c r="J928" s="4"/>
      <c r="K928" s="4"/>
      <c r="L928" s="3"/>
      <c r="M928" s="3"/>
      <c r="N928" s="8"/>
      <c r="O928" s="4"/>
      <c r="P928" s="4"/>
      <c r="Q928" s="4"/>
      <c r="R928" s="4"/>
      <c r="S928" s="4"/>
      <c r="T928" s="12"/>
      <c r="U928" s="13"/>
      <c r="V928" s="5"/>
      <c r="W928" s="5"/>
    </row>
    <row r="929" spans="1:23" x14ac:dyDescent="0.25">
      <c r="A929" s="15"/>
      <c r="B929" s="2"/>
      <c r="C929" s="4"/>
      <c r="D929" s="4"/>
      <c r="E929" s="3"/>
      <c r="F929" s="3"/>
      <c r="G929" s="3"/>
      <c r="H929" s="3"/>
      <c r="I929" s="3"/>
      <c r="J929" s="4"/>
      <c r="K929" s="4"/>
      <c r="L929" s="3"/>
      <c r="M929" s="3"/>
      <c r="N929" s="8"/>
      <c r="O929" s="4"/>
      <c r="P929" s="4"/>
      <c r="Q929" s="4"/>
      <c r="R929" s="4"/>
      <c r="S929" s="4"/>
      <c r="T929" s="12"/>
      <c r="U929" s="13"/>
      <c r="V929" s="5"/>
      <c r="W929" s="5"/>
    </row>
    <row r="930" spans="1:23" x14ac:dyDescent="0.25">
      <c r="A930" s="15"/>
      <c r="B930" s="2"/>
      <c r="C930" s="4"/>
      <c r="D930" s="4"/>
      <c r="E930" s="3"/>
      <c r="F930" s="3"/>
      <c r="G930" s="3"/>
      <c r="H930" s="3"/>
      <c r="I930" s="3"/>
      <c r="J930" s="4"/>
      <c r="K930" s="4"/>
      <c r="L930" s="3"/>
      <c r="M930" s="3"/>
      <c r="N930" s="8"/>
      <c r="O930" s="4"/>
      <c r="P930" s="4"/>
      <c r="Q930" s="4"/>
      <c r="R930" s="4"/>
      <c r="S930" s="4"/>
      <c r="T930" s="12"/>
      <c r="U930" s="13"/>
      <c r="V930" s="5"/>
      <c r="W930" s="5"/>
    </row>
    <row r="931" spans="1:23" x14ac:dyDescent="0.25">
      <c r="A931" s="15"/>
      <c r="B931" s="2"/>
      <c r="C931" s="4"/>
      <c r="D931" s="4"/>
      <c r="E931" s="3"/>
      <c r="F931" s="3"/>
      <c r="G931" s="3"/>
      <c r="H931" s="3"/>
      <c r="I931" s="3"/>
      <c r="J931" s="4"/>
      <c r="K931" s="4"/>
      <c r="L931" s="3"/>
      <c r="M931" s="3"/>
      <c r="N931" s="8"/>
      <c r="O931" s="4"/>
      <c r="P931" s="4"/>
      <c r="Q931" s="4"/>
      <c r="R931" s="4"/>
      <c r="S931" s="4"/>
      <c r="T931" s="12"/>
      <c r="U931" s="13"/>
      <c r="V931" s="5"/>
      <c r="W931" s="5"/>
    </row>
    <row r="932" spans="1:23" x14ac:dyDescent="0.25">
      <c r="A932" s="15"/>
      <c r="B932" s="2"/>
      <c r="C932" s="4"/>
      <c r="D932" s="4"/>
      <c r="E932" s="3"/>
      <c r="F932" s="3"/>
      <c r="G932" s="3"/>
      <c r="H932" s="3"/>
      <c r="I932" s="3"/>
      <c r="J932" s="4"/>
      <c r="K932" s="4"/>
      <c r="L932" s="3"/>
      <c r="M932" s="3"/>
      <c r="N932" s="8"/>
      <c r="O932" s="4"/>
      <c r="P932" s="4"/>
      <c r="Q932" s="4"/>
      <c r="R932" s="4"/>
      <c r="S932" s="4"/>
      <c r="T932" s="12"/>
      <c r="U932" s="13"/>
      <c r="V932" s="5"/>
      <c r="W932" s="5"/>
    </row>
    <row r="933" spans="1:23" x14ac:dyDescent="0.25">
      <c r="A933" s="15"/>
      <c r="B933" s="2"/>
      <c r="C933" s="4"/>
      <c r="D933" s="4"/>
      <c r="E933" s="3"/>
      <c r="F933" s="3"/>
      <c r="G933" s="3"/>
      <c r="H933" s="3"/>
      <c r="I933" s="3"/>
      <c r="J933" s="4"/>
      <c r="K933" s="4"/>
      <c r="L933" s="3"/>
      <c r="M933" s="3"/>
      <c r="N933" s="8"/>
      <c r="O933" s="4"/>
      <c r="P933" s="4"/>
      <c r="Q933" s="4"/>
      <c r="R933" s="4"/>
      <c r="S933" s="4"/>
      <c r="T933" s="12"/>
      <c r="U933" s="13"/>
      <c r="V933" s="5"/>
      <c r="W933" s="5"/>
    </row>
    <row r="934" spans="1:23" x14ac:dyDescent="0.25">
      <c r="A934" s="15"/>
      <c r="B934" s="2"/>
      <c r="C934" s="4"/>
      <c r="D934" s="4"/>
      <c r="E934" s="3"/>
      <c r="F934" s="3"/>
      <c r="G934" s="3"/>
      <c r="H934" s="3"/>
      <c r="I934" s="3"/>
      <c r="J934" s="4"/>
      <c r="K934" s="4"/>
      <c r="L934" s="3"/>
      <c r="M934" s="3"/>
      <c r="N934" s="8"/>
      <c r="O934" s="4"/>
      <c r="P934" s="4"/>
      <c r="Q934" s="4"/>
      <c r="R934" s="4"/>
      <c r="S934" s="4"/>
      <c r="T934" s="12"/>
      <c r="U934" s="13"/>
      <c r="V934" s="5"/>
      <c r="W934" s="5"/>
    </row>
    <row r="935" spans="1:23" x14ac:dyDescent="0.25">
      <c r="A935" s="15"/>
      <c r="B935" s="2"/>
      <c r="C935" s="4"/>
      <c r="D935" s="4"/>
      <c r="E935" s="3"/>
      <c r="F935" s="3"/>
      <c r="G935" s="3"/>
      <c r="H935" s="3"/>
      <c r="I935" s="3"/>
      <c r="J935" s="4"/>
      <c r="K935" s="4"/>
      <c r="L935" s="3"/>
      <c r="M935" s="3"/>
      <c r="N935" s="8"/>
      <c r="O935" s="4"/>
      <c r="P935" s="4"/>
      <c r="Q935" s="4"/>
      <c r="R935" s="4"/>
      <c r="S935" s="4"/>
      <c r="T935" s="12"/>
      <c r="U935" s="13"/>
      <c r="V935" s="5"/>
      <c r="W935" s="5"/>
    </row>
    <row r="936" spans="1:23" x14ac:dyDescent="0.25">
      <c r="A936" s="15"/>
      <c r="B936" s="2"/>
      <c r="C936" s="4"/>
      <c r="D936" s="4"/>
      <c r="E936" s="3"/>
      <c r="F936" s="3"/>
      <c r="G936" s="3"/>
      <c r="H936" s="3"/>
      <c r="I936" s="3"/>
      <c r="J936" s="4"/>
      <c r="K936" s="4"/>
      <c r="L936" s="3"/>
      <c r="M936" s="3"/>
      <c r="N936" s="8"/>
      <c r="O936" s="4"/>
      <c r="P936" s="4"/>
      <c r="Q936" s="4"/>
      <c r="R936" s="4"/>
      <c r="S936" s="4"/>
      <c r="T936" s="12"/>
      <c r="U936" s="13"/>
      <c r="V936" s="5"/>
      <c r="W936" s="5"/>
    </row>
    <row r="937" spans="1:23" x14ac:dyDescent="0.25">
      <c r="A937" s="15"/>
      <c r="B937" s="2"/>
      <c r="C937" s="4"/>
      <c r="D937" s="4"/>
      <c r="E937" s="3"/>
      <c r="F937" s="3"/>
      <c r="G937" s="3"/>
      <c r="H937" s="3"/>
      <c r="I937" s="3"/>
      <c r="J937" s="4"/>
      <c r="K937" s="4"/>
      <c r="L937" s="3"/>
      <c r="M937" s="3"/>
      <c r="N937" s="8"/>
      <c r="O937" s="4"/>
      <c r="P937" s="4"/>
      <c r="Q937" s="4"/>
      <c r="R937" s="4"/>
      <c r="S937" s="4"/>
      <c r="T937" s="12"/>
      <c r="U937" s="13"/>
      <c r="V937" s="5"/>
      <c r="W937" s="5"/>
    </row>
    <row r="938" spans="1:23" x14ac:dyDescent="0.25">
      <c r="A938" s="15"/>
      <c r="B938" s="2"/>
      <c r="C938" s="4"/>
      <c r="D938" s="4"/>
      <c r="E938" s="3"/>
      <c r="F938" s="3"/>
      <c r="G938" s="3"/>
      <c r="H938" s="3"/>
      <c r="I938" s="3"/>
      <c r="J938" s="4"/>
      <c r="K938" s="4"/>
      <c r="L938" s="3"/>
      <c r="M938" s="3"/>
      <c r="N938" s="8"/>
      <c r="O938" s="4"/>
      <c r="P938" s="4"/>
      <c r="Q938" s="4"/>
      <c r="R938" s="4"/>
      <c r="S938" s="4"/>
      <c r="T938" s="12"/>
      <c r="U938" s="13"/>
      <c r="V938" s="5"/>
      <c r="W938" s="5"/>
    </row>
    <row r="939" spans="1:23" x14ac:dyDescent="0.25">
      <c r="A939" s="15"/>
      <c r="B939" s="2"/>
      <c r="C939" s="4"/>
      <c r="D939" s="4"/>
      <c r="E939" s="3"/>
      <c r="F939" s="3"/>
      <c r="G939" s="3"/>
      <c r="H939" s="3"/>
      <c r="I939" s="3"/>
      <c r="J939" s="4"/>
      <c r="K939" s="4"/>
      <c r="L939" s="3"/>
      <c r="M939" s="3"/>
      <c r="N939" s="8"/>
      <c r="O939" s="4"/>
      <c r="P939" s="4"/>
      <c r="Q939" s="4"/>
      <c r="R939" s="4"/>
      <c r="S939" s="4"/>
      <c r="T939" s="12"/>
      <c r="U939" s="13"/>
      <c r="V939" s="5"/>
      <c r="W939" s="5"/>
    </row>
    <row r="940" spans="1:23" x14ac:dyDescent="0.25">
      <c r="A940" s="15"/>
      <c r="B940" s="2"/>
      <c r="C940" s="4"/>
      <c r="D940" s="4"/>
      <c r="E940" s="3"/>
      <c r="F940" s="3"/>
      <c r="G940" s="3"/>
      <c r="H940" s="3"/>
      <c r="I940" s="3"/>
      <c r="J940" s="4"/>
      <c r="K940" s="4"/>
      <c r="L940" s="3"/>
      <c r="M940" s="3"/>
      <c r="N940" s="8"/>
      <c r="O940" s="4"/>
      <c r="P940" s="4"/>
      <c r="Q940" s="4"/>
      <c r="R940" s="4"/>
      <c r="S940" s="4"/>
      <c r="T940" s="12"/>
      <c r="U940" s="13"/>
      <c r="V940" s="5"/>
      <c r="W940" s="5"/>
    </row>
    <row r="941" spans="1:23" x14ac:dyDescent="0.25">
      <c r="A941" s="15"/>
      <c r="B941" s="2"/>
      <c r="C941" s="4"/>
      <c r="D941" s="4"/>
      <c r="E941" s="3"/>
      <c r="F941" s="3"/>
      <c r="G941" s="3"/>
      <c r="H941" s="3"/>
      <c r="I941" s="3"/>
      <c r="J941" s="4"/>
      <c r="K941" s="4"/>
      <c r="L941" s="3"/>
      <c r="M941" s="3"/>
      <c r="N941" s="8"/>
      <c r="O941" s="4"/>
      <c r="P941" s="4"/>
      <c r="Q941" s="4"/>
      <c r="R941" s="4"/>
      <c r="S941" s="4"/>
      <c r="T941" s="12"/>
      <c r="U941" s="13"/>
      <c r="V941" s="5"/>
      <c r="W941" s="5"/>
    </row>
    <row r="942" spans="1:23" x14ac:dyDescent="0.25">
      <c r="A942" s="15"/>
      <c r="B942" s="2"/>
      <c r="C942" s="4"/>
      <c r="D942" s="4"/>
      <c r="E942" s="3"/>
      <c r="F942" s="3"/>
      <c r="G942" s="3"/>
      <c r="H942" s="3"/>
      <c r="I942" s="3"/>
      <c r="J942" s="4"/>
      <c r="K942" s="4"/>
      <c r="L942" s="3"/>
      <c r="M942" s="3"/>
      <c r="N942" s="8"/>
      <c r="O942" s="4"/>
      <c r="P942" s="4"/>
      <c r="Q942" s="4"/>
      <c r="R942" s="4"/>
      <c r="S942" s="4"/>
      <c r="T942" s="12"/>
      <c r="U942" s="13"/>
      <c r="V942" s="5"/>
      <c r="W942" s="5"/>
    </row>
    <row r="943" spans="1:23" x14ac:dyDescent="0.25">
      <c r="A943" s="15"/>
      <c r="B943" s="2"/>
      <c r="C943" s="4"/>
      <c r="D943" s="4"/>
      <c r="E943" s="3"/>
      <c r="F943" s="3"/>
      <c r="G943" s="3"/>
      <c r="H943" s="3"/>
      <c r="I943" s="3"/>
      <c r="J943" s="4"/>
      <c r="K943" s="4"/>
      <c r="L943" s="3"/>
      <c r="M943" s="3"/>
      <c r="N943" s="8"/>
      <c r="O943" s="4"/>
      <c r="P943" s="4"/>
      <c r="Q943" s="4"/>
      <c r="R943" s="4"/>
      <c r="S943" s="4"/>
      <c r="T943" s="12"/>
      <c r="U943" s="13"/>
      <c r="V943" s="5"/>
      <c r="W943" s="5"/>
    </row>
    <row r="944" spans="1:23" x14ac:dyDescent="0.25">
      <c r="A944" s="15"/>
      <c r="B944" s="2"/>
      <c r="C944" s="4"/>
      <c r="D944" s="4"/>
      <c r="E944" s="3"/>
      <c r="F944" s="3"/>
      <c r="G944" s="3"/>
      <c r="H944" s="3"/>
      <c r="I944" s="3"/>
      <c r="J944" s="4"/>
      <c r="K944" s="4"/>
      <c r="L944" s="3"/>
      <c r="M944" s="3"/>
      <c r="N944" s="8"/>
      <c r="O944" s="4"/>
      <c r="P944" s="4"/>
      <c r="Q944" s="4"/>
      <c r="R944" s="4"/>
      <c r="S944" s="4"/>
      <c r="T944" s="12"/>
      <c r="U944" s="13"/>
      <c r="V944" s="5"/>
      <c r="W944" s="5"/>
    </row>
    <row r="945" spans="1:23" x14ac:dyDescent="0.25">
      <c r="A945" s="15"/>
      <c r="B945" s="2"/>
      <c r="C945" s="4"/>
      <c r="D945" s="4"/>
      <c r="E945" s="3"/>
      <c r="F945" s="3"/>
      <c r="G945" s="3"/>
      <c r="H945" s="3"/>
      <c r="I945" s="3"/>
      <c r="J945" s="4"/>
      <c r="K945" s="4"/>
      <c r="L945" s="3"/>
      <c r="M945" s="3"/>
      <c r="N945" s="8"/>
      <c r="O945" s="4"/>
      <c r="P945" s="4"/>
      <c r="Q945" s="4"/>
      <c r="R945" s="4"/>
      <c r="S945" s="4"/>
      <c r="T945" s="12"/>
      <c r="U945" s="13"/>
      <c r="V945" s="5"/>
      <c r="W945" s="5"/>
    </row>
    <row r="946" spans="1:23" x14ac:dyDescent="0.25">
      <c r="A946" s="15"/>
      <c r="B946" s="2"/>
      <c r="C946" s="4"/>
      <c r="D946" s="4"/>
      <c r="E946" s="3"/>
      <c r="F946" s="3"/>
      <c r="G946" s="3"/>
      <c r="H946" s="3"/>
      <c r="I946" s="3"/>
      <c r="J946" s="4"/>
      <c r="K946" s="4"/>
      <c r="L946" s="3"/>
      <c r="M946" s="3"/>
      <c r="N946" s="8"/>
      <c r="O946" s="4"/>
      <c r="P946" s="4"/>
      <c r="Q946" s="4"/>
      <c r="R946" s="4"/>
      <c r="S946" s="4"/>
      <c r="T946" s="12"/>
      <c r="U946" s="13"/>
      <c r="V946" s="5"/>
      <c r="W946" s="5"/>
    </row>
    <row r="947" spans="1:23" x14ac:dyDescent="0.25">
      <c r="A947" s="15"/>
      <c r="B947" s="2"/>
      <c r="C947" s="4"/>
      <c r="D947" s="4"/>
      <c r="E947" s="3"/>
      <c r="F947" s="3"/>
      <c r="G947" s="3"/>
      <c r="H947" s="3"/>
      <c r="I947" s="3"/>
      <c r="J947" s="4"/>
      <c r="K947" s="4"/>
      <c r="L947" s="3"/>
      <c r="M947" s="3"/>
      <c r="N947" s="8"/>
      <c r="O947" s="4"/>
      <c r="P947" s="4"/>
      <c r="Q947" s="4"/>
      <c r="R947" s="4"/>
      <c r="S947" s="4"/>
      <c r="T947" s="12"/>
      <c r="U947" s="13"/>
      <c r="V947" s="5"/>
      <c r="W947" s="5"/>
    </row>
    <row r="948" spans="1:23" x14ac:dyDescent="0.25">
      <c r="A948" s="15"/>
      <c r="B948" s="2"/>
      <c r="C948" s="4"/>
      <c r="D948" s="4"/>
      <c r="E948" s="3"/>
      <c r="F948" s="3"/>
      <c r="G948" s="3"/>
      <c r="H948" s="3"/>
      <c r="I948" s="3"/>
      <c r="J948" s="4"/>
      <c r="K948" s="4"/>
      <c r="L948" s="3"/>
      <c r="M948" s="3"/>
      <c r="N948" s="8"/>
      <c r="O948" s="4"/>
      <c r="P948" s="4"/>
      <c r="Q948" s="4"/>
      <c r="R948" s="4"/>
      <c r="S948" s="4"/>
      <c r="T948" s="12"/>
      <c r="U948" s="13"/>
      <c r="V948" s="5"/>
      <c r="W948" s="5"/>
    </row>
    <row r="949" spans="1:23" x14ac:dyDescent="0.25">
      <c r="A949" s="15"/>
      <c r="B949" s="2"/>
      <c r="C949" s="4"/>
      <c r="D949" s="4"/>
      <c r="E949" s="3"/>
      <c r="F949" s="3"/>
      <c r="G949" s="3"/>
      <c r="H949" s="3"/>
      <c r="I949" s="3"/>
      <c r="J949" s="4"/>
      <c r="K949" s="4"/>
      <c r="L949" s="3"/>
      <c r="M949" s="3"/>
      <c r="N949" s="8"/>
      <c r="O949" s="4"/>
      <c r="P949" s="4"/>
      <c r="Q949" s="4"/>
      <c r="R949" s="4"/>
      <c r="S949" s="4"/>
      <c r="T949" s="12"/>
      <c r="U949" s="13"/>
      <c r="V949" s="5"/>
      <c r="W949" s="5"/>
    </row>
    <row r="950" spans="1:23" x14ac:dyDescent="0.25">
      <c r="A950" s="15"/>
      <c r="B950" s="2"/>
      <c r="C950" s="4"/>
      <c r="D950" s="4"/>
      <c r="E950" s="3"/>
      <c r="F950" s="3"/>
      <c r="G950" s="3"/>
      <c r="H950" s="3"/>
      <c r="I950" s="3"/>
      <c r="J950" s="4"/>
      <c r="K950" s="4"/>
      <c r="L950" s="3"/>
      <c r="M950" s="3"/>
      <c r="N950" s="8"/>
      <c r="O950" s="4"/>
      <c r="P950" s="4"/>
      <c r="Q950" s="4"/>
      <c r="R950" s="4"/>
      <c r="S950" s="4"/>
      <c r="T950" s="12"/>
      <c r="U950" s="13"/>
      <c r="V950" s="5"/>
      <c r="W950" s="5"/>
    </row>
    <row r="951" spans="1:23" x14ac:dyDescent="0.25">
      <c r="A951" s="15"/>
      <c r="B951" s="2"/>
      <c r="C951" s="4"/>
      <c r="D951" s="4"/>
      <c r="E951" s="3"/>
      <c r="F951" s="3"/>
      <c r="G951" s="3"/>
      <c r="H951" s="3"/>
      <c r="I951" s="3"/>
      <c r="J951" s="4"/>
      <c r="K951" s="4"/>
      <c r="L951" s="3"/>
      <c r="M951" s="3"/>
      <c r="N951" s="8"/>
      <c r="O951" s="4"/>
      <c r="P951" s="4"/>
      <c r="Q951" s="4"/>
      <c r="R951" s="4"/>
      <c r="S951" s="4"/>
      <c r="T951" s="12"/>
      <c r="U951" s="13"/>
      <c r="V951" s="5"/>
      <c r="W951" s="5"/>
    </row>
    <row r="952" spans="1:23" x14ac:dyDescent="0.25">
      <c r="A952" s="15"/>
      <c r="B952" s="2"/>
      <c r="C952" s="4"/>
      <c r="D952" s="4"/>
      <c r="E952" s="3"/>
      <c r="F952" s="3"/>
      <c r="G952" s="3"/>
      <c r="H952" s="3"/>
      <c r="I952" s="3"/>
      <c r="J952" s="4"/>
      <c r="K952" s="4"/>
      <c r="L952" s="3"/>
      <c r="M952" s="3"/>
      <c r="N952" s="8"/>
      <c r="O952" s="4"/>
      <c r="P952" s="4"/>
      <c r="Q952" s="4"/>
      <c r="R952" s="4"/>
      <c r="S952" s="4"/>
      <c r="T952" s="12"/>
      <c r="U952" s="13"/>
      <c r="V952" s="5"/>
      <c r="W952" s="5"/>
    </row>
    <row r="953" spans="1:23" x14ac:dyDescent="0.25">
      <c r="A953" s="15"/>
      <c r="B953" s="2"/>
      <c r="C953" s="4"/>
      <c r="D953" s="4"/>
      <c r="E953" s="3"/>
      <c r="F953" s="3"/>
      <c r="G953" s="3"/>
      <c r="H953" s="3"/>
      <c r="I953" s="3"/>
      <c r="J953" s="4"/>
      <c r="K953" s="4"/>
      <c r="L953" s="3"/>
      <c r="M953" s="3"/>
      <c r="N953" s="8"/>
      <c r="O953" s="4"/>
      <c r="P953" s="4"/>
      <c r="Q953" s="4"/>
      <c r="R953" s="4"/>
      <c r="S953" s="4"/>
      <c r="T953" s="12"/>
      <c r="U953" s="13"/>
      <c r="V953" s="5"/>
      <c r="W953" s="5"/>
    </row>
    <row r="954" spans="1:23" x14ac:dyDescent="0.25">
      <c r="A954" s="15"/>
      <c r="B954" s="2"/>
      <c r="C954" s="4"/>
      <c r="D954" s="4"/>
      <c r="E954" s="3"/>
      <c r="F954" s="3"/>
      <c r="G954" s="3"/>
      <c r="H954" s="3"/>
      <c r="I954" s="3"/>
      <c r="J954" s="4"/>
      <c r="K954" s="4"/>
      <c r="L954" s="3"/>
      <c r="M954" s="3"/>
      <c r="N954" s="8"/>
      <c r="O954" s="4"/>
      <c r="P954" s="4"/>
      <c r="Q954" s="4"/>
      <c r="R954" s="4"/>
      <c r="S954" s="4"/>
      <c r="T954" s="12"/>
      <c r="U954" s="13"/>
      <c r="V954" s="5"/>
      <c r="W954" s="5"/>
    </row>
    <row r="955" spans="1:23" x14ac:dyDescent="0.25">
      <c r="A955" s="15"/>
      <c r="B955" s="2"/>
      <c r="C955" s="4"/>
      <c r="D955" s="4"/>
      <c r="E955" s="3"/>
      <c r="F955" s="3"/>
      <c r="G955" s="3"/>
      <c r="H955" s="3"/>
      <c r="I955" s="3"/>
      <c r="J955" s="4"/>
      <c r="K955" s="4"/>
      <c r="L955" s="3"/>
      <c r="M955" s="3"/>
      <c r="N955" s="8"/>
      <c r="O955" s="4"/>
      <c r="P955" s="4"/>
      <c r="Q955" s="4"/>
      <c r="R955" s="4"/>
      <c r="S955" s="4"/>
      <c r="T955" s="12"/>
      <c r="U955" s="13"/>
      <c r="V955" s="5"/>
      <c r="W955" s="5"/>
    </row>
    <row r="956" spans="1:23" x14ac:dyDescent="0.25">
      <c r="A956" s="15"/>
      <c r="B956" s="2"/>
      <c r="C956" s="4"/>
      <c r="D956" s="4"/>
      <c r="E956" s="3"/>
      <c r="F956" s="3"/>
      <c r="G956" s="3"/>
      <c r="H956" s="3"/>
      <c r="I956" s="3"/>
      <c r="J956" s="4"/>
      <c r="K956" s="4"/>
      <c r="L956" s="3"/>
      <c r="M956" s="3"/>
      <c r="N956" s="8"/>
      <c r="O956" s="4"/>
      <c r="P956" s="4"/>
      <c r="Q956" s="4"/>
      <c r="R956" s="4"/>
      <c r="S956" s="4"/>
      <c r="T956" s="12"/>
      <c r="U956" s="13"/>
      <c r="V956" s="5"/>
      <c r="W956" s="5"/>
    </row>
    <row r="957" spans="1:23" x14ac:dyDescent="0.25">
      <c r="A957" s="15"/>
      <c r="B957" s="2"/>
      <c r="C957" s="4"/>
      <c r="D957" s="4"/>
      <c r="E957" s="3"/>
      <c r="F957" s="3"/>
      <c r="G957" s="3"/>
      <c r="H957" s="3"/>
      <c r="I957" s="3"/>
      <c r="J957" s="4"/>
      <c r="K957" s="4"/>
      <c r="L957" s="3"/>
      <c r="M957" s="3"/>
      <c r="N957" s="8"/>
      <c r="O957" s="4"/>
      <c r="P957" s="4"/>
      <c r="Q957" s="4"/>
      <c r="R957" s="4"/>
      <c r="S957" s="4"/>
      <c r="T957" s="12"/>
      <c r="U957" s="13"/>
      <c r="V957" s="5"/>
      <c r="W957" s="5"/>
    </row>
    <row r="958" spans="1:23" x14ac:dyDescent="0.25">
      <c r="A958" s="15"/>
      <c r="B958" s="2"/>
      <c r="C958" s="4"/>
      <c r="D958" s="4"/>
      <c r="E958" s="3"/>
      <c r="F958" s="3"/>
      <c r="G958" s="3"/>
      <c r="H958" s="3"/>
      <c r="I958" s="3"/>
      <c r="J958" s="4"/>
      <c r="K958" s="4"/>
      <c r="L958" s="3"/>
      <c r="M958" s="3"/>
      <c r="N958" s="8"/>
      <c r="O958" s="4"/>
      <c r="P958" s="4"/>
      <c r="Q958" s="4"/>
      <c r="R958" s="4"/>
      <c r="S958" s="4"/>
      <c r="T958" s="12"/>
      <c r="U958" s="13"/>
      <c r="V958" s="5"/>
      <c r="W958" s="5"/>
    </row>
    <row r="959" spans="1:23" x14ac:dyDescent="0.25">
      <c r="A959" s="15"/>
      <c r="B959" s="2"/>
      <c r="C959" s="4"/>
      <c r="D959" s="4"/>
      <c r="E959" s="3"/>
      <c r="F959" s="3"/>
      <c r="G959" s="3"/>
      <c r="H959" s="3"/>
      <c r="I959" s="3"/>
      <c r="J959" s="4"/>
      <c r="K959" s="4"/>
      <c r="L959" s="3"/>
      <c r="M959" s="3"/>
      <c r="N959" s="8"/>
      <c r="O959" s="4"/>
      <c r="P959" s="4"/>
      <c r="Q959" s="4"/>
      <c r="R959" s="4"/>
      <c r="S959" s="4"/>
      <c r="T959" s="12"/>
      <c r="U959" s="13"/>
      <c r="V959" s="5"/>
      <c r="W959" s="5"/>
    </row>
    <row r="960" spans="1:23" x14ac:dyDescent="0.25">
      <c r="A960" s="15"/>
      <c r="B960" s="2"/>
      <c r="C960" s="4"/>
      <c r="D960" s="4"/>
      <c r="E960" s="3"/>
      <c r="F960" s="3"/>
      <c r="G960" s="3"/>
      <c r="H960" s="3"/>
      <c r="I960" s="3"/>
      <c r="J960" s="4"/>
      <c r="K960" s="4"/>
      <c r="L960" s="3"/>
      <c r="M960" s="3"/>
      <c r="N960" s="8"/>
      <c r="O960" s="4"/>
      <c r="P960" s="4"/>
      <c r="Q960" s="4"/>
      <c r="R960" s="4"/>
      <c r="S960" s="4"/>
      <c r="T960" s="12"/>
      <c r="U960" s="13"/>
      <c r="V960" s="5"/>
      <c r="W960" s="5"/>
    </row>
    <row r="961" spans="1:23" x14ac:dyDescent="0.25">
      <c r="A961" s="15"/>
      <c r="B961" s="2"/>
      <c r="C961" s="4"/>
      <c r="D961" s="4"/>
      <c r="E961" s="3"/>
      <c r="F961" s="3"/>
      <c r="G961" s="3"/>
      <c r="H961" s="3"/>
      <c r="I961" s="3"/>
      <c r="J961" s="4"/>
      <c r="K961" s="4"/>
      <c r="L961" s="3"/>
      <c r="M961" s="3"/>
      <c r="N961" s="8"/>
      <c r="O961" s="4"/>
      <c r="P961" s="4"/>
      <c r="Q961" s="4"/>
      <c r="R961" s="4"/>
      <c r="S961" s="4"/>
      <c r="T961" s="12"/>
      <c r="U961" s="13"/>
      <c r="V961" s="5"/>
      <c r="W961" s="5"/>
    </row>
    <row r="962" spans="1:23" x14ac:dyDescent="0.25">
      <c r="A962" s="15"/>
      <c r="B962" s="2"/>
      <c r="C962" s="4"/>
      <c r="D962" s="4"/>
      <c r="E962" s="3"/>
      <c r="F962" s="3"/>
      <c r="G962" s="3"/>
      <c r="H962" s="3"/>
      <c r="I962" s="3"/>
      <c r="J962" s="4"/>
      <c r="K962" s="4"/>
      <c r="L962" s="3"/>
      <c r="M962" s="3"/>
      <c r="N962" s="8"/>
      <c r="O962" s="4"/>
      <c r="P962" s="4"/>
      <c r="Q962" s="4"/>
      <c r="R962" s="4"/>
      <c r="S962" s="4"/>
      <c r="T962" s="12"/>
      <c r="U962" s="13"/>
      <c r="V962" s="5"/>
      <c r="W962" s="5"/>
    </row>
    <row r="963" spans="1:23" x14ac:dyDescent="0.25">
      <c r="A963" s="15"/>
      <c r="B963" s="2"/>
      <c r="C963" s="4"/>
      <c r="D963" s="4"/>
      <c r="E963" s="3"/>
      <c r="F963" s="3"/>
      <c r="G963" s="3"/>
      <c r="H963" s="3"/>
      <c r="I963" s="3"/>
      <c r="J963" s="4"/>
      <c r="K963" s="4"/>
      <c r="L963" s="3"/>
      <c r="M963" s="3"/>
      <c r="N963" s="8"/>
      <c r="O963" s="4"/>
      <c r="P963" s="4"/>
      <c r="Q963" s="4"/>
      <c r="R963" s="4"/>
      <c r="S963" s="4"/>
      <c r="T963" s="12"/>
      <c r="U963" s="13"/>
      <c r="V963" s="5"/>
      <c r="W963" s="5"/>
    </row>
    <row r="964" spans="1:23" x14ac:dyDescent="0.25">
      <c r="A964" s="15"/>
      <c r="B964" s="2"/>
      <c r="C964" s="4"/>
      <c r="D964" s="4"/>
      <c r="E964" s="3"/>
      <c r="F964" s="3"/>
      <c r="G964" s="3"/>
      <c r="H964" s="3"/>
      <c r="I964" s="3"/>
      <c r="J964" s="4"/>
      <c r="K964" s="4"/>
      <c r="L964" s="3"/>
      <c r="M964" s="3"/>
      <c r="N964" s="8"/>
      <c r="O964" s="4"/>
      <c r="P964" s="4"/>
      <c r="Q964" s="4"/>
      <c r="R964" s="4"/>
      <c r="S964" s="4"/>
      <c r="T964" s="12"/>
      <c r="U964" s="13"/>
      <c r="V964" s="5"/>
      <c r="W964" s="5"/>
    </row>
    <row r="965" spans="1:23" x14ac:dyDescent="0.25">
      <c r="A965" s="15"/>
      <c r="B965" s="2"/>
      <c r="C965" s="4"/>
      <c r="D965" s="4"/>
      <c r="E965" s="3"/>
      <c r="F965" s="3"/>
      <c r="G965" s="3"/>
      <c r="H965" s="3"/>
      <c r="I965" s="3"/>
      <c r="J965" s="4"/>
      <c r="K965" s="4"/>
      <c r="L965" s="3"/>
      <c r="M965" s="3"/>
      <c r="N965" s="8"/>
      <c r="O965" s="4"/>
      <c r="P965" s="4"/>
      <c r="Q965" s="4"/>
      <c r="R965" s="4"/>
      <c r="S965" s="4"/>
      <c r="T965" s="12"/>
      <c r="U965" s="13"/>
      <c r="V965" s="5"/>
      <c r="W965" s="5"/>
    </row>
    <row r="966" spans="1:23" x14ac:dyDescent="0.25">
      <c r="A966" s="15"/>
      <c r="B966" s="2"/>
      <c r="C966" s="4"/>
      <c r="D966" s="4"/>
      <c r="E966" s="3"/>
      <c r="F966" s="3"/>
      <c r="G966" s="3"/>
      <c r="H966" s="3"/>
      <c r="I966" s="3"/>
      <c r="J966" s="4"/>
      <c r="K966" s="4"/>
      <c r="L966" s="3"/>
      <c r="M966" s="3"/>
      <c r="N966" s="8"/>
      <c r="O966" s="4"/>
      <c r="P966" s="4"/>
      <c r="Q966" s="4"/>
      <c r="R966" s="4"/>
      <c r="S966" s="4"/>
      <c r="T966" s="12"/>
      <c r="U966" s="13"/>
      <c r="V966" s="5"/>
      <c r="W966" s="5"/>
    </row>
    <row r="967" spans="1:23" x14ac:dyDescent="0.25">
      <c r="A967" s="15"/>
      <c r="B967" s="2"/>
      <c r="C967" s="4"/>
      <c r="D967" s="4"/>
      <c r="E967" s="3"/>
      <c r="F967" s="3"/>
      <c r="G967" s="3"/>
      <c r="H967" s="3"/>
      <c r="I967" s="3"/>
      <c r="J967" s="4"/>
      <c r="K967" s="4"/>
      <c r="L967" s="3"/>
      <c r="M967" s="3"/>
      <c r="N967" s="8"/>
      <c r="O967" s="4"/>
      <c r="P967" s="4"/>
      <c r="Q967" s="4"/>
      <c r="R967" s="4"/>
      <c r="S967" s="4"/>
      <c r="T967" s="12"/>
      <c r="U967" s="13"/>
      <c r="V967" s="5"/>
      <c r="W967" s="5"/>
    </row>
    <row r="968" spans="1:23" x14ac:dyDescent="0.25">
      <c r="A968" s="15"/>
      <c r="B968" s="2"/>
      <c r="C968" s="4"/>
      <c r="D968" s="4"/>
      <c r="E968" s="3"/>
      <c r="F968" s="3"/>
      <c r="G968" s="3"/>
      <c r="H968" s="3"/>
      <c r="I968" s="3"/>
      <c r="J968" s="4"/>
      <c r="K968" s="4"/>
      <c r="L968" s="3"/>
      <c r="M968" s="3"/>
      <c r="N968" s="8"/>
      <c r="O968" s="4"/>
      <c r="P968" s="4"/>
      <c r="Q968" s="4"/>
      <c r="R968" s="4"/>
      <c r="S968" s="4"/>
      <c r="T968" s="12"/>
      <c r="U968" s="13"/>
      <c r="V968" s="5"/>
      <c r="W968" s="5"/>
    </row>
    <row r="969" spans="1:23" x14ac:dyDescent="0.25">
      <c r="A969" s="15"/>
      <c r="B969" s="2"/>
      <c r="C969" s="4"/>
      <c r="D969" s="4"/>
      <c r="E969" s="3"/>
      <c r="F969" s="3"/>
      <c r="G969" s="3"/>
      <c r="H969" s="3"/>
      <c r="I969" s="3"/>
      <c r="J969" s="4"/>
      <c r="K969" s="4"/>
      <c r="L969" s="3"/>
      <c r="M969" s="3"/>
      <c r="N969" s="8"/>
      <c r="O969" s="4"/>
      <c r="P969" s="4"/>
      <c r="Q969" s="4"/>
      <c r="R969" s="4"/>
      <c r="S969" s="4"/>
      <c r="T969" s="12"/>
      <c r="U969" s="13"/>
      <c r="V969" s="5"/>
      <c r="W969" s="5"/>
    </row>
    <row r="970" spans="1:23" x14ac:dyDescent="0.25">
      <c r="A970" s="15"/>
      <c r="B970" s="2"/>
      <c r="C970" s="4"/>
      <c r="D970" s="4"/>
      <c r="E970" s="3"/>
      <c r="F970" s="3"/>
      <c r="G970" s="3"/>
      <c r="H970" s="3"/>
      <c r="I970" s="3"/>
      <c r="J970" s="4"/>
      <c r="K970" s="4"/>
      <c r="L970" s="3"/>
      <c r="M970" s="3"/>
      <c r="N970" s="8"/>
      <c r="O970" s="4"/>
      <c r="P970" s="4"/>
      <c r="Q970" s="4"/>
      <c r="R970" s="4"/>
      <c r="S970" s="4"/>
      <c r="T970" s="12"/>
      <c r="U970" s="13"/>
      <c r="V970" s="5"/>
      <c r="W970" s="5"/>
    </row>
    <row r="971" spans="1:23" x14ac:dyDescent="0.25">
      <c r="A971" s="15"/>
      <c r="B971" s="2"/>
      <c r="C971" s="4"/>
      <c r="D971" s="4"/>
      <c r="E971" s="3"/>
      <c r="F971" s="3"/>
      <c r="G971" s="3"/>
      <c r="H971" s="3"/>
      <c r="I971" s="3"/>
      <c r="J971" s="4"/>
      <c r="K971" s="4"/>
      <c r="L971" s="3"/>
      <c r="M971" s="3"/>
      <c r="N971" s="8"/>
      <c r="O971" s="4"/>
      <c r="P971" s="4"/>
      <c r="Q971" s="4"/>
      <c r="R971" s="4"/>
      <c r="S971" s="4"/>
      <c r="T971" s="12"/>
      <c r="U971" s="13"/>
      <c r="V971" s="5"/>
      <c r="W971" s="5"/>
    </row>
    <row r="972" spans="1:23" x14ac:dyDescent="0.25">
      <c r="A972" s="15"/>
      <c r="B972" s="2"/>
      <c r="C972" s="4"/>
      <c r="D972" s="4"/>
      <c r="E972" s="3"/>
      <c r="F972" s="3"/>
      <c r="G972" s="3"/>
      <c r="H972" s="3"/>
      <c r="I972" s="3"/>
      <c r="J972" s="4"/>
      <c r="K972" s="4"/>
      <c r="L972" s="3"/>
      <c r="M972" s="3"/>
      <c r="N972" s="8"/>
      <c r="O972" s="4"/>
      <c r="P972" s="4"/>
      <c r="Q972" s="4"/>
      <c r="R972" s="4"/>
      <c r="S972" s="4"/>
      <c r="T972" s="12"/>
      <c r="U972" s="13"/>
      <c r="V972" s="5"/>
      <c r="W972" s="5"/>
    </row>
    <row r="973" spans="1:23" x14ac:dyDescent="0.25">
      <c r="A973" s="15"/>
      <c r="B973" s="2"/>
      <c r="C973" s="4"/>
      <c r="D973" s="4"/>
      <c r="E973" s="3"/>
      <c r="F973" s="3"/>
      <c r="G973" s="3"/>
      <c r="H973" s="3"/>
      <c r="I973" s="3"/>
      <c r="J973" s="4"/>
      <c r="K973" s="4"/>
      <c r="L973" s="3"/>
      <c r="M973" s="3"/>
      <c r="N973" s="8"/>
      <c r="O973" s="4"/>
      <c r="P973" s="4"/>
      <c r="Q973" s="4"/>
      <c r="R973" s="4"/>
      <c r="S973" s="4"/>
      <c r="T973" s="12"/>
      <c r="U973" s="13"/>
      <c r="V973" s="5"/>
      <c r="W973" s="5"/>
    </row>
    <row r="974" spans="1:23" x14ac:dyDescent="0.25">
      <c r="A974" s="15"/>
      <c r="B974" s="2"/>
      <c r="C974" s="4"/>
      <c r="D974" s="4"/>
      <c r="E974" s="3"/>
      <c r="F974" s="3"/>
      <c r="G974" s="3"/>
      <c r="H974" s="3"/>
      <c r="I974" s="3"/>
      <c r="J974" s="4"/>
      <c r="K974" s="4"/>
      <c r="L974" s="3"/>
      <c r="M974" s="3"/>
      <c r="N974" s="8"/>
      <c r="O974" s="4"/>
      <c r="P974" s="4"/>
      <c r="Q974" s="4"/>
      <c r="R974" s="4"/>
      <c r="S974" s="4"/>
      <c r="T974" s="12"/>
      <c r="U974" s="13"/>
      <c r="V974" s="5"/>
      <c r="W974" s="5"/>
    </row>
    <row r="975" spans="1:23" x14ac:dyDescent="0.25">
      <c r="A975" s="15"/>
      <c r="B975" s="2"/>
      <c r="C975" s="4"/>
      <c r="D975" s="4"/>
      <c r="E975" s="3"/>
      <c r="F975" s="3"/>
      <c r="G975" s="3"/>
      <c r="H975" s="3"/>
      <c r="I975" s="3"/>
      <c r="J975" s="4"/>
      <c r="K975" s="4"/>
      <c r="L975" s="3"/>
      <c r="M975" s="3"/>
      <c r="N975" s="8"/>
      <c r="O975" s="4"/>
      <c r="P975" s="4"/>
      <c r="Q975" s="4"/>
      <c r="R975" s="4"/>
      <c r="S975" s="4"/>
      <c r="T975" s="12"/>
      <c r="U975" s="13"/>
      <c r="V975" s="5"/>
      <c r="W975" s="5"/>
    </row>
    <row r="976" spans="1:23" x14ac:dyDescent="0.25">
      <c r="A976" s="15"/>
      <c r="B976" s="2"/>
      <c r="C976" s="4"/>
      <c r="D976" s="4"/>
      <c r="E976" s="3"/>
      <c r="F976" s="3"/>
      <c r="G976" s="3"/>
      <c r="H976" s="3"/>
      <c r="I976" s="3"/>
      <c r="J976" s="4"/>
      <c r="K976" s="4"/>
      <c r="L976" s="3"/>
      <c r="M976" s="3"/>
      <c r="N976" s="8"/>
      <c r="O976" s="4"/>
      <c r="P976" s="4"/>
      <c r="Q976" s="4"/>
      <c r="R976" s="4"/>
      <c r="S976" s="4"/>
      <c r="T976" s="12"/>
      <c r="U976" s="13"/>
      <c r="V976" s="5"/>
      <c r="W976" s="5"/>
    </row>
    <row r="977" spans="1:23" x14ac:dyDescent="0.25">
      <c r="A977" s="15"/>
      <c r="B977" s="2"/>
      <c r="C977" s="4"/>
      <c r="D977" s="4"/>
      <c r="E977" s="3"/>
      <c r="F977" s="3"/>
      <c r="G977" s="3"/>
      <c r="H977" s="3"/>
      <c r="I977" s="3"/>
      <c r="J977" s="4"/>
      <c r="K977" s="4"/>
      <c r="L977" s="3"/>
      <c r="M977" s="3"/>
      <c r="N977" s="8"/>
      <c r="O977" s="4"/>
      <c r="P977" s="4"/>
      <c r="Q977" s="4"/>
      <c r="R977" s="4"/>
      <c r="S977" s="4"/>
      <c r="T977" s="12"/>
      <c r="U977" s="13"/>
      <c r="V977" s="5"/>
      <c r="W977" s="5"/>
    </row>
    <row r="978" spans="1:23" x14ac:dyDescent="0.25">
      <c r="A978" s="15"/>
      <c r="B978" s="2"/>
      <c r="C978" s="4"/>
      <c r="D978" s="4"/>
      <c r="E978" s="3"/>
      <c r="F978" s="3"/>
      <c r="G978" s="3"/>
      <c r="H978" s="3"/>
      <c r="I978" s="3"/>
      <c r="J978" s="4"/>
      <c r="K978" s="4"/>
      <c r="L978" s="3"/>
      <c r="M978" s="3"/>
      <c r="N978" s="8"/>
      <c r="O978" s="4"/>
      <c r="P978" s="4"/>
      <c r="Q978" s="4"/>
      <c r="R978" s="4"/>
      <c r="S978" s="4"/>
      <c r="T978" s="12"/>
      <c r="U978" s="13"/>
      <c r="V978" s="5"/>
      <c r="W978" s="5"/>
    </row>
    <row r="979" spans="1:23" x14ac:dyDescent="0.25">
      <c r="A979" s="15"/>
      <c r="B979" s="2"/>
      <c r="C979" s="4"/>
      <c r="D979" s="4"/>
      <c r="E979" s="3"/>
      <c r="F979" s="3"/>
      <c r="G979" s="3"/>
      <c r="H979" s="3"/>
      <c r="I979" s="3"/>
      <c r="J979" s="4"/>
      <c r="K979" s="4"/>
      <c r="L979" s="3"/>
      <c r="M979" s="3"/>
      <c r="N979" s="8"/>
      <c r="O979" s="4"/>
      <c r="P979" s="4"/>
      <c r="Q979" s="4"/>
      <c r="R979" s="4"/>
      <c r="S979" s="4"/>
      <c r="T979" s="12"/>
      <c r="U979" s="13"/>
      <c r="V979" s="5"/>
      <c r="W979" s="5"/>
    </row>
    <row r="980" spans="1:23" x14ac:dyDescent="0.25">
      <c r="A980" s="15"/>
      <c r="B980" s="2"/>
      <c r="C980" s="4"/>
      <c r="D980" s="4"/>
      <c r="E980" s="3"/>
      <c r="F980" s="3"/>
      <c r="G980" s="3"/>
      <c r="H980" s="3"/>
      <c r="I980" s="3"/>
      <c r="J980" s="4"/>
      <c r="K980" s="4"/>
      <c r="L980" s="3"/>
      <c r="M980" s="3"/>
      <c r="N980" s="8"/>
      <c r="O980" s="4"/>
      <c r="P980" s="4"/>
      <c r="Q980" s="4"/>
      <c r="R980" s="4"/>
      <c r="S980" s="4"/>
      <c r="T980" s="12"/>
      <c r="U980" s="13"/>
      <c r="V980" s="5"/>
      <c r="W980" s="5"/>
    </row>
    <row r="981" spans="1:23" x14ac:dyDescent="0.25">
      <c r="A981" s="15"/>
      <c r="B981" s="2"/>
      <c r="C981" s="4"/>
      <c r="D981" s="4"/>
      <c r="E981" s="3"/>
      <c r="F981" s="3"/>
      <c r="G981" s="3"/>
      <c r="H981" s="3"/>
      <c r="I981" s="3"/>
      <c r="J981" s="4"/>
      <c r="K981" s="4"/>
      <c r="L981" s="3"/>
      <c r="M981" s="3"/>
      <c r="N981" s="8"/>
      <c r="O981" s="4"/>
      <c r="P981" s="4"/>
      <c r="Q981" s="4"/>
      <c r="R981" s="4"/>
      <c r="S981" s="4"/>
      <c r="T981" s="12"/>
      <c r="U981" s="13"/>
      <c r="V981" s="5"/>
      <c r="W981" s="5"/>
    </row>
    <row r="982" spans="1:23" x14ac:dyDescent="0.25">
      <c r="A982" s="15"/>
      <c r="B982" s="2"/>
      <c r="C982" s="4"/>
      <c r="D982" s="4"/>
      <c r="E982" s="3"/>
      <c r="F982" s="3"/>
      <c r="G982" s="3"/>
      <c r="H982" s="3"/>
      <c r="I982" s="3"/>
      <c r="J982" s="4"/>
      <c r="K982" s="4"/>
      <c r="L982" s="3"/>
      <c r="M982" s="3"/>
      <c r="N982" s="8"/>
      <c r="O982" s="4"/>
      <c r="P982" s="4"/>
      <c r="Q982" s="4"/>
      <c r="R982" s="4"/>
      <c r="S982" s="4"/>
      <c r="T982" s="12"/>
      <c r="U982" s="13"/>
      <c r="V982" s="5"/>
      <c r="W982" s="5"/>
    </row>
    <row r="983" spans="1:23" x14ac:dyDescent="0.25">
      <c r="A983" s="15"/>
      <c r="B983" s="2"/>
      <c r="C983" s="4"/>
      <c r="D983" s="4"/>
      <c r="E983" s="3"/>
      <c r="F983" s="3"/>
      <c r="G983" s="3"/>
      <c r="H983" s="3"/>
      <c r="I983" s="3"/>
      <c r="J983" s="4"/>
      <c r="K983" s="4"/>
      <c r="L983" s="3"/>
      <c r="M983" s="3"/>
      <c r="N983" s="8"/>
      <c r="O983" s="4"/>
      <c r="P983" s="4"/>
      <c r="Q983" s="4"/>
      <c r="R983" s="4"/>
      <c r="S983" s="4"/>
      <c r="T983" s="12"/>
      <c r="U983" s="13"/>
      <c r="V983" s="5"/>
      <c r="W983" s="5"/>
    </row>
    <row r="984" spans="1:23" x14ac:dyDescent="0.25">
      <c r="A984" s="15"/>
      <c r="B984" s="2"/>
      <c r="C984" s="4"/>
      <c r="D984" s="4"/>
      <c r="E984" s="3"/>
      <c r="F984" s="3"/>
      <c r="G984" s="3"/>
      <c r="H984" s="3"/>
      <c r="I984" s="3"/>
      <c r="J984" s="4"/>
      <c r="K984" s="4"/>
      <c r="L984" s="3"/>
      <c r="M984" s="3"/>
      <c r="N984" s="8"/>
      <c r="O984" s="4"/>
      <c r="P984" s="4"/>
      <c r="Q984" s="4"/>
      <c r="R984" s="4"/>
      <c r="S984" s="4"/>
      <c r="T984" s="12"/>
      <c r="U984" s="13"/>
      <c r="V984" s="5"/>
      <c r="W984" s="5"/>
    </row>
    <row r="985" spans="1:23" x14ac:dyDescent="0.25">
      <c r="A985" s="15"/>
      <c r="B985" s="2"/>
      <c r="C985" s="4"/>
      <c r="D985" s="4"/>
      <c r="E985" s="3"/>
      <c r="F985" s="3"/>
      <c r="G985" s="3"/>
      <c r="H985" s="3"/>
      <c r="I985" s="3"/>
      <c r="J985" s="4"/>
      <c r="K985" s="4"/>
      <c r="L985" s="3"/>
      <c r="M985" s="3"/>
      <c r="N985" s="8"/>
      <c r="O985" s="4"/>
      <c r="P985" s="4"/>
      <c r="Q985" s="4"/>
      <c r="R985" s="4"/>
      <c r="S985" s="4"/>
      <c r="T985" s="12"/>
      <c r="U985" s="13"/>
      <c r="V985" s="5"/>
      <c r="W985" s="5"/>
    </row>
    <row r="986" spans="1:23" x14ac:dyDescent="0.25">
      <c r="A986" s="15"/>
      <c r="B986" s="2"/>
      <c r="C986" s="4"/>
      <c r="D986" s="4"/>
      <c r="E986" s="3"/>
      <c r="F986" s="3"/>
      <c r="G986" s="3"/>
      <c r="H986" s="3"/>
      <c r="I986" s="3"/>
      <c r="J986" s="4"/>
      <c r="K986" s="4"/>
      <c r="L986" s="3"/>
      <c r="M986" s="3"/>
      <c r="N986" s="8"/>
      <c r="O986" s="4"/>
      <c r="P986" s="4"/>
      <c r="Q986" s="4"/>
      <c r="R986" s="4"/>
      <c r="S986" s="4"/>
      <c r="T986" s="12"/>
      <c r="U986" s="13"/>
      <c r="V986" s="5"/>
      <c r="W986" s="5"/>
    </row>
    <row r="987" spans="1:23" x14ac:dyDescent="0.25">
      <c r="A987" s="15"/>
      <c r="B987" s="2"/>
      <c r="C987" s="4"/>
      <c r="D987" s="4"/>
      <c r="E987" s="3"/>
      <c r="F987" s="3"/>
      <c r="G987" s="3"/>
      <c r="H987" s="3"/>
      <c r="I987" s="3"/>
      <c r="J987" s="4"/>
      <c r="K987" s="4"/>
      <c r="L987" s="3"/>
      <c r="M987" s="3"/>
      <c r="N987" s="8"/>
      <c r="O987" s="4"/>
      <c r="P987" s="4"/>
      <c r="Q987" s="4"/>
      <c r="R987" s="4"/>
      <c r="S987" s="4"/>
      <c r="T987" s="12"/>
      <c r="U987" s="13"/>
      <c r="V987" s="5"/>
      <c r="W987" s="5"/>
    </row>
    <row r="988" spans="1:23" x14ac:dyDescent="0.25">
      <c r="A988" s="15"/>
      <c r="B988" s="2"/>
      <c r="C988" s="4"/>
      <c r="D988" s="4"/>
      <c r="E988" s="3"/>
      <c r="F988" s="3"/>
      <c r="G988" s="3"/>
      <c r="H988" s="3"/>
      <c r="I988" s="3"/>
      <c r="J988" s="4"/>
      <c r="K988" s="4"/>
      <c r="L988" s="3"/>
      <c r="M988" s="3"/>
      <c r="N988" s="8"/>
      <c r="O988" s="4"/>
      <c r="P988" s="4"/>
      <c r="Q988" s="4"/>
      <c r="R988" s="4"/>
      <c r="S988" s="4"/>
      <c r="T988" s="12"/>
      <c r="U988" s="13"/>
      <c r="V988" s="5"/>
      <c r="W988" s="5"/>
    </row>
    <row r="989" spans="1:23" x14ac:dyDescent="0.25">
      <c r="A989" s="15"/>
      <c r="B989" s="2"/>
      <c r="C989" s="4"/>
      <c r="D989" s="4"/>
      <c r="E989" s="3"/>
      <c r="F989" s="3"/>
      <c r="G989" s="3"/>
      <c r="H989" s="3"/>
      <c r="I989" s="3"/>
      <c r="J989" s="4"/>
      <c r="K989" s="4"/>
      <c r="L989" s="3"/>
      <c r="M989" s="3"/>
      <c r="N989" s="8"/>
      <c r="O989" s="4"/>
      <c r="P989" s="4"/>
      <c r="Q989" s="4"/>
      <c r="R989" s="4"/>
      <c r="S989" s="4"/>
      <c r="T989" s="12"/>
      <c r="U989" s="13"/>
      <c r="V989" s="5"/>
      <c r="W989" s="5"/>
    </row>
    <row r="990" spans="1:23" x14ac:dyDescent="0.25">
      <c r="A990" s="15"/>
      <c r="B990" s="2"/>
      <c r="C990" s="4"/>
      <c r="D990" s="4"/>
      <c r="E990" s="3"/>
      <c r="F990" s="3"/>
      <c r="G990" s="3"/>
      <c r="H990" s="3"/>
      <c r="I990" s="3"/>
      <c r="J990" s="4"/>
      <c r="K990" s="4"/>
      <c r="L990" s="3"/>
      <c r="M990" s="3"/>
      <c r="N990" s="8"/>
      <c r="O990" s="4"/>
      <c r="P990" s="4"/>
      <c r="Q990" s="4"/>
      <c r="R990" s="4"/>
      <c r="S990" s="4"/>
      <c r="T990" s="12"/>
      <c r="U990" s="13"/>
      <c r="V990" s="5"/>
      <c r="W990" s="5"/>
    </row>
    <row r="991" spans="1:23" x14ac:dyDescent="0.25">
      <c r="A991" s="15"/>
      <c r="B991" s="2"/>
      <c r="C991" s="4"/>
      <c r="D991" s="4"/>
      <c r="E991" s="3"/>
      <c r="F991" s="3"/>
      <c r="G991" s="3"/>
      <c r="H991" s="3"/>
      <c r="I991" s="3"/>
      <c r="J991" s="4"/>
      <c r="K991" s="4"/>
      <c r="L991" s="3"/>
      <c r="M991" s="3"/>
      <c r="N991" s="8"/>
      <c r="O991" s="4"/>
      <c r="P991" s="4"/>
      <c r="Q991" s="4"/>
      <c r="R991" s="4"/>
      <c r="S991" s="4"/>
      <c r="T991" s="12"/>
      <c r="U991" s="13"/>
      <c r="V991" s="5"/>
      <c r="W991" s="5"/>
    </row>
    <row r="992" spans="1:23" x14ac:dyDescent="0.25">
      <c r="A992" s="15"/>
      <c r="B992" s="2"/>
      <c r="C992" s="4"/>
      <c r="D992" s="4"/>
      <c r="E992" s="3"/>
      <c r="F992" s="3"/>
      <c r="G992" s="3"/>
      <c r="H992" s="3"/>
      <c r="I992" s="3"/>
      <c r="J992" s="4"/>
      <c r="K992" s="4"/>
      <c r="L992" s="3"/>
      <c r="M992" s="3"/>
      <c r="N992" s="8"/>
      <c r="O992" s="4"/>
      <c r="P992" s="4"/>
      <c r="Q992" s="4"/>
      <c r="R992" s="4"/>
      <c r="S992" s="4"/>
      <c r="T992" s="12"/>
      <c r="U992" s="13"/>
      <c r="V992" s="5"/>
      <c r="W992" s="5"/>
    </row>
    <row r="993" spans="1:23" x14ac:dyDescent="0.25">
      <c r="A993" s="15"/>
      <c r="B993" s="2"/>
      <c r="C993" s="4"/>
      <c r="D993" s="4"/>
      <c r="E993" s="3"/>
      <c r="F993" s="3"/>
      <c r="G993" s="3"/>
      <c r="H993" s="3"/>
      <c r="I993" s="3"/>
      <c r="J993" s="4"/>
      <c r="K993" s="4"/>
      <c r="L993" s="3"/>
      <c r="M993" s="3"/>
      <c r="N993" s="8"/>
      <c r="O993" s="4"/>
      <c r="P993" s="4"/>
      <c r="Q993" s="4"/>
      <c r="R993" s="4"/>
      <c r="S993" s="4"/>
      <c r="T993" s="12"/>
      <c r="U993" s="13"/>
      <c r="V993" s="5"/>
      <c r="W993" s="5"/>
    </row>
    <row r="994" spans="1:23" x14ac:dyDescent="0.25">
      <c r="A994" s="15"/>
      <c r="B994" s="2"/>
      <c r="C994" s="4"/>
      <c r="D994" s="4"/>
      <c r="E994" s="3"/>
      <c r="F994" s="3"/>
      <c r="G994" s="3"/>
      <c r="H994" s="3"/>
      <c r="I994" s="3"/>
      <c r="J994" s="4"/>
      <c r="K994" s="4"/>
      <c r="L994" s="3"/>
      <c r="M994" s="3"/>
      <c r="N994" s="8"/>
      <c r="O994" s="4"/>
      <c r="P994" s="4"/>
      <c r="Q994" s="4"/>
      <c r="R994" s="4"/>
      <c r="S994" s="4"/>
      <c r="T994" s="12"/>
      <c r="U994" s="13"/>
      <c r="V994" s="5"/>
      <c r="W994" s="5"/>
    </row>
    <row r="995" spans="1:23" x14ac:dyDescent="0.25">
      <c r="A995" s="15"/>
      <c r="B995" s="2"/>
      <c r="C995" s="4"/>
      <c r="D995" s="4"/>
      <c r="E995" s="3"/>
      <c r="F995" s="3"/>
      <c r="G995" s="3"/>
      <c r="H995" s="3"/>
      <c r="I995" s="3"/>
      <c r="J995" s="4"/>
      <c r="K995" s="4"/>
      <c r="L995" s="3"/>
      <c r="M995" s="3"/>
      <c r="N995" s="8"/>
      <c r="O995" s="4"/>
      <c r="P995" s="4"/>
      <c r="Q995" s="4"/>
      <c r="R995" s="4"/>
      <c r="S995" s="4"/>
      <c r="T995" s="12"/>
      <c r="U995" s="13"/>
      <c r="V995" s="5"/>
      <c r="W995" s="5"/>
    </row>
    <row r="996" spans="1:23" x14ac:dyDescent="0.25">
      <c r="A996" s="15"/>
      <c r="B996" s="2"/>
      <c r="C996" s="4"/>
      <c r="D996" s="4"/>
      <c r="E996" s="3"/>
      <c r="F996" s="3"/>
      <c r="G996" s="3"/>
      <c r="H996" s="3"/>
      <c r="I996" s="3"/>
      <c r="J996" s="4"/>
      <c r="K996" s="4"/>
      <c r="L996" s="3"/>
      <c r="M996" s="3"/>
      <c r="N996" s="8"/>
      <c r="O996" s="4"/>
      <c r="P996" s="4"/>
      <c r="Q996" s="4"/>
      <c r="R996" s="4"/>
      <c r="S996" s="4"/>
      <c r="T996" s="12"/>
      <c r="U996" s="13"/>
      <c r="V996" s="5"/>
      <c r="W996" s="5"/>
    </row>
    <row r="997" spans="1:23" x14ac:dyDescent="0.25">
      <c r="A997" s="15"/>
      <c r="B997" s="2"/>
      <c r="C997" s="4"/>
      <c r="D997" s="4"/>
      <c r="E997" s="3"/>
      <c r="F997" s="3"/>
      <c r="G997" s="3"/>
      <c r="H997" s="3"/>
      <c r="I997" s="3"/>
      <c r="J997" s="4"/>
      <c r="K997" s="4"/>
      <c r="L997" s="3"/>
      <c r="M997" s="3"/>
      <c r="N997" s="8"/>
      <c r="O997" s="4"/>
      <c r="P997" s="4"/>
      <c r="Q997" s="4"/>
      <c r="R997" s="4"/>
      <c r="S997" s="4"/>
      <c r="T997" s="12"/>
      <c r="U997" s="13"/>
      <c r="V997" s="5"/>
      <c r="W997" s="5"/>
    </row>
    <row r="998" spans="1:23" x14ac:dyDescent="0.25">
      <c r="A998" s="15"/>
      <c r="B998" s="2"/>
      <c r="C998" s="4"/>
      <c r="D998" s="4"/>
      <c r="E998" s="3"/>
      <c r="F998" s="3"/>
      <c r="G998" s="3"/>
      <c r="H998" s="3"/>
      <c r="I998" s="3"/>
      <c r="J998" s="4"/>
      <c r="K998" s="4"/>
      <c r="L998" s="3"/>
      <c r="M998" s="3"/>
      <c r="N998" s="8"/>
      <c r="O998" s="4"/>
      <c r="P998" s="4"/>
      <c r="Q998" s="4"/>
      <c r="R998" s="4"/>
      <c r="S998" s="4"/>
      <c r="T998" s="12"/>
      <c r="U998" s="13"/>
      <c r="V998" s="5"/>
      <c r="W998" s="5"/>
    </row>
    <row r="999" spans="1:23" x14ac:dyDescent="0.25">
      <c r="A999" s="15"/>
      <c r="B999" s="2"/>
      <c r="C999" s="4"/>
      <c r="D999" s="4"/>
      <c r="E999" s="3"/>
      <c r="F999" s="3"/>
      <c r="G999" s="3"/>
      <c r="H999" s="3"/>
      <c r="I999" s="3"/>
      <c r="J999" s="4"/>
      <c r="K999" s="4"/>
      <c r="L999" s="3"/>
      <c r="M999" s="3"/>
      <c r="N999" s="8"/>
      <c r="O999" s="4"/>
      <c r="P999" s="4"/>
      <c r="Q999" s="4"/>
      <c r="R999" s="4"/>
      <c r="S999" s="4"/>
      <c r="T999" s="12"/>
      <c r="U999" s="13"/>
      <c r="V999" s="5"/>
      <c r="W999" s="5"/>
    </row>
    <row r="1000" spans="1:23" x14ac:dyDescent="0.25">
      <c r="A1000" s="15"/>
      <c r="B1000" s="2"/>
      <c r="C1000" s="4"/>
      <c r="D1000" s="4"/>
      <c r="E1000" s="3"/>
      <c r="F1000" s="3"/>
      <c r="G1000" s="3"/>
      <c r="H1000" s="3"/>
      <c r="I1000" s="3"/>
      <c r="J1000" s="4"/>
      <c r="K1000" s="4"/>
      <c r="L1000" s="3"/>
      <c r="M1000" s="3"/>
      <c r="N1000" s="8"/>
      <c r="O1000" s="4"/>
      <c r="P1000" s="4"/>
      <c r="Q1000" s="4"/>
      <c r="R1000" s="4"/>
      <c r="S1000" s="4"/>
      <c r="T1000" s="12"/>
      <c r="U1000" s="13"/>
      <c r="V1000" s="5"/>
      <c r="W1000" s="5"/>
    </row>
    <row r="1001" spans="1:23" x14ac:dyDescent="0.25">
      <c r="A1001" s="15"/>
      <c r="B1001" s="2"/>
      <c r="C1001" s="4"/>
      <c r="D1001" s="4"/>
      <c r="E1001" s="3"/>
      <c r="F1001" s="3"/>
      <c r="G1001" s="3"/>
      <c r="H1001" s="3"/>
      <c r="I1001" s="3"/>
      <c r="J1001" s="4"/>
      <c r="K1001" s="4"/>
      <c r="L1001" s="3"/>
      <c r="M1001" s="3"/>
      <c r="N1001" s="8"/>
      <c r="O1001" s="4"/>
      <c r="P1001" s="4"/>
      <c r="Q1001" s="4"/>
      <c r="R1001" s="4"/>
      <c r="S1001" s="4"/>
      <c r="T1001" s="12"/>
      <c r="U1001" s="13"/>
      <c r="V1001" s="5"/>
      <c r="W1001" s="5"/>
    </row>
    <row r="1002" spans="1:23" x14ac:dyDescent="0.25">
      <c r="A1002" s="15"/>
      <c r="B1002" s="2"/>
      <c r="C1002" s="4"/>
      <c r="D1002" s="4"/>
      <c r="E1002" s="3"/>
      <c r="F1002" s="3"/>
      <c r="G1002" s="3"/>
      <c r="H1002" s="3"/>
      <c r="I1002" s="3"/>
      <c r="J1002" s="4"/>
      <c r="K1002" s="4"/>
      <c r="L1002" s="3"/>
      <c r="M1002" s="3"/>
      <c r="N1002" s="8"/>
      <c r="O1002" s="4"/>
      <c r="P1002" s="4"/>
      <c r="Q1002" s="4"/>
      <c r="R1002" s="4"/>
      <c r="S1002" s="4"/>
      <c r="T1002" s="12"/>
      <c r="U1002" s="13"/>
      <c r="V1002" s="5"/>
      <c r="W1002" s="5"/>
    </row>
    <row r="1003" spans="1:23" x14ac:dyDescent="0.25">
      <c r="A1003" s="15"/>
      <c r="B1003" s="2"/>
      <c r="C1003" s="4"/>
      <c r="D1003" s="4"/>
      <c r="E1003" s="3"/>
      <c r="F1003" s="3"/>
      <c r="G1003" s="3"/>
      <c r="H1003" s="3"/>
      <c r="I1003" s="3"/>
      <c r="J1003" s="4"/>
      <c r="K1003" s="4"/>
      <c r="L1003" s="3"/>
      <c r="M1003" s="3"/>
      <c r="N1003" s="8"/>
      <c r="O1003" s="4"/>
      <c r="P1003" s="4"/>
      <c r="Q1003" s="4"/>
      <c r="R1003" s="4"/>
      <c r="S1003" s="4"/>
      <c r="T1003" s="12"/>
      <c r="U1003" s="13"/>
      <c r="V1003" s="5"/>
      <c r="W1003" s="5"/>
    </row>
    <row r="1004" spans="1:23" x14ac:dyDescent="0.25">
      <c r="A1004" s="15"/>
      <c r="B1004" s="2"/>
      <c r="C1004" s="4"/>
      <c r="D1004" s="4"/>
      <c r="E1004" s="3"/>
      <c r="F1004" s="3"/>
      <c r="G1004" s="3"/>
      <c r="H1004" s="3"/>
      <c r="I1004" s="3"/>
      <c r="J1004" s="4"/>
      <c r="K1004" s="4"/>
      <c r="L1004" s="3"/>
      <c r="M1004" s="3"/>
      <c r="N1004" s="8"/>
      <c r="O1004" s="4"/>
      <c r="P1004" s="4"/>
      <c r="Q1004" s="4"/>
      <c r="R1004" s="4"/>
      <c r="S1004" s="4"/>
      <c r="T1004" s="12"/>
      <c r="U1004" s="13"/>
      <c r="V1004" s="5"/>
      <c r="W1004" s="5"/>
    </row>
    <row r="1005" spans="1:23" x14ac:dyDescent="0.25">
      <c r="A1005" s="15"/>
      <c r="B1005" s="2"/>
      <c r="C1005" s="4"/>
      <c r="D1005" s="4"/>
      <c r="E1005" s="3"/>
      <c r="F1005" s="3"/>
      <c r="G1005" s="3"/>
      <c r="H1005" s="3"/>
      <c r="I1005" s="3"/>
      <c r="J1005" s="4"/>
      <c r="K1005" s="4"/>
      <c r="L1005" s="3"/>
      <c r="M1005" s="3"/>
      <c r="N1005" s="8"/>
      <c r="O1005" s="4"/>
      <c r="P1005" s="4"/>
      <c r="Q1005" s="4"/>
      <c r="R1005" s="4"/>
      <c r="S1005" s="4"/>
      <c r="T1005" s="12"/>
      <c r="U1005" s="13"/>
      <c r="V1005" s="5"/>
      <c r="W1005" s="5"/>
    </row>
    <row r="1006" spans="1:23" x14ac:dyDescent="0.25">
      <c r="A1006" s="15"/>
      <c r="B1006" s="2"/>
      <c r="C1006" s="4"/>
      <c r="D1006" s="4"/>
      <c r="E1006" s="3"/>
      <c r="F1006" s="3"/>
      <c r="G1006" s="3"/>
      <c r="H1006" s="3"/>
      <c r="I1006" s="3"/>
      <c r="J1006" s="4"/>
      <c r="K1006" s="4"/>
      <c r="L1006" s="3"/>
      <c r="M1006" s="3"/>
      <c r="N1006" s="8"/>
      <c r="O1006" s="4"/>
      <c r="P1006" s="4"/>
      <c r="Q1006" s="4"/>
      <c r="R1006" s="4"/>
      <c r="S1006" s="4"/>
      <c r="T1006" s="12"/>
      <c r="U1006" s="13"/>
      <c r="V1006" s="5"/>
      <c r="W1006" s="5"/>
    </row>
    <row r="1007" spans="1:23" x14ac:dyDescent="0.25">
      <c r="A1007" s="15"/>
      <c r="B1007" s="2"/>
      <c r="C1007" s="4"/>
      <c r="D1007" s="4"/>
      <c r="E1007" s="3"/>
      <c r="F1007" s="3"/>
      <c r="G1007" s="3"/>
      <c r="H1007" s="3"/>
      <c r="I1007" s="3"/>
      <c r="J1007" s="4"/>
      <c r="K1007" s="4"/>
      <c r="L1007" s="3"/>
      <c r="M1007" s="3"/>
      <c r="N1007" s="8"/>
      <c r="O1007" s="4"/>
      <c r="P1007" s="4"/>
      <c r="Q1007" s="4"/>
      <c r="R1007" s="4"/>
      <c r="S1007" s="4"/>
      <c r="T1007" s="12"/>
      <c r="U1007" s="13"/>
      <c r="V1007" s="5"/>
      <c r="W1007" s="5"/>
    </row>
    <row r="1008" spans="1:23" x14ac:dyDescent="0.25">
      <c r="A1008" s="15"/>
      <c r="B1008" s="2"/>
      <c r="C1008" s="4"/>
      <c r="D1008" s="4"/>
      <c r="E1008" s="3"/>
      <c r="F1008" s="3"/>
      <c r="G1008" s="3"/>
      <c r="H1008" s="3"/>
      <c r="I1008" s="3"/>
      <c r="J1008" s="4"/>
      <c r="K1008" s="4"/>
      <c r="L1008" s="3"/>
      <c r="M1008" s="3"/>
      <c r="N1008" s="8"/>
      <c r="O1008" s="4"/>
      <c r="P1008" s="4"/>
      <c r="Q1008" s="4"/>
      <c r="R1008" s="4"/>
      <c r="S1008" s="4"/>
      <c r="T1008" s="12"/>
      <c r="U1008" s="13"/>
      <c r="V1008" s="5"/>
      <c r="W1008" s="5"/>
    </row>
    <row r="1009" spans="1:23" x14ac:dyDescent="0.25">
      <c r="A1009" s="15"/>
      <c r="B1009" s="2"/>
      <c r="C1009" s="4"/>
      <c r="D1009" s="4"/>
      <c r="E1009" s="3"/>
      <c r="F1009" s="3"/>
      <c r="G1009" s="3"/>
      <c r="H1009" s="3"/>
      <c r="I1009" s="3"/>
      <c r="J1009" s="4"/>
      <c r="K1009" s="4"/>
      <c r="L1009" s="3"/>
      <c r="M1009" s="3"/>
      <c r="N1009" s="8"/>
      <c r="O1009" s="4"/>
      <c r="P1009" s="4"/>
      <c r="Q1009" s="4"/>
      <c r="R1009" s="4"/>
      <c r="S1009" s="4"/>
      <c r="T1009" s="12"/>
      <c r="U1009" s="13"/>
      <c r="V1009" s="5"/>
      <c r="W1009" s="5"/>
    </row>
    <row r="1010" spans="1:23" x14ac:dyDescent="0.25">
      <c r="A1010" s="15"/>
      <c r="B1010" s="2"/>
      <c r="C1010" s="4"/>
      <c r="D1010" s="4"/>
      <c r="E1010" s="3"/>
      <c r="F1010" s="3"/>
      <c r="G1010" s="3"/>
      <c r="H1010" s="3"/>
      <c r="I1010" s="3"/>
      <c r="J1010" s="4"/>
      <c r="K1010" s="4"/>
      <c r="L1010" s="3"/>
      <c r="M1010" s="3"/>
      <c r="N1010" s="8"/>
      <c r="O1010" s="4"/>
      <c r="P1010" s="4"/>
      <c r="Q1010" s="4"/>
      <c r="R1010" s="4"/>
      <c r="S1010" s="4"/>
      <c r="T1010" s="12"/>
      <c r="U1010" s="13"/>
      <c r="V1010" s="5"/>
      <c r="W1010" s="5"/>
    </row>
    <row r="1011" spans="1:23" x14ac:dyDescent="0.25">
      <c r="A1011" s="15"/>
      <c r="B1011" s="2"/>
      <c r="C1011" s="4"/>
      <c r="D1011" s="4"/>
      <c r="E1011" s="3"/>
      <c r="F1011" s="3"/>
      <c r="G1011" s="3"/>
      <c r="H1011" s="3"/>
      <c r="I1011" s="3"/>
      <c r="J1011" s="4"/>
      <c r="K1011" s="4"/>
      <c r="L1011" s="3"/>
      <c r="M1011" s="3"/>
      <c r="N1011" s="8"/>
      <c r="O1011" s="4"/>
      <c r="P1011" s="4"/>
      <c r="Q1011" s="4"/>
      <c r="R1011" s="4"/>
      <c r="S1011" s="4"/>
      <c r="T1011" s="12"/>
      <c r="U1011" s="13"/>
      <c r="V1011" s="5"/>
      <c r="W1011" s="5"/>
    </row>
    <row r="1012" spans="1:23" x14ac:dyDescent="0.25">
      <c r="A1012" s="15"/>
      <c r="B1012" s="2"/>
      <c r="C1012" s="4"/>
      <c r="D1012" s="4"/>
      <c r="E1012" s="3"/>
      <c r="F1012" s="3"/>
      <c r="G1012" s="3"/>
      <c r="H1012" s="3"/>
      <c r="I1012" s="3"/>
      <c r="J1012" s="4"/>
      <c r="K1012" s="4"/>
      <c r="L1012" s="3"/>
      <c r="M1012" s="3"/>
      <c r="N1012" s="8"/>
      <c r="O1012" s="4"/>
      <c r="P1012" s="4"/>
      <c r="Q1012" s="4"/>
      <c r="R1012" s="4"/>
      <c r="S1012" s="4"/>
      <c r="T1012" s="12"/>
      <c r="U1012" s="13"/>
      <c r="V1012" s="5"/>
      <c r="W1012" s="5"/>
    </row>
    <row r="1013" spans="1:23" x14ac:dyDescent="0.25">
      <c r="A1013" s="15"/>
      <c r="B1013" s="2"/>
      <c r="C1013" s="4"/>
      <c r="D1013" s="4"/>
      <c r="E1013" s="3"/>
      <c r="F1013" s="3"/>
      <c r="G1013" s="3"/>
      <c r="H1013" s="3"/>
      <c r="I1013" s="3"/>
      <c r="J1013" s="4"/>
      <c r="K1013" s="4"/>
      <c r="L1013" s="3"/>
      <c r="M1013" s="3"/>
      <c r="N1013" s="8"/>
      <c r="O1013" s="4"/>
      <c r="P1013" s="4"/>
      <c r="Q1013" s="4"/>
      <c r="R1013" s="4"/>
      <c r="S1013" s="4"/>
      <c r="T1013" s="12"/>
      <c r="U1013" s="13"/>
      <c r="V1013" s="5"/>
      <c r="W1013" s="5"/>
    </row>
    <row r="1014" spans="1:23" x14ac:dyDescent="0.25">
      <c r="A1014" s="15"/>
      <c r="B1014" s="2"/>
      <c r="C1014" s="4"/>
      <c r="D1014" s="4"/>
      <c r="E1014" s="3"/>
      <c r="F1014" s="3"/>
      <c r="G1014" s="3"/>
      <c r="H1014" s="3"/>
      <c r="I1014" s="3"/>
      <c r="J1014" s="4"/>
      <c r="K1014" s="4"/>
      <c r="L1014" s="3"/>
      <c r="M1014" s="3"/>
      <c r="N1014" s="8"/>
      <c r="O1014" s="4"/>
      <c r="P1014" s="4"/>
      <c r="Q1014" s="4"/>
      <c r="R1014" s="4"/>
      <c r="S1014" s="4"/>
      <c r="T1014" s="12"/>
      <c r="U1014" s="13"/>
      <c r="V1014" s="5"/>
      <c r="W1014" s="5"/>
    </row>
    <row r="1015" spans="1:23" x14ac:dyDescent="0.25">
      <c r="A1015" s="15"/>
      <c r="B1015" s="2"/>
      <c r="C1015" s="4"/>
      <c r="D1015" s="4"/>
      <c r="E1015" s="3"/>
      <c r="F1015" s="3"/>
      <c r="G1015" s="3"/>
      <c r="H1015" s="3"/>
      <c r="I1015" s="3"/>
      <c r="J1015" s="4"/>
      <c r="K1015" s="4"/>
      <c r="L1015" s="3"/>
      <c r="M1015" s="3"/>
      <c r="N1015" s="8"/>
      <c r="O1015" s="4"/>
      <c r="P1015" s="4"/>
      <c r="Q1015" s="4"/>
      <c r="R1015" s="4"/>
      <c r="S1015" s="4"/>
      <c r="T1015" s="12"/>
      <c r="U1015" s="13"/>
      <c r="V1015" s="5"/>
      <c r="W1015" s="5"/>
    </row>
    <row r="1016" spans="1:23" x14ac:dyDescent="0.25">
      <c r="A1016" s="15"/>
      <c r="B1016" s="2"/>
      <c r="C1016" s="4"/>
      <c r="D1016" s="4"/>
      <c r="E1016" s="3"/>
      <c r="F1016" s="3"/>
      <c r="G1016" s="3"/>
      <c r="H1016" s="3"/>
      <c r="I1016" s="3"/>
      <c r="J1016" s="4"/>
      <c r="K1016" s="4"/>
      <c r="L1016" s="3"/>
      <c r="M1016" s="3"/>
      <c r="N1016" s="8"/>
      <c r="O1016" s="4"/>
      <c r="P1016" s="4"/>
      <c r="Q1016" s="4"/>
      <c r="R1016" s="4"/>
      <c r="S1016" s="4"/>
      <c r="T1016" s="12"/>
      <c r="U1016" s="13"/>
      <c r="V1016" s="5"/>
      <c r="W1016" s="5"/>
    </row>
    <row r="1017" spans="1:23" x14ac:dyDescent="0.25">
      <c r="A1017" s="15"/>
      <c r="B1017" s="2"/>
      <c r="C1017" s="4"/>
      <c r="D1017" s="4"/>
      <c r="E1017" s="3"/>
      <c r="F1017" s="3"/>
      <c r="G1017" s="3"/>
      <c r="H1017" s="3"/>
      <c r="I1017" s="3"/>
      <c r="J1017" s="4"/>
      <c r="K1017" s="4"/>
      <c r="L1017" s="3"/>
      <c r="M1017" s="3"/>
      <c r="N1017" s="8"/>
      <c r="O1017" s="4"/>
      <c r="P1017" s="4"/>
      <c r="Q1017" s="4"/>
      <c r="R1017" s="4"/>
      <c r="S1017" s="4"/>
      <c r="T1017" s="12"/>
      <c r="U1017" s="13"/>
      <c r="V1017" s="5"/>
      <c r="W1017" s="5"/>
    </row>
    <row r="1018" spans="1:23" x14ac:dyDescent="0.25">
      <c r="A1018" s="15"/>
      <c r="B1018" s="2"/>
      <c r="C1018" s="4"/>
      <c r="D1018" s="4"/>
      <c r="E1018" s="3"/>
      <c r="F1018" s="3"/>
      <c r="G1018" s="3"/>
      <c r="H1018" s="3"/>
      <c r="I1018" s="3"/>
      <c r="J1018" s="4"/>
      <c r="K1018" s="4"/>
      <c r="L1018" s="3"/>
      <c r="M1018" s="3"/>
      <c r="N1018" s="8"/>
      <c r="O1018" s="4"/>
      <c r="P1018" s="4"/>
      <c r="Q1018" s="4"/>
      <c r="R1018" s="4"/>
      <c r="S1018" s="4"/>
      <c r="T1018" s="12"/>
      <c r="U1018" s="13"/>
      <c r="V1018" s="5"/>
      <c r="W1018" s="5"/>
    </row>
    <row r="1019" spans="1:23" x14ac:dyDescent="0.25">
      <c r="A1019" s="15"/>
      <c r="B1019" s="2"/>
      <c r="C1019" s="4"/>
      <c r="D1019" s="4"/>
      <c r="E1019" s="3"/>
      <c r="F1019" s="3"/>
      <c r="G1019" s="3"/>
      <c r="H1019" s="3"/>
      <c r="I1019" s="3"/>
      <c r="J1019" s="4"/>
      <c r="K1019" s="4"/>
      <c r="L1019" s="3"/>
      <c r="M1019" s="3"/>
      <c r="N1019" s="8"/>
      <c r="O1019" s="4"/>
      <c r="P1019" s="4"/>
      <c r="Q1019" s="4"/>
      <c r="R1019" s="4"/>
      <c r="S1019" s="4"/>
      <c r="T1019" s="12"/>
      <c r="U1019" s="13"/>
      <c r="V1019" s="5"/>
      <c r="W1019" s="5"/>
    </row>
    <row r="1020" spans="1:23" x14ac:dyDescent="0.25">
      <c r="A1020" s="15"/>
      <c r="B1020" s="2"/>
      <c r="C1020" s="4"/>
      <c r="D1020" s="4"/>
      <c r="E1020" s="3"/>
      <c r="F1020" s="3"/>
      <c r="G1020" s="3"/>
      <c r="H1020" s="3"/>
      <c r="I1020" s="3"/>
      <c r="J1020" s="4"/>
      <c r="K1020" s="4"/>
      <c r="L1020" s="3"/>
      <c r="M1020" s="3"/>
      <c r="N1020" s="8"/>
      <c r="O1020" s="4"/>
      <c r="P1020" s="4"/>
      <c r="Q1020" s="4"/>
      <c r="R1020" s="4"/>
      <c r="S1020" s="4"/>
      <c r="T1020" s="12"/>
      <c r="U1020" s="13"/>
      <c r="V1020" s="5"/>
      <c r="W1020" s="5"/>
    </row>
    <row r="1021" spans="1:23" x14ac:dyDescent="0.25">
      <c r="A1021" s="15"/>
      <c r="B1021" s="2"/>
      <c r="C1021" s="4"/>
      <c r="D1021" s="4"/>
      <c r="E1021" s="3"/>
      <c r="F1021" s="3"/>
      <c r="G1021" s="3"/>
      <c r="H1021" s="3"/>
      <c r="I1021" s="3"/>
      <c r="J1021" s="4"/>
      <c r="K1021" s="4"/>
      <c r="L1021" s="3"/>
      <c r="M1021" s="3"/>
      <c r="N1021" s="8"/>
      <c r="O1021" s="4"/>
      <c r="P1021" s="4"/>
      <c r="Q1021" s="4"/>
      <c r="R1021" s="4"/>
      <c r="S1021" s="4"/>
      <c r="T1021" s="12"/>
      <c r="U1021" s="13"/>
      <c r="V1021" s="5"/>
      <c r="W1021" s="5"/>
    </row>
    <row r="1022" spans="1:23" x14ac:dyDescent="0.25">
      <c r="A1022" s="15"/>
      <c r="B1022" s="2"/>
      <c r="C1022" s="4"/>
      <c r="D1022" s="4"/>
      <c r="E1022" s="3"/>
      <c r="F1022" s="3"/>
      <c r="G1022" s="3"/>
      <c r="H1022" s="3"/>
      <c r="I1022" s="3"/>
      <c r="J1022" s="4"/>
      <c r="K1022" s="4"/>
      <c r="L1022" s="3"/>
      <c r="M1022" s="3"/>
      <c r="N1022" s="8"/>
      <c r="O1022" s="4"/>
      <c r="P1022" s="4"/>
      <c r="Q1022" s="4"/>
      <c r="R1022" s="4"/>
      <c r="S1022" s="4"/>
      <c r="T1022" s="12"/>
      <c r="U1022" s="13"/>
      <c r="V1022" s="5"/>
      <c r="W1022" s="5"/>
    </row>
    <row r="1023" spans="1:23" x14ac:dyDescent="0.25">
      <c r="A1023" s="15"/>
      <c r="B1023" s="2"/>
      <c r="C1023" s="4"/>
      <c r="D1023" s="4"/>
      <c r="E1023" s="3"/>
      <c r="F1023" s="3"/>
      <c r="G1023" s="3"/>
      <c r="H1023" s="3"/>
      <c r="I1023" s="3"/>
      <c r="J1023" s="4"/>
      <c r="K1023" s="4"/>
      <c r="L1023" s="3"/>
      <c r="M1023" s="3"/>
      <c r="N1023" s="8"/>
      <c r="O1023" s="4"/>
      <c r="P1023" s="4"/>
      <c r="Q1023" s="4"/>
      <c r="R1023" s="4"/>
      <c r="S1023" s="4"/>
      <c r="T1023" s="12"/>
      <c r="U1023" s="13"/>
      <c r="V1023" s="5"/>
      <c r="W1023" s="5"/>
    </row>
    <row r="1024" spans="1:23" x14ac:dyDescent="0.25">
      <c r="A1024" s="15"/>
      <c r="B1024" s="2"/>
      <c r="C1024" s="4"/>
      <c r="D1024" s="4"/>
      <c r="E1024" s="3"/>
      <c r="F1024" s="3"/>
      <c r="G1024" s="3"/>
      <c r="H1024" s="3"/>
      <c r="I1024" s="3"/>
      <c r="J1024" s="4"/>
      <c r="K1024" s="4"/>
      <c r="L1024" s="3"/>
      <c r="M1024" s="3"/>
      <c r="N1024" s="8"/>
      <c r="O1024" s="4"/>
      <c r="P1024" s="4"/>
      <c r="Q1024" s="4"/>
      <c r="R1024" s="4"/>
      <c r="S1024" s="4"/>
      <c r="T1024" s="12"/>
      <c r="U1024" s="13"/>
      <c r="V1024" s="5"/>
      <c r="W1024" s="5"/>
    </row>
    <row r="1025" spans="1:23" x14ac:dyDescent="0.25">
      <c r="A1025" s="15"/>
      <c r="B1025" s="2"/>
      <c r="C1025" s="4"/>
      <c r="D1025" s="4"/>
      <c r="E1025" s="3"/>
      <c r="F1025" s="3"/>
      <c r="G1025" s="3"/>
      <c r="H1025" s="3"/>
      <c r="I1025" s="3"/>
      <c r="J1025" s="4"/>
      <c r="K1025" s="4"/>
      <c r="L1025" s="3"/>
      <c r="M1025" s="3"/>
      <c r="N1025" s="8"/>
      <c r="O1025" s="4"/>
      <c r="P1025" s="4"/>
      <c r="Q1025" s="4"/>
      <c r="R1025" s="4"/>
      <c r="S1025" s="4"/>
      <c r="T1025" s="12"/>
      <c r="U1025" s="13"/>
      <c r="V1025" s="5"/>
      <c r="W1025" s="5"/>
    </row>
    <row r="1026" spans="1:23" x14ac:dyDescent="0.25">
      <c r="A1026" s="15"/>
      <c r="B1026" s="2"/>
      <c r="C1026" s="4"/>
      <c r="D1026" s="4"/>
      <c r="E1026" s="3"/>
      <c r="F1026" s="3"/>
      <c r="G1026" s="3"/>
      <c r="H1026" s="3"/>
      <c r="I1026" s="3"/>
      <c r="J1026" s="4"/>
      <c r="K1026" s="4"/>
      <c r="L1026" s="3"/>
      <c r="M1026" s="3"/>
      <c r="N1026" s="8"/>
      <c r="O1026" s="4"/>
      <c r="P1026" s="4"/>
      <c r="Q1026" s="4"/>
      <c r="R1026" s="4"/>
      <c r="S1026" s="4"/>
      <c r="T1026" s="12"/>
      <c r="U1026" s="13"/>
      <c r="V1026" s="5"/>
      <c r="W1026" s="5"/>
    </row>
    <row r="1027" spans="1:23" x14ac:dyDescent="0.25">
      <c r="A1027" s="15"/>
      <c r="B1027" s="2"/>
      <c r="C1027" s="4"/>
      <c r="D1027" s="4"/>
      <c r="E1027" s="3"/>
      <c r="F1027" s="3"/>
      <c r="G1027" s="3"/>
      <c r="H1027" s="3"/>
      <c r="I1027" s="3"/>
      <c r="J1027" s="4"/>
      <c r="K1027" s="4"/>
      <c r="L1027" s="3"/>
      <c r="M1027" s="3"/>
      <c r="N1027" s="8"/>
      <c r="O1027" s="4"/>
      <c r="P1027" s="4"/>
      <c r="Q1027" s="4"/>
      <c r="R1027" s="4"/>
      <c r="S1027" s="4"/>
      <c r="T1027" s="12"/>
      <c r="U1027" s="13"/>
      <c r="V1027" s="5"/>
      <c r="W1027" s="5"/>
    </row>
    <row r="1028" spans="1:23" x14ac:dyDescent="0.25">
      <c r="A1028" s="15"/>
      <c r="B1028" s="2"/>
      <c r="C1028" s="4"/>
      <c r="D1028" s="4"/>
      <c r="E1028" s="3"/>
      <c r="F1028" s="3"/>
      <c r="G1028" s="3"/>
      <c r="H1028" s="3"/>
      <c r="I1028" s="3"/>
      <c r="J1028" s="4"/>
      <c r="K1028" s="4"/>
      <c r="L1028" s="3"/>
      <c r="M1028" s="3"/>
      <c r="N1028" s="8"/>
      <c r="O1028" s="4"/>
      <c r="P1028" s="4"/>
      <c r="Q1028" s="4"/>
      <c r="R1028" s="4"/>
      <c r="S1028" s="4"/>
      <c r="T1028" s="12"/>
      <c r="U1028" s="13"/>
      <c r="V1028" s="5"/>
      <c r="W1028" s="5"/>
    </row>
    <row r="1029" spans="1:23" x14ac:dyDescent="0.25">
      <c r="A1029" s="15"/>
      <c r="B1029" s="2"/>
      <c r="C1029" s="4"/>
      <c r="D1029" s="4"/>
      <c r="E1029" s="3"/>
      <c r="F1029" s="3"/>
      <c r="G1029" s="3"/>
      <c r="H1029" s="3"/>
      <c r="I1029" s="3"/>
      <c r="J1029" s="4"/>
      <c r="K1029" s="4"/>
      <c r="L1029" s="3"/>
      <c r="M1029" s="3"/>
      <c r="N1029" s="8"/>
      <c r="O1029" s="4"/>
      <c r="P1029" s="4"/>
      <c r="Q1029" s="4"/>
      <c r="R1029" s="4"/>
      <c r="S1029" s="4"/>
      <c r="T1029" s="12"/>
      <c r="U1029" s="13"/>
      <c r="V1029" s="5"/>
      <c r="W1029" s="5"/>
    </row>
    <row r="1030" spans="1:23" x14ac:dyDescent="0.25">
      <c r="A1030" s="15"/>
      <c r="B1030" s="2"/>
      <c r="C1030" s="4"/>
      <c r="D1030" s="4"/>
      <c r="E1030" s="3"/>
      <c r="F1030" s="3"/>
      <c r="G1030" s="3"/>
      <c r="H1030" s="3"/>
      <c r="I1030" s="3"/>
      <c r="J1030" s="4"/>
      <c r="K1030" s="4"/>
      <c r="L1030" s="3"/>
      <c r="M1030" s="3"/>
      <c r="N1030" s="8"/>
      <c r="O1030" s="4"/>
      <c r="P1030" s="4"/>
      <c r="Q1030" s="4"/>
      <c r="R1030" s="4"/>
      <c r="S1030" s="4"/>
      <c r="T1030" s="12"/>
      <c r="U1030" s="13"/>
      <c r="V1030" s="5"/>
      <c r="W1030" s="5"/>
    </row>
    <row r="1031" spans="1:23" x14ac:dyDescent="0.25">
      <c r="A1031" s="15"/>
      <c r="B1031" s="2"/>
      <c r="C1031" s="4"/>
      <c r="D1031" s="4"/>
      <c r="E1031" s="3"/>
      <c r="F1031" s="3"/>
      <c r="G1031" s="3"/>
      <c r="H1031" s="3"/>
      <c r="I1031" s="3"/>
      <c r="J1031" s="4"/>
      <c r="K1031" s="4"/>
      <c r="L1031" s="3"/>
      <c r="M1031" s="3"/>
      <c r="N1031" s="8"/>
      <c r="O1031" s="4"/>
      <c r="P1031" s="4"/>
      <c r="Q1031" s="4"/>
      <c r="R1031" s="4"/>
      <c r="S1031" s="4"/>
      <c r="T1031" s="12"/>
      <c r="U1031" s="13"/>
      <c r="V1031" s="5"/>
      <c r="W1031" s="5"/>
    </row>
    <row r="1032" spans="1:23" x14ac:dyDescent="0.25">
      <c r="A1032" s="15"/>
      <c r="B1032" s="2"/>
      <c r="C1032" s="4"/>
      <c r="D1032" s="4"/>
      <c r="E1032" s="3"/>
      <c r="F1032" s="3"/>
      <c r="G1032" s="3"/>
      <c r="H1032" s="3"/>
      <c r="I1032" s="3"/>
      <c r="J1032" s="4"/>
      <c r="K1032" s="4"/>
      <c r="L1032" s="3"/>
      <c r="M1032" s="3"/>
      <c r="N1032" s="8"/>
      <c r="O1032" s="4"/>
      <c r="P1032" s="4"/>
      <c r="Q1032" s="4"/>
      <c r="R1032" s="4"/>
      <c r="S1032" s="4"/>
      <c r="T1032" s="12"/>
      <c r="U1032" s="13"/>
      <c r="V1032" s="5"/>
      <c r="W1032" s="5"/>
    </row>
    <row r="1033" spans="1:23" x14ac:dyDescent="0.25">
      <c r="A1033" s="15"/>
      <c r="B1033" s="2"/>
      <c r="C1033" s="4"/>
      <c r="D1033" s="4"/>
      <c r="E1033" s="3"/>
      <c r="F1033" s="3"/>
      <c r="G1033" s="3"/>
      <c r="H1033" s="3"/>
      <c r="I1033" s="3"/>
      <c r="J1033" s="4"/>
      <c r="K1033" s="4"/>
      <c r="L1033" s="3"/>
      <c r="M1033" s="3"/>
      <c r="N1033" s="8"/>
      <c r="O1033" s="4"/>
      <c r="P1033" s="4"/>
      <c r="Q1033" s="4"/>
      <c r="R1033" s="4"/>
      <c r="S1033" s="4"/>
      <c r="T1033" s="12"/>
      <c r="U1033" s="13"/>
      <c r="V1033" s="5"/>
      <c r="W1033" s="5"/>
    </row>
    <row r="1034" spans="1:23" x14ac:dyDescent="0.25">
      <c r="A1034" s="15"/>
      <c r="B1034" s="2"/>
      <c r="C1034" s="4"/>
      <c r="D1034" s="4"/>
      <c r="E1034" s="3"/>
      <c r="F1034" s="3"/>
      <c r="G1034" s="3"/>
      <c r="H1034" s="3"/>
      <c r="I1034" s="3"/>
      <c r="J1034" s="4"/>
      <c r="K1034" s="4"/>
      <c r="L1034" s="3"/>
      <c r="M1034" s="3"/>
      <c r="N1034" s="8"/>
      <c r="O1034" s="4"/>
      <c r="P1034" s="4"/>
      <c r="Q1034" s="4"/>
      <c r="R1034" s="4"/>
      <c r="S1034" s="4"/>
      <c r="T1034" s="12"/>
      <c r="U1034" s="13"/>
      <c r="V1034" s="5"/>
      <c r="W1034" s="5"/>
    </row>
    <row r="1035" spans="1:23" x14ac:dyDescent="0.25">
      <c r="A1035" s="15"/>
      <c r="B1035" s="2"/>
      <c r="C1035" s="4"/>
      <c r="D1035" s="4"/>
      <c r="E1035" s="3"/>
      <c r="F1035" s="3"/>
      <c r="G1035" s="3"/>
      <c r="H1035" s="3"/>
      <c r="I1035" s="3"/>
      <c r="J1035" s="4"/>
      <c r="K1035" s="4"/>
      <c r="L1035" s="3"/>
      <c r="M1035" s="3"/>
      <c r="N1035" s="8"/>
      <c r="O1035" s="4"/>
      <c r="P1035" s="4"/>
      <c r="Q1035" s="4"/>
      <c r="R1035" s="4"/>
      <c r="S1035" s="4"/>
      <c r="T1035" s="12"/>
      <c r="U1035" s="13"/>
      <c r="V1035" s="5"/>
      <c r="W1035" s="5"/>
    </row>
    <row r="1036" spans="1:23" x14ac:dyDescent="0.25">
      <c r="A1036" s="15"/>
      <c r="B1036" s="2"/>
      <c r="C1036" s="4"/>
      <c r="D1036" s="4"/>
      <c r="E1036" s="3"/>
      <c r="F1036" s="3"/>
      <c r="G1036" s="3"/>
      <c r="H1036" s="3"/>
      <c r="I1036" s="3"/>
      <c r="J1036" s="4"/>
      <c r="K1036" s="4"/>
      <c r="L1036" s="3"/>
      <c r="M1036" s="3"/>
      <c r="N1036" s="8"/>
      <c r="O1036" s="4"/>
      <c r="P1036" s="4"/>
      <c r="Q1036" s="4"/>
      <c r="R1036" s="4"/>
      <c r="S1036" s="4"/>
      <c r="T1036" s="12"/>
      <c r="U1036" s="13"/>
      <c r="V1036" s="5"/>
      <c r="W1036" s="5"/>
    </row>
    <row r="1037" spans="1:23" x14ac:dyDescent="0.25">
      <c r="A1037" s="15"/>
      <c r="B1037" s="2"/>
      <c r="C1037" s="4"/>
      <c r="D1037" s="4"/>
      <c r="E1037" s="3"/>
      <c r="F1037" s="3"/>
      <c r="G1037" s="3"/>
      <c r="H1037" s="3"/>
      <c r="I1037" s="3"/>
      <c r="J1037" s="4"/>
      <c r="K1037" s="4"/>
      <c r="L1037" s="3"/>
      <c r="M1037" s="3"/>
      <c r="N1037" s="8"/>
      <c r="O1037" s="4"/>
      <c r="P1037" s="4"/>
      <c r="Q1037" s="4"/>
      <c r="R1037" s="4"/>
      <c r="S1037" s="4"/>
      <c r="T1037" s="12"/>
      <c r="U1037" s="13"/>
      <c r="V1037" s="5"/>
      <c r="W1037" s="5"/>
    </row>
    <row r="1038" spans="1:23" x14ac:dyDescent="0.25">
      <c r="A1038" s="15"/>
      <c r="B1038" s="2"/>
      <c r="C1038" s="4"/>
      <c r="D1038" s="4"/>
      <c r="E1038" s="3"/>
      <c r="F1038" s="3"/>
      <c r="G1038" s="3"/>
      <c r="H1038" s="3"/>
      <c r="I1038" s="3"/>
      <c r="J1038" s="4"/>
      <c r="K1038" s="4"/>
      <c r="L1038" s="3"/>
      <c r="M1038" s="3"/>
      <c r="N1038" s="8"/>
      <c r="O1038" s="4"/>
      <c r="P1038" s="4"/>
      <c r="Q1038" s="4"/>
      <c r="R1038" s="4"/>
      <c r="S1038" s="4"/>
      <c r="T1038" s="12"/>
      <c r="U1038" s="13"/>
      <c r="V1038" s="5"/>
      <c r="W1038" s="5"/>
    </row>
    <row r="1039" spans="1:23" x14ac:dyDescent="0.25">
      <c r="A1039" s="15"/>
      <c r="B1039" s="2"/>
      <c r="C1039" s="4"/>
      <c r="D1039" s="4"/>
      <c r="E1039" s="3"/>
      <c r="F1039" s="3"/>
      <c r="G1039" s="3"/>
      <c r="H1039" s="3"/>
      <c r="I1039" s="3"/>
      <c r="J1039" s="4"/>
      <c r="K1039" s="4"/>
      <c r="L1039" s="3"/>
      <c r="M1039" s="3"/>
      <c r="N1039" s="8"/>
      <c r="O1039" s="4"/>
      <c r="P1039" s="4"/>
      <c r="Q1039" s="4"/>
      <c r="R1039" s="4"/>
      <c r="S1039" s="4"/>
      <c r="T1039" s="12"/>
      <c r="U1039" s="13"/>
      <c r="V1039" s="5"/>
      <c r="W1039" s="5"/>
    </row>
    <row r="1040" spans="1:23" x14ac:dyDescent="0.25">
      <c r="A1040" s="15"/>
      <c r="B1040" s="2"/>
      <c r="C1040" s="4"/>
      <c r="D1040" s="4"/>
      <c r="E1040" s="3"/>
      <c r="F1040" s="3"/>
      <c r="G1040" s="3"/>
      <c r="H1040" s="3"/>
      <c r="I1040" s="3"/>
      <c r="J1040" s="4"/>
      <c r="K1040" s="4"/>
      <c r="L1040" s="3"/>
      <c r="M1040" s="3"/>
      <c r="N1040" s="8"/>
      <c r="O1040" s="4"/>
      <c r="P1040" s="4"/>
      <c r="Q1040" s="4"/>
      <c r="R1040" s="4"/>
      <c r="S1040" s="4"/>
      <c r="T1040" s="12"/>
      <c r="U1040" s="13"/>
      <c r="V1040" s="5"/>
      <c r="W1040" s="5"/>
    </row>
    <row r="1041" spans="1:23" x14ac:dyDescent="0.25">
      <c r="A1041" s="15"/>
      <c r="B1041" s="2"/>
      <c r="C1041" s="4"/>
      <c r="D1041" s="4"/>
      <c r="E1041" s="3"/>
      <c r="F1041" s="3"/>
      <c r="G1041" s="3"/>
      <c r="H1041" s="3"/>
      <c r="I1041" s="3"/>
      <c r="J1041" s="4"/>
      <c r="K1041" s="4"/>
      <c r="L1041" s="3"/>
      <c r="M1041" s="3"/>
      <c r="N1041" s="8"/>
      <c r="O1041" s="4"/>
      <c r="P1041" s="4"/>
      <c r="Q1041" s="4"/>
      <c r="R1041" s="4"/>
      <c r="S1041" s="4"/>
      <c r="T1041" s="12"/>
      <c r="U1041" s="13"/>
      <c r="V1041" s="5"/>
      <c r="W1041" s="5"/>
    </row>
    <row r="1042" spans="1:23" x14ac:dyDescent="0.25">
      <c r="A1042" s="15"/>
      <c r="B1042" s="2"/>
      <c r="C1042" s="4"/>
      <c r="D1042" s="4"/>
      <c r="E1042" s="3"/>
      <c r="F1042" s="3"/>
      <c r="G1042" s="3"/>
      <c r="H1042" s="3"/>
      <c r="I1042" s="3"/>
      <c r="J1042" s="4"/>
      <c r="K1042" s="4"/>
      <c r="L1042" s="3"/>
      <c r="M1042" s="3"/>
      <c r="N1042" s="8"/>
      <c r="O1042" s="4"/>
      <c r="P1042" s="4"/>
      <c r="Q1042" s="4"/>
      <c r="R1042" s="4"/>
      <c r="S1042" s="4"/>
      <c r="T1042" s="12"/>
      <c r="U1042" s="13"/>
      <c r="V1042" s="5"/>
      <c r="W1042" s="5"/>
    </row>
    <row r="1043" spans="1:23" x14ac:dyDescent="0.25">
      <c r="A1043" s="15"/>
      <c r="B1043" s="2"/>
      <c r="C1043" s="4"/>
      <c r="D1043" s="4"/>
      <c r="E1043" s="3"/>
      <c r="F1043" s="3"/>
      <c r="G1043" s="3"/>
      <c r="H1043" s="3"/>
      <c r="I1043" s="3"/>
      <c r="J1043" s="4"/>
      <c r="K1043" s="4"/>
      <c r="L1043" s="3"/>
      <c r="M1043" s="3"/>
      <c r="N1043" s="8"/>
      <c r="O1043" s="4"/>
      <c r="P1043" s="4"/>
      <c r="Q1043" s="4"/>
      <c r="R1043" s="4"/>
      <c r="S1043" s="4"/>
      <c r="T1043" s="12"/>
      <c r="U1043" s="13"/>
      <c r="V1043" s="5"/>
      <c r="W1043" s="5"/>
    </row>
    <row r="1044" spans="1:23" x14ac:dyDescent="0.25">
      <c r="A1044" s="15"/>
      <c r="B1044" s="2"/>
      <c r="C1044" s="4"/>
      <c r="D1044" s="4"/>
      <c r="E1044" s="3"/>
      <c r="F1044" s="3"/>
      <c r="G1044" s="3"/>
      <c r="H1044" s="3"/>
      <c r="I1044" s="3"/>
      <c r="J1044" s="4"/>
      <c r="K1044" s="4"/>
      <c r="L1044" s="3"/>
      <c r="M1044" s="3"/>
      <c r="N1044" s="8"/>
      <c r="O1044" s="4"/>
      <c r="P1044" s="4"/>
      <c r="Q1044" s="4"/>
      <c r="R1044" s="4"/>
      <c r="S1044" s="4"/>
      <c r="T1044" s="12"/>
      <c r="U1044" s="13"/>
      <c r="V1044" s="5"/>
      <c r="W1044" s="5"/>
    </row>
    <row r="1045" spans="1:23" x14ac:dyDescent="0.25">
      <c r="A1045" s="15"/>
      <c r="B1045" s="2"/>
      <c r="C1045" s="4"/>
      <c r="D1045" s="4"/>
      <c r="E1045" s="3"/>
      <c r="F1045" s="3"/>
      <c r="G1045" s="3"/>
      <c r="H1045" s="3"/>
      <c r="I1045" s="3"/>
      <c r="J1045" s="4"/>
      <c r="K1045" s="4"/>
      <c r="L1045" s="3"/>
      <c r="M1045" s="3"/>
      <c r="N1045" s="8"/>
      <c r="O1045" s="4"/>
      <c r="P1045" s="4"/>
      <c r="Q1045" s="4"/>
      <c r="R1045" s="4"/>
      <c r="S1045" s="4"/>
      <c r="T1045" s="12"/>
      <c r="U1045" s="13"/>
      <c r="V1045" s="5"/>
      <c r="W1045" s="5"/>
    </row>
    <row r="1046" spans="1:23" x14ac:dyDescent="0.25">
      <c r="A1046" s="15"/>
      <c r="B1046" s="2"/>
      <c r="C1046" s="4"/>
      <c r="D1046" s="4"/>
      <c r="E1046" s="3"/>
      <c r="F1046" s="3"/>
      <c r="G1046" s="3"/>
      <c r="H1046" s="3"/>
      <c r="I1046" s="3"/>
      <c r="J1046" s="4"/>
      <c r="K1046" s="4"/>
      <c r="L1046" s="3"/>
      <c r="M1046" s="3"/>
      <c r="N1046" s="8"/>
      <c r="O1046" s="4"/>
      <c r="P1046" s="4"/>
      <c r="Q1046" s="4"/>
      <c r="R1046" s="4"/>
      <c r="S1046" s="4"/>
      <c r="T1046" s="12"/>
      <c r="U1046" s="13"/>
      <c r="V1046" s="5"/>
      <c r="W1046" s="5"/>
    </row>
    <row r="1047" spans="1:23" x14ac:dyDescent="0.25">
      <c r="A1047" s="15"/>
      <c r="B1047" s="2"/>
      <c r="C1047" s="4"/>
      <c r="D1047" s="4"/>
      <c r="E1047" s="3"/>
      <c r="F1047" s="3"/>
      <c r="G1047" s="3"/>
      <c r="H1047" s="3"/>
      <c r="I1047" s="3"/>
      <c r="J1047" s="4"/>
      <c r="K1047" s="4"/>
      <c r="L1047" s="3"/>
      <c r="M1047" s="3"/>
      <c r="N1047" s="8"/>
      <c r="O1047" s="4"/>
      <c r="P1047" s="4"/>
      <c r="Q1047" s="4"/>
      <c r="R1047" s="4"/>
      <c r="S1047" s="4"/>
      <c r="T1047" s="12"/>
      <c r="U1047" s="13"/>
      <c r="V1047" s="5"/>
      <c r="W1047" s="5"/>
    </row>
    <row r="1048" spans="1:23" x14ac:dyDescent="0.25">
      <c r="A1048" s="15"/>
      <c r="B1048" s="2"/>
      <c r="C1048" s="4"/>
      <c r="D1048" s="4"/>
      <c r="E1048" s="3"/>
      <c r="F1048" s="3"/>
      <c r="G1048" s="3"/>
      <c r="H1048" s="3"/>
      <c r="I1048" s="3"/>
      <c r="J1048" s="4"/>
      <c r="K1048" s="4"/>
      <c r="L1048" s="3"/>
      <c r="M1048" s="3"/>
      <c r="N1048" s="8"/>
      <c r="O1048" s="4"/>
      <c r="P1048" s="4"/>
      <c r="Q1048" s="4"/>
      <c r="R1048" s="4"/>
      <c r="S1048" s="4"/>
      <c r="T1048" s="12"/>
      <c r="U1048" s="13"/>
      <c r="V1048" s="5"/>
      <c r="W1048" s="5"/>
    </row>
    <row r="1049" spans="1:23" x14ac:dyDescent="0.25">
      <c r="A1049" s="15"/>
      <c r="B1049" s="2"/>
      <c r="C1049" s="4"/>
      <c r="D1049" s="4"/>
      <c r="E1049" s="3"/>
      <c r="F1049" s="3"/>
      <c r="G1049" s="3"/>
      <c r="H1049" s="3"/>
      <c r="I1049" s="3"/>
      <c r="J1049" s="4"/>
      <c r="K1049" s="4"/>
      <c r="L1049" s="3"/>
      <c r="M1049" s="3"/>
      <c r="N1049" s="8"/>
      <c r="O1049" s="4"/>
      <c r="P1049" s="4"/>
      <c r="Q1049" s="4"/>
      <c r="R1049" s="4"/>
      <c r="S1049" s="4"/>
      <c r="T1049" s="12"/>
      <c r="U1049" s="13"/>
      <c r="V1049" s="5"/>
      <c r="W1049" s="5"/>
    </row>
    <row r="1050" spans="1:23" x14ac:dyDescent="0.25">
      <c r="A1050" s="15"/>
      <c r="B1050" s="2"/>
      <c r="C1050" s="4"/>
      <c r="D1050" s="4"/>
      <c r="E1050" s="3"/>
      <c r="F1050" s="3"/>
      <c r="G1050" s="3"/>
      <c r="H1050" s="3"/>
      <c r="I1050" s="3"/>
      <c r="J1050" s="4"/>
      <c r="K1050" s="4"/>
      <c r="L1050" s="3"/>
      <c r="M1050" s="3"/>
      <c r="N1050" s="8"/>
      <c r="O1050" s="4"/>
      <c r="P1050" s="4"/>
      <c r="Q1050" s="4"/>
      <c r="R1050" s="4"/>
      <c r="S1050" s="4"/>
      <c r="T1050" s="12"/>
      <c r="U1050" s="13"/>
      <c r="V1050" s="5"/>
      <c r="W1050" s="5"/>
    </row>
    <row r="1051" spans="1:23" x14ac:dyDescent="0.25">
      <c r="A1051" s="15"/>
      <c r="B1051" s="2"/>
      <c r="C1051" s="4"/>
      <c r="D1051" s="4"/>
      <c r="E1051" s="3"/>
      <c r="F1051" s="3"/>
      <c r="G1051" s="3"/>
      <c r="H1051" s="3"/>
      <c r="I1051" s="3"/>
      <c r="J1051" s="4"/>
      <c r="K1051" s="4"/>
      <c r="L1051" s="3"/>
      <c r="M1051" s="3"/>
      <c r="N1051" s="8"/>
      <c r="O1051" s="4"/>
      <c r="P1051" s="4"/>
      <c r="Q1051" s="4"/>
      <c r="R1051" s="4"/>
      <c r="S1051" s="4"/>
      <c r="T1051" s="12"/>
      <c r="U1051" s="13"/>
      <c r="V1051" s="5"/>
      <c r="W1051" s="5"/>
    </row>
    <row r="1052" spans="1:23" x14ac:dyDescent="0.25">
      <c r="A1052" s="15"/>
      <c r="B1052" s="2"/>
      <c r="C1052" s="4"/>
      <c r="D1052" s="4"/>
      <c r="E1052" s="3"/>
      <c r="F1052" s="3"/>
      <c r="G1052" s="3"/>
      <c r="H1052" s="3"/>
      <c r="I1052" s="3"/>
      <c r="J1052" s="4"/>
      <c r="K1052" s="4"/>
      <c r="L1052" s="3"/>
      <c r="M1052" s="3"/>
      <c r="N1052" s="8"/>
      <c r="O1052" s="4"/>
      <c r="P1052" s="4"/>
      <c r="Q1052" s="4"/>
      <c r="R1052" s="4"/>
      <c r="S1052" s="4"/>
      <c r="T1052" s="12"/>
      <c r="U1052" s="13"/>
      <c r="V1052" s="5"/>
      <c r="W1052" s="5"/>
    </row>
    <row r="1053" spans="1:23" x14ac:dyDescent="0.25">
      <c r="A1053" s="15"/>
      <c r="B1053" s="2"/>
      <c r="C1053" s="4"/>
      <c r="D1053" s="4"/>
      <c r="E1053" s="3"/>
      <c r="F1053" s="3"/>
      <c r="G1053" s="3"/>
      <c r="H1053" s="3"/>
      <c r="I1053" s="3"/>
      <c r="J1053" s="4"/>
      <c r="K1053" s="4"/>
      <c r="L1053" s="3"/>
      <c r="M1053" s="3"/>
      <c r="N1053" s="8"/>
      <c r="O1053" s="4"/>
      <c r="P1053" s="4"/>
      <c r="Q1053" s="4"/>
      <c r="R1053" s="4"/>
      <c r="S1053" s="4"/>
      <c r="T1053" s="12"/>
      <c r="U1053" s="13"/>
      <c r="V1053" s="5"/>
      <c r="W1053" s="5"/>
    </row>
    <row r="1054" spans="1:23" x14ac:dyDescent="0.25">
      <c r="A1054" s="15"/>
      <c r="B1054" s="2"/>
      <c r="C1054" s="4"/>
      <c r="D1054" s="4"/>
      <c r="E1054" s="3"/>
      <c r="F1054" s="3"/>
      <c r="G1054" s="3"/>
      <c r="H1054" s="3"/>
      <c r="I1054" s="3"/>
      <c r="J1054" s="4"/>
      <c r="K1054" s="4"/>
      <c r="L1054" s="3"/>
      <c r="M1054" s="3"/>
      <c r="N1054" s="8"/>
      <c r="O1054" s="4"/>
      <c r="P1054" s="4"/>
      <c r="Q1054" s="4"/>
      <c r="R1054" s="4"/>
      <c r="S1054" s="4"/>
      <c r="T1054" s="12"/>
      <c r="U1054" s="13"/>
      <c r="V1054" s="5"/>
      <c r="W1054" s="5"/>
    </row>
    <row r="1055" spans="1:23" x14ac:dyDescent="0.25">
      <c r="A1055" s="15"/>
      <c r="B1055" s="2"/>
      <c r="C1055" s="4"/>
      <c r="D1055" s="4"/>
      <c r="E1055" s="3"/>
      <c r="F1055" s="3"/>
      <c r="G1055" s="3"/>
      <c r="H1055" s="3"/>
      <c r="I1055" s="3"/>
      <c r="J1055" s="4"/>
      <c r="K1055" s="4"/>
      <c r="L1055" s="3"/>
      <c r="M1055" s="3"/>
      <c r="N1055" s="8"/>
      <c r="O1055" s="4"/>
      <c r="P1055" s="4"/>
      <c r="Q1055" s="4"/>
      <c r="R1055" s="4"/>
      <c r="S1055" s="4"/>
      <c r="T1055" s="12"/>
      <c r="U1055" s="13"/>
      <c r="V1055" s="5"/>
      <c r="W1055" s="5"/>
    </row>
    <row r="1056" spans="1:23" x14ac:dyDescent="0.25">
      <c r="A1056" s="15"/>
      <c r="B1056" s="2"/>
      <c r="C1056" s="4"/>
      <c r="D1056" s="4"/>
      <c r="E1056" s="3"/>
      <c r="F1056" s="3"/>
      <c r="G1056" s="3"/>
      <c r="H1056" s="3"/>
      <c r="I1056" s="3"/>
      <c r="J1056" s="4"/>
      <c r="K1056" s="4"/>
      <c r="L1056" s="3"/>
      <c r="M1056" s="3"/>
      <c r="N1056" s="8"/>
      <c r="O1056" s="4"/>
      <c r="P1056" s="4"/>
      <c r="Q1056" s="4"/>
      <c r="R1056" s="4"/>
      <c r="S1056" s="4"/>
      <c r="T1056" s="12"/>
      <c r="U1056" s="13"/>
      <c r="V1056" s="5"/>
      <c r="W1056" s="5"/>
    </row>
    <row r="1057" spans="1:23" x14ac:dyDescent="0.25">
      <c r="A1057" s="15"/>
      <c r="B1057" s="2"/>
      <c r="C1057" s="4"/>
      <c r="D1057" s="4"/>
      <c r="E1057" s="3"/>
      <c r="F1057" s="3"/>
      <c r="G1057" s="3"/>
      <c r="H1057" s="3"/>
      <c r="I1057" s="3"/>
      <c r="J1057" s="4"/>
      <c r="K1057" s="4"/>
      <c r="L1057" s="3"/>
      <c r="M1057" s="3"/>
      <c r="N1057" s="8"/>
      <c r="O1057" s="4"/>
      <c r="P1057" s="4"/>
      <c r="Q1057" s="4"/>
      <c r="R1057" s="4"/>
      <c r="S1057" s="4"/>
      <c r="T1057" s="12"/>
      <c r="U1057" s="13"/>
      <c r="V1057" s="5"/>
      <c r="W1057" s="5"/>
    </row>
    <row r="1058" spans="1:23" x14ac:dyDescent="0.25">
      <c r="A1058" s="15"/>
      <c r="B1058" s="2"/>
      <c r="C1058" s="4"/>
      <c r="D1058" s="4"/>
      <c r="E1058" s="3"/>
      <c r="F1058" s="3"/>
      <c r="G1058" s="3"/>
      <c r="H1058" s="3"/>
      <c r="I1058" s="3"/>
      <c r="J1058" s="4"/>
      <c r="K1058" s="4"/>
      <c r="L1058" s="3"/>
      <c r="M1058" s="3"/>
      <c r="N1058" s="8"/>
      <c r="O1058" s="4"/>
      <c r="P1058" s="4"/>
      <c r="Q1058" s="4"/>
      <c r="R1058" s="4"/>
      <c r="S1058" s="4"/>
      <c r="T1058" s="12"/>
      <c r="U1058" s="13"/>
      <c r="V1058" s="5"/>
      <c r="W1058" s="5"/>
    </row>
    <row r="1059" spans="1:23" x14ac:dyDescent="0.25">
      <c r="A1059" s="15"/>
      <c r="B1059" s="2"/>
      <c r="C1059" s="4"/>
      <c r="D1059" s="4"/>
      <c r="E1059" s="3"/>
      <c r="F1059" s="3"/>
      <c r="G1059" s="3"/>
      <c r="H1059" s="3"/>
      <c r="I1059" s="3"/>
      <c r="J1059" s="4"/>
      <c r="K1059" s="4"/>
      <c r="L1059" s="3"/>
      <c r="M1059" s="3"/>
      <c r="N1059" s="8"/>
      <c r="O1059" s="4"/>
      <c r="P1059" s="4"/>
      <c r="Q1059" s="4"/>
      <c r="R1059" s="4"/>
      <c r="S1059" s="4"/>
      <c r="T1059" s="12"/>
      <c r="U1059" s="13"/>
      <c r="V1059" s="5"/>
      <c r="W1059" s="5"/>
    </row>
    <row r="1060" spans="1:23" x14ac:dyDescent="0.25">
      <c r="A1060" s="15"/>
      <c r="B1060" s="2"/>
      <c r="C1060" s="4"/>
      <c r="D1060" s="4"/>
      <c r="E1060" s="3"/>
      <c r="F1060" s="3"/>
      <c r="G1060" s="3"/>
      <c r="H1060" s="3"/>
      <c r="I1060" s="3"/>
      <c r="J1060" s="4"/>
      <c r="K1060" s="4"/>
      <c r="L1060" s="3"/>
      <c r="M1060" s="3"/>
      <c r="N1060" s="8"/>
      <c r="O1060" s="4"/>
      <c r="P1060" s="4"/>
      <c r="Q1060" s="4"/>
      <c r="R1060" s="4"/>
      <c r="S1060" s="4"/>
      <c r="T1060" s="12"/>
      <c r="U1060" s="13"/>
      <c r="V1060" s="5"/>
      <c r="W1060" s="5"/>
    </row>
    <row r="1061" spans="1:23" x14ac:dyDescent="0.25">
      <c r="A1061" s="15"/>
      <c r="B1061" s="2"/>
      <c r="C1061" s="4"/>
      <c r="D1061" s="4"/>
      <c r="E1061" s="3"/>
      <c r="F1061" s="3"/>
      <c r="G1061" s="3"/>
      <c r="H1061" s="3"/>
      <c r="I1061" s="3"/>
      <c r="J1061" s="4"/>
      <c r="K1061" s="4"/>
      <c r="L1061" s="3"/>
      <c r="M1061" s="3"/>
      <c r="N1061" s="8"/>
      <c r="O1061" s="4"/>
      <c r="P1061" s="4"/>
      <c r="Q1061" s="4"/>
      <c r="R1061" s="4"/>
      <c r="S1061" s="4"/>
      <c r="T1061" s="12"/>
      <c r="U1061" s="13"/>
      <c r="V1061" s="5"/>
      <c r="W1061" s="5"/>
    </row>
    <row r="1062" spans="1:23" x14ac:dyDescent="0.25">
      <c r="A1062" s="15"/>
      <c r="B1062" s="2"/>
      <c r="C1062" s="4"/>
      <c r="D1062" s="4"/>
      <c r="E1062" s="3"/>
      <c r="F1062" s="3"/>
      <c r="G1062" s="3"/>
      <c r="H1062" s="3"/>
      <c r="I1062" s="3"/>
      <c r="J1062" s="4"/>
      <c r="K1062" s="4"/>
      <c r="L1062" s="3"/>
      <c r="M1062" s="3"/>
      <c r="N1062" s="8"/>
      <c r="O1062" s="4"/>
      <c r="P1062" s="4"/>
      <c r="Q1062" s="4"/>
      <c r="R1062" s="4"/>
      <c r="S1062" s="4"/>
      <c r="T1062" s="12"/>
      <c r="U1062" s="13"/>
      <c r="V1062" s="5"/>
      <c r="W1062" s="5"/>
    </row>
    <row r="1063" spans="1:23" x14ac:dyDescent="0.25">
      <c r="A1063" s="15"/>
      <c r="B1063" s="2"/>
      <c r="C1063" s="4"/>
      <c r="D1063" s="4"/>
      <c r="E1063" s="3"/>
      <c r="F1063" s="3"/>
      <c r="G1063" s="3"/>
      <c r="H1063" s="3"/>
      <c r="I1063" s="3"/>
      <c r="J1063" s="4"/>
      <c r="K1063" s="4"/>
      <c r="L1063" s="3"/>
      <c r="M1063" s="3"/>
      <c r="N1063" s="8"/>
      <c r="O1063" s="4"/>
      <c r="P1063" s="4"/>
      <c r="Q1063" s="4"/>
      <c r="R1063" s="4"/>
      <c r="S1063" s="4"/>
      <c r="T1063" s="12"/>
      <c r="U1063" s="13"/>
      <c r="V1063" s="5"/>
      <c r="W1063" s="5"/>
    </row>
    <row r="1064" spans="1:23" x14ac:dyDescent="0.25">
      <c r="A1064" s="15"/>
      <c r="B1064" s="2"/>
      <c r="C1064" s="4"/>
      <c r="D1064" s="4"/>
      <c r="E1064" s="3"/>
      <c r="F1064" s="3"/>
      <c r="G1064" s="3"/>
      <c r="H1064" s="3"/>
      <c r="I1064" s="3"/>
      <c r="J1064" s="4"/>
      <c r="K1064" s="4"/>
      <c r="L1064" s="3"/>
      <c r="M1064" s="3"/>
      <c r="N1064" s="8"/>
      <c r="O1064" s="4"/>
      <c r="P1064" s="4"/>
      <c r="Q1064" s="4"/>
      <c r="R1064" s="4"/>
      <c r="S1064" s="4"/>
      <c r="T1064" s="12"/>
      <c r="U1064" s="13"/>
      <c r="V1064" s="5"/>
      <c r="W1064" s="5"/>
    </row>
    <row r="1065" spans="1:23" x14ac:dyDescent="0.25">
      <c r="A1065" s="15"/>
      <c r="B1065" s="2"/>
      <c r="C1065" s="4"/>
      <c r="D1065" s="4"/>
      <c r="E1065" s="3"/>
      <c r="F1065" s="3"/>
      <c r="G1065" s="3"/>
      <c r="H1065" s="3"/>
      <c r="I1065" s="3"/>
      <c r="J1065" s="4"/>
      <c r="K1065" s="4"/>
      <c r="L1065" s="3"/>
      <c r="M1065" s="3"/>
      <c r="N1065" s="8"/>
      <c r="O1065" s="4"/>
      <c r="P1065" s="4"/>
      <c r="Q1065" s="4"/>
      <c r="R1065" s="4"/>
      <c r="S1065" s="4"/>
      <c r="T1065" s="12"/>
      <c r="U1065" s="13"/>
      <c r="V1065" s="5"/>
      <c r="W1065" s="5"/>
    </row>
    <row r="1066" spans="1:23" x14ac:dyDescent="0.25">
      <c r="A1066" s="15"/>
      <c r="B1066" s="2"/>
      <c r="C1066" s="4"/>
      <c r="D1066" s="4"/>
      <c r="E1066" s="3"/>
      <c r="F1066" s="3"/>
      <c r="G1066" s="3"/>
      <c r="H1066" s="3"/>
      <c r="I1066" s="3"/>
      <c r="J1066" s="4"/>
      <c r="K1066" s="4"/>
      <c r="L1066" s="3"/>
      <c r="M1066" s="3"/>
      <c r="N1066" s="8"/>
      <c r="O1066" s="4"/>
      <c r="P1066" s="4"/>
      <c r="Q1066" s="4"/>
      <c r="R1066" s="4"/>
      <c r="S1066" s="4"/>
      <c r="T1066" s="12"/>
      <c r="U1066" s="13"/>
      <c r="V1066" s="5"/>
      <c r="W1066" s="5"/>
    </row>
    <row r="1067" spans="1:23" x14ac:dyDescent="0.25">
      <c r="A1067" s="15"/>
      <c r="B1067" s="2"/>
      <c r="C1067" s="4"/>
      <c r="D1067" s="4"/>
      <c r="E1067" s="3"/>
      <c r="F1067" s="3"/>
      <c r="G1067" s="3"/>
      <c r="H1067" s="3"/>
      <c r="I1067" s="3"/>
      <c r="J1067" s="4"/>
      <c r="K1067" s="4"/>
      <c r="L1067" s="3"/>
      <c r="M1067" s="3"/>
      <c r="N1067" s="8"/>
      <c r="O1067" s="4"/>
      <c r="P1067" s="4"/>
      <c r="Q1067" s="4"/>
      <c r="R1067" s="4"/>
      <c r="S1067" s="4"/>
      <c r="T1067" s="12"/>
      <c r="U1067" s="13"/>
      <c r="V1067" s="5"/>
      <c r="W1067" s="5"/>
    </row>
    <row r="1068" spans="1:23" x14ac:dyDescent="0.25">
      <c r="A1068" s="15"/>
      <c r="B1068" s="2"/>
      <c r="C1068" s="4"/>
      <c r="D1068" s="4"/>
      <c r="E1068" s="3"/>
      <c r="F1068" s="3"/>
      <c r="G1068" s="3"/>
      <c r="H1068" s="3"/>
      <c r="I1068" s="3"/>
      <c r="J1068" s="4"/>
      <c r="K1068" s="4"/>
      <c r="L1068" s="3"/>
      <c r="M1068" s="3"/>
      <c r="N1068" s="8"/>
      <c r="O1068" s="4"/>
      <c r="P1068" s="4"/>
      <c r="Q1068" s="4"/>
      <c r="R1068" s="4"/>
      <c r="S1068" s="4"/>
      <c r="T1068" s="12"/>
      <c r="U1068" s="13"/>
      <c r="V1068" s="5"/>
      <c r="W1068" s="5"/>
    </row>
    <row r="1069" spans="1:23" x14ac:dyDescent="0.25">
      <c r="A1069" s="15"/>
      <c r="B1069" s="2"/>
      <c r="C1069" s="4"/>
      <c r="D1069" s="4"/>
      <c r="E1069" s="3"/>
      <c r="F1069" s="3"/>
      <c r="G1069" s="3"/>
      <c r="H1069" s="3"/>
      <c r="I1069" s="3"/>
      <c r="J1069" s="4"/>
      <c r="K1069" s="4"/>
      <c r="L1069" s="3"/>
      <c r="M1069" s="3"/>
      <c r="N1069" s="8"/>
      <c r="O1069" s="4"/>
      <c r="P1069" s="4"/>
      <c r="Q1069" s="4"/>
      <c r="R1069" s="4"/>
      <c r="S1069" s="4"/>
      <c r="T1069" s="12"/>
      <c r="U1069" s="13"/>
      <c r="V1069" s="5"/>
      <c r="W1069" s="5"/>
    </row>
    <row r="1070" spans="1:23" x14ac:dyDescent="0.25">
      <c r="A1070" s="15"/>
      <c r="B1070" s="2"/>
      <c r="C1070" s="4"/>
      <c r="D1070" s="4"/>
      <c r="E1070" s="3"/>
      <c r="F1070" s="3"/>
      <c r="G1070" s="3"/>
      <c r="H1070" s="3"/>
      <c r="I1070" s="3"/>
      <c r="J1070" s="4"/>
      <c r="K1070" s="4"/>
      <c r="L1070" s="3"/>
      <c r="M1070" s="3"/>
      <c r="N1070" s="8"/>
      <c r="O1070" s="4"/>
      <c r="P1070" s="4"/>
      <c r="Q1070" s="4"/>
      <c r="R1070" s="4"/>
      <c r="S1070" s="4"/>
      <c r="T1070" s="12"/>
      <c r="U1070" s="13"/>
      <c r="V1070" s="5"/>
      <c r="W1070" s="5"/>
    </row>
    <row r="1071" spans="1:23" x14ac:dyDescent="0.25">
      <c r="A1071" s="15"/>
      <c r="B1071" s="2"/>
      <c r="C1071" s="4"/>
      <c r="D1071" s="4"/>
      <c r="E1071" s="3"/>
      <c r="F1071" s="3"/>
      <c r="G1071" s="3"/>
      <c r="H1071" s="3"/>
      <c r="I1071" s="3"/>
      <c r="J1071" s="4"/>
      <c r="K1071" s="4"/>
      <c r="L1071" s="3"/>
      <c r="M1071" s="3"/>
      <c r="N1071" s="8"/>
      <c r="O1071" s="4"/>
      <c r="P1071" s="4"/>
      <c r="Q1071" s="4"/>
      <c r="R1071" s="4"/>
      <c r="S1071" s="4"/>
      <c r="T1071" s="12"/>
      <c r="U1071" s="13"/>
      <c r="V1071" s="5"/>
      <c r="W1071" s="5"/>
    </row>
    <row r="1072" spans="1:23" x14ac:dyDescent="0.25">
      <c r="A1072" s="15"/>
      <c r="B1072" s="2"/>
      <c r="C1072" s="4"/>
      <c r="D1072" s="4"/>
      <c r="E1072" s="3"/>
      <c r="F1072" s="3"/>
      <c r="G1072" s="3"/>
      <c r="H1072" s="3"/>
      <c r="I1072" s="3"/>
      <c r="J1072" s="4"/>
      <c r="K1072" s="4"/>
      <c r="L1072" s="3"/>
      <c r="M1072" s="3"/>
      <c r="N1072" s="8"/>
      <c r="O1072" s="4"/>
      <c r="P1072" s="4"/>
      <c r="Q1072" s="4"/>
      <c r="R1072" s="4"/>
      <c r="S1072" s="4"/>
      <c r="T1072" s="12"/>
      <c r="U1072" s="13"/>
      <c r="V1072" s="5"/>
      <c r="W1072" s="5"/>
    </row>
    <row r="1073" spans="1:23" x14ac:dyDescent="0.25">
      <c r="A1073" s="15"/>
      <c r="B1073" s="2"/>
      <c r="C1073" s="4"/>
      <c r="D1073" s="4"/>
      <c r="E1073" s="3"/>
      <c r="F1073" s="3"/>
      <c r="G1073" s="3"/>
      <c r="H1073" s="3"/>
      <c r="I1073" s="3"/>
      <c r="J1073" s="4"/>
      <c r="K1073" s="4"/>
      <c r="L1073" s="3"/>
      <c r="M1073" s="3"/>
      <c r="N1073" s="8"/>
      <c r="O1073" s="4"/>
      <c r="P1073" s="4"/>
      <c r="Q1073" s="4"/>
      <c r="R1073" s="4"/>
      <c r="S1073" s="4"/>
      <c r="T1073" s="12"/>
      <c r="U1073" s="13"/>
      <c r="V1073" s="5"/>
      <c r="W1073" s="5"/>
    </row>
    <row r="1074" spans="1:23" x14ac:dyDescent="0.25">
      <c r="A1074" s="15"/>
      <c r="B1074" s="2"/>
      <c r="C1074" s="4"/>
      <c r="D1074" s="4"/>
      <c r="E1074" s="3"/>
      <c r="F1074" s="3"/>
      <c r="G1074" s="3"/>
      <c r="H1074" s="3"/>
      <c r="I1074" s="3"/>
      <c r="J1074" s="4"/>
      <c r="K1074" s="4"/>
      <c r="L1074" s="3"/>
      <c r="M1074" s="3"/>
      <c r="N1074" s="8"/>
      <c r="O1074" s="4"/>
      <c r="P1074" s="4"/>
      <c r="Q1074" s="4"/>
      <c r="R1074" s="4"/>
      <c r="S1074" s="4"/>
      <c r="T1074" s="12"/>
      <c r="U1074" s="13"/>
      <c r="V1074" s="5"/>
      <c r="W1074" s="5"/>
    </row>
    <row r="1075" spans="1:23" x14ac:dyDescent="0.25">
      <c r="A1075" s="15"/>
      <c r="B1075" s="2"/>
      <c r="C1075" s="4"/>
      <c r="D1075" s="4"/>
      <c r="E1075" s="3"/>
      <c r="F1075" s="3"/>
      <c r="G1075" s="3"/>
      <c r="H1075" s="3"/>
      <c r="I1075" s="3"/>
      <c r="J1075" s="4"/>
      <c r="K1075" s="4"/>
      <c r="L1075" s="3"/>
      <c r="M1075" s="3"/>
      <c r="N1075" s="8"/>
      <c r="O1075" s="4"/>
      <c r="P1075" s="4"/>
      <c r="Q1075" s="4"/>
      <c r="R1075" s="4"/>
      <c r="S1075" s="4"/>
      <c r="T1075" s="12"/>
      <c r="U1075" s="13"/>
      <c r="V1075" s="5"/>
      <c r="W1075" s="5"/>
    </row>
    <row r="1076" spans="1:23" x14ac:dyDescent="0.25">
      <c r="A1076" s="15"/>
      <c r="B1076" s="2"/>
      <c r="C1076" s="4"/>
      <c r="D1076" s="4"/>
      <c r="E1076" s="3"/>
      <c r="F1076" s="3"/>
      <c r="G1076" s="3"/>
      <c r="H1076" s="3"/>
      <c r="I1076" s="3"/>
      <c r="J1076" s="4"/>
      <c r="K1076" s="4"/>
      <c r="L1076" s="3"/>
      <c r="M1076" s="3"/>
      <c r="N1076" s="8"/>
      <c r="O1076" s="4"/>
      <c r="P1076" s="4"/>
      <c r="Q1076" s="4"/>
      <c r="R1076" s="4"/>
      <c r="S1076" s="4"/>
      <c r="T1076" s="12"/>
      <c r="U1076" s="13"/>
      <c r="V1076" s="5"/>
      <c r="W1076" s="5"/>
    </row>
    <row r="1077" spans="1:23" x14ac:dyDescent="0.25">
      <c r="A1077" s="15"/>
      <c r="B1077" s="2"/>
      <c r="C1077" s="4"/>
      <c r="D1077" s="4"/>
      <c r="E1077" s="3"/>
      <c r="F1077" s="3"/>
      <c r="G1077" s="3"/>
      <c r="H1077" s="3"/>
      <c r="I1077" s="3"/>
      <c r="J1077" s="4"/>
      <c r="K1077" s="4"/>
      <c r="L1077" s="3"/>
      <c r="M1077" s="3"/>
      <c r="N1077" s="8"/>
      <c r="O1077" s="4"/>
      <c r="P1077" s="4"/>
      <c r="Q1077" s="4"/>
      <c r="R1077" s="4"/>
      <c r="S1077" s="4"/>
      <c r="T1077" s="12"/>
      <c r="U1077" s="13"/>
      <c r="V1077" s="5"/>
      <c r="W1077" s="5"/>
    </row>
    <row r="1078" spans="1:23" x14ac:dyDescent="0.25">
      <c r="A1078" s="15"/>
      <c r="B1078" s="2"/>
      <c r="C1078" s="4"/>
      <c r="D1078" s="4"/>
      <c r="E1078" s="3"/>
      <c r="F1078" s="3"/>
      <c r="G1078" s="3"/>
      <c r="H1078" s="3"/>
      <c r="I1078" s="3"/>
      <c r="J1078" s="4"/>
      <c r="K1078" s="4"/>
      <c r="L1078" s="3"/>
      <c r="M1078" s="3"/>
      <c r="N1078" s="8"/>
      <c r="O1078" s="4"/>
      <c r="P1078" s="4"/>
      <c r="Q1078" s="4"/>
      <c r="R1078" s="4"/>
      <c r="S1078" s="4"/>
      <c r="T1078" s="12"/>
      <c r="U1078" s="13"/>
      <c r="V1078" s="5"/>
      <c r="W1078" s="5"/>
    </row>
    <row r="1079" spans="1:23" x14ac:dyDescent="0.25">
      <c r="A1079" s="15"/>
      <c r="B1079" s="2"/>
      <c r="C1079" s="4"/>
      <c r="D1079" s="4"/>
      <c r="E1079" s="3"/>
      <c r="F1079" s="3"/>
      <c r="G1079" s="3"/>
      <c r="H1079" s="3"/>
      <c r="I1079" s="3"/>
      <c r="J1079" s="4"/>
      <c r="K1079" s="4"/>
      <c r="L1079" s="3"/>
      <c r="M1079" s="3"/>
      <c r="N1079" s="8"/>
      <c r="O1079" s="4"/>
      <c r="P1079" s="4"/>
      <c r="Q1079" s="4"/>
      <c r="R1079" s="4"/>
      <c r="S1079" s="4"/>
      <c r="T1079" s="12"/>
      <c r="U1079" s="13"/>
      <c r="V1079" s="5"/>
      <c r="W1079" s="5"/>
    </row>
    <row r="1080" spans="1:23" x14ac:dyDescent="0.25">
      <c r="A1080" s="15"/>
      <c r="B1080" s="2"/>
      <c r="C1080" s="4"/>
      <c r="D1080" s="4"/>
      <c r="E1080" s="3"/>
      <c r="F1080" s="3"/>
      <c r="G1080" s="3"/>
      <c r="H1080" s="3"/>
      <c r="I1080" s="3"/>
      <c r="J1080" s="4"/>
      <c r="K1080" s="4"/>
      <c r="L1080" s="3"/>
      <c r="M1080" s="3"/>
      <c r="N1080" s="8"/>
      <c r="O1080" s="4"/>
      <c r="P1080" s="4"/>
      <c r="Q1080" s="4"/>
      <c r="R1080" s="4"/>
      <c r="S1080" s="4"/>
      <c r="T1080" s="12"/>
      <c r="U1080" s="13"/>
      <c r="V1080" s="5"/>
      <c r="W1080" s="5"/>
    </row>
    <row r="1081" spans="1:23" x14ac:dyDescent="0.25">
      <c r="A1081" s="15"/>
      <c r="B1081" s="2"/>
      <c r="C1081" s="4"/>
      <c r="D1081" s="4"/>
      <c r="E1081" s="3"/>
      <c r="F1081" s="3"/>
      <c r="G1081" s="3"/>
      <c r="H1081" s="3"/>
      <c r="I1081" s="3"/>
      <c r="J1081" s="4"/>
      <c r="K1081" s="4"/>
      <c r="L1081" s="3"/>
      <c r="M1081" s="3"/>
      <c r="N1081" s="8"/>
      <c r="O1081" s="4"/>
      <c r="P1081" s="4"/>
      <c r="Q1081" s="4"/>
      <c r="R1081" s="4"/>
      <c r="S1081" s="4"/>
      <c r="T1081" s="12"/>
      <c r="U1081" s="13"/>
      <c r="V1081" s="5"/>
      <c r="W1081" s="5"/>
    </row>
    <row r="1082" spans="1:23" x14ac:dyDescent="0.25">
      <c r="A1082" s="15"/>
      <c r="B1082" s="2"/>
      <c r="C1082" s="4"/>
      <c r="D1082" s="4"/>
      <c r="E1082" s="3"/>
      <c r="F1082" s="3"/>
      <c r="G1082" s="3"/>
      <c r="H1082" s="3"/>
      <c r="I1082" s="3"/>
      <c r="J1082" s="4"/>
      <c r="K1082" s="4"/>
      <c r="L1082" s="3"/>
      <c r="M1082" s="3"/>
      <c r="N1082" s="8"/>
      <c r="O1082" s="4"/>
      <c r="P1082" s="4"/>
      <c r="Q1082" s="4"/>
      <c r="R1082" s="4"/>
      <c r="S1082" s="4"/>
      <c r="T1082" s="12"/>
      <c r="U1082" s="13"/>
      <c r="V1082" s="5"/>
      <c r="W1082" s="5"/>
    </row>
    <row r="1083" spans="1:23" x14ac:dyDescent="0.25">
      <c r="A1083" s="15"/>
      <c r="B1083" s="2"/>
      <c r="C1083" s="4"/>
      <c r="D1083" s="4"/>
      <c r="E1083" s="3"/>
      <c r="F1083" s="3"/>
      <c r="G1083" s="3"/>
      <c r="H1083" s="3"/>
      <c r="I1083" s="3"/>
      <c r="J1083" s="4"/>
      <c r="K1083" s="4"/>
      <c r="L1083" s="3"/>
      <c r="M1083" s="3"/>
      <c r="N1083" s="8"/>
      <c r="O1083" s="4"/>
      <c r="P1083" s="4"/>
      <c r="Q1083" s="4"/>
      <c r="R1083" s="4"/>
      <c r="S1083" s="4"/>
      <c r="T1083" s="12"/>
      <c r="U1083" s="13"/>
      <c r="V1083" s="5"/>
      <c r="W1083" s="5"/>
    </row>
    <row r="1084" spans="1:23" x14ac:dyDescent="0.25">
      <c r="A1084" s="15"/>
      <c r="B1084" s="2"/>
      <c r="C1084" s="4"/>
      <c r="D1084" s="4"/>
      <c r="E1084" s="3"/>
      <c r="F1084" s="3"/>
      <c r="G1084" s="3"/>
      <c r="H1084" s="3"/>
      <c r="I1084" s="3"/>
      <c r="J1084" s="4"/>
      <c r="K1084" s="4"/>
      <c r="L1084" s="3"/>
      <c r="M1084" s="3"/>
      <c r="N1084" s="8"/>
      <c r="O1084" s="4"/>
      <c r="P1084" s="4"/>
      <c r="Q1084" s="4"/>
      <c r="R1084" s="4"/>
      <c r="S1084" s="4"/>
      <c r="T1084" s="12"/>
      <c r="U1084" s="13"/>
      <c r="V1084" s="5"/>
      <c r="W1084" s="5"/>
    </row>
    <row r="1085" spans="1:23" x14ac:dyDescent="0.25">
      <c r="A1085" s="15"/>
      <c r="B1085" s="2"/>
      <c r="C1085" s="4"/>
      <c r="D1085" s="4"/>
      <c r="E1085" s="3"/>
      <c r="F1085" s="3"/>
      <c r="G1085" s="3"/>
      <c r="H1085" s="3"/>
      <c r="I1085" s="3"/>
      <c r="J1085" s="4"/>
      <c r="K1085" s="4"/>
      <c r="L1085" s="3"/>
      <c r="M1085" s="3"/>
      <c r="N1085" s="8"/>
      <c r="O1085" s="4"/>
      <c r="P1085" s="4"/>
      <c r="Q1085" s="4"/>
      <c r="R1085" s="4"/>
      <c r="S1085" s="4"/>
      <c r="T1085" s="12"/>
      <c r="U1085" s="13"/>
      <c r="V1085" s="5"/>
      <c r="W1085" s="5"/>
    </row>
    <row r="1086" spans="1:23" x14ac:dyDescent="0.25">
      <c r="A1086" s="15"/>
      <c r="B1086" s="2"/>
      <c r="C1086" s="4"/>
      <c r="D1086" s="4"/>
      <c r="E1086" s="3"/>
      <c r="F1086" s="3"/>
      <c r="G1086" s="3"/>
      <c r="H1086" s="3"/>
      <c r="I1086" s="3"/>
      <c r="J1086" s="4"/>
      <c r="K1086" s="4"/>
      <c r="L1086" s="3"/>
      <c r="M1086" s="3"/>
      <c r="N1086" s="8"/>
      <c r="O1086" s="4"/>
      <c r="P1086" s="4"/>
      <c r="Q1086" s="4"/>
      <c r="R1086" s="4"/>
      <c r="S1086" s="4"/>
      <c r="T1086" s="12"/>
      <c r="U1086" s="13"/>
      <c r="V1086" s="5"/>
      <c r="W1086" s="5"/>
    </row>
    <row r="1087" spans="1:23" x14ac:dyDescent="0.25">
      <c r="A1087" s="15"/>
      <c r="B1087" s="2"/>
      <c r="C1087" s="4"/>
      <c r="D1087" s="4"/>
      <c r="E1087" s="3"/>
      <c r="F1087" s="3"/>
      <c r="G1087" s="3"/>
      <c r="H1087" s="3"/>
      <c r="I1087" s="3"/>
      <c r="J1087" s="4"/>
      <c r="K1087" s="4"/>
      <c r="L1087" s="3"/>
      <c r="M1087" s="3"/>
      <c r="N1087" s="8"/>
      <c r="O1087" s="4"/>
      <c r="P1087" s="4"/>
      <c r="Q1087" s="4"/>
      <c r="R1087" s="4"/>
      <c r="S1087" s="4"/>
      <c r="T1087" s="12"/>
      <c r="U1087" s="13"/>
      <c r="V1087" s="5"/>
      <c r="W1087" s="5"/>
    </row>
    <row r="1088" spans="1:23" x14ac:dyDescent="0.25">
      <c r="A1088" s="15"/>
      <c r="B1088" s="2"/>
      <c r="C1088" s="4"/>
      <c r="D1088" s="4"/>
      <c r="E1088" s="3"/>
      <c r="F1088" s="3"/>
      <c r="G1088" s="3"/>
      <c r="H1088" s="3"/>
      <c r="I1088" s="3"/>
      <c r="J1088" s="4"/>
      <c r="K1088" s="4"/>
      <c r="L1088" s="3"/>
      <c r="M1088" s="3"/>
      <c r="N1088" s="8"/>
      <c r="O1088" s="4"/>
      <c r="P1088" s="4"/>
      <c r="Q1088" s="4"/>
      <c r="R1088" s="4"/>
      <c r="S1088" s="4"/>
      <c r="T1088" s="12"/>
      <c r="U1088" s="13"/>
      <c r="V1088" s="5"/>
      <c r="W1088" s="5"/>
    </row>
    <row r="1089" spans="1:23" x14ac:dyDescent="0.25">
      <c r="A1089" s="15"/>
      <c r="B1089" s="2"/>
      <c r="C1089" s="4"/>
      <c r="D1089" s="4"/>
      <c r="E1089" s="3"/>
      <c r="F1089" s="3"/>
      <c r="G1089" s="3"/>
      <c r="H1089" s="3"/>
      <c r="I1089" s="3"/>
      <c r="J1089" s="4"/>
      <c r="K1089" s="4"/>
      <c r="L1089" s="3"/>
      <c r="M1089" s="3"/>
      <c r="N1089" s="8"/>
      <c r="O1089" s="4"/>
      <c r="P1089" s="4"/>
      <c r="Q1089" s="4"/>
      <c r="R1089" s="4"/>
      <c r="S1089" s="4"/>
      <c r="T1089" s="12"/>
      <c r="U1089" s="13"/>
      <c r="V1089" s="5"/>
      <c r="W1089" s="5"/>
    </row>
    <row r="1090" spans="1:23" x14ac:dyDescent="0.25">
      <c r="A1090" s="15"/>
      <c r="B1090" s="2"/>
      <c r="C1090" s="4"/>
      <c r="D1090" s="4"/>
      <c r="E1090" s="3"/>
      <c r="F1090" s="3"/>
      <c r="G1090" s="3"/>
      <c r="H1090" s="3"/>
      <c r="I1090" s="3"/>
      <c r="J1090" s="4"/>
      <c r="K1090" s="4"/>
      <c r="L1090" s="3"/>
      <c r="M1090" s="3"/>
      <c r="N1090" s="8"/>
      <c r="O1090" s="4"/>
      <c r="P1090" s="4"/>
      <c r="Q1090" s="4"/>
      <c r="R1090" s="4"/>
      <c r="S1090" s="4"/>
      <c r="T1090" s="12"/>
      <c r="U1090" s="13"/>
      <c r="V1090" s="5"/>
      <c r="W1090" s="5"/>
    </row>
    <row r="1091" spans="1:23" x14ac:dyDescent="0.25">
      <c r="A1091" s="15"/>
      <c r="B1091" s="2"/>
      <c r="C1091" s="4"/>
      <c r="D1091" s="4"/>
      <c r="E1091" s="3"/>
      <c r="F1091" s="3"/>
      <c r="G1091" s="3"/>
      <c r="H1091" s="3"/>
      <c r="I1091" s="3"/>
      <c r="J1091" s="4"/>
      <c r="K1091" s="4"/>
      <c r="L1091" s="3"/>
      <c r="M1091" s="3"/>
      <c r="N1091" s="8"/>
      <c r="O1091" s="4"/>
      <c r="P1091" s="4"/>
      <c r="Q1091" s="4"/>
      <c r="R1091" s="4"/>
      <c r="S1091" s="4"/>
      <c r="T1091" s="12"/>
      <c r="U1091" s="13"/>
      <c r="V1091" s="5"/>
      <c r="W1091" s="5"/>
    </row>
    <row r="1092" spans="1:23" x14ac:dyDescent="0.25">
      <c r="A1092" s="15"/>
      <c r="B1092" s="2"/>
      <c r="C1092" s="4"/>
      <c r="D1092" s="4"/>
      <c r="E1092" s="3"/>
      <c r="F1092" s="3"/>
      <c r="G1092" s="3"/>
      <c r="H1092" s="3"/>
      <c r="I1092" s="3"/>
      <c r="J1092" s="4"/>
      <c r="K1092" s="4"/>
      <c r="L1092" s="3"/>
      <c r="M1092" s="3"/>
      <c r="N1092" s="8"/>
      <c r="O1092" s="4"/>
      <c r="P1092" s="4"/>
      <c r="Q1092" s="4"/>
      <c r="R1092" s="4"/>
      <c r="S1092" s="4"/>
      <c r="T1092" s="12"/>
      <c r="U1092" s="13"/>
      <c r="V1092" s="5"/>
      <c r="W1092" s="5"/>
    </row>
    <row r="1093" spans="1:23" x14ac:dyDescent="0.25">
      <c r="A1093" s="15"/>
      <c r="B1093" s="2"/>
      <c r="C1093" s="4"/>
      <c r="D1093" s="4"/>
      <c r="E1093" s="3"/>
      <c r="F1093" s="3"/>
      <c r="G1093" s="3"/>
      <c r="H1093" s="3"/>
      <c r="I1093" s="3"/>
      <c r="J1093" s="4"/>
      <c r="K1093" s="4"/>
      <c r="L1093" s="3"/>
      <c r="M1093" s="3"/>
      <c r="N1093" s="8"/>
      <c r="O1093" s="4"/>
      <c r="P1093" s="4"/>
      <c r="Q1093" s="4"/>
      <c r="R1093" s="4"/>
      <c r="S1093" s="4"/>
      <c r="T1093" s="12"/>
      <c r="U1093" s="13"/>
      <c r="V1093" s="5"/>
      <c r="W1093" s="5"/>
    </row>
    <row r="1094" spans="1:23" x14ac:dyDescent="0.25">
      <c r="A1094" s="15"/>
      <c r="B1094" s="2"/>
      <c r="C1094" s="4"/>
      <c r="D1094" s="4"/>
      <c r="E1094" s="3"/>
      <c r="F1094" s="3"/>
      <c r="G1094" s="3"/>
      <c r="H1094" s="3"/>
      <c r="I1094" s="3"/>
      <c r="J1094" s="4"/>
      <c r="K1094" s="4"/>
      <c r="L1094" s="3"/>
      <c r="M1094" s="3"/>
      <c r="N1094" s="8"/>
      <c r="O1094" s="4"/>
      <c r="P1094" s="4"/>
      <c r="Q1094" s="4"/>
      <c r="R1094" s="4"/>
      <c r="S1094" s="4"/>
      <c r="T1094" s="12"/>
      <c r="U1094" s="13"/>
      <c r="V1094" s="5"/>
      <c r="W1094" s="5"/>
    </row>
    <row r="1095" spans="1:23" x14ac:dyDescent="0.25">
      <c r="A1095" s="15"/>
      <c r="B1095" s="2"/>
      <c r="C1095" s="4"/>
      <c r="D1095" s="4"/>
      <c r="E1095" s="3"/>
      <c r="F1095" s="3"/>
      <c r="G1095" s="3"/>
      <c r="H1095" s="3"/>
      <c r="I1095" s="3"/>
      <c r="J1095" s="4"/>
      <c r="K1095" s="4"/>
      <c r="L1095" s="3"/>
      <c r="M1095" s="3"/>
      <c r="N1095" s="8"/>
      <c r="O1095" s="4"/>
      <c r="P1095" s="4"/>
      <c r="Q1095" s="4"/>
      <c r="R1095" s="4"/>
      <c r="S1095" s="4"/>
      <c r="T1095" s="12"/>
      <c r="U1095" s="13"/>
      <c r="V1095" s="5"/>
      <c r="W1095" s="5"/>
    </row>
    <row r="1096" spans="1:23" x14ac:dyDescent="0.25">
      <c r="A1096" s="15"/>
      <c r="B1096" s="2"/>
      <c r="C1096" s="4"/>
      <c r="D1096" s="4"/>
      <c r="E1096" s="3"/>
      <c r="F1096" s="3"/>
      <c r="G1096" s="3"/>
      <c r="H1096" s="3"/>
      <c r="I1096" s="3"/>
      <c r="J1096" s="4"/>
      <c r="K1096" s="4"/>
      <c r="L1096" s="3"/>
      <c r="M1096" s="3"/>
      <c r="N1096" s="8"/>
      <c r="O1096" s="4"/>
      <c r="P1096" s="4"/>
      <c r="Q1096" s="4"/>
      <c r="R1096" s="4"/>
      <c r="S1096" s="4"/>
      <c r="T1096" s="12"/>
      <c r="U1096" s="13"/>
      <c r="V1096" s="5"/>
      <c r="W1096" s="5"/>
    </row>
    <row r="1097" spans="1:23" x14ac:dyDescent="0.25">
      <c r="A1097" s="15"/>
      <c r="B1097" s="2"/>
      <c r="C1097" s="4"/>
      <c r="D1097" s="4"/>
      <c r="E1097" s="3"/>
      <c r="F1097" s="3"/>
      <c r="G1097" s="3"/>
      <c r="H1097" s="3"/>
      <c r="I1097" s="3"/>
      <c r="J1097" s="4"/>
      <c r="K1097" s="4"/>
      <c r="L1097" s="3"/>
      <c r="M1097" s="3"/>
      <c r="N1097" s="8"/>
      <c r="O1097" s="4"/>
      <c r="P1097" s="4"/>
      <c r="Q1097" s="4"/>
      <c r="R1097" s="4"/>
      <c r="S1097" s="4"/>
      <c r="T1097" s="12"/>
      <c r="U1097" s="13"/>
      <c r="V1097" s="5"/>
      <c r="W1097" s="5"/>
    </row>
    <row r="1098" spans="1:23" x14ac:dyDescent="0.25">
      <c r="A1098" s="15"/>
      <c r="B1098" s="2"/>
      <c r="C1098" s="4"/>
      <c r="D1098" s="4"/>
      <c r="E1098" s="3"/>
      <c r="F1098" s="3"/>
      <c r="G1098" s="3"/>
      <c r="H1098" s="3"/>
      <c r="I1098" s="3"/>
      <c r="J1098" s="4"/>
      <c r="K1098" s="4"/>
      <c r="L1098" s="3"/>
      <c r="M1098" s="3"/>
      <c r="N1098" s="8"/>
      <c r="O1098" s="4"/>
      <c r="P1098" s="4"/>
      <c r="Q1098" s="4"/>
      <c r="R1098" s="4"/>
      <c r="S1098" s="4"/>
      <c r="T1098" s="12"/>
      <c r="U1098" s="13"/>
      <c r="V1098" s="5"/>
      <c r="W1098" s="5"/>
    </row>
    <row r="1099" spans="1:23" x14ac:dyDescent="0.25">
      <c r="A1099" s="15"/>
      <c r="B1099" s="2"/>
      <c r="C1099" s="4"/>
      <c r="D1099" s="4"/>
      <c r="E1099" s="3"/>
      <c r="F1099" s="3"/>
      <c r="G1099" s="3"/>
      <c r="H1099" s="3"/>
      <c r="I1099" s="3"/>
      <c r="J1099" s="4"/>
      <c r="K1099" s="4"/>
      <c r="L1099" s="3"/>
      <c r="M1099" s="3"/>
      <c r="N1099" s="8"/>
      <c r="O1099" s="4"/>
      <c r="P1099" s="4"/>
      <c r="Q1099" s="4"/>
      <c r="R1099" s="4"/>
      <c r="S1099" s="4"/>
      <c r="T1099" s="12"/>
      <c r="U1099" s="13"/>
      <c r="V1099" s="5"/>
      <c r="W1099" s="5"/>
    </row>
    <row r="1100" spans="1:23" x14ac:dyDescent="0.25">
      <c r="A1100" s="15"/>
      <c r="B1100" s="2"/>
      <c r="C1100" s="4"/>
      <c r="D1100" s="4"/>
      <c r="E1100" s="3"/>
      <c r="F1100" s="3"/>
      <c r="G1100" s="3"/>
      <c r="H1100" s="3"/>
      <c r="I1100" s="3"/>
      <c r="J1100" s="4"/>
      <c r="K1100" s="4"/>
      <c r="L1100" s="3"/>
      <c r="M1100" s="3"/>
      <c r="N1100" s="8"/>
      <c r="O1100" s="4"/>
      <c r="P1100" s="4"/>
      <c r="Q1100" s="4"/>
      <c r="R1100" s="4"/>
      <c r="S1100" s="4"/>
      <c r="T1100" s="12"/>
      <c r="U1100" s="13"/>
      <c r="V1100" s="5"/>
      <c r="W1100" s="5"/>
    </row>
    <row r="1101" spans="1:23" x14ac:dyDescent="0.25">
      <c r="A1101" s="15"/>
      <c r="B1101" s="2"/>
      <c r="C1101" s="4"/>
      <c r="D1101" s="4"/>
      <c r="E1101" s="3"/>
      <c r="F1101" s="3"/>
      <c r="G1101" s="3"/>
      <c r="H1101" s="3"/>
      <c r="I1101" s="3"/>
      <c r="J1101" s="4"/>
      <c r="K1101" s="4"/>
      <c r="L1101" s="3"/>
      <c r="M1101" s="3"/>
      <c r="N1101" s="8"/>
      <c r="O1101" s="4"/>
      <c r="P1101" s="4"/>
      <c r="Q1101" s="4"/>
      <c r="R1101" s="4"/>
      <c r="S1101" s="4"/>
      <c r="T1101" s="12"/>
      <c r="U1101" s="13"/>
      <c r="V1101" s="5"/>
      <c r="W1101" s="5"/>
    </row>
    <row r="1102" spans="1:23" x14ac:dyDescent="0.25">
      <c r="A1102" s="15"/>
      <c r="B1102" s="2"/>
      <c r="C1102" s="4"/>
      <c r="D1102" s="4"/>
      <c r="E1102" s="3"/>
      <c r="F1102" s="3"/>
      <c r="G1102" s="3"/>
      <c r="H1102" s="3"/>
      <c r="I1102" s="3"/>
      <c r="J1102" s="4"/>
      <c r="K1102" s="4"/>
      <c r="L1102" s="3"/>
      <c r="M1102" s="3"/>
      <c r="N1102" s="8"/>
      <c r="O1102" s="4"/>
      <c r="P1102" s="4"/>
      <c r="Q1102" s="4"/>
      <c r="R1102" s="4"/>
      <c r="S1102" s="4"/>
      <c r="T1102" s="12"/>
      <c r="U1102" s="13"/>
      <c r="V1102" s="5"/>
      <c r="W1102" s="5"/>
    </row>
    <row r="1103" spans="1:23" x14ac:dyDescent="0.25">
      <c r="A1103" s="15"/>
      <c r="B1103" s="2"/>
      <c r="C1103" s="4"/>
      <c r="D1103" s="4"/>
      <c r="E1103" s="3"/>
      <c r="F1103" s="3"/>
      <c r="G1103" s="3"/>
      <c r="H1103" s="3"/>
      <c r="I1103" s="3"/>
      <c r="J1103" s="4"/>
      <c r="K1103" s="4"/>
      <c r="L1103" s="3"/>
      <c r="M1103" s="3"/>
      <c r="N1103" s="8"/>
      <c r="O1103" s="4"/>
      <c r="P1103" s="4"/>
      <c r="Q1103" s="4"/>
      <c r="R1103" s="4"/>
      <c r="S1103" s="4"/>
      <c r="T1103" s="12"/>
      <c r="U1103" s="13"/>
      <c r="V1103" s="5"/>
      <c r="W1103" s="5"/>
    </row>
    <row r="1104" spans="1:23" x14ac:dyDescent="0.25">
      <c r="A1104" s="15"/>
      <c r="B1104" s="2"/>
      <c r="C1104" s="4"/>
      <c r="D1104" s="4"/>
      <c r="E1104" s="3"/>
      <c r="F1104" s="3"/>
      <c r="G1104" s="3"/>
      <c r="H1104" s="3"/>
      <c r="I1104" s="3"/>
      <c r="J1104" s="4"/>
      <c r="K1104" s="4"/>
      <c r="L1104" s="3"/>
      <c r="M1104" s="3"/>
      <c r="N1104" s="8"/>
      <c r="O1104" s="4"/>
      <c r="P1104" s="4"/>
      <c r="Q1104" s="4"/>
      <c r="R1104" s="4"/>
      <c r="S1104" s="4"/>
      <c r="T1104" s="12"/>
      <c r="U1104" s="13"/>
      <c r="V1104" s="5"/>
      <c r="W1104" s="5"/>
    </row>
    <row r="1105" spans="1:23" x14ac:dyDescent="0.25">
      <c r="A1105" s="15"/>
      <c r="B1105" s="2"/>
      <c r="C1105" s="4"/>
      <c r="D1105" s="4"/>
      <c r="E1105" s="3"/>
      <c r="F1105" s="3"/>
      <c r="G1105" s="3"/>
      <c r="H1105" s="3"/>
      <c r="I1105" s="3"/>
      <c r="J1105" s="4"/>
      <c r="K1105" s="4"/>
      <c r="L1105" s="3"/>
      <c r="M1105" s="3"/>
      <c r="N1105" s="8"/>
      <c r="O1105" s="4"/>
      <c r="P1105" s="4"/>
      <c r="Q1105" s="4"/>
      <c r="R1105" s="4"/>
      <c r="S1105" s="4"/>
      <c r="T1105" s="12"/>
      <c r="U1105" s="13"/>
      <c r="V1105" s="5"/>
      <c r="W1105" s="5"/>
    </row>
    <row r="1106" spans="1:23" x14ac:dyDescent="0.25">
      <c r="A1106" s="15"/>
      <c r="B1106" s="2"/>
      <c r="C1106" s="4"/>
      <c r="D1106" s="4"/>
      <c r="E1106" s="3"/>
      <c r="F1106" s="3"/>
      <c r="G1106" s="3"/>
      <c r="H1106" s="3"/>
      <c r="I1106" s="3"/>
      <c r="J1106" s="4"/>
      <c r="K1106" s="4"/>
      <c r="L1106" s="3"/>
      <c r="M1106" s="3"/>
      <c r="N1106" s="8"/>
      <c r="O1106" s="4"/>
      <c r="P1106" s="4"/>
      <c r="Q1106" s="4"/>
      <c r="R1106" s="4"/>
      <c r="S1106" s="4"/>
      <c r="T1106" s="12"/>
      <c r="U1106" s="13"/>
      <c r="V1106" s="5"/>
      <c r="W1106" s="5"/>
    </row>
    <row r="1107" spans="1:23" x14ac:dyDescent="0.25">
      <c r="A1107" s="15"/>
      <c r="B1107" s="2"/>
      <c r="C1107" s="4"/>
      <c r="D1107" s="4"/>
      <c r="E1107" s="3"/>
      <c r="F1107" s="3"/>
      <c r="G1107" s="3"/>
      <c r="H1107" s="3"/>
      <c r="I1107" s="3"/>
      <c r="J1107" s="4"/>
      <c r="K1107" s="4"/>
      <c r="L1107" s="3"/>
      <c r="M1107" s="3"/>
      <c r="N1107" s="8"/>
      <c r="O1107" s="4"/>
      <c r="P1107" s="4"/>
      <c r="Q1107" s="4"/>
      <c r="R1107" s="4"/>
      <c r="S1107" s="4"/>
      <c r="T1107" s="12"/>
      <c r="U1107" s="13"/>
      <c r="V1107" s="5"/>
      <c r="W1107" s="5"/>
    </row>
    <row r="1108" spans="1:23" x14ac:dyDescent="0.25">
      <c r="A1108" s="15"/>
      <c r="B1108" s="2"/>
      <c r="C1108" s="4"/>
      <c r="D1108" s="4"/>
      <c r="E1108" s="3"/>
      <c r="F1108" s="3"/>
      <c r="G1108" s="3"/>
      <c r="H1108" s="3"/>
      <c r="I1108" s="3"/>
      <c r="J1108" s="4"/>
      <c r="K1108" s="4"/>
      <c r="L1108" s="3"/>
      <c r="M1108" s="3"/>
      <c r="N1108" s="8"/>
      <c r="O1108" s="4"/>
      <c r="P1108" s="4"/>
      <c r="Q1108" s="4"/>
      <c r="R1108" s="4"/>
      <c r="S1108" s="4"/>
      <c r="T1108" s="12"/>
      <c r="U1108" s="13"/>
      <c r="V1108" s="5"/>
      <c r="W1108" s="5"/>
    </row>
    <row r="1109" spans="1:23" x14ac:dyDescent="0.25">
      <c r="A1109" s="15"/>
      <c r="B1109" s="2"/>
      <c r="C1109" s="4"/>
      <c r="D1109" s="4"/>
      <c r="E1109" s="3"/>
      <c r="F1109" s="3"/>
      <c r="G1109" s="3"/>
      <c r="H1109" s="3"/>
      <c r="I1109" s="3"/>
      <c r="J1109" s="4"/>
      <c r="K1109" s="4"/>
      <c r="L1109" s="3"/>
      <c r="M1109" s="3"/>
      <c r="N1109" s="8"/>
      <c r="O1109" s="4"/>
      <c r="P1109" s="4"/>
      <c r="Q1109" s="4"/>
      <c r="R1109" s="4"/>
      <c r="S1109" s="4"/>
      <c r="T1109" s="12"/>
      <c r="U1109" s="13"/>
      <c r="V1109" s="5"/>
      <c r="W1109" s="5"/>
    </row>
    <row r="1110" spans="1:23" x14ac:dyDescent="0.25">
      <c r="A1110" s="15"/>
      <c r="B1110" s="2"/>
      <c r="C1110" s="4"/>
      <c r="D1110" s="4"/>
      <c r="E1110" s="3"/>
      <c r="F1110" s="3"/>
      <c r="G1110" s="3"/>
      <c r="H1110" s="3"/>
      <c r="I1110" s="3"/>
      <c r="J1110" s="4"/>
      <c r="K1110" s="4"/>
      <c r="L1110" s="3"/>
      <c r="M1110" s="3"/>
      <c r="N1110" s="8"/>
      <c r="O1110" s="4"/>
      <c r="P1110" s="4"/>
      <c r="Q1110" s="4"/>
      <c r="R1110" s="4"/>
      <c r="S1110" s="4"/>
      <c r="T1110" s="12"/>
      <c r="U1110" s="13"/>
      <c r="V1110" s="5"/>
      <c r="W1110" s="5"/>
    </row>
    <row r="1111" spans="1:23" x14ac:dyDescent="0.25">
      <c r="A1111" s="15"/>
      <c r="B1111" s="2"/>
      <c r="C1111" s="4"/>
      <c r="D1111" s="4"/>
      <c r="E1111" s="3"/>
      <c r="F1111" s="3"/>
      <c r="G1111" s="3"/>
      <c r="H1111" s="3"/>
      <c r="I1111" s="3"/>
      <c r="J1111" s="4"/>
      <c r="K1111" s="4"/>
      <c r="L1111" s="3"/>
      <c r="M1111" s="3"/>
      <c r="N1111" s="8"/>
      <c r="O1111" s="4"/>
      <c r="P1111" s="4"/>
      <c r="Q1111" s="4"/>
      <c r="R1111" s="4"/>
      <c r="S1111" s="4"/>
      <c r="T1111" s="12"/>
      <c r="U1111" s="13"/>
      <c r="V1111" s="5"/>
      <c r="W1111" s="5"/>
    </row>
    <row r="1112" spans="1:23" x14ac:dyDescent="0.25">
      <c r="A1112" s="15"/>
      <c r="B1112" s="2"/>
      <c r="C1112" s="4"/>
      <c r="D1112" s="4"/>
      <c r="E1112" s="3"/>
      <c r="F1112" s="3"/>
      <c r="G1112" s="3"/>
      <c r="H1112" s="3"/>
      <c r="I1112" s="3"/>
      <c r="J1112" s="4"/>
      <c r="K1112" s="4"/>
      <c r="L1112" s="3"/>
      <c r="M1112" s="3"/>
      <c r="N1112" s="8"/>
      <c r="O1112" s="4"/>
      <c r="P1112" s="4"/>
      <c r="Q1112" s="4"/>
      <c r="R1112" s="4"/>
      <c r="S1112" s="4"/>
      <c r="T1112" s="12"/>
      <c r="U1112" s="13"/>
      <c r="V1112" s="5"/>
      <c r="W1112" s="5"/>
    </row>
    <row r="1113" spans="1:23" x14ac:dyDescent="0.25">
      <c r="A1113" s="15"/>
      <c r="B1113" s="2"/>
      <c r="C1113" s="4"/>
      <c r="D1113" s="4"/>
      <c r="E1113" s="3"/>
      <c r="F1113" s="3"/>
      <c r="G1113" s="3"/>
      <c r="H1113" s="3"/>
      <c r="I1113" s="3"/>
      <c r="J1113" s="4"/>
      <c r="K1113" s="4"/>
      <c r="L1113" s="3"/>
      <c r="M1113" s="3"/>
      <c r="N1113" s="8"/>
      <c r="O1113" s="4"/>
      <c r="P1113" s="4"/>
      <c r="Q1113" s="4"/>
      <c r="R1113" s="4"/>
      <c r="S1113" s="4"/>
      <c r="T1113" s="12"/>
      <c r="U1113" s="13"/>
      <c r="V1113" s="5"/>
      <c r="W1113" s="5"/>
    </row>
    <row r="1114" spans="1:23" x14ac:dyDescent="0.25">
      <c r="A1114" s="15"/>
      <c r="B1114" s="2"/>
      <c r="C1114" s="4"/>
      <c r="D1114" s="4"/>
      <c r="E1114" s="3"/>
      <c r="F1114" s="3"/>
      <c r="G1114" s="3"/>
      <c r="H1114" s="3"/>
      <c r="I1114" s="3"/>
      <c r="J1114" s="4"/>
      <c r="K1114" s="4"/>
      <c r="L1114" s="3"/>
      <c r="M1114" s="3"/>
      <c r="N1114" s="8"/>
      <c r="O1114" s="4"/>
      <c r="P1114" s="4"/>
      <c r="Q1114" s="4"/>
      <c r="R1114" s="4"/>
      <c r="S1114" s="4"/>
      <c r="T1114" s="12"/>
      <c r="U1114" s="13"/>
      <c r="V1114" s="5"/>
      <c r="W1114" s="5"/>
    </row>
    <row r="1115" spans="1:23" x14ac:dyDescent="0.25">
      <c r="A1115" s="15"/>
      <c r="B1115" s="2"/>
      <c r="C1115" s="4"/>
      <c r="D1115" s="4"/>
      <c r="E1115" s="3"/>
      <c r="F1115" s="3"/>
      <c r="G1115" s="3"/>
      <c r="H1115" s="3"/>
      <c r="I1115" s="3"/>
      <c r="J1115" s="4"/>
      <c r="K1115" s="4"/>
      <c r="L1115" s="3"/>
      <c r="M1115" s="3"/>
      <c r="N1115" s="8"/>
      <c r="O1115" s="4"/>
      <c r="P1115" s="4"/>
      <c r="Q1115" s="4"/>
      <c r="R1115" s="4"/>
      <c r="S1115" s="4"/>
      <c r="T1115" s="12"/>
      <c r="U1115" s="13"/>
      <c r="V1115" s="5"/>
      <c r="W1115" s="5"/>
    </row>
    <row r="1116" spans="1:23" x14ac:dyDescent="0.25">
      <c r="A1116" s="15"/>
      <c r="B1116" s="2"/>
      <c r="C1116" s="4"/>
      <c r="D1116" s="4"/>
      <c r="E1116" s="3"/>
      <c r="F1116" s="3"/>
      <c r="G1116" s="3"/>
      <c r="H1116" s="3"/>
      <c r="I1116" s="3"/>
      <c r="J1116" s="4"/>
      <c r="K1116" s="4"/>
      <c r="L1116" s="3"/>
      <c r="M1116" s="3"/>
      <c r="N1116" s="8"/>
      <c r="O1116" s="4"/>
      <c r="P1116" s="4"/>
      <c r="Q1116" s="4"/>
      <c r="R1116" s="4"/>
      <c r="S1116" s="4"/>
      <c r="T1116" s="12"/>
      <c r="U1116" s="13"/>
      <c r="V1116" s="5"/>
      <c r="W1116" s="5"/>
    </row>
    <row r="1117" spans="1:23" x14ac:dyDescent="0.25">
      <c r="A1117" s="15"/>
      <c r="B1117" s="2"/>
      <c r="C1117" s="4"/>
      <c r="D1117" s="4"/>
      <c r="E1117" s="3"/>
      <c r="F1117" s="3"/>
      <c r="G1117" s="3"/>
      <c r="H1117" s="3"/>
      <c r="I1117" s="3"/>
      <c r="J1117" s="4"/>
      <c r="K1117" s="4"/>
      <c r="L1117" s="3"/>
      <c r="M1117" s="3"/>
      <c r="N1117" s="8"/>
      <c r="O1117" s="4"/>
      <c r="P1117" s="4"/>
      <c r="Q1117" s="4"/>
      <c r="R1117" s="4"/>
      <c r="S1117" s="4"/>
      <c r="T1117" s="12"/>
      <c r="U1117" s="13"/>
      <c r="V1117" s="5"/>
      <c r="W1117" s="5"/>
    </row>
    <row r="1118" spans="1:23" x14ac:dyDescent="0.25">
      <c r="A1118" s="15"/>
      <c r="B1118" s="2"/>
      <c r="C1118" s="4"/>
      <c r="D1118" s="4"/>
      <c r="E1118" s="3"/>
      <c r="F1118" s="3"/>
      <c r="G1118" s="3"/>
      <c r="H1118" s="3"/>
      <c r="I1118" s="3"/>
      <c r="J1118" s="4"/>
      <c r="K1118" s="4"/>
      <c r="L1118" s="3"/>
      <c r="M1118" s="3"/>
      <c r="N1118" s="8"/>
      <c r="O1118" s="4"/>
      <c r="P1118" s="4"/>
      <c r="Q1118" s="4"/>
      <c r="R1118" s="4"/>
      <c r="S1118" s="4"/>
      <c r="T1118" s="12"/>
      <c r="U1118" s="13"/>
      <c r="V1118" s="5"/>
      <c r="W1118" s="5"/>
    </row>
    <row r="1119" spans="1:23" x14ac:dyDescent="0.25">
      <c r="A1119" s="15"/>
      <c r="B1119" s="2"/>
      <c r="C1119" s="4"/>
      <c r="D1119" s="4"/>
      <c r="E1119" s="3"/>
      <c r="F1119" s="3"/>
      <c r="G1119" s="3"/>
      <c r="H1119" s="3"/>
      <c r="I1119" s="3"/>
      <c r="J1119" s="4"/>
      <c r="K1119" s="4"/>
      <c r="L1119" s="3"/>
      <c r="M1119" s="3"/>
      <c r="N1119" s="8"/>
      <c r="O1119" s="4"/>
      <c r="P1119" s="4"/>
      <c r="Q1119" s="4"/>
      <c r="R1119" s="4"/>
      <c r="S1119" s="4"/>
      <c r="T1119" s="12"/>
      <c r="U1119" s="13"/>
      <c r="V1119" s="5"/>
      <c r="W1119" s="5"/>
    </row>
    <row r="1120" spans="1:23" x14ac:dyDescent="0.25">
      <c r="A1120" s="15"/>
      <c r="B1120" s="2"/>
      <c r="C1120" s="4"/>
      <c r="D1120" s="4"/>
      <c r="E1120" s="3"/>
      <c r="F1120" s="3"/>
      <c r="G1120" s="3"/>
      <c r="H1120" s="3"/>
      <c r="I1120" s="3"/>
      <c r="J1120" s="4"/>
      <c r="K1120" s="4"/>
      <c r="L1120" s="3"/>
      <c r="M1120" s="3"/>
      <c r="N1120" s="8"/>
      <c r="O1120" s="4"/>
      <c r="P1120" s="4"/>
      <c r="Q1120" s="4"/>
      <c r="R1120" s="4"/>
      <c r="S1120" s="4"/>
      <c r="T1120" s="12"/>
      <c r="U1120" s="13"/>
      <c r="V1120" s="5"/>
      <c r="W1120" s="5"/>
    </row>
    <row r="1121" spans="1:23" x14ac:dyDescent="0.25">
      <c r="A1121" s="15"/>
      <c r="B1121" s="2"/>
      <c r="C1121" s="4"/>
      <c r="D1121" s="4"/>
      <c r="E1121" s="3"/>
      <c r="F1121" s="3"/>
      <c r="G1121" s="3"/>
      <c r="H1121" s="3"/>
      <c r="I1121" s="3"/>
      <c r="J1121" s="4"/>
      <c r="K1121" s="4"/>
      <c r="L1121" s="3"/>
      <c r="M1121" s="3"/>
      <c r="N1121" s="8"/>
      <c r="O1121" s="4"/>
      <c r="P1121" s="4"/>
      <c r="Q1121" s="4"/>
      <c r="R1121" s="4"/>
      <c r="S1121" s="4"/>
      <c r="T1121" s="12"/>
      <c r="U1121" s="13"/>
      <c r="V1121" s="5"/>
      <c r="W1121" s="5"/>
    </row>
    <row r="1122" spans="1:23" x14ac:dyDescent="0.25">
      <c r="A1122" s="15"/>
      <c r="B1122" s="2"/>
      <c r="C1122" s="4"/>
      <c r="D1122" s="4"/>
      <c r="E1122" s="3"/>
      <c r="F1122" s="3"/>
      <c r="G1122" s="3"/>
      <c r="H1122" s="3"/>
      <c r="I1122" s="3"/>
      <c r="J1122" s="4"/>
      <c r="K1122" s="4"/>
      <c r="L1122" s="3"/>
      <c r="M1122" s="3"/>
      <c r="N1122" s="8"/>
      <c r="O1122" s="4"/>
      <c r="P1122" s="4"/>
      <c r="Q1122" s="4"/>
      <c r="R1122" s="4"/>
      <c r="S1122" s="4"/>
      <c r="T1122" s="12"/>
      <c r="U1122" s="13"/>
      <c r="V1122" s="5"/>
      <c r="W1122" s="5"/>
    </row>
    <row r="1123" spans="1:23" x14ac:dyDescent="0.25">
      <c r="A1123" s="15"/>
      <c r="B1123" s="2"/>
      <c r="C1123" s="4"/>
      <c r="D1123" s="4"/>
      <c r="E1123" s="3"/>
      <c r="F1123" s="3"/>
      <c r="G1123" s="3"/>
      <c r="H1123" s="3"/>
      <c r="I1123" s="3"/>
      <c r="J1123" s="4"/>
      <c r="K1123" s="4"/>
      <c r="L1123" s="3"/>
      <c r="M1123" s="3"/>
      <c r="N1123" s="8"/>
      <c r="O1123" s="4"/>
      <c r="P1123" s="4"/>
      <c r="Q1123" s="4"/>
      <c r="R1123" s="4"/>
      <c r="S1123" s="4"/>
      <c r="T1123" s="12"/>
      <c r="U1123" s="13"/>
      <c r="V1123" s="5"/>
      <c r="W1123" s="5"/>
    </row>
    <row r="1124" spans="1:23" x14ac:dyDescent="0.25">
      <c r="A1124" s="15"/>
      <c r="B1124" s="2"/>
      <c r="C1124" s="4"/>
      <c r="D1124" s="4"/>
      <c r="E1124" s="3"/>
      <c r="F1124" s="3"/>
      <c r="G1124" s="3"/>
      <c r="H1124" s="3"/>
      <c r="I1124" s="3"/>
      <c r="J1124" s="4"/>
      <c r="K1124" s="4"/>
      <c r="L1124" s="3"/>
      <c r="M1124" s="3"/>
      <c r="N1124" s="8"/>
      <c r="O1124" s="4"/>
      <c r="P1124" s="4"/>
      <c r="Q1124" s="4"/>
      <c r="R1124" s="4"/>
      <c r="S1124" s="4"/>
      <c r="T1124" s="12"/>
      <c r="U1124" s="13"/>
      <c r="V1124" s="5"/>
      <c r="W1124" s="5"/>
    </row>
    <row r="1125" spans="1:23" x14ac:dyDescent="0.25">
      <c r="A1125" s="15"/>
      <c r="B1125" s="2"/>
      <c r="C1125" s="4"/>
      <c r="D1125" s="4"/>
      <c r="E1125" s="3"/>
      <c r="F1125" s="3"/>
      <c r="G1125" s="3"/>
      <c r="H1125" s="3"/>
      <c r="I1125" s="3"/>
      <c r="J1125" s="4"/>
      <c r="K1125" s="4"/>
      <c r="L1125" s="3"/>
      <c r="M1125" s="3"/>
      <c r="N1125" s="8"/>
      <c r="O1125" s="4"/>
      <c r="P1125" s="4"/>
      <c r="Q1125" s="4"/>
      <c r="R1125" s="4"/>
      <c r="S1125" s="4"/>
      <c r="T1125" s="12"/>
      <c r="U1125" s="13"/>
      <c r="V1125" s="5"/>
      <c r="W1125" s="5"/>
    </row>
    <row r="1126" spans="1:23" x14ac:dyDescent="0.25">
      <c r="A1126" s="15"/>
      <c r="B1126" s="2"/>
      <c r="C1126" s="4"/>
      <c r="D1126" s="4"/>
      <c r="E1126" s="3"/>
      <c r="F1126" s="3"/>
      <c r="G1126" s="3"/>
      <c r="H1126" s="3"/>
      <c r="I1126" s="3"/>
      <c r="J1126" s="4"/>
      <c r="K1126" s="4"/>
      <c r="L1126" s="3"/>
      <c r="M1126" s="3"/>
      <c r="N1126" s="8"/>
      <c r="O1126" s="4"/>
      <c r="P1126" s="4"/>
      <c r="Q1126" s="4"/>
      <c r="R1126" s="4"/>
      <c r="S1126" s="4"/>
      <c r="T1126" s="12"/>
      <c r="U1126" s="13"/>
      <c r="V1126" s="5"/>
      <c r="W1126" s="5"/>
    </row>
    <row r="1127" spans="1:23" x14ac:dyDescent="0.25">
      <c r="A1127" s="15"/>
      <c r="B1127" s="2"/>
      <c r="C1127" s="4"/>
      <c r="D1127" s="4"/>
      <c r="E1127" s="3"/>
      <c r="F1127" s="3"/>
      <c r="G1127" s="3"/>
      <c r="H1127" s="3"/>
      <c r="I1127" s="3"/>
      <c r="J1127" s="4"/>
      <c r="K1127" s="4"/>
      <c r="L1127" s="3"/>
      <c r="M1127" s="3"/>
      <c r="N1127" s="8"/>
      <c r="O1127" s="4"/>
      <c r="P1127" s="4"/>
      <c r="Q1127" s="4"/>
      <c r="R1127" s="4"/>
      <c r="S1127" s="4"/>
      <c r="T1127" s="12"/>
      <c r="U1127" s="13"/>
      <c r="V1127" s="5"/>
      <c r="W1127" s="5"/>
    </row>
    <row r="1128" spans="1:23" x14ac:dyDescent="0.25">
      <c r="A1128" s="15"/>
      <c r="B1128" s="2"/>
      <c r="C1128" s="4"/>
      <c r="D1128" s="4"/>
      <c r="E1128" s="3"/>
      <c r="F1128" s="3"/>
      <c r="G1128" s="3"/>
      <c r="H1128" s="3"/>
      <c r="I1128" s="3"/>
      <c r="J1128" s="4"/>
      <c r="K1128" s="4"/>
      <c r="L1128" s="3"/>
      <c r="M1128" s="3"/>
      <c r="N1128" s="8"/>
      <c r="O1128" s="4"/>
      <c r="P1128" s="4"/>
      <c r="Q1128" s="4"/>
      <c r="R1128" s="4"/>
      <c r="S1128" s="4"/>
      <c r="T1128" s="12"/>
      <c r="U1128" s="13"/>
      <c r="V1128" s="5"/>
      <c r="W1128" s="5"/>
    </row>
    <row r="1129" spans="1:23" x14ac:dyDescent="0.25">
      <c r="A1129" s="15"/>
      <c r="B1129" s="2"/>
      <c r="C1129" s="4"/>
      <c r="D1129" s="4"/>
      <c r="E1129" s="3"/>
      <c r="F1129" s="3"/>
      <c r="G1129" s="3"/>
      <c r="H1129" s="3"/>
      <c r="I1129" s="3"/>
      <c r="J1129" s="4"/>
      <c r="K1129" s="4"/>
      <c r="L1129" s="3"/>
      <c r="M1129" s="3"/>
      <c r="N1129" s="8"/>
      <c r="O1129" s="4"/>
      <c r="P1129" s="4"/>
      <c r="Q1129" s="4"/>
      <c r="R1129" s="4"/>
      <c r="S1129" s="4"/>
      <c r="T1129" s="12"/>
      <c r="U1129" s="13"/>
      <c r="V1129" s="5"/>
      <c r="W1129" s="5"/>
    </row>
    <row r="1130" spans="1:23" x14ac:dyDescent="0.25">
      <c r="A1130" s="15"/>
      <c r="B1130" s="2"/>
      <c r="C1130" s="4"/>
      <c r="D1130" s="4"/>
      <c r="E1130" s="3"/>
      <c r="F1130" s="3"/>
      <c r="G1130" s="3"/>
      <c r="H1130" s="3"/>
      <c r="I1130" s="3"/>
      <c r="J1130" s="4"/>
      <c r="K1130" s="4"/>
      <c r="L1130" s="3"/>
      <c r="M1130" s="3"/>
      <c r="N1130" s="8"/>
      <c r="O1130" s="4"/>
      <c r="P1130" s="4"/>
      <c r="Q1130" s="4"/>
      <c r="R1130" s="4"/>
      <c r="S1130" s="4"/>
      <c r="T1130" s="12"/>
      <c r="U1130" s="13"/>
      <c r="V1130" s="5"/>
      <c r="W1130" s="5"/>
    </row>
    <row r="1131" spans="1:23" x14ac:dyDescent="0.25">
      <c r="A1131" s="15"/>
      <c r="B1131" s="2"/>
      <c r="C1131" s="4"/>
      <c r="D1131" s="4"/>
      <c r="E1131" s="3"/>
      <c r="F1131" s="3"/>
      <c r="G1131" s="3"/>
      <c r="H1131" s="3"/>
      <c r="I1131" s="3"/>
      <c r="J1131" s="4"/>
      <c r="K1131" s="4"/>
      <c r="L1131" s="3"/>
      <c r="M1131" s="3"/>
      <c r="N1131" s="8"/>
      <c r="O1131" s="4"/>
      <c r="P1131" s="4"/>
      <c r="Q1131" s="4"/>
      <c r="R1131" s="4"/>
      <c r="S1131" s="4"/>
      <c r="T1131" s="12"/>
      <c r="U1131" s="13"/>
      <c r="V1131" s="5"/>
      <c r="W1131" s="5"/>
    </row>
    <row r="1132" spans="1:23" x14ac:dyDescent="0.25">
      <c r="A1132" s="15"/>
      <c r="B1132" s="2"/>
      <c r="C1132" s="4"/>
      <c r="D1132" s="4"/>
      <c r="E1132" s="3"/>
      <c r="F1132" s="3"/>
      <c r="G1132" s="3"/>
      <c r="H1132" s="3"/>
      <c r="I1132" s="3"/>
      <c r="J1132" s="4"/>
      <c r="K1132" s="4"/>
      <c r="L1132" s="3"/>
      <c r="M1132" s="3"/>
      <c r="N1132" s="8"/>
      <c r="O1132" s="4"/>
      <c r="P1132" s="4"/>
      <c r="Q1132" s="4"/>
      <c r="R1132" s="4"/>
      <c r="S1132" s="4"/>
      <c r="T1132" s="12"/>
      <c r="U1132" s="13"/>
      <c r="V1132" s="5"/>
      <c r="W1132" s="5"/>
    </row>
    <row r="1133" spans="1:23" x14ac:dyDescent="0.25">
      <c r="A1133" s="15"/>
      <c r="B1133" s="2"/>
      <c r="C1133" s="4"/>
      <c r="D1133" s="4"/>
      <c r="E1133" s="3"/>
      <c r="F1133" s="3"/>
      <c r="G1133" s="3"/>
      <c r="H1133" s="3"/>
      <c r="I1133" s="3"/>
      <c r="J1133" s="4"/>
      <c r="K1133" s="4"/>
      <c r="L1133" s="3"/>
      <c r="M1133" s="3"/>
      <c r="N1133" s="8"/>
      <c r="O1133" s="4"/>
      <c r="P1133" s="4"/>
      <c r="Q1133" s="4"/>
      <c r="R1133" s="4"/>
      <c r="S1133" s="4"/>
      <c r="T1133" s="12"/>
      <c r="U1133" s="13"/>
      <c r="V1133" s="5"/>
      <c r="W1133" s="5"/>
    </row>
    <row r="1134" spans="1:23" x14ac:dyDescent="0.25">
      <c r="A1134" s="15"/>
      <c r="B1134" s="2"/>
      <c r="C1134" s="4"/>
      <c r="D1134" s="4"/>
      <c r="E1134" s="3"/>
      <c r="F1134" s="3"/>
      <c r="G1134" s="3"/>
      <c r="H1134" s="3"/>
      <c r="I1134" s="3"/>
      <c r="J1134" s="4"/>
      <c r="K1134" s="4"/>
      <c r="L1134" s="3"/>
      <c r="M1134" s="3"/>
      <c r="N1134" s="8"/>
      <c r="O1134" s="4"/>
      <c r="P1134" s="4"/>
      <c r="Q1134" s="4"/>
      <c r="R1134" s="4"/>
      <c r="S1134" s="4"/>
      <c r="T1134" s="12"/>
      <c r="U1134" s="13"/>
      <c r="V1134" s="5"/>
      <c r="W1134" s="5"/>
    </row>
    <row r="1135" spans="1:23" x14ac:dyDescent="0.25">
      <c r="A1135" s="15"/>
      <c r="B1135" s="2"/>
      <c r="C1135" s="4"/>
      <c r="D1135" s="4"/>
      <c r="E1135" s="3"/>
      <c r="F1135" s="3"/>
      <c r="G1135" s="3"/>
      <c r="H1135" s="3"/>
      <c r="I1135" s="3"/>
      <c r="J1135" s="4"/>
      <c r="K1135" s="4"/>
      <c r="L1135" s="3"/>
      <c r="M1135" s="3"/>
      <c r="N1135" s="8"/>
      <c r="O1135" s="4"/>
      <c r="P1135" s="4"/>
      <c r="Q1135" s="4"/>
      <c r="R1135" s="4"/>
      <c r="S1135" s="4"/>
      <c r="T1135" s="12"/>
      <c r="U1135" s="13"/>
      <c r="V1135" s="5"/>
      <c r="W1135" s="5"/>
    </row>
    <row r="1136" spans="1:23" x14ac:dyDescent="0.25">
      <c r="A1136" s="15"/>
      <c r="B1136" s="2"/>
      <c r="C1136" s="4"/>
      <c r="D1136" s="4"/>
      <c r="E1136" s="3"/>
      <c r="F1136" s="3"/>
      <c r="G1136" s="3"/>
      <c r="H1136" s="3"/>
      <c r="I1136" s="3"/>
      <c r="J1136" s="4"/>
      <c r="K1136" s="4"/>
      <c r="L1136" s="3"/>
      <c r="M1136" s="3"/>
      <c r="N1136" s="8"/>
      <c r="O1136" s="4"/>
      <c r="P1136" s="4"/>
      <c r="Q1136" s="4"/>
      <c r="R1136" s="4"/>
      <c r="S1136" s="4"/>
      <c r="T1136" s="12"/>
      <c r="U1136" s="13"/>
      <c r="V1136" s="5"/>
      <c r="W1136" s="5"/>
    </row>
    <row r="1137" spans="1:23" x14ac:dyDescent="0.25">
      <c r="A1137" s="15"/>
      <c r="B1137" s="2"/>
      <c r="C1137" s="4"/>
      <c r="D1137" s="4"/>
      <c r="E1137" s="3"/>
      <c r="F1137" s="3"/>
      <c r="G1137" s="3"/>
      <c r="H1137" s="3"/>
      <c r="I1137" s="3"/>
      <c r="J1137" s="4"/>
      <c r="K1137" s="4"/>
      <c r="L1137" s="3"/>
      <c r="M1137" s="3"/>
      <c r="N1137" s="8"/>
      <c r="O1137" s="4"/>
      <c r="P1137" s="4"/>
      <c r="Q1137" s="4"/>
      <c r="R1137" s="4"/>
      <c r="S1137" s="4"/>
      <c r="T1137" s="12"/>
      <c r="U1137" s="13"/>
      <c r="V1137" s="5"/>
      <c r="W1137" s="5"/>
    </row>
    <row r="1138" spans="1:23" x14ac:dyDescent="0.25">
      <c r="A1138" s="15"/>
      <c r="B1138" s="2"/>
      <c r="C1138" s="4"/>
      <c r="D1138" s="4"/>
      <c r="E1138" s="3"/>
      <c r="F1138" s="3"/>
      <c r="G1138" s="3"/>
      <c r="H1138" s="3"/>
      <c r="I1138" s="3"/>
      <c r="J1138" s="4"/>
      <c r="K1138" s="4"/>
      <c r="L1138" s="3"/>
      <c r="M1138" s="3"/>
      <c r="N1138" s="8"/>
      <c r="O1138" s="4"/>
      <c r="P1138" s="4"/>
      <c r="Q1138" s="4"/>
      <c r="R1138" s="4"/>
      <c r="S1138" s="4"/>
      <c r="T1138" s="12"/>
      <c r="U1138" s="13"/>
      <c r="V1138" s="5"/>
      <c r="W1138" s="5"/>
    </row>
    <row r="1139" spans="1:23" x14ac:dyDescent="0.25">
      <c r="A1139" s="15"/>
      <c r="B1139" s="2"/>
      <c r="C1139" s="4"/>
      <c r="D1139" s="4"/>
      <c r="E1139" s="3"/>
      <c r="F1139" s="3"/>
      <c r="G1139" s="3"/>
      <c r="H1139" s="3"/>
      <c r="I1139" s="3"/>
      <c r="J1139" s="4"/>
      <c r="K1139" s="4"/>
      <c r="L1139" s="3"/>
      <c r="M1139" s="3"/>
      <c r="N1139" s="8"/>
      <c r="O1139" s="4"/>
      <c r="P1139" s="4"/>
      <c r="Q1139" s="4"/>
      <c r="R1139" s="4"/>
      <c r="S1139" s="4"/>
      <c r="T1139" s="12"/>
      <c r="U1139" s="13"/>
      <c r="V1139" s="5"/>
      <c r="W1139" s="5"/>
    </row>
    <row r="1140" spans="1:23" x14ac:dyDescent="0.25">
      <c r="A1140" s="15"/>
      <c r="B1140" s="2"/>
      <c r="C1140" s="4"/>
      <c r="D1140" s="4"/>
      <c r="E1140" s="3"/>
      <c r="F1140" s="3"/>
      <c r="G1140" s="3"/>
      <c r="H1140" s="3"/>
      <c r="I1140" s="3"/>
      <c r="J1140" s="4"/>
      <c r="K1140" s="4"/>
      <c r="L1140" s="3"/>
      <c r="M1140" s="3"/>
      <c r="N1140" s="8"/>
      <c r="O1140" s="4"/>
      <c r="P1140" s="4"/>
      <c r="Q1140" s="4"/>
      <c r="R1140" s="4"/>
      <c r="S1140" s="4"/>
      <c r="T1140" s="12"/>
      <c r="U1140" s="13"/>
      <c r="V1140" s="5"/>
      <c r="W1140" s="5"/>
    </row>
    <row r="1141" spans="1:23" x14ac:dyDescent="0.25">
      <c r="A1141" s="15"/>
      <c r="B1141" s="2"/>
      <c r="C1141" s="4"/>
      <c r="D1141" s="4"/>
      <c r="E1141" s="3"/>
      <c r="F1141" s="3"/>
      <c r="G1141" s="3"/>
      <c r="H1141" s="3"/>
      <c r="I1141" s="3"/>
      <c r="J1141" s="4"/>
      <c r="K1141" s="4"/>
      <c r="L1141" s="3"/>
      <c r="M1141" s="3"/>
      <c r="N1141" s="8"/>
      <c r="O1141" s="4"/>
      <c r="P1141" s="4"/>
      <c r="Q1141" s="4"/>
      <c r="R1141" s="4"/>
      <c r="S1141" s="4"/>
      <c r="T1141" s="12"/>
      <c r="U1141" s="13"/>
      <c r="V1141" s="5"/>
      <c r="W1141" s="5"/>
    </row>
    <row r="1142" spans="1:23" x14ac:dyDescent="0.25">
      <c r="A1142" s="15"/>
      <c r="B1142" s="2"/>
      <c r="C1142" s="4"/>
      <c r="D1142" s="4"/>
      <c r="E1142" s="3"/>
      <c r="F1142" s="3"/>
      <c r="G1142" s="3"/>
      <c r="H1142" s="3"/>
      <c r="I1142" s="3"/>
      <c r="J1142" s="4"/>
      <c r="K1142" s="4"/>
      <c r="L1142" s="3"/>
      <c r="M1142" s="3"/>
      <c r="N1142" s="8"/>
      <c r="O1142" s="4"/>
      <c r="P1142" s="4"/>
      <c r="Q1142" s="4"/>
      <c r="R1142" s="4"/>
      <c r="S1142" s="4"/>
      <c r="T1142" s="12"/>
      <c r="U1142" s="13"/>
      <c r="V1142" s="5"/>
      <c r="W1142" s="5"/>
    </row>
    <row r="1143" spans="1:23" x14ac:dyDescent="0.25">
      <c r="A1143" s="15"/>
      <c r="B1143" s="2"/>
      <c r="C1143" s="4"/>
      <c r="D1143" s="4"/>
      <c r="E1143" s="3"/>
      <c r="F1143" s="3"/>
      <c r="G1143" s="3"/>
      <c r="H1143" s="3"/>
      <c r="I1143" s="3"/>
      <c r="J1143" s="4"/>
      <c r="K1143" s="4"/>
      <c r="L1143" s="3"/>
      <c r="M1143" s="3"/>
      <c r="N1143" s="8"/>
      <c r="O1143" s="4"/>
      <c r="P1143" s="4"/>
      <c r="Q1143" s="4"/>
      <c r="R1143" s="4"/>
      <c r="S1143" s="4"/>
      <c r="T1143" s="12"/>
      <c r="U1143" s="13"/>
      <c r="V1143" s="5"/>
      <c r="W1143" s="5"/>
    </row>
    <row r="1144" spans="1:23" x14ac:dyDescent="0.25">
      <c r="A1144" s="15"/>
      <c r="B1144" s="2"/>
      <c r="C1144" s="4"/>
      <c r="D1144" s="4"/>
      <c r="E1144" s="3"/>
      <c r="F1144" s="3"/>
      <c r="G1144" s="3"/>
      <c r="H1144" s="3"/>
      <c r="I1144" s="3"/>
      <c r="J1144" s="4"/>
      <c r="K1144" s="4"/>
      <c r="L1144" s="3"/>
      <c r="M1144" s="3"/>
      <c r="N1144" s="8"/>
      <c r="O1144" s="4"/>
      <c r="P1144" s="4"/>
      <c r="Q1144" s="4"/>
      <c r="R1144" s="4"/>
      <c r="S1144" s="4"/>
      <c r="T1144" s="12"/>
      <c r="U1144" s="13"/>
      <c r="V1144" s="5"/>
      <c r="W1144" s="5"/>
    </row>
    <row r="1145" spans="1:23" x14ac:dyDescent="0.25">
      <c r="A1145" s="15"/>
      <c r="B1145" s="2"/>
      <c r="C1145" s="4"/>
      <c r="D1145" s="4"/>
      <c r="E1145" s="3"/>
      <c r="F1145" s="3"/>
      <c r="G1145" s="3"/>
      <c r="H1145" s="3"/>
      <c r="I1145" s="3"/>
      <c r="J1145" s="4"/>
      <c r="K1145" s="4"/>
      <c r="L1145" s="3"/>
      <c r="M1145" s="3"/>
      <c r="N1145" s="8"/>
      <c r="O1145" s="4"/>
      <c r="P1145" s="4"/>
      <c r="Q1145" s="4"/>
      <c r="R1145" s="4"/>
      <c r="S1145" s="4"/>
      <c r="T1145" s="12"/>
      <c r="U1145" s="13"/>
      <c r="V1145" s="5"/>
      <c r="W1145" s="5"/>
    </row>
    <row r="1146" spans="1:23" x14ac:dyDescent="0.25">
      <c r="A1146" s="15"/>
      <c r="B1146" s="2"/>
      <c r="C1146" s="4"/>
      <c r="D1146" s="4"/>
      <c r="E1146" s="3"/>
      <c r="F1146" s="3"/>
      <c r="G1146" s="3"/>
      <c r="H1146" s="3"/>
      <c r="I1146" s="3"/>
      <c r="J1146" s="4"/>
      <c r="K1146" s="4"/>
      <c r="L1146" s="3"/>
      <c r="M1146" s="3"/>
      <c r="N1146" s="8"/>
      <c r="O1146" s="4"/>
      <c r="P1146" s="4"/>
      <c r="Q1146" s="4"/>
      <c r="R1146" s="4"/>
      <c r="S1146" s="4"/>
      <c r="T1146" s="12"/>
      <c r="U1146" s="13"/>
      <c r="V1146" s="5"/>
      <c r="W1146" s="5"/>
    </row>
    <row r="1147" spans="1:23" x14ac:dyDescent="0.25">
      <c r="A1147" s="15"/>
      <c r="B1147" s="2"/>
      <c r="C1147" s="4"/>
      <c r="D1147" s="4"/>
      <c r="E1147" s="3"/>
      <c r="F1147" s="3"/>
      <c r="G1147" s="3"/>
      <c r="H1147" s="3"/>
      <c r="I1147" s="3"/>
      <c r="J1147" s="4"/>
      <c r="K1147" s="4"/>
      <c r="L1147" s="3"/>
      <c r="M1147" s="3"/>
      <c r="N1147" s="8"/>
      <c r="O1147" s="4"/>
      <c r="P1147" s="4"/>
      <c r="Q1147" s="4"/>
      <c r="R1147" s="4"/>
      <c r="S1147" s="4"/>
      <c r="T1147" s="12"/>
      <c r="U1147" s="13"/>
      <c r="V1147" s="5"/>
      <c r="W1147" s="5"/>
    </row>
    <row r="1148" spans="1:23" x14ac:dyDescent="0.25">
      <c r="A1148" s="15"/>
      <c r="B1148" s="2"/>
      <c r="C1148" s="4"/>
      <c r="D1148" s="4"/>
      <c r="E1148" s="3"/>
      <c r="F1148" s="3"/>
      <c r="G1148" s="3"/>
      <c r="H1148" s="3"/>
      <c r="I1148" s="3"/>
      <c r="J1148" s="4"/>
      <c r="K1148" s="4"/>
      <c r="L1148" s="3"/>
      <c r="M1148" s="3"/>
      <c r="N1148" s="8"/>
      <c r="O1148" s="4"/>
      <c r="P1148" s="4"/>
      <c r="Q1148" s="4"/>
      <c r="R1148" s="4"/>
      <c r="S1148" s="4"/>
      <c r="T1148" s="12"/>
      <c r="U1148" s="13"/>
      <c r="V1148" s="5"/>
      <c r="W1148" s="5"/>
    </row>
    <row r="1149" spans="1:23" x14ac:dyDescent="0.25">
      <c r="A1149" s="15"/>
      <c r="B1149" s="2"/>
      <c r="C1149" s="4"/>
      <c r="D1149" s="4"/>
      <c r="E1149" s="3"/>
      <c r="F1149" s="3"/>
      <c r="G1149" s="3"/>
      <c r="H1149" s="3"/>
      <c r="I1149" s="3"/>
      <c r="J1149" s="4"/>
      <c r="K1149" s="4"/>
      <c r="L1149" s="3"/>
      <c r="M1149" s="3"/>
      <c r="N1149" s="8"/>
      <c r="O1149" s="4"/>
      <c r="P1149" s="4"/>
      <c r="Q1149" s="4"/>
      <c r="R1149" s="4"/>
      <c r="S1149" s="4"/>
      <c r="T1149" s="12"/>
      <c r="U1149" s="13"/>
      <c r="V1149" s="5"/>
      <c r="W1149" s="5"/>
    </row>
    <row r="1150" spans="1:23" x14ac:dyDescent="0.25">
      <c r="A1150" s="15"/>
      <c r="B1150" s="2"/>
      <c r="C1150" s="4"/>
      <c r="D1150" s="4"/>
      <c r="E1150" s="3"/>
      <c r="F1150" s="3"/>
      <c r="G1150" s="3"/>
      <c r="H1150" s="3"/>
      <c r="I1150" s="3"/>
      <c r="J1150" s="4"/>
      <c r="K1150" s="4"/>
      <c r="L1150" s="3"/>
      <c r="M1150" s="3"/>
      <c r="N1150" s="8"/>
      <c r="O1150" s="4"/>
      <c r="P1150" s="4"/>
      <c r="Q1150" s="4"/>
      <c r="R1150" s="4"/>
      <c r="S1150" s="4"/>
      <c r="T1150" s="12"/>
      <c r="U1150" s="13"/>
      <c r="V1150" s="5"/>
      <c r="W1150" s="5"/>
    </row>
    <row r="1151" spans="1:23" x14ac:dyDescent="0.25">
      <c r="A1151" s="15"/>
      <c r="B1151" s="2"/>
      <c r="C1151" s="4"/>
      <c r="D1151" s="4"/>
      <c r="E1151" s="3"/>
      <c r="F1151" s="3"/>
      <c r="G1151" s="3"/>
      <c r="H1151" s="3"/>
      <c r="I1151" s="3"/>
      <c r="J1151" s="4"/>
      <c r="K1151" s="4"/>
      <c r="L1151" s="3"/>
      <c r="M1151" s="3"/>
      <c r="N1151" s="8"/>
      <c r="O1151" s="4"/>
      <c r="P1151" s="4"/>
      <c r="Q1151" s="4"/>
      <c r="R1151" s="4"/>
      <c r="S1151" s="4"/>
      <c r="T1151" s="12"/>
      <c r="U1151" s="13"/>
      <c r="V1151" s="5"/>
      <c r="W1151" s="5"/>
    </row>
    <row r="1152" spans="1:23" x14ac:dyDescent="0.25">
      <c r="A1152" s="15"/>
      <c r="B1152" s="2"/>
      <c r="C1152" s="4"/>
      <c r="D1152" s="4"/>
      <c r="E1152" s="3"/>
      <c r="F1152" s="3"/>
      <c r="G1152" s="3"/>
      <c r="H1152" s="3"/>
      <c r="I1152" s="3"/>
      <c r="J1152" s="4"/>
      <c r="K1152" s="4"/>
      <c r="L1152" s="3"/>
      <c r="M1152" s="3"/>
      <c r="N1152" s="8"/>
      <c r="O1152" s="4"/>
      <c r="P1152" s="4"/>
      <c r="Q1152" s="4"/>
      <c r="R1152" s="4"/>
      <c r="S1152" s="4"/>
      <c r="T1152" s="12"/>
      <c r="U1152" s="13"/>
      <c r="V1152" s="5"/>
      <c r="W1152" s="5"/>
    </row>
    <row r="1153" spans="1:23" x14ac:dyDescent="0.25">
      <c r="A1153" s="15"/>
      <c r="B1153" s="2"/>
      <c r="C1153" s="4"/>
      <c r="D1153" s="4"/>
      <c r="E1153" s="3"/>
      <c r="F1153" s="3"/>
      <c r="G1153" s="3"/>
      <c r="H1153" s="3"/>
      <c r="I1153" s="3"/>
      <c r="J1153" s="4"/>
      <c r="K1153" s="4"/>
      <c r="L1153" s="3"/>
      <c r="M1153" s="3"/>
      <c r="N1153" s="8"/>
      <c r="O1153" s="4"/>
      <c r="P1153" s="4"/>
      <c r="Q1153" s="4"/>
      <c r="R1153" s="4"/>
      <c r="S1153" s="4"/>
      <c r="T1153" s="12"/>
      <c r="U1153" s="13"/>
      <c r="V1153" s="5"/>
      <c r="W1153" s="5"/>
    </row>
    <row r="1154" spans="1:23" x14ac:dyDescent="0.25">
      <c r="A1154" s="15"/>
      <c r="B1154" s="2"/>
      <c r="C1154" s="4"/>
      <c r="D1154" s="4"/>
      <c r="E1154" s="3"/>
      <c r="F1154" s="3"/>
      <c r="G1154" s="3"/>
      <c r="H1154" s="3"/>
      <c r="I1154" s="3"/>
      <c r="J1154" s="4"/>
      <c r="K1154" s="4"/>
      <c r="L1154" s="3"/>
      <c r="M1154" s="3"/>
      <c r="N1154" s="8"/>
      <c r="O1154" s="4"/>
      <c r="P1154" s="4"/>
      <c r="Q1154" s="4"/>
      <c r="R1154" s="4"/>
      <c r="S1154" s="4"/>
      <c r="T1154" s="12"/>
      <c r="U1154" s="13"/>
      <c r="V1154" s="5"/>
      <c r="W1154" s="5"/>
    </row>
    <row r="1155" spans="1:23" x14ac:dyDescent="0.25">
      <c r="A1155" s="15"/>
      <c r="B1155" s="2"/>
      <c r="C1155" s="4"/>
      <c r="D1155" s="4"/>
      <c r="E1155" s="3"/>
      <c r="F1155" s="3"/>
      <c r="G1155" s="3"/>
      <c r="H1155" s="3"/>
      <c r="I1155" s="3"/>
      <c r="J1155" s="4"/>
      <c r="K1155" s="4"/>
      <c r="L1155" s="3"/>
      <c r="M1155" s="3"/>
      <c r="N1155" s="8"/>
      <c r="O1155" s="4"/>
      <c r="P1155" s="4"/>
      <c r="Q1155" s="4"/>
      <c r="R1155" s="4"/>
      <c r="S1155" s="4"/>
      <c r="T1155" s="12"/>
      <c r="U1155" s="13"/>
      <c r="V1155" s="5"/>
      <c r="W1155" s="5"/>
    </row>
    <row r="1156" spans="1:23" x14ac:dyDescent="0.25">
      <c r="A1156" s="15"/>
      <c r="B1156" s="2"/>
      <c r="C1156" s="4"/>
      <c r="D1156" s="4"/>
      <c r="E1156" s="3"/>
      <c r="F1156" s="3"/>
      <c r="G1156" s="3"/>
      <c r="H1156" s="3"/>
      <c r="I1156" s="3"/>
      <c r="J1156" s="4"/>
      <c r="K1156" s="4"/>
      <c r="L1156" s="3"/>
      <c r="M1156" s="3"/>
      <c r="N1156" s="8"/>
      <c r="O1156" s="4"/>
      <c r="P1156" s="4"/>
      <c r="Q1156" s="4"/>
      <c r="R1156" s="4"/>
      <c r="S1156" s="4"/>
      <c r="T1156" s="12"/>
      <c r="U1156" s="13"/>
      <c r="V1156" s="5"/>
      <c r="W1156" s="5"/>
    </row>
    <row r="1157" spans="1:23" x14ac:dyDescent="0.25">
      <c r="A1157" s="15"/>
      <c r="B1157" s="2"/>
      <c r="C1157" s="4"/>
      <c r="D1157" s="4"/>
      <c r="E1157" s="3"/>
      <c r="F1157" s="3"/>
      <c r="G1157" s="3"/>
      <c r="H1157" s="3"/>
      <c r="I1157" s="3"/>
      <c r="J1157" s="4"/>
      <c r="K1157" s="4"/>
      <c r="L1157" s="3"/>
      <c r="M1157" s="3"/>
      <c r="N1157" s="8"/>
      <c r="O1157" s="4"/>
      <c r="P1157" s="4"/>
      <c r="Q1157" s="4"/>
      <c r="R1157" s="4"/>
      <c r="S1157" s="4"/>
      <c r="T1157" s="12"/>
      <c r="U1157" s="13"/>
      <c r="V1157" s="5"/>
      <c r="W1157" s="5"/>
    </row>
    <row r="1158" spans="1:23" x14ac:dyDescent="0.25">
      <c r="A1158" s="15"/>
      <c r="B1158" s="2"/>
      <c r="C1158" s="4"/>
      <c r="D1158" s="4"/>
      <c r="E1158" s="3"/>
      <c r="F1158" s="3"/>
      <c r="G1158" s="3"/>
      <c r="H1158" s="3"/>
      <c r="I1158" s="3"/>
      <c r="J1158" s="4"/>
      <c r="K1158" s="4"/>
      <c r="L1158" s="3"/>
      <c r="M1158" s="3"/>
      <c r="N1158" s="8"/>
      <c r="O1158" s="4"/>
      <c r="P1158" s="4"/>
      <c r="Q1158" s="4"/>
      <c r="R1158" s="4"/>
      <c r="S1158" s="4"/>
      <c r="T1158" s="12"/>
      <c r="U1158" s="13"/>
      <c r="V1158" s="5"/>
      <c r="W1158" s="5"/>
    </row>
    <row r="1159" spans="1:23" x14ac:dyDescent="0.25">
      <c r="A1159" s="15"/>
      <c r="B1159" s="2"/>
      <c r="C1159" s="4"/>
      <c r="D1159" s="4"/>
      <c r="E1159" s="3"/>
      <c r="F1159" s="3"/>
      <c r="G1159" s="3"/>
      <c r="H1159" s="3"/>
      <c r="I1159" s="3"/>
      <c r="J1159" s="4"/>
      <c r="K1159" s="4"/>
      <c r="L1159" s="3"/>
      <c r="M1159" s="3"/>
      <c r="N1159" s="8"/>
      <c r="O1159" s="4"/>
      <c r="P1159" s="4"/>
      <c r="Q1159" s="4"/>
      <c r="R1159" s="4"/>
      <c r="S1159" s="4"/>
      <c r="T1159" s="12"/>
      <c r="U1159" s="13"/>
      <c r="V1159" s="5"/>
      <c r="W1159" s="5"/>
    </row>
    <row r="1160" spans="1:23" x14ac:dyDescent="0.25">
      <c r="A1160" s="15"/>
      <c r="B1160" s="2"/>
      <c r="C1160" s="4"/>
      <c r="D1160" s="4"/>
      <c r="E1160" s="3"/>
      <c r="F1160" s="3"/>
      <c r="G1160" s="3"/>
      <c r="H1160" s="3"/>
      <c r="I1160" s="3"/>
      <c r="J1160" s="4"/>
      <c r="K1160" s="4"/>
      <c r="L1160" s="3"/>
      <c r="M1160" s="3"/>
      <c r="N1160" s="8"/>
      <c r="O1160" s="4"/>
      <c r="P1160" s="4"/>
      <c r="Q1160" s="4"/>
      <c r="R1160" s="4"/>
      <c r="S1160" s="4"/>
      <c r="T1160" s="12"/>
      <c r="U1160" s="13"/>
      <c r="V1160" s="5"/>
      <c r="W1160" s="5"/>
    </row>
    <row r="1161" spans="1:23" x14ac:dyDescent="0.25">
      <c r="A1161" s="15"/>
      <c r="B1161" s="2"/>
      <c r="C1161" s="4"/>
      <c r="D1161" s="4"/>
      <c r="E1161" s="3"/>
      <c r="F1161" s="3"/>
      <c r="G1161" s="3"/>
      <c r="H1161" s="3"/>
      <c r="I1161" s="3"/>
      <c r="J1161" s="4"/>
      <c r="K1161" s="4"/>
      <c r="L1161" s="3"/>
      <c r="M1161" s="3"/>
      <c r="N1161" s="8"/>
      <c r="O1161" s="4"/>
      <c r="P1161" s="4"/>
      <c r="Q1161" s="4"/>
      <c r="R1161" s="4"/>
      <c r="S1161" s="4"/>
      <c r="T1161" s="12"/>
      <c r="U1161" s="13"/>
      <c r="V1161" s="5"/>
      <c r="W1161" s="5"/>
    </row>
    <row r="1162" spans="1:23" x14ac:dyDescent="0.25">
      <c r="A1162" s="15"/>
      <c r="B1162" s="2"/>
      <c r="C1162" s="4"/>
      <c r="D1162" s="4"/>
      <c r="E1162" s="3"/>
      <c r="F1162" s="3"/>
      <c r="G1162" s="3"/>
      <c r="H1162" s="3"/>
      <c r="I1162" s="3"/>
      <c r="J1162" s="4"/>
      <c r="K1162" s="4"/>
      <c r="L1162" s="3"/>
      <c r="M1162" s="3"/>
      <c r="N1162" s="8"/>
      <c r="O1162" s="4"/>
      <c r="P1162" s="4"/>
      <c r="Q1162" s="4"/>
      <c r="R1162" s="4"/>
      <c r="S1162" s="4"/>
      <c r="T1162" s="12"/>
      <c r="U1162" s="13"/>
      <c r="V1162" s="5"/>
      <c r="W1162" s="5"/>
    </row>
    <row r="1163" spans="1:23" x14ac:dyDescent="0.25">
      <c r="A1163" s="15"/>
      <c r="B1163" s="2"/>
      <c r="C1163" s="4"/>
      <c r="D1163" s="4"/>
      <c r="E1163" s="3"/>
      <c r="F1163" s="3"/>
      <c r="G1163" s="3"/>
      <c r="H1163" s="3"/>
      <c r="I1163" s="3"/>
      <c r="J1163" s="4"/>
      <c r="K1163" s="4"/>
      <c r="L1163" s="3"/>
      <c r="M1163" s="3"/>
      <c r="N1163" s="8"/>
      <c r="O1163" s="4"/>
      <c r="P1163" s="4"/>
      <c r="Q1163" s="4"/>
      <c r="R1163" s="4"/>
      <c r="S1163" s="4"/>
      <c r="T1163" s="12"/>
      <c r="U1163" s="13"/>
      <c r="V1163" s="5"/>
      <c r="W1163" s="5"/>
    </row>
    <row r="1164" spans="1:23" x14ac:dyDescent="0.25">
      <c r="A1164" s="15"/>
      <c r="B1164" s="2"/>
      <c r="C1164" s="4"/>
      <c r="D1164" s="4"/>
      <c r="E1164" s="3"/>
      <c r="F1164" s="3"/>
      <c r="G1164" s="3"/>
      <c r="H1164" s="3"/>
      <c r="I1164" s="3"/>
      <c r="J1164" s="4"/>
      <c r="K1164" s="4"/>
      <c r="L1164" s="3"/>
      <c r="M1164" s="3"/>
      <c r="N1164" s="8"/>
      <c r="O1164" s="4"/>
      <c r="P1164" s="4"/>
      <c r="Q1164" s="4"/>
      <c r="R1164" s="4"/>
      <c r="S1164" s="4"/>
      <c r="T1164" s="12"/>
      <c r="U1164" s="13"/>
      <c r="V1164" s="5"/>
      <c r="W1164" s="5"/>
    </row>
    <row r="1165" spans="1:23" x14ac:dyDescent="0.25">
      <c r="A1165" s="15"/>
      <c r="B1165" s="2"/>
      <c r="C1165" s="4"/>
      <c r="D1165" s="4"/>
      <c r="E1165" s="3"/>
      <c r="F1165" s="3"/>
      <c r="G1165" s="3"/>
      <c r="H1165" s="3"/>
      <c r="I1165" s="3"/>
      <c r="J1165" s="4"/>
      <c r="K1165" s="4"/>
      <c r="L1165" s="3"/>
      <c r="M1165" s="3"/>
      <c r="N1165" s="8"/>
      <c r="O1165" s="4"/>
      <c r="P1165" s="4"/>
      <c r="Q1165" s="4"/>
      <c r="R1165" s="4"/>
      <c r="S1165" s="4"/>
      <c r="T1165" s="12"/>
      <c r="U1165" s="13"/>
      <c r="V1165" s="5"/>
      <c r="W1165" s="5"/>
    </row>
    <row r="1166" spans="1:23" x14ac:dyDescent="0.25">
      <c r="A1166" s="15"/>
      <c r="B1166" s="2"/>
      <c r="C1166" s="4"/>
      <c r="D1166" s="4"/>
      <c r="E1166" s="3"/>
      <c r="F1166" s="3"/>
      <c r="G1166" s="3"/>
      <c r="H1166" s="3"/>
      <c r="I1166" s="3"/>
      <c r="J1166" s="4"/>
      <c r="K1166" s="4"/>
      <c r="L1166" s="3"/>
      <c r="M1166" s="3"/>
      <c r="N1166" s="8"/>
      <c r="O1166" s="4"/>
      <c r="P1166" s="4"/>
      <c r="Q1166" s="4"/>
      <c r="R1166" s="4"/>
      <c r="S1166" s="4"/>
      <c r="T1166" s="12"/>
      <c r="U1166" s="13"/>
      <c r="V1166" s="5"/>
      <c r="W1166" s="5"/>
    </row>
    <row r="1167" spans="1:23" x14ac:dyDescent="0.25">
      <c r="A1167" s="15"/>
      <c r="B1167" s="2"/>
      <c r="C1167" s="4"/>
      <c r="D1167" s="4"/>
      <c r="E1167" s="3"/>
      <c r="F1167" s="3"/>
      <c r="G1167" s="3"/>
      <c r="H1167" s="3"/>
      <c r="I1167" s="3"/>
      <c r="J1167" s="4"/>
      <c r="K1167" s="4"/>
      <c r="L1167" s="3"/>
      <c r="M1167" s="3"/>
      <c r="N1167" s="8"/>
      <c r="O1167" s="4"/>
      <c r="P1167" s="4"/>
      <c r="Q1167" s="4"/>
      <c r="R1167" s="4"/>
      <c r="S1167" s="4"/>
      <c r="T1167" s="12"/>
      <c r="U1167" s="13"/>
      <c r="V1167" s="5"/>
      <c r="W1167" s="5"/>
    </row>
    <row r="1168" spans="1:23" x14ac:dyDescent="0.25">
      <c r="A1168" s="15"/>
      <c r="B1168" s="2"/>
      <c r="C1168" s="4"/>
      <c r="D1168" s="4"/>
      <c r="E1168" s="3"/>
      <c r="F1168" s="3"/>
      <c r="G1168" s="3"/>
      <c r="H1168" s="3"/>
      <c r="I1168" s="3"/>
      <c r="J1168" s="4"/>
      <c r="K1168" s="4"/>
      <c r="L1168" s="3"/>
      <c r="M1168" s="3"/>
      <c r="N1168" s="8"/>
      <c r="O1168" s="4"/>
      <c r="P1168" s="4"/>
      <c r="Q1168" s="4"/>
      <c r="R1168" s="4"/>
      <c r="S1168" s="4"/>
      <c r="T1168" s="12"/>
      <c r="U1168" s="13"/>
      <c r="V1168" s="5"/>
      <c r="W1168" s="5"/>
    </row>
    <row r="1169" spans="1:23" x14ac:dyDescent="0.25">
      <c r="A1169" s="15"/>
      <c r="B1169" s="2"/>
      <c r="C1169" s="4"/>
      <c r="D1169" s="4"/>
      <c r="E1169" s="3"/>
      <c r="F1169" s="3"/>
      <c r="G1169" s="3"/>
      <c r="H1169" s="3"/>
      <c r="I1169" s="3"/>
      <c r="J1169" s="4"/>
      <c r="K1169" s="4"/>
      <c r="L1169" s="3"/>
      <c r="M1169" s="3"/>
      <c r="N1169" s="8"/>
      <c r="O1169" s="4"/>
      <c r="P1169" s="4"/>
      <c r="Q1169" s="4"/>
      <c r="R1169" s="4"/>
      <c r="S1169" s="4"/>
      <c r="T1169" s="12"/>
      <c r="U1169" s="13"/>
      <c r="V1169" s="5"/>
      <c r="W1169" s="5"/>
    </row>
    <row r="1170" spans="1:23" x14ac:dyDescent="0.25">
      <c r="A1170" s="15"/>
      <c r="B1170" s="2"/>
      <c r="C1170" s="4"/>
      <c r="D1170" s="4"/>
      <c r="E1170" s="3"/>
      <c r="F1170" s="3"/>
      <c r="G1170" s="3"/>
      <c r="H1170" s="3"/>
      <c r="I1170" s="3"/>
      <c r="J1170" s="4"/>
      <c r="K1170" s="4"/>
      <c r="L1170" s="3"/>
      <c r="M1170" s="3"/>
      <c r="N1170" s="8"/>
      <c r="O1170" s="4"/>
      <c r="P1170" s="4"/>
      <c r="Q1170" s="4"/>
      <c r="R1170" s="4"/>
      <c r="S1170" s="4"/>
      <c r="T1170" s="12"/>
      <c r="U1170" s="13"/>
      <c r="V1170" s="5"/>
      <c r="W1170" s="5"/>
    </row>
    <row r="1171" spans="1:23" x14ac:dyDescent="0.25">
      <c r="A1171" s="15"/>
      <c r="B1171" s="2"/>
      <c r="C1171" s="4"/>
      <c r="D1171" s="4"/>
      <c r="E1171" s="3"/>
      <c r="F1171" s="3"/>
      <c r="G1171" s="3"/>
      <c r="H1171" s="3"/>
      <c r="I1171" s="3"/>
      <c r="J1171" s="4"/>
      <c r="K1171" s="4"/>
      <c r="L1171" s="3"/>
      <c r="M1171" s="3"/>
      <c r="N1171" s="8"/>
      <c r="O1171" s="4"/>
      <c r="P1171" s="4"/>
      <c r="Q1171" s="4"/>
      <c r="R1171" s="4"/>
      <c r="S1171" s="4"/>
      <c r="T1171" s="12"/>
      <c r="U1171" s="13"/>
      <c r="V1171" s="5"/>
      <c r="W1171" s="5"/>
    </row>
    <row r="1172" spans="1:23" x14ac:dyDescent="0.25">
      <c r="A1172" s="15"/>
      <c r="B1172" s="2"/>
      <c r="C1172" s="4"/>
      <c r="D1172" s="4"/>
      <c r="E1172" s="3"/>
      <c r="F1172" s="3"/>
      <c r="G1172" s="3"/>
      <c r="H1172" s="3"/>
      <c r="I1172" s="3"/>
      <c r="J1172" s="4"/>
      <c r="K1172" s="4"/>
      <c r="L1172" s="3"/>
      <c r="M1172" s="3"/>
      <c r="N1172" s="8"/>
      <c r="O1172" s="4"/>
      <c r="P1172" s="4"/>
      <c r="Q1172" s="4"/>
      <c r="R1172" s="4"/>
      <c r="S1172" s="4"/>
      <c r="T1172" s="12"/>
      <c r="U1172" s="13"/>
      <c r="V1172" s="5"/>
      <c r="W1172" s="5"/>
    </row>
    <row r="1173" spans="1:23" x14ac:dyDescent="0.25">
      <c r="A1173" s="15"/>
      <c r="B1173" s="2"/>
      <c r="C1173" s="4"/>
      <c r="D1173" s="4"/>
      <c r="E1173" s="3"/>
      <c r="F1173" s="3"/>
      <c r="G1173" s="3"/>
      <c r="H1173" s="3"/>
      <c r="I1173" s="3"/>
      <c r="J1173" s="4"/>
      <c r="K1173" s="4"/>
      <c r="L1173" s="3"/>
      <c r="M1173" s="3"/>
      <c r="N1173" s="8"/>
      <c r="O1173" s="4"/>
      <c r="P1173" s="4"/>
      <c r="Q1173" s="4"/>
      <c r="R1173" s="4"/>
      <c r="S1173" s="4"/>
      <c r="T1173" s="12"/>
      <c r="U1173" s="13"/>
      <c r="V1173" s="5"/>
      <c r="W1173" s="5"/>
    </row>
    <row r="1174" spans="1:23" x14ac:dyDescent="0.25">
      <c r="A1174" s="15"/>
      <c r="B1174" s="2"/>
      <c r="C1174" s="4"/>
      <c r="D1174" s="4"/>
      <c r="E1174" s="3"/>
      <c r="F1174" s="3"/>
      <c r="G1174" s="3"/>
      <c r="H1174" s="3"/>
      <c r="I1174" s="3"/>
      <c r="J1174" s="4"/>
      <c r="K1174" s="4"/>
      <c r="L1174" s="3"/>
      <c r="M1174" s="3"/>
      <c r="N1174" s="8"/>
      <c r="O1174" s="4"/>
      <c r="P1174" s="4"/>
      <c r="Q1174" s="4"/>
      <c r="R1174" s="4"/>
      <c r="S1174" s="4"/>
      <c r="T1174" s="12"/>
      <c r="U1174" s="13"/>
      <c r="V1174" s="5"/>
      <c r="W1174" s="5"/>
    </row>
    <row r="1175" spans="1:23" x14ac:dyDescent="0.25">
      <c r="A1175" s="15"/>
      <c r="B1175" s="2"/>
      <c r="C1175" s="4"/>
      <c r="D1175" s="4"/>
      <c r="E1175" s="3"/>
      <c r="F1175" s="3"/>
      <c r="G1175" s="3"/>
      <c r="H1175" s="3"/>
      <c r="I1175" s="3"/>
      <c r="J1175" s="4"/>
      <c r="K1175" s="4"/>
      <c r="L1175" s="3"/>
      <c r="M1175" s="3"/>
      <c r="N1175" s="8"/>
      <c r="O1175" s="4"/>
      <c r="P1175" s="4"/>
      <c r="Q1175" s="4"/>
      <c r="R1175" s="4"/>
      <c r="S1175" s="4"/>
      <c r="T1175" s="12"/>
      <c r="U1175" s="13"/>
      <c r="V1175" s="5"/>
      <c r="W1175" s="5"/>
    </row>
    <row r="1176" spans="1:23" x14ac:dyDescent="0.25">
      <c r="A1176" s="15"/>
      <c r="B1176" s="2"/>
      <c r="C1176" s="4"/>
      <c r="D1176" s="4"/>
      <c r="E1176" s="3"/>
      <c r="F1176" s="3"/>
      <c r="G1176" s="3"/>
      <c r="H1176" s="3"/>
      <c r="I1176" s="3"/>
      <c r="J1176" s="4"/>
      <c r="K1176" s="4"/>
      <c r="L1176" s="3"/>
      <c r="M1176" s="3"/>
      <c r="N1176" s="8"/>
      <c r="O1176" s="4"/>
      <c r="P1176" s="4"/>
      <c r="Q1176" s="4"/>
      <c r="R1176" s="4"/>
      <c r="S1176" s="4"/>
      <c r="T1176" s="12"/>
      <c r="U1176" s="13"/>
      <c r="V1176" s="5"/>
      <c r="W1176" s="5"/>
    </row>
    <row r="1177" spans="1:23" x14ac:dyDescent="0.25">
      <c r="A1177" s="15"/>
      <c r="B1177" s="2"/>
      <c r="C1177" s="4"/>
      <c r="D1177" s="4"/>
      <c r="E1177" s="3"/>
      <c r="F1177" s="3"/>
      <c r="G1177" s="3"/>
      <c r="H1177" s="3"/>
      <c r="I1177" s="3"/>
      <c r="J1177" s="4"/>
      <c r="K1177" s="4"/>
      <c r="L1177" s="3"/>
      <c r="M1177" s="3"/>
      <c r="N1177" s="8"/>
      <c r="O1177" s="4"/>
      <c r="P1177" s="4"/>
      <c r="Q1177" s="4"/>
      <c r="R1177" s="4"/>
      <c r="S1177" s="4"/>
      <c r="T1177" s="12"/>
      <c r="U1177" s="13"/>
      <c r="V1177" s="5"/>
      <c r="W1177" s="5"/>
    </row>
    <row r="1178" spans="1:23" x14ac:dyDescent="0.25">
      <c r="A1178" s="15"/>
      <c r="B1178" s="2"/>
      <c r="C1178" s="4"/>
      <c r="D1178" s="4"/>
      <c r="E1178" s="3"/>
      <c r="F1178" s="3"/>
      <c r="G1178" s="3"/>
      <c r="H1178" s="3"/>
      <c r="I1178" s="3"/>
      <c r="J1178" s="4"/>
      <c r="K1178" s="4"/>
      <c r="L1178" s="3"/>
      <c r="M1178" s="3"/>
      <c r="N1178" s="8"/>
      <c r="O1178" s="4"/>
      <c r="P1178" s="4"/>
      <c r="Q1178" s="4"/>
      <c r="R1178" s="4"/>
      <c r="S1178" s="4"/>
      <c r="T1178" s="12"/>
      <c r="U1178" s="13"/>
      <c r="V1178" s="5"/>
      <c r="W1178" s="5"/>
    </row>
    <row r="1179" spans="1:23" x14ac:dyDescent="0.25">
      <c r="A1179" s="15"/>
      <c r="B1179" s="2"/>
      <c r="C1179" s="4"/>
      <c r="D1179" s="4"/>
      <c r="E1179" s="3"/>
      <c r="F1179" s="3"/>
      <c r="G1179" s="3"/>
      <c r="H1179" s="3"/>
      <c r="I1179" s="3"/>
      <c r="J1179" s="4"/>
      <c r="K1179" s="4"/>
      <c r="L1179" s="3"/>
      <c r="M1179" s="3"/>
      <c r="N1179" s="8"/>
      <c r="O1179" s="4"/>
      <c r="P1179" s="4"/>
      <c r="Q1179" s="4"/>
      <c r="R1179" s="4"/>
      <c r="S1179" s="4"/>
      <c r="T1179" s="12"/>
      <c r="U1179" s="13"/>
      <c r="V1179" s="5"/>
      <c r="W1179" s="5"/>
    </row>
    <row r="1180" spans="1:23" x14ac:dyDescent="0.25">
      <c r="A1180" s="15"/>
      <c r="B1180" s="2"/>
      <c r="C1180" s="4"/>
      <c r="D1180" s="4"/>
      <c r="E1180" s="3"/>
      <c r="F1180" s="3"/>
      <c r="G1180" s="3"/>
      <c r="H1180" s="3"/>
      <c r="I1180" s="3"/>
      <c r="J1180" s="4"/>
      <c r="K1180" s="4"/>
      <c r="L1180" s="3"/>
      <c r="M1180" s="3"/>
      <c r="N1180" s="8"/>
      <c r="O1180" s="4"/>
      <c r="P1180" s="4"/>
      <c r="Q1180" s="4"/>
      <c r="R1180" s="4"/>
      <c r="S1180" s="4"/>
      <c r="T1180" s="12"/>
      <c r="U1180" s="13"/>
      <c r="V1180" s="5"/>
      <c r="W1180" s="5"/>
    </row>
    <row r="1181" spans="1:23" x14ac:dyDescent="0.25">
      <c r="A1181" s="15"/>
      <c r="B1181" s="2"/>
      <c r="C1181" s="4"/>
      <c r="D1181" s="4"/>
      <c r="E1181" s="3"/>
      <c r="F1181" s="3"/>
      <c r="G1181" s="3"/>
      <c r="H1181" s="3"/>
      <c r="I1181" s="3"/>
      <c r="J1181" s="4"/>
      <c r="K1181" s="4"/>
      <c r="L1181" s="3"/>
      <c r="M1181" s="3"/>
      <c r="N1181" s="8"/>
      <c r="O1181" s="4"/>
      <c r="P1181" s="4"/>
      <c r="Q1181" s="4"/>
      <c r="R1181" s="4"/>
      <c r="S1181" s="4"/>
      <c r="T1181" s="12"/>
      <c r="U1181" s="13"/>
      <c r="V1181" s="5"/>
      <c r="W1181" s="5"/>
    </row>
    <row r="1182" spans="1:23" x14ac:dyDescent="0.25">
      <c r="A1182" s="15"/>
      <c r="B1182" s="2"/>
      <c r="C1182" s="4"/>
      <c r="D1182" s="4"/>
      <c r="E1182" s="3"/>
      <c r="F1182" s="3"/>
      <c r="G1182" s="3"/>
      <c r="H1182" s="3"/>
      <c r="I1182" s="3"/>
      <c r="J1182" s="4"/>
      <c r="K1182" s="4"/>
      <c r="L1182" s="3"/>
      <c r="M1182" s="3"/>
      <c r="N1182" s="8"/>
      <c r="O1182" s="4"/>
      <c r="P1182" s="4"/>
      <c r="Q1182" s="4"/>
      <c r="R1182" s="4"/>
      <c r="S1182" s="4"/>
      <c r="T1182" s="12"/>
      <c r="U1182" s="13"/>
      <c r="V1182" s="5"/>
      <c r="W1182" s="5"/>
    </row>
    <row r="1183" spans="1:23" x14ac:dyDescent="0.25">
      <c r="A1183" s="15"/>
      <c r="B1183" s="2"/>
      <c r="C1183" s="4"/>
      <c r="D1183" s="4"/>
      <c r="E1183" s="3"/>
      <c r="F1183" s="3"/>
      <c r="G1183" s="3"/>
      <c r="H1183" s="3"/>
      <c r="I1183" s="3"/>
      <c r="J1183" s="4"/>
      <c r="K1183" s="4"/>
      <c r="L1183" s="3"/>
      <c r="M1183" s="3"/>
      <c r="N1183" s="8"/>
      <c r="O1183" s="4"/>
      <c r="P1183" s="4"/>
      <c r="Q1183" s="4"/>
      <c r="R1183" s="4"/>
      <c r="S1183" s="4"/>
      <c r="T1183" s="12"/>
      <c r="U1183" s="13"/>
      <c r="V1183" s="5"/>
      <c r="W1183" s="5"/>
    </row>
    <row r="1184" spans="1:23" x14ac:dyDescent="0.25">
      <c r="A1184" s="15"/>
      <c r="B1184" s="2"/>
      <c r="C1184" s="4"/>
      <c r="D1184" s="4"/>
      <c r="E1184" s="3"/>
      <c r="F1184" s="3"/>
      <c r="G1184" s="3"/>
      <c r="H1184" s="3"/>
      <c r="I1184" s="3"/>
      <c r="J1184" s="4"/>
      <c r="K1184" s="4"/>
      <c r="L1184" s="3"/>
      <c r="M1184" s="3"/>
      <c r="N1184" s="8"/>
      <c r="O1184" s="4"/>
      <c r="P1184" s="4"/>
      <c r="Q1184" s="4"/>
      <c r="R1184" s="4"/>
      <c r="S1184" s="4"/>
      <c r="T1184" s="12"/>
      <c r="U1184" s="13"/>
      <c r="V1184" s="5"/>
      <c r="W1184" s="5"/>
    </row>
    <row r="1185" spans="1:23" x14ac:dyDescent="0.25">
      <c r="A1185" s="15"/>
      <c r="B1185" s="2"/>
      <c r="C1185" s="4"/>
      <c r="D1185" s="4"/>
      <c r="E1185" s="3"/>
      <c r="F1185" s="3"/>
      <c r="G1185" s="3"/>
      <c r="H1185" s="3"/>
      <c r="I1185" s="3"/>
      <c r="J1185" s="4"/>
      <c r="K1185" s="4"/>
      <c r="L1185" s="3"/>
      <c r="M1185" s="3"/>
      <c r="N1185" s="8"/>
      <c r="O1185" s="4"/>
      <c r="P1185" s="4"/>
      <c r="Q1185" s="4"/>
      <c r="R1185" s="4"/>
      <c r="S1185" s="4"/>
      <c r="T1185" s="12"/>
      <c r="U1185" s="13"/>
      <c r="V1185" s="5"/>
      <c r="W1185" s="5"/>
    </row>
    <row r="1186" spans="1:23" x14ac:dyDescent="0.25">
      <c r="A1186" s="15"/>
      <c r="B1186" s="2"/>
      <c r="C1186" s="4"/>
      <c r="D1186" s="4"/>
      <c r="E1186" s="3"/>
      <c r="F1186" s="3"/>
      <c r="G1186" s="3"/>
      <c r="H1186" s="3"/>
      <c r="I1186" s="3"/>
      <c r="J1186" s="4"/>
      <c r="K1186" s="4"/>
      <c r="L1186" s="3"/>
      <c r="M1186" s="3"/>
      <c r="N1186" s="8"/>
      <c r="O1186" s="4"/>
      <c r="P1186" s="4"/>
      <c r="Q1186" s="4"/>
      <c r="R1186" s="4"/>
      <c r="S1186" s="4"/>
      <c r="T1186" s="12"/>
      <c r="U1186" s="13"/>
      <c r="V1186" s="5"/>
      <c r="W1186" s="5"/>
    </row>
    <row r="1187" spans="1:23" x14ac:dyDescent="0.25">
      <c r="A1187" s="15"/>
      <c r="B1187" s="2"/>
      <c r="C1187" s="4"/>
      <c r="D1187" s="4"/>
      <c r="E1187" s="3"/>
      <c r="F1187" s="3"/>
      <c r="G1187" s="3"/>
      <c r="H1187" s="3"/>
      <c r="I1187" s="3"/>
      <c r="J1187" s="4"/>
      <c r="K1187" s="4"/>
      <c r="L1187" s="3"/>
      <c r="M1187" s="3"/>
      <c r="N1187" s="8"/>
      <c r="O1187" s="4"/>
      <c r="P1187" s="4"/>
      <c r="Q1187" s="4"/>
      <c r="R1187" s="4"/>
      <c r="S1187" s="4"/>
      <c r="T1187" s="12"/>
      <c r="U1187" s="13"/>
      <c r="V1187" s="5"/>
      <c r="W1187" s="5"/>
    </row>
    <row r="1188" spans="1:23" x14ac:dyDescent="0.25">
      <c r="A1188" s="15"/>
      <c r="B1188" s="2"/>
      <c r="C1188" s="4"/>
      <c r="D1188" s="4"/>
      <c r="E1188" s="3"/>
      <c r="F1188" s="3"/>
      <c r="G1188" s="3"/>
      <c r="H1188" s="3"/>
      <c r="I1188" s="3"/>
      <c r="J1188" s="4"/>
      <c r="K1188" s="4"/>
      <c r="L1188" s="3"/>
      <c r="M1188" s="3"/>
      <c r="N1188" s="8"/>
      <c r="O1188" s="4"/>
      <c r="P1188" s="4"/>
      <c r="Q1188" s="4"/>
      <c r="R1188" s="4"/>
      <c r="S1188" s="4"/>
      <c r="T1188" s="12"/>
      <c r="U1188" s="13"/>
      <c r="V1188" s="5"/>
      <c r="W1188" s="5"/>
    </row>
    <row r="1189" spans="1:23" x14ac:dyDescent="0.25">
      <c r="A1189" s="15"/>
      <c r="B1189" s="2"/>
      <c r="C1189" s="4"/>
      <c r="D1189" s="4"/>
      <c r="E1189" s="3"/>
      <c r="F1189" s="3"/>
      <c r="G1189" s="3"/>
      <c r="H1189" s="3"/>
      <c r="I1189" s="3"/>
      <c r="J1189" s="4"/>
      <c r="K1189" s="4"/>
      <c r="L1189" s="3"/>
      <c r="M1189" s="3"/>
      <c r="N1189" s="8"/>
      <c r="O1189" s="4"/>
      <c r="P1189" s="4"/>
      <c r="Q1189" s="4"/>
      <c r="R1189" s="4"/>
      <c r="S1189" s="4"/>
      <c r="T1189" s="12"/>
      <c r="U1189" s="13"/>
      <c r="V1189" s="5"/>
      <c r="W1189" s="5"/>
    </row>
    <row r="1190" spans="1:23" x14ac:dyDescent="0.25">
      <c r="A1190" s="15"/>
      <c r="B1190" s="2"/>
      <c r="C1190" s="4"/>
      <c r="D1190" s="4"/>
      <c r="E1190" s="3"/>
      <c r="F1190" s="3"/>
      <c r="G1190" s="3"/>
      <c r="H1190" s="3"/>
      <c r="I1190" s="3"/>
      <c r="J1190" s="4"/>
      <c r="K1190" s="4"/>
      <c r="L1190" s="3"/>
      <c r="M1190" s="3"/>
      <c r="N1190" s="8"/>
      <c r="O1190" s="4"/>
      <c r="P1190" s="4"/>
      <c r="Q1190" s="4"/>
      <c r="R1190" s="4"/>
      <c r="S1190" s="4"/>
      <c r="T1190" s="12"/>
      <c r="U1190" s="13"/>
      <c r="V1190" s="5"/>
      <c r="W1190" s="5"/>
    </row>
    <row r="1191" spans="1:23" x14ac:dyDescent="0.25">
      <c r="A1191" s="15"/>
      <c r="B1191" s="2"/>
      <c r="C1191" s="4"/>
      <c r="D1191" s="4"/>
      <c r="E1191" s="3"/>
      <c r="F1191" s="3"/>
      <c r="G1191" s="3"/>
      <c r="H1191" s="3"/>
      <c r="I1191" s="3"/>
      <c r="J1191" s="4"/>
      <c r="K1191" s="4"/>
      <c r="L1191" s="3"/>
      <c r="M1191" s="3"/>
      <c r="N1191" s="8"/>
      <c r="O1191" s="4"/>
      <c r="P1191" s="4"/>
      <c r="Q1191" s="4"/>
      <c r="R1191" s="4"/>
      <c r="S1191" s="4"/>
      <c r="T1191" s="12"/>
      <c r="U1191" s="13"/>
      <c r="V1191" s="5"/>
      <c r="W1191" s="5"/>
    </row>
    <row r="1192" spans="1:23" x14ac:dyDescent="0.25">
      <c r="A1192" s="15"/>
      <c r="B1192" s="2"/>
      <c r="C1192" s="4"/>
      <c r="D1192" s="4"/>
      <c r="E1192" s="3"/>
      <c r="F1192" s="3"/>
      <c r="G1192" s="3"/>
      <c r="H1192" s="3"/>
      <c r="I1192" s="3"/>
      <c r="J1192" s="4"/>
      <c r="K1192" s="4"/>
      <c r="L1192" s="3"/>
      <c r="M1192" s="3"/>
      <c r="N1192" s="8"/>
      <c r="O1192" s="4"/>
      <c r="P1192" s="4"/>
      <c r="Q1192" s="4"/>
      <c r="R1192" s="4"/>
      <c r="S1192" s="4"/>
      <c r="T1192" s="12"/>
      <c r="U1192" s="13"/>
      <c r="V1192" s="5"/>
      <c r="W1192" s="5"/>
    </row>
    <row r="1193" spans="1:23" x14ac:dyDescent="0.25">
      <c r="A1193" s="15"/>
      <c r="B1193" s="2"/>
      <c r="C1193" s="4"/>
      <c r="D1193" s="4"/>
      <c r="E1193" s="3"/>
      <c r="F1193" s="3"/>
      <c r="G1193" s="3"/>
      <c r="H1193" s="3"/>
      <c r="I1193" s="3"/>
      <c r="J1193" s="4"/>
      <c r="K1193" s="4"/>
      <c r="L1193" s="3"/>
      <c r="M1193" s="3"/>
      <c r="N1193" s="8"/>
      <c r="O1193" s="4"/>
      <c r="P1193" s="4"/>
      <c r="Q1193" s="4"/>
      <c r="R1193" s="4"/>
      <c r="S1193" s="4"/>
      <c r="T1193" s="12"/>
      <c r="U1193" s="13"/>
      <c r="V1193" s="5"/>
      <c r="W1193" s="5"/>
    </row>
    <row r="1194" spans="1:23" x14ac:dyDescent="0.25">
      <c r="A1194" s="15"/>
      <c r="B1194" s="2"/>
      <c r="C1194" s="4"/>
      <c r="D1194" s="4"/>
      <c r="E1194" s="3"/>
      <c r="F1194" s="3"/>
      <c r="G1194" s="3"/>
      <c r="H1194" s="3"/>
      <c r="I1194" s="3"/>
      <c r="J1194" s="4"/>
      <c r="K1194" s="4"/>
      <c r="L1194" s="3"/>
      <c r="M1194" s="3"/>
      <c r="N1194" s="8"/>
      <c r="O1194" s="4"/>
      <c r="P1194" s="4"/>
      <c r="Q1194" s="4"/>
      <c r="R1194" s="4"/>
      <c r="S1194" s="4"/>
      <c r="T1194" s="12"/>
      <c r="U1194" s="13"/>
      <c r="V1194" s="5"/>
      <c r="W1194" s="5"/>
    </row>
  </sheetData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32"/>
  <sheetViews>
    <sheetView workbookViewId="0">
      <pane xSplit="1" ySplit="4" topLeftCell="W5" activePane="bottomRight" state="frozen"/>
      <selection pane="topRight" activeCell="B1" sqref="B1"/>
      <selection pane="bottomLeft" activeCell="A5" sqref="A5"/>
      <selection pane="bottomRight" activeCell="BL5" sqref="BL5"/>
    </sheetView>
  </sheetViews>
  <sheetFormatPr defaultRowHeight="15" x14ac:dyDescent="0.25"/>
  <cols>
    <col min="1" max="59" width="6.7109375" customWidth="1"/>
  </cols>
  <sheetData>
    <row r="1" spans="1:69" x14ac:dyDescent="0.25">
      <c r="A1" t="s">
        <v>50</v>
      </c>
      <c r="AH1" t="s">
        <v>103</v>
      </c>
    </row>
    <row r="2" spans="1:69" x14ac:dyDescent="0.25">
      <c r="A2" t="s">
        <v>127</v>
      </c>
      <c r="AB2" s="37">
        <f>(1.19-0.0067*Meta!D3)</f>
        <v>0.85731351</v>
      </c>
      <c r="AH2">
        <v>4</v>
      </c>
      <c r="BH2" t="s">
        <v>111</v>
      </c>
      <c r="BI2">
        <f>Meta!D3</f>
        <v>49.654699999999998</v>
      </c>
      <c r="BJ2" s="22" t="s">
        <v>129</v>
      </c>
      <c r="BK2" s="22" t="s">
        <v>130</v>
      </c>
      <c r="BL2" s="23" t="s">
        <v>131</v>
      </c>
      <c r="BM2" s="24"/>
      <c r="BN2" s="24"/>
      <c r="BP2" s="24"/>
    </row>
    <row r="3" spans="1:69" x14ac:dyDescent="0.25">
      <c r="B3">
        <v>2</v>
      </c>
      <c r="C3">
        <v>3</v>
      </c>
      <c r="D3">
        <v>4</v>
      </c>
      <c r="E3">
        <v>5</v>
      </c>
      <c r="F3">
        <v>6</v>
      </c>
      <c r="G3">
        <v>7</v>
      </c>
      <c r="H3">
        <v>8</v>
      </c>
      <c r="I3">
        <v>9</v>
      </c>
      <c r="J3">
        <v>10</v>
      </c>
      <c r="K3">
        <v>11</v>
      </c>
      <c r="L3">
        <v>12</v>
      </c>
      <c r="M3">
        <v>13</v>
      </c>
      <c r="N3">
        <v>14</v>
      </c>
      <c r="O3">
        <v>15</v>
      </c>
      <c r="P3">
        <v>16</v>
      </c>
      <c r="Q3">
        <v>17</v>
      </c>
      <c r="R3">
        <v>18</v>
      </c>
      <c r="S3">
        <v>19</v>
      </c>
      <c r="T3">
        <v>20</v>
      </c>
      <c r="U3">
        <v>21</v>
      </c>
      <c r="V3">
        <v>22</v>
      </c>
      <c r="W3">
        <v>23</v>
      </c>
      <c r="X3">
        <v>24</v>
      </c>
      <c r="Y3">
        <v>25</v>
      </c>
      <c r="Z3">
        <v>26</v>
      </c>
      <c r="AA3">
        <v>27</v>
      </c>
      <c r="AB3">
        <v>28</v>
      </c>
      <c r="AC3">
        <v>29</v>
      </c>
      <c r="BH3" t="s">
        <v>132</v>
      </c>
      <c r="BI3" s="24"/>
      <c r="BJ3" s="25">
        <f>SIN(BI2*0.01745)</f>
        <v>0.762050865480558</v>
      </c>
      <c r="BK3" s="25">
        <f>COS(BI2*0.01745)</f>
        <v>0.64751716457583774</v>
      </c>
      <c r="BL3" s="26">
        <f>TAN(0.01745*BI2)</f>
        <v>1.1768813356164027</v>
      </c>
      <c r="BM3" s="24"/>
      <c r="BN3" s="24"/>
      <c r="BO3" s="24"/>
      <c r="BP3" s="24"/>
    </row>
    <row r="4" spans="1:69" x14ac:dyDescent="0.25">
      <c r="A4" t="s">
        <v>22</v>
      </c>
      <c r="B4" s="5" t="s">
        <v>2</v>
      </c>
      <c r="C4" s="5" t="s">
        <v>104</v>
      </c>
      <c r="D4" s="5" t="s">
        <v>3</v>
      </c>
      <c r="E4" s="5" t="s">
        <v>4</v>
      </c>
      <c r="F4" s="5" t="s">
        <v>5</v>
      </c>
      <c r="G4" s="5" t="s">
        <v>41</v>
      </c>
      <c r="H4" s="5" t="s">
        <v>42</v>
      </c>
      <c r="I4" s="5" t="s">
        <v>6</v>
      </c>
      <c r="J4" s="5" t="s">
        <v>7</v>
      </c>
      <c r="K4" s="5" t="s">
        <v>8</v>
      </c>
      <c r="L4" s="5" t="s">
        <v>43</v>
      </c>
      <c r="M4" s="5" t="s">
        <v>9</v>
      </c>
      <c r="N4" s="5" t="s">
        <v>10</v>
      </c>
      <c r="O4" s="5" t="s">
        <v>44</v>
      </c>
      <c r="P4" s="5" t="s">
        <v>21</v>
      </c>
      <c r="Q4" s="7" t="s">
        <v>20</v>
      </c>
      <c r="R4" s="7" t="s">
        <v>54</v>
      </c>
      <c r="S4" s="7" t="s">
        <v>55</v>
      </c>
      <c r="T4" s="7" t="s">
        <v>56</v>
      </c>
      <c r="U4" s="5" t="s">
        <v>16</v>
      </c>
      <c r="V4" s="5" t="s">
        <v>51</v>
      </c>
      <c r="W4" s="5" t="s">
        <v>52</v>
      </c>
      <c r="X4" s="5" t="s">
        <v>45</v>
      </c>
      <c r="Y4" s="5" t="s">
        <v>46</v>
      </c>
      <c r="Z4" s="5" t="s">
        <v>62</v>
      </c>
      <c r="AA4" s="5" t="s">
        <v>65</v>
      </c>
      <c r="AB4" s="5" t="s">
        <v>143</v>
      </c>
      <c r="AC4" s="5" t="s">
        <v>144</v>
      </c>
      <c r="AD4" s="5" t="s">
        <v>133</v>
      </c>
      <c r="AE4" s="5" t="s">
        <v>63</v>
      </c>
      <c r="AG4" t="s">
        <v>63</v>
      </c>
      <c r="AH4">
        <v>1</v>
      </c>
      <c r="AI4">
        <v>2</v>
      </c>
      <c r="AJ4">
        <v>3</v>
      </c>
      <c r="AK4">
        <v>4</v>
      </c>
      <c r="AL4">
        <v>5</v>
      </c>
      <c r="AM4">
        <v>6</v>
      </c>
      <c r="AN4">
        <v>7</v>
      </c>
      <c r="AO4">
        <v>8</v>
      </c>
      <c r="AP4">
        <v>9</v>
      </c>
      <c r="AQ4">
        <v>10</v>
      </c>
      <c r="AR4">
        <v>11</v>
      </c>
      <c r="AS4">
        <v>12</v>
      </c>
      <c r="BH4" s="24" t="s">
        <v>133</v>
      </c>
      <c r="BI4" s="24" t="s">
        <v>134</v>
      </c>
      <c r="BJ4" s="27" t="s">
        <v>135</v>
      </c>
      <c r="BK4" s="28" t="s">
        <v>136</v>
      </c>
      <c r="BL4" s="29" t="s">
        <v>137</v>
      </c>
      <c r="BM4" s="29" t="s">
        <v>138</v>
      </c>
      <c r="BN4" s="30" t="s">
        <v>139</v>
      </c>
      <c r="BO4" s="28" t="s">
        <v>140</v>
      </c>
      <c r="BP4" s="31" t="s">
        <v>141</v>
      </c>
      <c r="BQ4" t="s">
        <v>142</v>
      </c>
    </row>
    <row r="5" spans="1:69" x14ac:dyDescent="0.25">
      <c r="A5">
        <f>Data!AA5</f>
        <v>201709</v>
      </c>
      <c r="AD5">
        <v>9</v>
      </c>
      <c r="AE5">
        <v>2017</v>
      </c>
      <c r="AG5">
        <v>2017</v>
      </c>
      <c r="AQ5">
        <f t="shared" ref="AQ5:AQ6" si="0">VLOOKUP(BD5,$A$5:$AA$32,$AH$2)</f>
        <v>1</v>
      </c>
      <c r="AR5">
        <f t="shared" ref="AR5:AR6" si="1">VLOOKUP(BE5,$A$5:$AA$32,$AH$2)</f>
        <v>-4.2</v>
      </c>
      <c r="AS5">
        <f t="shared" ref="AS5:AS6" si="2">VLOOKUP(BF5,$A$5:$AA$32,$AH$2)</f>
        <v>-8.1999999999999993</v>
      </c>
      <c r="AU5">
        <f>AG5*100+1</f>
        <v>201701</v>
      </c>
      <c r="AV5">
        <f>AU5+1</f>
        <v>201702</v>
      </c>
      <c r="AW5">
        <f t="shared" ref="AW5:BF5" si="3">AV5+1</f>
        <v>201703</v>
      </c>
      <c r="AX5">
        <f t="shared" si="3"/>
        <v>201704</v>
      </c>
      <c r="AY5">
        <f t="shared" si="3"/>
        <v>201705</v>
      </c>
      <c r="AZ5">
        <f t="shared" si="3"/>
        <v>201706</v>
      </c>
      <c r="BA5">
        <f t="shared" si="3"/>
        <v>201707</v>
      </c>
      <c r="BB5">
        <f t="shared" si="3"/>
        <v>201708</v>
      </c>
      <c r="BC5">
        <f t="shared" si="3"/>
        <v>201709</v>
      </c>
      <c r="BD5">
        <f t="shared" si="3"/>
        <v>201710</v>
      </c>
      <c r="BE5">
        <f t="shared" si="3"/>
        <v>201711</v>
      </c>
      <c r="BF5">
        <f t="shared" si="3"/>
        <v>201712</v>
      </c>
      <c r="BH5" s="24">
        <v>1</v>
      </c>
      <c r="BI5" s="32">
        <v>16</v>
      </c>
      <c r="BJ5" s="27">
        <v>31</v>
      </c>
      <c r="BK5" s="33">
        <v>-0.36809999999999998</v>
      </c>
      <c r="BL5" s="26">
        <v>1.032</v>
      </c>
      <c r="BM5" s="34">
        <f t="shared" ref="BM5:BM16" si="4">(BL$5*TAN(BK5))</f>
        <v>-0.39802066276631448</v>
      </c>
      <c r="BN5" s="34">
        <f t="shared" ref="BN5:BN16" si="5">IF(BM5&lt;-1,0,IF(BM5&gt;1,3.14,ACOS(-BM5)))</f>
        <v>1.1614380995644202</v>
      </c>
      <c r="BO5" s="35">
        <f>0.636*BN5</f>
        <v>0.73867463132297129</v>
      </c>
      <c r="BP5" s="36">
        <f t="shared" ref="BP5:BP16" si="6">ROUND(15.392*BL5*(BN5*BJ$3*SIN(BK5)+BK$3*COS(BK5)*SIN(BN5)),2)</f>
        <v>3.74</v>
      </c>
      <c r="BQ5">
        <f>BJ5*BP5</f>
        <v>115.94000000000001</v>
      </c>
    </row>
    <row r="6" spans="1:69" x14ac:dyDescent="0.25">
      <c r="A6">
        <f>Data!AA6</f>
        <v>201710</v>
      </c>
      <c r="B6">
        <f>ROUND(Data!AB6,2)</f>
        <v>6.95</v>
      </c>
      <c r="C6">
        <f>ROUND(Data!AC6,2)</f>
        <v>2.62</v>
      </c>
      <c r="D6">
        <f>ROUND(Data!AD6,1)</f>
        <v>1</v>
      </c>
      <c r="E6">
        <f>ROUND(Data!AE6,1)</f>
        <v>7.2</v>
      </c>
      <c r="F6">
        <f>ROUND(Data!AF6,1)</f>
        <v>-4.7</v>
      </c>
      <c r="G6">
        <f>ROUND(Data!AG6,1)</f>
        <v>18.3</v>
      </c>
      <c r="H6">
        <f>ROUND(Data!AH6,1)</f>
        <v>-12.2</v>
      </c>
      <c r="I6">
        <f>ROUND(Data!AI6,1)</f>
        <v>96.3</v>
      </c>
      <c r="J6">
        <f>ROUND(Data!AJ6,1)</f>
        <v>48.5</v>
      </c>
      <c r="K6">
        <f>ROUND(Data!AK6,1)</f>
        <v>70.900000000000006</v>
      </c>
      <c r="L6">
        <f>ROUND(Data!AL6,1)</f>
        <v>17.3</v>
      </c>
      <c r="M6">
        <f>ROUND(Data!AM6,1)</f>
        <v>1.4</v>
      </c>
      <c r="N6">
        <f>ROUND(Data!AN6,1)</f>
        <v>5.5</v>
      </c>
      <c r="O6">
        <f>ROUND(Data!AO6,1)</f>
        <v>9.8000000000000007</v>
      </c>
      <c r="P6">
        <f>ROUND(Data!AP6,1)</f>
        <v>1</v>
      </c>
      <c r="Q6">
        <f>ROUND(Data!AR6,1)</f>
        <v>-1.3</v>
      </c>
      <c r="R6">
        <f>ROUND(Data!AR6,1)</f>
        <v>-1.3</v>
      </c>
      <c r="S6">
        <f>ROUND(Data!AS6,1)</f>
        <v>7.2</v>
      </c>
      <c r="T6">
        <f>ROUND(Data!AT6,1)</f>
        <v>-8.4</v>
      </c>
      <c r="U6">
        <f>ROUND(Data!AU6,3)</f>
        <v>0.46600000000000003</v>
      </c>
      <c r="V6">
        <f>ROUND(Data!AV6,3)</f>
        <v>0.6</v>
      </c>
      <c r="W6">
        <f>ROUND(Data!AW6,3)</f>
        <v>1.92</v>
      </c>
      <c r="X6">
        <f>ROUND(Data!AX6,0)</f>
        <v>0</v>
      </c>
      <c r="Y6">
        <f>ROUND(Data!AZ6,1)</f>
        <v>0</v>
      </c>
      <c r="Z6">
        <f t="shared" ref="Z6:Z29" si="7">ROUND(C6/B6,3)</f>
        <v>0.377</v>
      </c>
      <c r="AA6">
        <f t="shared" ref="AA6:AA29" si="8">E6-F6</f>
        <v>11.9</v>
      </c>
      <c r="AB6">
        <f>IF(D6&lt;0,0,ROUND(0.0023*VLOOKUP(AD6,$BH$5:$BQ$16,10)*(D6+17.8)*(E6-F6)^0.5*AB$2,0))</f>
        <v>27</v>
      </c>
      <c r="AC6">
        <f>IF(AB6&gt;J6,AB6-J6,0)</f>
        <v>0</v>
      </c>
      <c r="AD6">
        <v>10</v>
      </c>
      <c r="AE6">
        <v>2017</v>
      </c>
      <c r="AG6">
        <v>2018</v>
      </c>
      <c r="AH6">
        <f t="shared" ref="AH6:AH7" si="9">VLOOKUP(AU6,$A$5:$AA$32,$AH$2)</f>
        <v>-4.5</v>
      </c>
      <c r="AI6">
        <f t="shared" ref="AI6:AI7" si="10">VLOOKUP(AV6,$A$5:$AA$32,$AH$2)</f>
        <v>-8.9</v>
      </c>
      <c r="AJ6">
        <f t="shared" ref="AJ6:AJ7" si="11">VLOOKUP(AW6,$A$5:$AA$32,$AH$2)</f>
        <v>-3.9</v>
      </c>
      <c r="AK6">
        <f t="shared" ref="AK6:AK7" si="12">VLOOKUP(AX6,$A$5:$AA$32,$AH$2)</f>
        <v>0.6</v>
      </c>
      <c r="AL6">
        <f t="shared" ref="AL6:AL7" si="13">VLOOKUP(AY6,$A$5:$AA$32,$AH$2)</f>
        <v>8.1</v>
      </c>
      <c r="AM6">
        <f t="shared" ref="AM6:AM7" si="14">VLOOKUP(AZ6,$A$5:$AA$32,$AH$2)</f>
        <v>8.4</v>
      </c>
      <c r="AN6">
        <f t="shared" ref="AN6:AN7" si="15">VLOOKUP(BA6,$A$5:$AA$32,$AH$2)</f>
        <v>13.2</v>
      </c>
      <c r="AO6">
        <f t="shared" ref="AO6:AO7" si="16">VLOOKUP(BB6,$A$5:$AA$32,$AH$2)</f>
        <v>12.1</v>
      </c>
      <c r="AP6">
        <f t="shared" ref="AP6:AP7" si="17">VLOOKUP(BC6,$A$5:$AA$32,$AH$2)</f>
        <v>5.5</v>
      </c>
      <c r="AQ6">
        <f t="shared" si="0"/>
        <v>1.5</v>
      </c>
      <c r="AR6">
        <f t="shared" si="1"/>
        <v>-3.1</v>
      </c>
      <c r="AS6">
        <f t="shared" si="2"/>
        <v>-7.1</v>
      </c>
      <c r="AU6">
        <f t="shared" ref="AU6:BF8" si="18">AU5+100</f>
        <v>201801</v>
      </c>
      <c r="AV6">
        <f t="shared" si="18"/>
        <v>201802</v>
      </c>
      <c r="AW6">
        <f t="shared" si="18"/>
        <v>201803</v>
      </c>
      <c r="AX6">
        <f t="shared" si="18"/>
        <v>201804</v>
      </c>
      <c r="AY6">
        <f t="shared" si="18"/>
        <v>201805</v>
      </c>
      <c r="AZ6">
        <f t="shared" si="18"/>
        <v>201806</v>
      </c>
      <c r="BA6">
        <f t="shared" si="18"/>
        <v>201807</v>
      </c>
      <c r="BB6">
        <f t="shared" si="18"/>
        <v>201808</v>
      </c>
      <c r="BC6">
        <f t="shared" si="18"/>
        <v>201809</v>
      </c>
      <c r="BD6">
        <f t="shared" si="18"/>
        <v>201810</v>
      </c>
      <c r="BE6">
        <f t="shared" si="18"/>
        <v>201811</v>
      </c>
      <c r="BF6">
        <f t="shared" si="18"/>
        <v>201812</v>
      </c>
      <c r="BH6" s="24">
        <v>2</v>
      </c>
      <c r="BI6" s="32">
        <v>46</v>
      </c>
      <c r="BJ6" s="27">
        <v>28</v>
      </c>
      <c r="BK6" s="33">
        <v>-0.22589999999999999</v>
      </c>
      <c r="BL6" s="26">
        <v>1.0229999999999999</v>
      </c>
      <c r="BM6" s="34">
        <f t="shared" si="4"/>
        <v>-0.23717703790249275</v>
      </c>
      <c r="BN6" s="26">
        <f t="shared" si="5"/>
        <v>1.331337388475216</v>
      </c>
      <c r="BO6" s="35">
        <f>0.636*BN6</f>
        <v>0.84673057907023741</v>
      </c>
      <c r="BP6" s="36">
        <f t="shared" si="6"/>
        <v>6.08</v>
      </c>
      <c r="BQ6">
        <f t="shared" ref="BQ6:BQ16" si="19">BJ6*BP6</f>
        <v>170.24</v>
      </c>
    </row>
    <row r="7" spans="1:69" x14ac:dyDescent="0.25">
      <c r="A7">
        <f>Data!AA7</f>
        <v>201711</v>
      </c>
      <c r="B7">
        <f>ROUND(Data!AB7,2)</f>
        <v>3.02</v>
      </c>
      <c r="C7">
        <f>ROUND(Data!AC7,2)</f>
        <v>2.7</v>
      </c>
      <c r="D7">
        <f>ROUND(Data!AD7,1)</f>
        <v>-4.2</v>
      </c>
      <c r="E7">
        <f>ROUND(Data!AE7,1)</f>
        <v>-0.4</v>
      </c>
      <c r="F7">
        <f>ROUND(Data!AF7,1)</f>
        <v>-7.8</v>
      </c>
      <c r="G7">
        <f>ROUND(Data!AG7,1)</f>
        <v>8.6999999999999993</v>
      </c>
      <c r="H7">
        <f>ROUND(Data!AH7,1)</f>
        <v>-21.3</v>
      </c>
      <c r="I7">
        <f>ROUND(Data!AI7,1)</f>
        <v>97.4</v>
      </c>
      <c r="J7">
        <f>ROUND(Data!AJ7,1)</f>
        <v>74.5</v>
      </c>
      <c r="K7">
        <f>ROUND(Data!AK7,1)</f>
        <v>117.7</v>
      </c>
      <c r="L7">
        <f>ROUND(Data!AL7,1)</f>
        <v>30.2</v>
      </c>
      <c r="M7">
        <f>ROUND(Data!AM7,1)</f>
        <v>1.6</v>
      </c>
      <c r="N7">
        <f>ROUND(Data!AN7,1)</f>
        <v>5.5</v>
      </c>
      <c r="O7">
        <f>ROUND(Data!AO7,1)</f>
        <v>8.1999999999999993</v>
      </c>
      <c r="P7">
        <f>ROUND(Data!AP7,1)</f>
        <v>-0.1</v>
      </c>
      <c r="Q7">
        <f>ROUND(Data!AR7,1)</f>
        <v>-6.8</v>
      </c>
      <c r="R7">
        <f>ROUND(Data!AR7,1)</f>
        <v>-6.8</v>
      </c>
      <c r="S7">
        <f>ROUND(Data!AS7,1)</f>
        <v>-2.9</v>
      </c>
      <c r="T7">
        <f>ROUND(Data!AT7,1)</f>
        <v>-15</v>
      </c>
      <c r="U7">
        <f>ROUND(Data!AU7,3)</f>
        <v>0.45400000000000001</v>
      </c>
      <c r="V7">
        <f>ROUND(Data!AV7,3)</f>
        <v>0.16600000000000001</v>
      </c>
      <c r="W7">
        <f>ROUND(Data!AW7,3)</f>
        <v>0.47799999999999998</v>
      </c>
      <c r="X7">
        <f>ROUND(Data!AX7,0)</f>
        <v>336</v>
      </c>
      <c r="Y7">
        <f>ROUND(Data!AY7,0)</f>
        <v>-1</v>
      </c>
      <c r="Z7">
        <f t="shared" si="7"/>
        <v>0.89400000000000002</v>
      </c>
      <c r="AA7">
        <f t="shared" si="8"/>
        <v>7.3999999999999995</v>
      </c>
      <c r="AB7">
        <f t="shared" ref="AB7:AB29" si="20">IF(D7&lt;0,0,ROUND(0.0023*VLOOKUP(AD7,$BH$5:$BQ$16,10)*(D7+17.8)*(E7-F7)^0.5*AB$2,0))</f>
        <v>0</v>
      </c>
      <c r="AC7">
        <f t="shared" ref="AC7:AC29" si="21">IF(AB7&gt;J7,AB7-J7,0)</f>
        <v>0</v>
      </c>
      <c r="AD7">
        <v>11</v>
      </c>
      <c r="AE7">
        <v>2017</v>
      </c>
      <c r="AG7">
        <v>2019</v>
      </c>
      <c r="AH7">
        <f t="shared" si="9"/>
        <v>-5.5</v>
      </c>
      <c r="AI7">
        <f t="shared" si="10"/>
        <v>-12.5</v>
      </c>
      <c r="AJ7">
        <f t="shared" si="11"/>
        <v>-3.9</v>
      </c>
      <c r="AK7">
        <f t="shared" si="12"/>
        <v>0.5</v>
      </c>
      <c r="AL7">
        <f t="shared" si="13"/>
        <v>7.2</v>
      </c>
      <c r="AM7">
        <f t="shared" si="14"/>
        <v>8.9</v>
      </c>
      <c r="AN7">
        <f t="shared" si="15"/>
        <v>11.2</v>
      </c>
      <c r="AO7">
        <f t="shared" si="16"/>
        <v>12.2</v>
      </c>
      <c r="AP7">
        <f t="shared" si="17"/>
        <v>6.7</v>
      </c>
      <c r="AU7">
        <f t="shared" si="18"/>
        <v>201901</v>
      </c>
      <c r="AV7">
        <f t="shared" si="18"/>
        <v>201902</v>
      </c>
      <c r="AW7">
        <f t="shared" si="18"/>
        <v>201903</v>
      </c>
      <c r="AX7">
        <f t="shared" si="18"/>
        <v>201904</v>
      </c>
      <c r="AY7">
        <f t="shared" si="18"/>
        <v>201905</v>
      </c>
      <c r="AZ7">
        <f t="shared" si="18"/>
        <v>201906</v>
      </c>
      <c r="BA7">
        <f t="shared" si="18"/>
        <v>201907</v>
      </c>
      <c r="BB7">
        <f t="shared" si="18"/>
        <v>201908</v>
      </c>
      <c r="BC7">
        <f t="shared" si="18"/>
        <v>201909</v>
      </c>
      <c r="BD7">
        <f t="shared" si="18"/>
        <v>201910</v>
      </c>
      <c r="BE7">
        <f t="shared" si="18"/>
        <v>201911</v>
      </c>
      <c r="BF7">
        <f t="shared" si="18"/>
        <v>201912</v>
      </c>
      <c r="BH7" s="24">
        <v>3</v>
      </c>
      <c r="BI7" s="32">
        <v>75</v>
      </c>
      <c r="BJ7" s="27">
        <v>31</v>
      </c>
      <c r="BK7" s="33">
        <v>-4.2200000000000001E-2</v>
      </c>
      <c r="BL7" s="26">
        <v>1.01</v>
      </c>
      <c r="BM7" s="34">
        <f t="shared" si="4"/>
        <v>-4.3576270526775852E-2</v>
      </c>
      <c r="BN7" s="26">
        <f t="shared" si="5"/>
        <v>1.5272062533697228</v>
      </c>
      <c r="BO7" s="35">
        <f t="shared" ref="BO7:BO16" si="22">0.636*BN7</f>
        <v>0.97130317714314374</v>
      </c>
      <c r="BP7" s="36">
        <f t="shared" si="6"/>
        <v>9.2799999999999994</v>
      </c>
      <c r="BQ7">
        <f t="shared" si="19"/>
        <v>287.68</v>
      </c>
    </row>
    <row r="8" spans="1:69" x14ac:dyDescent="0.25">
      <c r="A8">
        <f>Data!AA8</f>
        <v>201712</v>
      </c>
      <c r="B8">
        <f>ROUND(Data!AB8,2)</f>
        <v>2.69</v>
      </c>
      <c r="C8">
        <f>ROUND(Data!AC8,2)</f>
        <v>2.44</v>
      </c>
      <c r="D8">
        <f>ROUND(Data!AD8,1)</f>
        <v>-8.1999999999999993</v>
      </c>
      <c r="E8">
        <f>ROUND(Data!AE8,1)</f>
        <v>-2.5</v>
      </c>
      <c r="F8">
        <f>ROUND(Data!AF8,1)</f>
        <v>-13.1</v>
      </c>
      <c r="G8">
        <f>ROUND(Data!AG8,1)</f>
        <v>10.7</v>
      </c>
      <c r="H8">
        <f>ROUND(Data!AH8,1)</f>
        <v>-27.9</v>
      </c>
      <c r="I8">
        <f>ROUND(Data!AI8,1)</f>
        <v>95.7</v>
      </c>
      <c r="J8">
        <f>ROUND(Data!AJ8,1)</f>
        <v>73.7</v>
      </c>
      <c r="K8">
        <f>ROUND(Data!AK8,1)</f>
        <v>103.1</v>
      </c>
      <c r="L8">
        <f>ROUND(Data!AL8,1)</f>
        <v>14.2</v>
      </c>
      <c r="M8">
        <f>ROUND(Data!AM8,1)</f>
        <v>1</v>
      </c>
      <c r="N8">
        <f>ROUND(Data!AN8,1)</f>
        <v>4.2</v>
      </c>
      <c r="O8">
        <f>ROUND(Data!AO8,1)</f>
        <v>7.3</v>
      </c>
      <c r="P8">
        <f>ROUND(Data!AP8,1)</f>
        <v>-0.2</v>
      </c>
      <c r="Q8">
        <f>ROUND(Data!AR8,1)</f>
        <v>-12.7</v>
      </c>
      <c r="R8">
        <f>ROUND(Data!AR8,1)</f>
        <v>-12.7</v>
      </c>
      <c r="S8">
        <f>ROUND(Data!AS8,1)</f>
        <v>-6.4</v>
      </c>
      <c r="T8">
        <f>ROUND(Data!AT8,1)</f>
        <v>-21.4</v>
      </c>
      <c r="U8">
        <f>ROUND(Data!AU8,3)</f>
        <v>0.36399999999999999</v>
      </c>
      <c r="V8">
        <f>ROUND(Data!AV8,3)</f>
        <v>0.183</v>
      </c>
      <c r="W8">
        <f>ROUND(Data!AW8,3)</f>
        <v>0.95299999999999996</v>
      </c>
      <c r="X8">
        <f>ROUND(Data!AX8,0)</f>
        <v>777</v>
      </c>
      <c r="Y8">
        <f>ROUND(Data!AY8,0)</f>
        <v>-2</v>
      </c>
      <c r="Z8">
        <f t="shared" si="7"/>
        <v>0.90700000000000003</v>
      </c>
      <c r="AA8">
        <f t="shared" si="8"/>
        <v>10.6</v>
      </c>
      <c r="AB8">
        <f t="shared" si="20"/>
        <v>0</v>
      </c>
      <c r="AC8">
        <f t="shared" si="21"/>
        <v>0</v>
      </c>
      <c r="AD8">
        <v>12</v>
      </c>
      <c r="AE8">
        <v>2017</v>
      </c>
      <c r="AG8">
        <v>2020</v>
      </c>
      <c r="AU8">
        <f t="shared" si="18"/>
        <v>202001</v>
      </c>
      <c r="AV8">
        <f t="shared" si="18"/>
        <v>202002</v>
      </c>
      <c r="AW8">
        <f t="shared" si="18"/>
        <v>202003</v>
      </c>
      <c r="AX8">
        <f t="shared" si="18"/>
        <v>202004</v>
      </c>
      <c r="AY8">
        <f t="shared" si="18"/>
        <v>202005</v>
      </c>
      <c r="AZ8">
        <f t="shared" si="18"/>
        <v>202006</v>
      </c>
      <c r="BA8">
        <f t="shared" si="18"/>
        <v>202007</v>
      </c>
      <c r="BB8">
        <f t="shared" si="18"/>
        <v>202008</v>
      </c>
      <c r="BC8">
        <f t="shared" si="18"/>
        <v>202009</v>
      </c>
      <c r="BD8">
        <f t="shared" si="18"/>
        <v>202010</v>
      </c>
      <c r="BE8">
        <f t="shared" si="18"/>
        <v>202011</v>
      </c>
      <c r="BF8">
        <f t="shared" si="18"/>
        <v>202012</v>
      </c>
      <c r="BH8" s="24">
        <v>4</v>
      </c>
      <c r="BI8" s="32">
        <v>105</v>
      </c>
      <c r="BJ8" s="27">
        <v>30</v>
      </c>
      <c r="BK8" s="33">
        <v>0.1706</v>
      </c>
      <c r="BL8" s="26">
        <v>0.99199999999999999</v>
      </c>
      <c r="BM8" s="34">
        <f t="shared" si="4"/>
        <v>0.17778735160316755</v>
      </c>
      <c r="BN8" s="26">
        <f t="shared" si="5"/>
        <v>1.7495338503579629</v>
      </c>
      <c r="BO8" s="35">
        <f t="shared" si="22"/>
        <v>1.1127035288276645</v>
      </c>
      <c r="BP8" s="36">
        <f t="shared" si="6"/>
        <v>13.04</v>
      </c>
      <c r="BQ8">
        <f t="shared" si="19"/>
        <v>391.2</v>
      </c>
    </row>
    <row r="9" spans="1:69" x14ac:dyDescent="0.25">
      <c r="A9">
        <f>Data!AA9</f>
        <v>201801</v>
      </c>
      <c r="B9">
        <f>ROUND(Data!AB9,2)</f>
        <v>3.03</v>
      </c>
      <c r="C9">
        <f>ROUND(Data!AC9,2)</f>
        <v>2.74</v>
      </c>
      <c r="D9">
        <f>ROUND(Data!AD9,1)</f>
        <v>-4.5</v>
      </c>
      <c r="E9">
        <f>ROUND(Data!AE9,1)</f>
        <v>-0.3</v>
      </c>
      <c r="F9">
        <f>ROUND(Data!AF9,1)</f>
        <v>-9.1</v>
      </c>
      <c r="G9">
        <f>ROUND(Data!AG9,1)</f>
        <v>7.4</v>
      </c>
      <c r="H9">
        <f>ROUND(Data!AH9,1)</f>
        <v>-18.5</v>
      </c>
      <c r="I9">
        <f>ROUND(Data!AI9,1)</f>
        <v>97.2</v>
      </c>
      <c r="J9">
        <f>ROUND(Data!AJ9,1)</f>
        <v>75.8</v>
      </c>
      <c r="K9">
        <f>ROUND(Data!AK9,1)</f>
        <v>102.8</v>
      </c>
      <c r="L9">
        <f>ROUND(Data!AL9,1)</f>
        <v>15.5</v>
      </c>
      <c r="M9">
        <f>ROUND(Data!AM9,1)</f>
        <v>1.5</v>
      </c>
      <c r="N9">
        <f>ROUND(Data!AN9,1)</f>
        <v>5.2</v>
      </c>
      <c r="O9">
        <f>ROUND(Data!AO9,1)</f>
        <v>12.1</v>
      </c>
      <c r="P9">
        <f>ROUND(Data!AP9,1)</f>
        <v>-0.2</v>
      </c>
      <c r="Q9">
        <f>ROUND(Data!AR9,1)</f>
        <v>-8</v>
      </c>
      <c r="R9">
        <f>ROUND(Data!AR9,1)</f>
        <v>-8</v>
      </c>
      <c r="S9">
        <f>ROUND(Data!AS9,1)</f>
        <v>-2.8</v>
      </c>
      <c r="T9">
        <f>ROUND(Data!AT9,1)</f>
        <v>-17.399999999999999</v>
      </c>
      <c r="U9">
        <f>ROUND(Data!AU9,3)</f>
        <v>0.45300000000000001</v>
      </c>
      <c r="V9">
        <f>ROUND(Data!AV9,3)</f>
        <v>0.154</v>
      </c>
      <c r="W9">
        <f>ROUND(Data!AW9,3)</f>
        <v>0.42899999999999999</v>
      </c>
      <c r="X9">
        <f>ROUND(Data!AX9,0)</f>
        <v>1071</v>
      </c>
      <c r="Y9">
        <f>ROUND(Data!AY9,0)</f>
        <v>-1</v>
      </c>
      <c r="Z9">
        <f t="shared" si="7"/>
        <v>0.90400000000000003</v>
      </c>
      <c r="AA9">
        <f t="shared" si="8"/>
        <v>8.7999999999999989</v>
      </c>
      <c r="AB9">
        <f t="shared" si="20"/>
        <v>0</v>
      </c>
      <c r="AC9">
        <f t="shared" si="21"/>
        <v>0</v>
      </c>
      <c r="AD9">
        <v>1</v>
      </c>
      <c r="AE9">
        <v>2018</v>
      </c>
      <c r="BH9" s="24">
        <v>5</v>
      </c>
      <c r="BI9" s="32">
        <v>135</v>
      </c>
      <c r="BJ9" s="27">
        <v>31</v>
      </c>
      <c r="BK9" s="33">
        <v>0.33200000000000002</v>
      </c>
      <c r="BL9" s="26">
        <v>0.97699999999999998</v>
      </c>
      <c r="BM9" s="34">
        <f t="shared" si="4"/>
        <v>0.35579340254413566</v>
      </c>
      <c r="BN9" s="26">
        <f t="shared" si="5"/>
        <v>1.934559211191798</v>
      </c>
      <c r="BO9" s="35">
        <f t="shared" si="22"/>
        <v>1.2303796583179836</v>
      </c>
      <c r="BP9" s="36">
        <f t="shared" si="6"/>
        <v>15.83</v>
      </c>
      <c r="BQ9">
        <f t="shared" si="19"/>
        <v>490.73</v>
      </c>
    </row>
    <row r="10" spans="1:69" x14ac:dyDescent="0.25">
      <c r="A10">
        <f>Data!AA10</f>
        <v>201802</v>
      </c>
      <c r="B10">
        <f>ROUND(Data!AB10,2)</f>
        <v>6.08</v>
      </c>
      <c r="C10">
        <f>ROUND(Data!AC10,2)</f>
        <v>5.27</v>
      </c>
      <c r="D10">
        <f>ROUND(Data!AD10,1)</f>
        <v>-8.9</v>
      </c>
      <c r="E10">
        <f>ROUND(Data!AE10,1)</f>
        <v>-3.4</v>
      </c>
      <c r="F10">
        <f>ROUND(Data!AF10,1)</f>
        <v>-14.6</v>
      </c>
      <c r="G10">
        <f>ROUND(Data!AG10,1)</f>
        <v>3.5</v>
      </c>
      <c r="H10">
        <f>ROUND(Data!AH10,1)</f>
        <v>-30</v>
      </c>
      <c r="I10">
        <f>ROUND(Data!AI10,1)</f>
        <v>94.5</v>
      </c>
      <c r="J10">
        <f>ROUND(Data!AJ10,1)</f>
        <v>65.7</v>
      </c>
      <c r="K10">
        <f>ROUND(Data!AK10,1)</f>
        <v>114.5</v>
      </c>
      <c r="L10">
        <f>ROUND(Data!AL10,1)</f>
        <v>20.8</v>
      </c>
      <c r="M10">
        <f>ROUND(Data!AM10,1)</f>
        <v>1.9</v>
      </c>
      <c r="N10">
        <f>ROUND(Data!AN10,1)</f>
        <v>6.4</v>
      </c>
      <c r="O10">
        <f>ROUND(Data!AO10,1)</f>
        <v>11.5</v>
      </c>
      <c r="P10">
        <f>ROUND(Data!AP10,1)</f>
        <v>-0.1</v>
      </c>
      <c r="Q10">
        <f>ROUND(Data!AR10,1)</f>
        <v>-12.5</v>
      </c>
      <c r="R10">
        <f>ROUND(Data!AR10,1)</f>
        <v>-12.5</v>
      </c>
      <c r="S10">
        <f>ROUND(Data!AS10,1)</f>
        <v>-6.1</v>
      </c>
      <c r="T10">
        <f>ROUND(Data!AT10,1)</f>
        <v>-22.9</v>
      </c>
      <c r="U10">
        <f>ROUND(Data!AU10,3)</f>
        <v>0.32700000000000001</v>
      </c>
      <c r="V10">
        <f>ROUND(Data!AV10,3)</f>
        <v>0.17299999999999999</v>
      </c>
      <c r="W10">
        <f>ROUND(Data!AW10,3)</f>
        <v>0.42599999999999999</v>
      </c>
      <c r="X10">
        <f>ROUND(Data!AX10,0)</f>
        <v>1385</v>
      </c>
      <c r="Y10">
        <f>ROUND(Data!AY10,0)</f>
        <v>-1</v>
      </c>
      <c r="Z10">
        <f t="shared" si="7"/>
        <v>0.86699999999999999</v>
      </c>
      <c r="AA10">
        <f t="shared" si="8"/>
        <v>11.2</v>
      </c>
      <c r="AB10">
        <f t="shared" si="20"/>
        <v>0</v>
      </c>
      <c r="AC10">
        <f t="shared" si="21"/>
        <v>0</v>
      </c>
      <c r="AD10">
        <v>2</v>
      </c>
      <c r="AE10">
        <v>2018</v>
      </c>
      <c r="BH10" s="24">
        <v>6</v>
      </c>
      <c r="BI10" s="32">
        <v>162</v>
      </c>
      <c r="BJ10" s="27">
        <v>30</v>
      </c>
      <c r="BK10" s="33">
        <v>0.40760000000000002</v>
      </c>
      <c r="BL10" s="26">
        <v>0.96799999999999997</v>
      </c>
      <c r="BM10" s="34">
        <f t="shared" si="4"/>
        <v>0.44559778781130205</v>
      </c>
      <c r="BN10" s="26">
        <f t="shared" si="5"/>
        <v>2.032638222049528</v>
      </c>
      <c r="BO10" s="35">
        <f t="shared" si="22"/>
        <v>1.2927579092234998</v>
      </c>
      <c r="BP10" s="36">
        <f t="shared" si="6"/>
        <v>17.079999999999998</v>
      </c>
      <c r="BQ10">
        <f t="shared" si="19"/>
        <v>512.4</v>
      </c>
    </row>
    <row r="11" spans="1:69" x14ac:dyDescent="0.25">
      <c r="A11">
        <f>Data!AA11</f>
        <v>201803</v>
      </c>
      <c r="B11">
        <f>ROUND(Data!AB11,2)</f>
        <v>10.41</v>
      </c>
      <c r="C11">
        <f>ROUND(Data!AC11,2)</f>
        <v>8.89</v>
      </c>
      <c r="D11">
        <f>ROUND(Data!AD11,1)</f>
        <v>-3.9</v>
      </c>
      <c r="E11">
        <f>ROUND(Data!AE11,1)</f>
        <v>2.5</v>
      </c>
      <c r="F11">
        <f>ROUND(Data!AF11,1)</f>
        <v>-10.7</v>
      </c>
      <c r="G11">
        <f>ROUND(Data!AG11,1)</f>
        <v>10.5</v>
      </c>
      <c r="H11">
        <f>ROUND(Data!AH11,1)</f>
        <v>-18</v>
      </c>
      <c r="I11">
        <f>ROUND(Data!AI11,1)</f>
        <v>95.5</v>
      </c>
      <c r="J11">
        <f>ROUND(Data!AJ11,1)</f>
        <v>57.6</v>
      </c>
      <c r="K11">
        <f>ROUND(Data!AK11,1)</f>
        <v>103.2</v>
      </c>
      <c r="L11">
        <f>ROUND(Data!AL11,1)</f>
        <v>21.8</v>
      </c>
      <c r="M11">
        <f>ROUND(Data!AM11,1)</f>
        <v>1.6</v>
      </c>
      <c r="N11">
        <f>ROUND(Data!AN11,1)</f>
        <v>5.5</v>
      </c>
      <c r="O11">
        <f>ROUND(Data!AO11,1)</f>
        <v>10.3</v>
      </c>
      <c r="P11">
        <f>ROUND(Data!AP11,1)</f>
        <v>0</v>
      </c>
      <c r="Q11">
        <f>ROUND(Data!AR11,1)</f>
        <v>-8.1999999999999993</v>
      </c>
      <c r="R11">
        <f>ROUND(Data!AR11,1)</f>
        <v>-8.1999999999999993</v>
      </c>
      <c r="S11">
        <f>ROUND(Data!AS11,1)</f>
        <v>-1.2</v>
      </c>
      <c r="T11">
        <f>ROUND(Data!AT11,1)</f>
        <v>-19.5</v>
      </c>
      <c r="U11">
        <f>ROUND(Data!AU11,3)</f>
        <v>0.40600000000000003</v>
      </c>
      <c r="V11">
        <f>ROUND(Data!AV11,3)</f>
        <v>0.35099999999999998</v>
      </c>
      <c r="W11">
        <f>ROUND(Data!AW11,3)</f>
        <v>0.871</v>
      </c>
      <c r="X11">
        <f>ROUND(Data!AX11,0)</f>
        <v>1461</v>
      </c>
      <c r="Y11">
        <f>ROUND(Data!AY11,0)</f>
        <v>0</v>
      </c>
      <c r="Z11">
        <f t="shared" si="7"/>
        <v>0.85399999999999998</v>
      </c>
      <c r="AA11">
        <f t="shared" si="8"/>
        <v>13.2</v>
      </c>
      <c r="AB11">
        <f t="shared" si="20"/>
        <v>0</v>
      </c>
      <c r="AC11">
        <f t="shared" si="21"/>
        <v>0</v>
      </c>
      <c r="AD11">
        <v>3</v>
      </c>
      <c r="AE11">
        <v>2018</v>
      </c>
      <c r="BH11" s="24">
        <v>7</v>
      </c>
      <c r="BI11" s="32">
        <v>199</v>
      </c>
      <c r="BJ11" s="27">
        <v>31</v>
      </c>
      <c r="BK11" s="33">
        <v>0.373</v>
      </c>
      <c r="BL11" s="26">
        <v>0.96799999999999997</v>
      </c>
      <c r="BM11" s="34">
        <f t="shared" si="4"/>
        <v>0.40384069831675246</v>
      </c>
      <c r="BN11" s="26">
        <f t="shared" si="5"/>
        <v>1.9865075696735846</v>
      </c>
      <c r="BO11" s="35">
        <f t="shared" si="22"/>
        <v>1.2634188143123999</v>
      </c>
      <c r="BP11" s="36">
        <f t="shared" si="6"/>
        <v>16.440000000000001</v>
      </c>
      <c r="BQ11">
        <f t="shared" si="19"/>
        <v>509.64000000000004</v>
      </c>
    </row>
    <row r="12" spans="1:69" x14ac:dyDescent="0.25">
      <c r="A12">
        <f>Data!AA12</f>
        <v>201804</v>
      </c>
      <c r="B12">
        <f>ROUND(Data!AB12,2)</f>
        <v>16.100000000000001</v>
      </c>
      <c r="C12">
        <f>ROUND(Data!AC12,2)</f>
        <v>12.06</v>
      </c>
      <c r="D12">
        <f>ROUND(Data!AD12,1)</f>
        <v>0.6</v>
      </c>
      <c r="E12">
        <f>ROUND(Data!AE12,1)</f>
        <v>7.3</v>
      </c>
      <c r="F12">
        <f>ROUND(Data!AF12,1)</f>
        <v>-5.8</v>
      </c>
      <c r="G12">
        <f>ROUND(Data!AG12,1)</f>
        <v>20.8</v>
      </c>
      <c r="H12">
        <f>ROUND(Data!AH12,1)</f>
        <v>-14.8</v>
      </c>
      <c r="I12">
        <f>ROUND(Data!AI12,1)</f>
        <v>95.9</v>
      </c>
      <c r="J12">
        <f>ROUND(Data!AJ12,1)</f>
        <v>46.1</v>
      </c>
      <c r="K12">
        <f>ROUND(Data!AK12,1)</f>
        <v>117.1</v>
      </c>
      <c r="L12">
        <f>ROUND(Data!AL12,1)</f>
        <v>22.2</v>
      </c>
      <c r="M12">
        <f>ROUND(Data!AM12,1)</f>
        <v>1.6</v>
      </c>
      <c r="N12">
        <f>ROUND(Data!AN12,1)</f>
        <v>5.2</v>
      </c>
      <c r="O12">
        <f>ROUND(Data!AO12,1)</f>
        <v>8.9</v>
      </c>
      <c r="P12">
        <f>ROUND(Data!AP12,1)</f>
        <v>0</v>
      </c>
      <c r="Q12">
        <f>ROUND(Data!AR12,1)</f>
        <v>-3.7</v>
      </c>
      <c r="R12">
        <f>ROUND(Data!AR12,1)</f>
        <v>-3.7</v>
      </c>
      <c r="S12">
        <f>ROUND(Data!AS12,1)</f>
        <v>0.5</v>
      </c>
      <c r="T12">
        <f>ROUND(Data!AT12,1)</f>
        <v>-10.9</v>
      </c>
      <c r="U12">
        <f>ROUND(Data!AU12,3)</f>
        <v>0.441</v>
      </c>
      <c r="V12">
        <f>ROUND(Data!AV12,3)</f>
        <v>0.64600000000000002</v>
      </c>
      <c r="W12">
        <f>ROUND(Data!AW12,3)</f>
        <v>2.129</v>
      </c>
      <c r="X12">
        <f>ROUND(Data!AX12,0)</f>
        <v>1049</v>
      </c>
      <c r="Y12">
        <f>ROUND(Data!AY12,0)</f>
        <v>0</v>
      </c>
      <c r="Z12">
        <f t="shared" si="7"/>
        <v>0.749</v>
      </c>
      <c r="AA12">
        <f t="shared" si="8"/>
        <v>13.1</v>
      </c>
      <c r="AB12">
        <f t="shared" si="20"/>
        <v>51</v>
      </c>
      <c r="AC12">
        <f t="shared" si="21"/>
        <v>4.8999999999999986</v>
      </c>
      <c r="AD12">
        <v>4</v>
      </c>
      <c r="AE12">
        <v>2018</v>
      </c>
      <c r="BH12" s="24">
        <v>8</v>
      </c>
      <c r="BI12" s="32">
        <v>229</v>
      </c>
      <c r="BJ12" s="27">
        <v>31</v>
      </c>
      <c r="BK12" s="33">
        <v>0.23549999999999999</v>
      </c>
      <c r="BL12" s="26">
        <v>0.97599999999999998</v>
      </c>
      <c r="BM12" s="34">
        <f t="shared" si="4"/>
        <v>0.24763090662803075</v>
      </c>
      <c r="BN12" s="26">
        <f t="shared" si="5"/>
        <v>1.8210305627873273</v>
      </c>
      <c r="BO12" s="35">
        <f t="shared" si="22"/>
        <v>1.1581754379327402</v>
      </c>
      <c r="BP12" s="36">
        <f t="shared" si="6"/>
        <v>14.03</v>
      </c>
      <c r="BQ12">
        <f t="shared" si="19"/>
        <v>434.93</v>
      </c>
    </row>
    <row r="13" spans="1:69" x14ac:dyDescent="0.25">
      <c r="A13">
        <f>Data!AA13</f>
        <v>201805</v>
      </c>
      <c r="B13">
        <f>ROUND(Data!AB13,2)</f>
        <v>22.47</v>
      </c>
      <c r="C13">
        <f>ROUND(Data!AC13,2)</f>
        <v>9.36</v>
      </c>
      <c r="D13">
        <f>ROUND(Data!AD13,1)</f>
        <v>8.1</v>
      </c>
      <c r="E13">
        <f>ROUND(Data!AE13,1)</f>
        <v>16.5</v>
      </c>
      <c r="F13">
        <f>ROUND(Data!AF13,1)</f>
        <v>-0.8</v>
      </c>
      <c r="G13">
        <f>ROUND(Data!AG13,1)</f>
        <v>23.4</v>
      </c>
      <c r="H13">
        <f>ROUND(Data!AH13,1)</f>
        <v>-3.9</v>
      </c>
      <c r="I13">
        <f>ROUND(Data!AI13,1)</f>
        <v>98</v>
      </c>
      <c r="J13">
        <f>ROUND(Data!AJ13,1)</f>
        <v>35.4</v>
      </c>
      <c r="K13">
        <f>ROUND(Data!AK13,1)</f>
        <v>38.6</v>
      </c>
      <c r="L13">
        <f>ROUND(Data!AL13,1)</f>
        <v>19.5</v>
      </c>
      <c r="M13">
        <f>ROUND(Data!AM13,1)</f>
        <v>1.4</v>
      </c>
      <c r="N13">
        <f>ROUND(Data!AN13,1)</f>
        <v>5.3</v>
      </c>
      <c r="O13">
        <f>ROUND(Data!AO13,1)</f>
        <v>7.5</v>
      </c>
      <c r="P13">
        <f>ROUND(Data!AP13,1)</f>
        <v>5</v>
      </c>
      <c r="Q13">
        <f>ROUND(Data!AR13,1)</f>
        <v>5.4</v>
      </c>
      <c r="R13">
        <f>ROUND(Data!AR13,1)</f>
        <v>5.4</v>
      </c>
      <c r="S13">
        <f>ROUND(Data!AS13,1)</f>
        <v>18</v>
      </c>
      <c r="T13">
        <f>ROUND(Data!AT13,1)</f>
        <v>-3.4</v>
      </c>
      <c r="U13">
        <f>ROUND(Data!AU13,3)</f>
        <v>0.64500000000000002</v>
      </c>
      <c r="V13">
        <f>ROUND(Data!AV13,3)</f>
        <v>1.294</v>
      </c>
      <c r="W13">
        <f>ROUND(Data!AW13,3)</f>
        <v>2.2589999999999999</v>
      </c>
      <c r="X13">
        <f>ROUND(Data!AX13,0)</f>
        <v>0</v>
      </c>
      <c r="Z13">
        <f t="shared" si="7"/>
        <v>0.41699999999999998</v>
      </c>
      <c r="AA13">
        <f t="shared" si="8"/>
        <v>17.3</v>
      </c>
      <c r="AB13">
        <f t="shared" si="20"/>
        <v>104</v>
      </c>
      <c r="AC13">
        <f t="shared" si="21"/>
        <v>68.599999999999994</v>
      </c>
      <c r="AD13">
        <v>5</v>
      </c>
      <c r="AE13">
        <v>2018</v>
      </c>
      <c r="BH13" s="24">
        <v>9</v>
      </c>
      <c r="BI13" s="32">
        <v>259</v>
      </c>
      <c r="BJ13" s="27">
        <v>30</v>
      </c>
      <c r="BK13" s="33">
        <v>3.27E-2</v>
      </c>
      <c r="BL13" s="26">
        <v>0.99099999999999999</v>
      </c>
      <c r="BM13" s="34">
        <f t="shared" si="4"/>
        <v>3.3758433376245761E-2</v>
      </c>
      <c r="BN13" s="26">
        <f t="shared" si="5"/>
        <v>1.6045611754925182</v>
      </c>
      <c r="BO13" s="35">
        <f t="shared" si="22"/>
        <v>1.0205009076132416</v>
      </c>
      <c r="BP13" s="36">
        <f t="shared" si="6"/>
        <v>10.48</v>
      </c>
      <c r="BQ13">
        <f t="shared" si="19"/>
        <v>314.40000000000003</v>
      </c>
    </row>
    <row r="14" spans="1:69" x14ac:dyDescent="0.25">
      <c r="A14">
        <f>Data!AA14</f>
        <v>201806</v>
      </c>
      <c r="B14">
        <f>ROUND(Data!AB14,2)</f>
        <v>19.36</v>
      </c>
      <c r="C14">
        <f>ROUND(Data!AC14,2)</f>
        <v>3.59</v>
      </c>
      <c r="D14">
        <f>ROUND(Data!AD14,1)</f>
        <v>8.4</v>
      </c>
      <c r="E14">
        <f>ROUND(Data!AE14,1)</f>
        <v>15.5</v>
      </c>
      <c r="F14">
        <f>ROUND(Data!AF14,1)</f>
        <v>0.7</v>
      </c>
      <c r="G14">
        <f>ROUND(Data!AG14,1)</f>
        <v>24.7</v>
      </c>
      <c r="H14">
        <f>ROUND(Data!AH14,1)</f>
        <v>-4.8</v>
      </c>
      <c r="I14">
        <f>ROUND(Data!AI14,1)</f>
        <v>97.4</v>
      </c>
      <c r="J14">
        <f>ROUND(Data!AJ14,1)</f>
        <v>40.299999999999997</v>
      </c>
      <c r="K14">
        <f>ROUND(Data!AK14,1)</f>
        <v>66.8</v>
      </c>
      <c r="L14">
        <f>ROUND(Data!AL14,1)</f>
        <v>14.2</v>
      </c>
      <c r="M14">
        <f>ROUND(Data!AM14,1)</f>
        <v>1.7</v>
      </c>
      <c r="N14">
        <f>ROUND(Data!AN14,1)</f>
        <v>5.9</v>
      </c>
      <c r="O14">
        <f>ROUND(Data!AO14,1)</f>
        <v>10</v>
      </c>
      <c r="P14">
        <f>ROUND(Data!AP14,1)</f>
        <v>10.6</v>
      </c>
      <c r="Q14">
        <f>ROUND(Data!AR14,1)</f>
        <v>11.1</v>
      </c>
      <c r="R14">
        <f>ROUND(Data!AR14,1)</f>
        <v>11.1</v>
      </c>
      <c r="S14">
        <f>ROUND(Data!AS14,1)</f>
        <v>31.7</v>
      </c>
      <c r="T14">
        <f>ROUND(Data!AT14,1)</f>
        <v>-1.6</v>
      </c>
      <c r="U14">
        <f>ROUND(Data!AU14,3)</f>
        <v>0.70099999999999996</v>
      </c>
      <c r="V14">
        <f>ROUND(Data!AV14,3)</f>
        <v>1.1259999999999999</v>
      </c>
      <c r="W14">
        <f>ROUND(Data!AW14,3)</f>
        <v>2.3180000000000001</v>
      </c>
      <c r="X14">
        <f>ROUND(Data!AX14,0)</f>
        <v>0</v>
      </c>
      <c r="Z14">
        <f t="shared" si="7"/>
        <v>0.185</v>
      </c>
      <c r="AA14">
        <f t="shared" si="8"/>
        <v>14.8</v>
      </c>
      <c r="AB14">
        <f t="shared" si="20"/>
        <v>102</v>
      </c>
      <c r="AC14">
        <f t="shared" si="21"/>
        <v>61.7</v>
      </c>
      <c r="AD14">
        <v>6</v>
      </c>
      <c r="AE14">
        <v>2018</v>
      </c>
      <c r="BH14" s="24">
        <v>10</v>
      </c>
      <c r="BI14" s="32">
        <v>288</v>
      </c>
      <c r="BJ14" s="27">
        <v>31</v>
      </c>
      <c r="BK14" s="33">
        <v>-0.1729</v>
      </c>
      <c r="BL14" s="26">
        <v>1.008</v>
      </c>
      <c r="BM14" s="34">
        <f t="shared" si="4"/>
        <v>-0.18023236965684863</v>
      </c>
      <c r="BN14" s="26">
        <f t="shared" si="5"/>
        <v>1.3895736423783367</v>
      </c>
      <c r="BO14" s="35">
        <f t="shared" si="22"/>
        <v>0.88376883655262217</v>
      </c>
      <c r="BP14" s="36">
        <f t="shared" si="6"/>
        <v>6.91</v>
      </c>
      <c r="BQ14">
        <f t="shared" si="19"/>
        <v>214.21</v>
      </c>
    </row>
    <row r="15" spans="1:69" x14ac:dyDescent="0.25">
      <c r="A15">
        <f>Data!AA15</f>
        <v>201807</v>
      </c>
      <c r="B15">
        <f>ROUND(Data!AB15,2)</f>
        <v>24.15</v>
      </c>
      <c r="C15">
        <f>ROUND(Data!AC15,2)</f>
        <v>5.04</v>
      </c>
      <c r="D15">
        <f>ROUND(Data!AD15,1)</f>
        <v>13.2</v>
      </c>
      <c r="E15">
        <f>ROUND(Data!AE15,1)</f>
        <v>21.6</v>
      </c>
      <c r="F15">
        <f>ROUND(Data!AF15,1)</f>
        <v>3.4</v>
      </c>
      <c r="G15">
        <f>ROUND(Data!AG15,1)</f>
        <v>29.3</v>
      </c>
      <c r="H15">
        <f>ROUND(Data!AH15,1)</f>
        <v>-1.9</v>
      </c>
      <c r="I15">
        <f>ROUND(Data!AI15,1)</f>
        <v>93.2</v>
      </c>
      <c r="J15">
        <f>ROUND(Data!AJ15,1)</f>
        <v>29.1</v>
      </c>
      <c r="K15">
        <f>ROUND(Data!AK15,1)</f>
        <v>29.2</v>
      </c>
      <c r="L15">
        <f>ROUND(Data!AL15,1)</f>
        <v>13.2</v>
      </c>
      <c r="M15">
        <f>ROUND(Data!AM15,1)</f>
        <v>1.5</v>
      </c>
      <c r="N15">
        <f>ROUND(Data!AN15,1)</f>
        <v>5.6</v>
      </c>
      <c r="O15">
        <f>ROUND(Data!AO15,1)</f>
        <v>8.4</v>
      </c>
      <c r="P15">
        <f>ROUND(Data!AP15,1)</f>
        <v>15.9</v>
      </c>
      <c r="Q15">
        <f>ROUND(Data!AQ15,1)</f>
        <v>11.4</v>
      </c>
      <c r="R15">
        <f>ROUND(Data!AR15,1)</f>
        <v>16.7</v>
      </c>
      <c r="S15">
        <f>ROUND(Data!AS15,1)</f>
        <v>40.9</v>
      </c>
      <c r="T15">
        <f>ROUND(Data!AT15,1)</f>
        <v>0</v>
      </c>
      <c r="U15">
        <f>ROUND(Data!AU15,3)</f>
        <v>0.69</v>
      </c>
      <c r="V15">
        <f>ROUND(Data!AV15,3)</f>
        <v>2.0059999999999998</v>
      </c>
      <c r="W15">
        <f>ROUND(Data!AW15,3)</f>
        <v>3.3149999999999999</v>
      </c>
      <c r="X15">
        <f>ROUND(Data!AX15,0)</f>
        <v>0</v>
      </c>
      <c r="Z15">
        <f t="shared" si="7"/>
        <v>0.20899999999999999</v>
      </c>
      <c r="AA15">
        <f t="shared" si="8"/>
        <v>18.200000000000003</v>
      </c>
      <c r="AB15">
        <f t="shared" si="20"/>
        <v>133</v>
      </c>
      <c r="AC15">
        <f t="shared" si="21"/>
        <v>103.9</v>
      </c>
      <c r="AD15">
        <v>7</v>
      </c>
      <c r="AE15">
        <v>2018</v>
      </c>
      <c r="BH15" s="24">
        <v>11</v>
      </c>
      <c r="BI15" s="32">
        <v>318</v>
      </c>
      <c r="BJ15" s="27">
        <v>30</v>
      </c>
      <c r="BK15" s="33">
        <v>-0.33739999999999998</v>
      </c>
      <c r="BL15" s="26">
        <v>1.0229999999999999</v>
      </c>
      <c r="BM15" s="34">
        <f t="shared" si="4"/>
        <v>-0.36204027714676823</v>
      </c>
      <c r="BN15" s="26">
        <f t="shared" si="5"/>
        <v>1.2003406040820122</v>
      </c>
      <c r="BO15" s="35">
        <f t="shared" si="22"/>
        <v>0.76341662419615974</v>
      </c>
      <c r="BP15" s="36">
        <f t="shared" si="6"/>
        <v>4.2</v>
      </c>
      <c r="BQ15">
        <f t="shared" si="19"/>
        <v>126</v>
      </c>
    </row>
    <row r="16" spans="1:69" x14ac:dyDescent="0.25">
      <c r="A16">
        <f>Data!AA16</f>
        <v>201808</v>
      </c>
      <c r="B16">
        <f>ROUND(Data!AB16,2)</f>
        <v>17.93</v>
      </c>
      <c r="C16">
        <f>ROUND(Data!AC16,2)</f>
        <v>4.0999999999999996</v>
      </c>
      <c r="D16">
        <f>ROUND(Data!AD16,1)</f>
        <v>12.1</v>
      </c>
      <c r="E16">
        <f>ROUND(Data!AE16,1)</f>
        <v>20.6</v>
      </c>
      <c r="F16">
        <f>ROUND(Data!AF16,1)</f>
        <v>2.7</v>
      </c>
      <c r="G16">
        <f>ROUND(Data!AG16,1)</f>
        <v>32.1</v>
      </c>
      <c r="H16">
        <f>ROUND(Data!AH16,1)</f>
        <v>-2.2999999999999998</v>
      </c>
      <c r="I16">
        <f>ROUND(Data!AI16,1)</f>
        <v>93.8</v>
      </c>
      <c r="J16">
        <f>ROUND(Data!AJ16,1)</f>
        <v>34</v>
      </c>
      <c r="K16">
        <f>ROUND(Data!AK16,1)</f>
        <v>25.4</v>
      </c>
      <c r="L16">
        <f>ROUND(Data!AL16,1)</f>
        <v>14.7</v>
      </c>
      <c r="M16">
        <f>ROUND(Data!AM16,1)</f>
        <v>1.4</v>
      </c>
      <c r="N16">
        <f>ROUND(Data!AN16,1)</f>
        <v>5.4</v>
      </c>
      <c r="O16">
        <f>ROUND(Data!AO16,1)</f>
        <v>8</v>
      </c>
      <c r="P16">
        <f>ROUND(Data!AP16,1)</f>
        <v>14.4</v>
      </c>
      <c r="Q16">
        <f>ROUND(Data!AQ16,1)</f>
        <v>12.4</v>
      </c>
      <c r="R16">
        <f>ROUND(Data!AR16,1)</f>
        <v>13.8</v>
      </c>
      <c r="S16">
        <f>ROUND(Data!AS16,1)</f>
        <v>37.1</v>
      </c>
      <c r="T16">
        <f>ROUND(Data!AT16,1)</f>
        <v>-1.8</v>
      </c>
      <c r="U16">
        <f>ROUND(Data!AU16,3)</f>
        <v>0.76</v>
      </c>
      <c r="V16">
        <f>ROUND(Data!AV16,3)</f>
        <v>1.8009999999999999</v>
      </c>
      <c r="W16">
        <f>ROUND(Data!AW16,3)</f>
        <v>4.05</v>
      </c>
      <c r="X16">
        <f>ROUND(Data!AX16,0)</f>
        <v>0</v>
      </c>
      <c r="Z16">
        <f t="shared" si="7"/>
        <v>0.22900000000000001</v>
      </c>
      <c r="AA16">
        <f t="shared" si="8"/>
        <v>17.900000000000002</v>
      </c>
      <c r="AB16">
        <f t="shared" si="20"/>
        <v>108</v>
      </c>
      <c r="AC16">
        <f t="shared" si="21"/>
        <v>74</v>
      </c>
      <c r="AD16">
        <v>8</v>
      </c>
      <c r="AE16">
        <v>2018</v>
      </c>
      <c r="BH16" s="24">
        <v>12</v>
      </c>
      <c r="BI16" s="32">
        <v>343</v>
      </c>
      <c r="BJ16" s="27">
        <v>31</v>
      </c>
      <c r="BK16" s="33">
        <v>-0.40710000000000002</v>
      </c>
      <c r="BL16" s="26">
        <v>1.032</v>
      </c>
      <c r="BM16" s="34">
        <f t="shared" si="4"/>
        <v>-0.4449857196148177</v>
      </c>
      <c r="BN16" s="26">
        <f t="shared" si="5"/>
        <v>1.1096380121814107</v>
      </c>
      <c r="BO16" s="35">
        <f t="shared" si="22"/>
        <v>0.70572977574737716</v>
      </c>
      <c r="BP16" s="36">
        <f t="shared" si="6"/>
        <v>3.14</v>
      </c>
      <c r="BQ16">
        <f t="shared" si="19"/>
        <v>97.34</v>
      </c>
    </row>
    <row r="17" spans="1:31" x14ac:dyDescent="0.25">
      <c r="A17">
        <f>Data!AA17</f>
        <v>201809</v>
      </c>
      <c r="B17">
        <f>ROUND(Data!AB17,2)</f>
        <v>12.26</v>
      </c>
      <c r="C17">
        <f>ROUND(Data!AC17,2)</f>
        <v>2.63</v>
      </c>
      <c r="D17">
        <f>ROUND(Data!AD17,1)</f>
        <v>5.5</v>
      </c>
      <c r="E17">
        <f>ROUND(Data!AE17,1)</f>
        <v>12.4</v>
      </c>
      <c r="F17">
        <f>ROUND(Data!AF17,1)</f>
        <v>-0.9</v>
      </c>
      <c r="G17">
        <f>ROUND(Data!AG17,1)</f>
        <v>23.2</v>
      </c>
      <c r="H17">
        <f>ROUND(Data!AH17,1)</f>
        <v>-3.6</v>
      </c>
      <c r="I17">
        <f>ROUND(Data!AI17,1)</f>
        <v>98.5</v>
      </c>
      <c r="J17">
        <f>ROUND(Data!AJ17,1)</f>
        <v>49.4</v>
      </c>
      <c r="K17">
        <f>ROUND(Data!AK17,1)</f>
        <v>68.099999999999994</v>
      </c>
      <c r="L17">
        <f>ROUND(Data!AL17,1)</f>
        <v>20.8</v>
      </c>
      <c r="M17">
        <f>ROUND(Data!AM17,1)</f>
        <v>1.1000000000000001</v>
      </c>
      <c r="N17">
        <f>ROUND(Data!AN17,1)</f>
        <v>4.8</v>
      </c>
      <c r="O17">
        <f>ROUND(Data!AO17,1)</f>
        <v>7.8</v>
      </c>
      <c r="P17">
        <f>ROUND(Data!AP17,1)</f>
        <v>7.8</v>
      </c>
      <c r="Q17">
        <f>ROUND(Data!AQ17,1)</f>
        <v>8.8000000000000007</v>
      </c>
      <c r="R17">
        <f>ROUND(Data!AR17,1)</f>
        <v>6.6</v>
      </c>
      <c r="S17">
        <f>ROUND(Data!AS17,1)</f>
        <v>24.1</v>
      </c>
      <c r="T17">
        <f>ROUND(Data!AT17,1)</f>
        <v>-3.4</v>
      </c>
      <c r="U17">
        <f>ROUND(Data!AU17,3)</f>
        <v>0.67600000000000005</v>
      </c>
      <c r="V17">
        <f>ROUND(Data!AV17,3)</f>
        <v>0.81899999999999995</v>
      </c>
      <c r="W17">
        <f>ROUND(Data!AW17,3)</f>
        <v>2.2370000000000001</v>
      </c>
      <c r="X17">
        <f>ROUND(Data!AX17,0)</f>
        <v>0</v>
      </c>
      <c r="Z17">
        <f t="shared" si="7"/>
        <v>0.215</v>
      </c>
      <c r="AA17">
        <f t="shared" si="8"/>
        <v>13.3</v>
      </c>
      <c r="AB17">
        <f t="shared" si="20"/>
        <v>53</v>
      </c>
      <c r="AC17">
        <f t="shared" si="21"/>
        <v>3.6000000000000014</v>
      </c>
      <c r="AD17">
        <v>9</v>
      </c>
      <c r="AE17">
        <v>2018</v>
      </c>
    </row>
    <row r="18" spans="1:31" x14ac:dyDescent="0.25">
      <c r="A18">
        <f>Data!AA18</f>
        <v>201810</v>
      </c>
      <c r="B18">
        <f>ROUND(Data!AB18,2)</f>
        <v>8.39</v>
      </c>
      <c r="C18">
        <f>ROUND(Data!AC18,2)</f>
        <v>2.14</v>
      </c>
      <c r="D18">
        <f>ROUND(Data!AD18,1)</f>
        <v>1.5</v>
      </c>
      <c r="E18">
        <f>ROUND(Data!AE18,1)</f>
        <v>8.1999999999999993</v>
      </c>
      <c r="F18">
        <f>ROUND(Data!AF18,1)</f>
        <v>-4</v>
      </c>
      <c r="G18">
        <f>ROUND(Data!AG18,1)</f>
        <v>17</v>
      </c>
      <c r="H18">
        <f>ROUND(Data!AH18,1)</f>
        <v>-11</v>
      </c>
      <c r="I18">
        <f>ROUND(Data!AI18,1)</f>
        <v>97.5</v>
      </c>
      <c r="J18">
        <f>ROUND(Data!AJ18,1)</f>
        <v>53.7</v>
      </c>
      <c r="K18">
        <f>ROUND(Data!AK18,1)</f>
        <v>70.900000000000006</v>
      </c>
      <c r="L18">
        <f>ROUND(Data!AL18,1)</f>
        <v>13.4</v>
      </c>
      <c r="M18">
        <f>ROUND(Data!AM18,1)</f>
        <v>1.1000000000000001</v>
      </c>
      <c r="N18">
        <f>ROUND(Data!AN18,1)</f>
        <v>4.7</v>
      </c>
      <c r="O18">
        <f>ROUND(Data!AO18,1)</f>
        <v>7.5</v>
      </c>
      <c r="P18">
        <f>ROUND(Data!AP18,1)</f>
        <v>2.1</v>
      </c>
      <c r="Q18">
        <f>ROUND(Data!AQ18,1)</f>
        <v>4.7</v>
      </c>
      <c r="R18">
        <f>ROUND(Data!AR18,1)</f>
        <v>0.2</v>
      </c>
      <c r="S18">
        <f>ROUND(Data!AS18,1)</f>
        <v>11.4</v>
      </c>
      <c r="T18">
        <f>ROUND(Data!AT18,1)</f>
        <v>-6.7</v>
      </c>
      <c r="U18">
        <f>ROUND(Data!AU18,3)</f>
        <v>0.53200000000000003</v>
      </c>
      <c r="V18">
        <f>ROUND(Data!AV18,3)</f>
        <v>0.60699999999999998</v>
      </c>
      <c r="W18">
        <f>ROUND(Data!AW18,3)</f>
        <v>1.621</v>
      </c>
      <c r="X18">
        <f>ROUND(Data!AX18,0)</f>
        <v>156</v>
      </c>
      <c r="Y18">
        <f>ROUND(Data!AY18,0)</f>
        <v>0</v>
      </c>
      <c r="Z18">
        <f t="shared" si="7"/>
        <v>0.255</v>
      </c>
      <c r="AA18">
        <f t="shared" si="8"/>
        <v>12.2</v>
      </c>
      <c r="AB18">
        <f t="shared" si="20"/>
        <v>28</v>
      </c>
      <c r="AC18">
        <f t="shared" si="21"/>
        <v>0</v>
      </c>
      <c r="AD18">
        <v>10</v>
      </c>
      <c r="AE18">
        <v>2018</v>
      </c>
    </row>
    <row r="19" spans="1:31" x14ac:dyDescent="0.25">
      <c r="A19">
        <f>Data!AA19</f>
        <v>201811</v>
      </c>
      <c r="B19">
        <f>ROUND(Data!AB19,2)</f>
        <v>3.32</v>
      </c>
      <c r="C19">
        <f>ROUND(Data!AC19,2)</f>
        <v>2.77</v>
      </c>
      <c r="D19">
        <f>ROUND(Data!AD19,1)</f>
        <v>-3.1</v>
      </c>
      <c r="E19">
        <f>ROUND(Data!AE19,1)</f>
        <v>1.2</v>
      </c>
      <c r="F19">
        <f>ROUND(Data!AF19,1)</f>
        <v>-7.2</v>
      </c>
      <c r="G19">
        <f>ROUND(Data!AG19,1)</f>
        <v>8.5</v>
      </c>
      <c r="H19">
        <f>ROUND(Data!AH19,1)</f>
        <v>-17.7</v>
      </c>
      <c r="I19">
        <f>ROUND(Data!AI19,1)</f>
        <v>97.9</v>
      </c>
      <c r="J19">
        <f>ROUND(Data!AJ19,1)</f>
        <v>74.2</v>
      </c>
      <c r="K19">
        <f>ROUND(Data!AK19,1)</f>
        <v>80</v>
      </c>
      <c r="L19">
        <f>ROUND(Data!AL19,1)</f>
        <v>16.8</v>
      </c>
      <c r="M19">
        <f>ROUND(Data!AM19,1)</f>
        <v>1.4</v>
      </c>
      <c r="N19">
        <f>ROUND(Data!AN19,1)</f>
        <v>5</v>
      </c>
      <c r="O19">
        <f>ROUND(Data!AO19,1)</f>
        <v>8</v>
      </c>
      <c r="P19">
        <f>ROUND(Data!AP19,1)</f>
        <v>-0.1</v>
      </c>
      <c r="Q19">
        <f>ROUND(Data!AQ19,1)</f>
        <v>2.2000000000000002</v>
      </c>
      <c r="R19">
        <f>ROUND(Data!AR19,1)</f>
        <v>-6.9</v>
      </c>
      <c r="S19">
        <f>ROUND(Data!AS19,1)</f>
        <v>-1.8</v>
      </c>
      <c r="T19">
        <f>ROUND(Data!AT19,1)</f>
        <v>-14.1</v>
      </c>
      <c r="U19">
        <f>ROUND(Data!AU19,3)</f>
        <v>0.48799999999999999</v>
      </c>
      <c r="V19">
        <f>ROUND(Data!AV19,3)</f>
        <v>0.192</v>
      </c>
      <c r="W19">
        <f>ROUND(Data!AW19,3)</f>
        <v>0.78500000000000003</v>
      </c>
      <c r="X19">
        <f>ROUND(Data!AX19,0)</f>
        <v>220</v>
      </c>
      <c r="Y19">
        <f>ROUND(Data!AY19,0)</f>
        <v>0</v>
      </c>
      <c r="Z19">
        <f t="shared" si="7"/>
        <v>0.83399999999999996</v>
      </c>
      <c r="AA19">
        <f t="shared" si="8"/>
        <v>8.4</v>
      </c>
      <c r="AB19">
        <f t="shared" si="20"/>
        <v>0</v>
      </c>
      <c r="AC19">
        <f t="shared" si="21"/>
        <v>0</v>
      </c>
      <c r="AD19">
        <v>11</v>
      </c>
      <c r="AE19">
        <v>2018</v>
      </c>
    </row>
    <row r="20" spans="1:31" x14ac:dyDescent="0.25">
      <c r="A20">
        <f>Data!AA20</f>
        <v>201812</v>
      </c>
      <c r="B20">
        <f>ROUND(Data!AB20,2)</f>
        <v>2.44</v>
      </c>
      <c r="C20">
        <f>ROUND(Data!AC20,2)</f>
        <v>2</v>
      </c>
      <c r="D20">
        <f>ROUND(Data!AD20,1)</f>
        <v>-7.1</v>
      </c>
      <c r="E20">
        <f>ROUND(Data!AE20,1)</f>
        <v>-3.4</v>
      </c>
      <c r="F20">
        <f>ROUND(Data!AF20,1)</f>
        <v>-11.5</v>
      </c>
      <c r="G20">
        <f>ROUND(Data!AG20,1)</f>
        <v>2</v>
      </c>
      <c r="H20">
        <f>ROUND(Data!AH20,1)</f>
        <v>-21</v>
      </c>
      <c r="I20">
        <f>ROUND(Data!AI20,1)</f>
        <v>96.9</v>
      </c>
      <c r="J20">
        <f>ROUND(Data!AJ20,1)</f>
        <v>78.599999999999994</v>
      </c>
      <c r="K20">
        <f>ROUND(Data!AK20,1)</f>
        <v>66.5</v>
      </c>
      <c r="L20">
        <f>ROUND(Data!AL20,1)</f>
        <v>17.5</v>
      </c>
      <c r="M20">
        <f>ROUND(Data!AM20,1)</f>
        <v>1.4</v>
      </c>
      <c r="N20">
        <f>ROUND(Data!AN20,1)</f>
        <v>5.2</v>
      </c>
      <c r="O20">
        <f>ROUND(Data!AO20,1)</f>
        <v>8.1</v>
      </c>
      <c r="P20">
        <f>ROUND(Data!AP20,1)</f>
        <v>-0.5</v>
      </c>
      <c r="Q20">
        <f>ROUND(Data!AQ20,1)</f>
        <v>1.4</v>
      </c>
      <c r="R20">
        <f>ROUND(Data!AR20,1)</f>
        <v>-10.3</v>
      </c>
      <c r="S20">
        <f>ROUND(Data!AS20,1)</f>
        <v>-5.5</v>
      </c>
      <c r="T20">
        <f>ROUND(Data!AT20,1)</f>
        <v>-19.399999999999999</v>
      </c>
      <c r="U20">
        <f>ROUND(Data!AU20,3)</f>
        <v>0.38</v>
      </c>
      <c r="V20">
        <f>ROUND(Data!AV20,3)</f>
        <v>0.11</v>
      </c>
      <c r="W20">
        <f>ROUND(Data!AW20,3)</f>
        <v>0.318</v>
      </c>
      <c r="X20">
        <f>ROUND(Data!AX20,0)</f>
        <v>652</v>
      </c>
      <c r="Y20">
        <f>ROUND(Data!AY20,0)</f>
        <v>-1</v>
      </c>
      <c r="Z20">
        <f t="shared" si="7"/>
        <v>0.82</v>
      </c>
      <c r="AA20">
        <f t="shared" si="8"/>
        <v>8.1</v>
      </c>
      <c r="AB20">
        <f t="shared" si="20"/>
        <v>0</v>
      </c>
      <c r="AC20">
        <f t="shared" si="21"/>
        <v>0</v>
      </c>
      <c r="AD20">
        <v>12</v>
      </c>
      <c r="AE20">
        <v>2018</v>
      </c>
    </row>
    <row r="21" spans="1:31" x14ac:dyDescent="0.25">
      <c r="A21">
        <f>Data!AA21</f>
        <v>201901</v>
      </c>
      <c r="B21">
        <f>ROUND(Data!AB21,2)</f>
        <v>3.7</v>
      </c>
      <c r="C21">
        <f>ROUND(Data!AC21,2)</f>
        <v>3.28</v>
      </c>
      <c r="D21">
        <f>ROUND(Data!AD21,1)</f>
        <v>-5.5</v>
      </c>
      <c r="E21">
        <f>ROUND(Data!AE21,1)</f>
        <v>0.4</v>
      </c>
      <c r="F21">
        <f>ROUND(Data!AF21,1)</f>
        <v>-11.5</v>
      </c>
      <c r="G21">
        <f>ROUND(Data!AG21,1)</f>
        <v>12.9</v>
      </c>
      <c r="H21">
        <f>ROUND(Data!AH21,1)</f>
        <v>-20.9</v>
      </c>
      <c r="I21">
        <f>ROUND(Data!AI21,1)</f>
        <v>96.6</v>
      </c>
      <c r="J21">
        <f>ROUND(Data!AJ21,1)</f>
        <v>66</v>
      </c>
      <c r="K21">
        <f>ROUND(Data!AK21,1)</f>
        <v>33.9</v>
      </c>
      <c r="L21">
        <f>ROUND(Data!AL21,1)</f>
        <v>9.9</v>
      </c>
      <c r="M21">
        <f>ROUND(Data!AM21,1)</f>
        <v>1.5</v>
      </c>
      <c r="N21">
        <f>ROUND(Data!AN21,1)</f>
        <v>5.0999999999999996</v>
      </c>
      <c r="O21">
        <f>ROUND(Data!AO21,1)</f>
        <v>7.9</v>
      </c>
      <c r="P21">
        <f>ROUND(Data!AP21,1)</f>
        <v>-0.4</v>
      </c>
      <c r="Q21">
        <f>ROUND(Data!AQ21,1)</f>
        <v>1.1000000000000001</v>
      </c>
      <c r="R21">
        <f>ROUND(Data!AR21,1)</f>
        <v>-10.7</v>
      </c>
      <c r="S21">
        <f>ROUND(Data!AS21,1)</f>
        <v>-3.6</v>
      </c>
      <c r="T21">
        <f>ROUND(Data!AT21,1)</f>
        <v>-20.3</v>
      </c>
      <c r="U21">
        <f>ROUND(Data!AU21,3)</f>
        <v>0.40699999999999997</v>
      </c>
      <c r="V21">
        <f>ROUND(Data!AV21,3)</f>
        <v>0.247</v>
      </c>
      <c r="W21">
        <f>ROUND(Data!AW21,3)</f>
        <v>0.91500000000000004</v>
      </c>
      <c r="X21">
        <f>ROUND(Data!AX21,0)</f>
        <v>670</v>
      </c>
      <c r="Y21">
        <f>ROUND(Data!AY21,0)</f>
        <v>-2</v>
      </c>
      <c r="Z21">
        <f t="shared" si="7"/>
        <v>0.88600000000000001</v>
      </c>
      <c r="AA21">
        <f t="shared" si="8"/>
        <v>11.9</v>
      </c>
      <c r="AB21">
        <f t="shared" si="20"/>
        <v>0</v>
      </c>
      <c r="AC21">
        <f t="shared" si="21"/>
        <v>0</v>
      </c>
      <c r="AD21">
        <v>1</v>
      </c>
      <c r="AE21">
        <v>2019</v>
      </c>
    </row>
    <row r="22" spans="1:31" x14ac:dyDescent="0.25">
      <c r="A22">
        <f>Data!AA22</f>
        <v>201902</v>
      </c>
      <c r="B22">
        <f>ROUND(Data!AB22,2)</f>
        <v>6.66</v>
      </c>
      <c r="C22">
        <f>ROUND(Data!AC22,2)</f>
        <v>5.98</v>
      </c>
      <c r="D22">
        <f>ROUND(Data!AD22,1)</f>
        <v>-12.5</v>
      </c>
      <c r="E22">
        <f>ROUND(Data!AE22,1)</f>
        <v>-7.5</v>
      </c>
      <c r="F22">
        <f>ROUND(Data!AF22,1)</f>
        <v>-18.899999999999999</v>
      </c>
      <c r="G22">
        <f>ROUND(Data!AG22,1)</f>
        <v>1.8</v>
      </c>
      <c r="H22">
        <f>ROUND(Data!AH22,1)</f>
        <v>-30.3</v>
      </c>
      <c r="I22">
        <f>ROUND(Data!AI22,1)</f>
        <v>93.7</v>
      </c>
      <c r="J22">
        <f>ROUND(Data!AJ22,1)</f>
        <v>65</v>
      </c>
      <c r="K22">
        <f>ROUND(Data!AK22,1)</f>
        <v>65.7</v>
      </c>
      <c r="L22">
        <f>ROUND(Data!AL22,1)</f>
        <v>10.9</v>
      </c>
      <c r="M22">
        <f>ROUND(Data!AM22,1)</f>
        <v>1.6</v>
      </c>
      <c r="N22">
        <f>ROUND(Data!AN22,1)</f>
        <v>5.6</v>
      </c>
      <c r="O22">
        <f>ROUND(Data!AO22,1)</f>
        <v>9.1</v>
      </c>
      <c r="P22">
        <f>ROUND(Data!AP22,1)</f>
        <v>-0.5</v>
      </c>
      <c r="Q22">
        <f>ROUND(Data!AQ22,1)</f>
        <v>0.9</v>
      </c>
      <c r="R22">
        <f>ROUND(Data!AR22,1)</f>
        <v>-16</v>
      </c>
      <c r="S22">
        <f>ROUND(Data!AS22,1)</f>
        <v>-8.9</v>
      </c>
      <c r="T22">
        <f>ROUND(Data!AT22,1)</f>
        <v>-28.1</v>
      </c>
      <c r="U22">
        <f>ROUND(Data!AU22,3)</f>
        <v>0.23799999999999999</v>
      </c>
      <c r="V22">
        <f>ROUND(Data!AV22,3)</f>
        <v>0.129</v>
      </c>
      <c r="W22">
        <f>ROUND(Data!AW22,3)</f>
        <v>0.33500000000000002</v>
      </c>
      <c r="X22">
        <f>ROUND(Data!AX22,0)</f>
        <v>932</v>
      </c>
      <c r="Y22">
        <f>ROUND(Data!AY22,0)</f>
        <v>-1</v>
      </c>
      <c r="Z22">
        <f t="shared" si="7"/>
        <v>0.89800000000000002</v>
      </c>
      <c r="AA22">
        <f t="shared" si="8"/>
        <v>11.399999999999999</v>
      </c>
      <c r="AB22">
        <f t="shared" si="20"/>
        <v>0</v>
      </c>
      <c r="AC22">
        <f t="shared" si="21"/>
        <v>0</v>
      </c>
      <c r="AD22">
        <v>2</v>
      </c>
      <c r="AE22">
        <v>2019</v>
      </c>
    </row>
    <row r="23" spans="1:31" x14ac:dyDescent="0.25">
      <c r="A23">
        <f>Data!AA23</f>
        <v>201903</v>
      </c>
      <c r="B23">
        <f>ROUND(Data!AB23,2)</f>
        <v>13.06</v>
      </c>
      <c r="C23">
        <f>ROUND(Data!AC23,2)</f>
        <v>10.61</v>
      </c>
      <c r="D23">
        <f>ROUND(Data!AD23,1)</f>
        <v>-3.9</v>
      </c>
      <c r="E23">
        <f>ROUND(Data!AE23,1)</f>
        <v>4.8</v>
      </c>
      <c r="F23">
        <f>ROUND(Data!AF23,1)</f>
        <v>-12.2</v>
      </c>
      <c r="G23">
        <f>ROUND(Data!AG23,1)</f>
        <v>17.3</v>
      </c>
      <c r="H23">
        <f>ROUND(Data!AH23,1)</f>
        <v>-28.1</v>
      </c>
      <c r="I23">
        <f>ROUND(Data!AI23,1)</f>
        <v>94.7</v>
      </c>
      <c r="J23">
        <f>ROUND(Data!AJ23,1)</f>
        <v>39.5</v>
      </c>
      <c r="K23">
        <f>ROUND(Data!AK23,1)</f>
        <v>36.6</v>
      </c>
      <c r="L23">
        <f>ROUND(Data!AL23,1)</f>
        <v>9.9</v>
      </c>
      <c r="M23">
        <f>ROUND(Data!AM23,1)</f>
        <v>1.2</v>
      </c>
      <c r="N23">
        <f>ROUND(Data!AN23,1)</f>
        <v>4.9000000000000004</v>
      </c>
      <c r="O23">
        <f>ROUND(Data!AO23,1)</f>
        <v>6.8</v>
      </c>
      <c r="P23">
        <f>ROUND(Data!AP23,1)</f>
        <v>-0.3</v>
      </c>
      <c r="Q23">
        <f>ROUND(Data!AQ23,1)</f>
        <v>0.8</v>
      </c>
      <c r="R23">
        <f>ROUND(Data!AR23,1)</f>
        <v>-10.4</v>
      </c>
      <c r="S23">
        <f>ROUND(Data!AS23,1)</f>
        <v>-1.4</v>
      </c>
      <c r="T23">
        <f>ROUND(Data!AT23,1)</f>
        <v>-21.2</v>
      </c>
      <c r="U23">
        <f>ROUND(Data!AU23,3)</f>
        <v>0.33</v>
      </c>
      <c r="V23">
        <f>ROUND(Data!AV23,3)</f>
        <v>0.622</v>
      </c>
      <c r="W23">
        <f>ROUND(Data!AW23,3)</f>
        <v>1.613</v>
      </c>
      <c r="X23">
        <f>ROUND(Data!AX23,0)</f>
        <v>558</v>
      </c>
      <c r="Y23">
        <f>ROUND(Data!AY23,0)</f>
        <v>0</v>
      </c>
      <c r="Z23">
        <f t="shared" si="7"/>
        <v>0.81200000000000006</v>
      </c>
      <c r="AA23">
        <f t="shared" si="8"/>
        <v>17</v>
      </c>
      <c r="AB23">
        <f t="shared" si="20"/>
        <v>0</v>
      </c>
      <c r="AC23">
        <f t="shared" si="21"/>
        <v>0</v>
      </c>
      <c r="AD23">
        <v>3</v>
      </c>
      <c r="AE23">
        <v>2019</v>
      </c>
    </row>
    <row r="24" spans="1:31" x14ac:dyDescent="0.25">
      <c r="A24">
        <f>Data!AA24</f>
        <v>201904</v>
      </c>
      <c r="B24">
        <f>ROUND(Data!AB24,2)</f>
        <v>15.47</v>
      </c>
      <c r="C24">
        <f>ROUND(Data!AC24,2)</f>
        <v>11.03</v>
      </c>
      <c r="D24">
        <f>ROUND(Data!AD24,1)</f>
        <v>0.5</v>
      </c>
      <c r="E24">
        <f>ROUND(Data!AE24,1)</f>
        <v>6.6</v>
      </c>
      <c r="F24">
        <f>ROUND(Data!AF24,1)</f>
        <v>-5.9</v>
      </c>
      <c r="G24">
        <f>ROUND(Data!AG24,1)</f>
        <v>13.1</v>
      </c>
      <c r="H24">
        <f>ROUND(Data!AH24,1)</f>
        <v>-10.3</v>
      </c>
      <c r="I24">
        <f>ROUND(Data!AI24,1)</f>
        <v>96.3</v>
      </c>
      <c r="J24">
        <f>ROUND(Data!AJ24,1)</f>
        <v>43.7</v>
      </c>
      <c r="K24">
        <f>ROUND(Data!AK24,1)</f>
        <v>58.9</v>
      </c>
      <c r="L24">
        <f>ROUND(Data!AL24,1)</f>
        <v>16</v>
      </c>
      <c r="M24">
        <f>ROUND(Data!AM24,1)</f>
        <v>1.6</v>
      </c>
      <c r="N24">
        <f>ROUND(Data!AN24,1)</f>
        <v>5.8</v>
      </c>
      <c r="O24">
        <f>ROUND(Data!AO24,1)</f>
        <v>8.1</v>
      </c>
      <c r="P24">
        <f>ROUND(Data!AP24,1)</f>
        <v>-0.1</v>
      </c>
      <c r="Q24">
        <f>ROUND(Data!AQ24,1)</f>
        <v>0.8</v>
      </c>
      <c r="R24">
        <f>ROUND(Data!AR24,1)</f>
        <v>-3.5</v>
      </c>
      <c r="S24">
        <f>ROUND(Data!AS24,1)</f>
        <v>1</v>
      </c>
      <c r="T24">
        <f>ROUND(Data!AT24,1)</f>
        <v>-11.2</v>
      </c>
      <c r="U24">
        <f>ROUND(Data!AU24,3)</f>
        <v>0.41399999999999998</v>
      </c>
      <c r="V24">
        <f>ROUND(Data!AV24,3)</f>
        <v>0.57699999999999996</v>
      </c>
      <c r="W24">
        <f>ROUND(Data!AW24,3)</f>
        <v>1.2829999999999999</v>
      </c>
      <c r="X24">
        <f>ROUND(Data!AX24,0)</f>
        <v>258</v>
      </c>
      <c r="Y24">
        <f>ROUND(Data!AY24,0)</f>
        <v>0</v>
      </c>
      <c r="Z24">
        <f t="shared" si="7"/>
        <v>0.71299999999999997</v>
      </c>
      <c r="AA24">
        <f t="shared" si="8"/>
        <v>12.5</v>
      </c>
      <c r="AB24">
        <f t="shared" si="20"/>
        <v>50</v>
      </c>
      <c r="AC24">
        <f t="shared" si="21"/>
        <v>6.2999999999999972</v>
      </c>
      <c r="AD24">
        <v>4</v>
      </c>
      <c r="AE24">
        <v>2019</v>
      </c>
    </row>
    <row r="25" spans="1:31" x14ac:dyDescent="0.25">
      <c r="A25">
        <f>Data!AA25</f>
        <v>201905</v>
      </c>
      <c r="B25">
        <f>ROUND(Data!AB25,2)</f>
        <v>20.05</v>
      </c>
      <c r="C25">
        <f>ROUND(Data!AC25,2)</f>
        <v>4.7699999999999996</v>
      </c>
      <c r="D25">
        <f>ROUND(Data!AD25,1)</f>
        <v>7.2</v>
      </c>
      <c r="E25">
        <f>ROUND(Data!AE25,1)</f>
        <v>14.1</v>
      </c>
      <c r="F25">
        <f>ROUND(Data!AF25,1)</f>
        <v>-0.6</v>
      </c>
      <c r="G25">
        <f>ROUND(Data!AG25,1)</f>
        <v>21.4</v>
      </c>
      <c r="H25">
        <f>ROUND(Data!AH25,1)</f>
        <v>-4</v>
      </c>
      <c r="I25">
        <f>ROUND(Data!AI25,1)</f>
        <v>96</v>
      </c>
      <c r="J25">
        <f>ROUND(Data!AJ25,1)</f>
        <v>39.9</v>
      </c>
      <c r="K25">
        <f>ROUND(Data!AK25,1)</f>
        <v>37.1</v>
      </c>
      <c r="L25">
        <f>ROUND(Data!AL25,1)</f>
        <v>9.6999999999999993</v>
      </c>
      <c r="M25">
        <f>ROUND(Data!AM25,1)</f>
        <v>1.4</v>
      </c>
      <c r="N25">
        <f>ROUND(Data!AN25,1)</f>
        <v>5.5</v>
      </c>
      <c r="O25">
        <f>ROUND(Data!AO25,1)</f>
        <v>7.4</v>
      </c>
      <c r="P25">
        <f>ROUND(Data!AP25,1)</f>
        <v>8.1</v>
      </c>
      <c r="Q25">
        <f>ROUND(Data!AQ25,1)</f>
        <v>4.7</v>
      </c>
      <c r="R25">
        <f>ROUND(Data!AR25,1)</f>
        <v>8.6999999999999993</v>
      </c>
      <c r="S25">
        <f>ROUND(Data!AS25,1)</f>
        <v>26.7</v>
      </c>
      <c r="T25">
        <f>ROUND(Data!AT25,1)</f>
        <v>-2.7</v>
      </c>
      <c r="U25">
        <f>ROUND(Data!AU25,3)</f>
        <v>0.61699999999999999</v>
      </c>
      <c r="V25">
        <f>ROUND(Data!AV25,3)</f>
        <v>1.042</v>
      </c>
      <c r="W25">
        <f>ROUND(Data!AW25,3)</f>
        <v>2.0790000000000002</v>
      </c>
      <c r="X25">
        <f>ROUND(Data!AX25,0)</f>
        <v>0</v>
      </c>
      <c r="Z25">
        <f t="shared" si="7"/>
        <v>0.23799999999999999</v>
      </c>
      <c r="AA25">
        <f t="shared" si="8"/>
        <v>14.7</v>
      </c>
      <c r="AB25">
        <f t="shared" si="20"/>
        <v>93</v>
      </c>
      <c r="AC25">
        <f t="shared" si="21"/>
        <v>53.1</v>
      </c>
      <c r="AD25">
        <v>5</v>
      </c>
      <c r="AE25">
        <v>2019</v>
      </c>
    </row>
    <row r="26" spans="1:31" x14ac:dyDescent="0.25">
      <c r="A26">
        <f>Data!AA26</f>
        <v>201906</v>
      </c>
      <c r="B26">
        <f>ROUND(Data!AB26,2)</f>
        <v>21.58</v>
      </c>
      <c r="C26">
        <f>ROUND(Data!AC26,2)</f>
        <v>4.4400000000000004</v>
      </c>
      <c r="D26">
        <f>ROUND(Data!AD26,1)</f>
        <v>8.9</v>
      </c>
      <c r="E26">
        <f>ROUND(Data!AE26,1)</f>
        <v>15.9</v>
      </c>
      <c r="F26">
        <f>ROUND(Data!AF26,1)</f>
        <v>0.9</v>
      </c>
      <c r="G26">
        <f>ROUND(Data!AG26,1)</f>
        <v>23.7</v>
      </c>
      <c r="H26">
        <f>ROUND(Data!AH26,1)</f>
        <v>-3.3</v>
      </c>
      <c r="I26">
        <f>ROUND(Data!AI26,1)</f>
        <v>97</v>
      </c>
      <c r="J26">
        <f>ROUND(Data!AJ26,1)</f>
        <v>36.9</v>
      </c>
      <c r="K26">
        <f>ROUND(Data!AK26,1)</f>
        <v>70.099999999999994</v>
      </c>
      <c r="L26">
        <f>ROUND(Data!AL26,1)</f>
        <v>18.8</v>
      </c>
      <c r="M26">
        <f>ROUND(Data!AM26,1)</f>
        <v>1.6</v>
      </c>
      <c r="N26">
        <f>ROUND(Data!AN26,1)</f>
        <v>5.8</v>
      </c>
      <c r="O26">
        <f>ROUND(Data!AO26,1)</f>
        <v>9.6</v>
      </c>
      <c r="P26">
        <f>ROUND(Data!AP26,1)</f>
        <v>11.7</v>
      </c>
      <c r="Q26">
        <f>ROUND(Data!AQ26,1)</f>
        <v>9.4</v>
      </c>
      <c r="R26">
        <f>ROUND(Data!AR26,1)</f>
        <v>12.3</v>
      </c>
      <c r="S26">
        <f>ROUND(Data!AS26,1)</f>
        <v>32.700000000000003</v>
      </c>
      <c r="T26">
        <f>ROUND(Data!AT26,1)</f>
        <v>-1.1000000000000001</v>
      </c>
      <c r="U26">
        <f>ROUND(Data!AU26,3)</f>
        <v>0.64100000000000001</v>
      </c>
      <c r="V26">
        <f>ROUND(Data!AV26,3)</f>
        <v>1.248</v>
      </c>
      <c r="W26">
        <f>ROUND(Data!AW26,3)</f>
        <v>2.4430000000000001</v>
      </c>
      <c r="X26">
        <f>ROUND(Data!AX26,0)</f>
        <v>0</v>
      </c>
      <c r="Z26">
        <f t="shared" si="7"/>
        <v>0.20599999999999999</v>
      </c>
      <c r="AA26">
        <f t="shared" si="8"/>
        <v>15</v>
      </c>
      <c r="AB26">
        <f t="shared" si="20"/>
        <v>104</v>
      </c>
      <c r="AC26">
        <f t="shared" si="21"/>
        <v>67.099999999999994</v>
      </c>
      <c r="AD26">
        <v>6</v>
      </c>
      <c r="AE26">
        <v>2019</v>
      </c>
    </row>
    <row r="27" spans="1:31" x14ac:dyDescent="0.25">
      <c r="A27">
        <f>Data!AA27</f>
        <v>201907</v>
      </c>
      <c r="B27">
        <f>ROUND(Data!AB27,2)</f>
        <v>20.03</v>
      </c>
      <c r="C27">
        <f>ROUND(Data!AC27,2)</f>
        <v>4.37</v>
      </c>
      <c r="D27">
        <f>ROUND(Data!AD27,1)</f>
        <v>11.2</v>
      </c>
      <c r="E27">
        <f>ROUND(Data!AE27,1)</f>
        <v>18.7</v>
      </c>
      <c r="F27">
        <f>ROUND(Data!AF27,1)</f>
        <v>2.7</v>
      </c>
      <c r="G27">
        <f>ROUND(Data!AG27,1)</f>
        <v>26.2</v>
      </c>
      <c r="H27">
        <f>ROUND(Data!AH27,1)</f>
        <v>-0.7</v>
      </c>
      <c r="I27">
        <f>ROUND(Data!AI27,1)</f>
        <v>98.2</v>
      </c>
      <c r="J27">
        <f>ROUND(Data!AJ27,1)</f>
        <v>40.799999999999997</v>
      </c>
      <c r="K27">
        <f>ROUND(Data!AK27,1)</f>
        <v>57.4</v>
      </c>
      <c r="L27">
        <f>ROUND(Data!AL27,1)</f>
        <v>29</v>
      </c>
      <c r="M27">
        <f>ROUND(Data!AM27,1)</f>
        <v>1.3</v>
      </c>
      <c r="N27">
        <f>ROUND(Data!AN27,1)</f>
        <v>5.0999999999999996</v>
      </c>
      <c r="O27">
        <f>ROUND(Data!AO27,1)</f>
        <v>7.5</v>
      </c>
      <c r="P27">
        <f>ROUND(Data!AP27,1)</f>
        <v>13.5</v>
      </c>
      <c r="Q27">
        <f>ROUND(Data!AQ27,1)</f>
        <v>11</v>
      </c>
      <c r="R27">
        <f>ROUND(Data!AR27,1)</f>
        <v>13.7</v>
      </c>
      <c r="S27">
        <f>ROUND(Data!AS27,1)</f>
        <v>34</v>
      </c>
      <c r="T27">
        <f>ROUND(Data!AT27,1)</f>
        <v>0.5</v>
      </c>
      <c r="U27">
        <f>ROUND(Data!AU27,3)</f>
        <v>0.85799999999999998</v>
      </c>
      <c r="V27">
        <f>ROUND(Data!AV27,3)</f>
        <v>1.349</v>
      </c>
      <c r="W27">
        <f>ROUND(Data!AW27,3)</f>
        <v>2.5419999999999998</v>
      </c>
      <c r="X27">
        <f>ROUND(Data!AX27,0)</f>
        <v>0</v>
      </c>
      <c r="Z27">
        <f t="shared" si="7"/>
        <v>0.218</v>
      </c>
      <c r="AA27">
        <f t="shared" si="8"/>
        <v>16</v>
      </c>
      <c r="AB27">
        <f t="shared" si="20"/>
        <v>117</v>
      </c>
      <c r="AC27">
        <f t="shared" si="21"/>
        <v>76.2</v>
      </c>
      <c r="AD27">
        <v>7</v>
      </c>
      <c r="AE27">
        <v>2019</v>
      </c>
    </row>
    <row r="28" spans="1:31" x14ac:dyDescent="0.25">
      <c r="A28">
        <f>Data!AA28</f>
        <v>201908</v>
      </c>
      <c r="B28">
        <f>ROUND(Data!AB28,2)</f>
        <v>19.73</v>
      </c>
      <c r="C28">
        <f>ROUND(Data!AC28,2)</f>
        <v>4.5599999999999996</v>
      </c>
      <c r="D28">
        <f>ROUND(Data!AD28,1)</f>
        <v>12.2</v>
      </c>
      <c r="E28">
        <f>ROUND(Data!AE28,1)</f>
        <v>20.6</v>
      </c>
      <c r="F28">
        <f>ROUND(Data!AF28,1)</f>
        <v>2.9</v>
      </c>
      <c r="G28">
        <f>ROUND(Data!AG28,1)</f>
        <v>27.5</v>
      </c>
      <c r="H28">
        <f>ROUND(Data!AH28,1)</f>
        <v>-0.9</v>
      </c>
      <c r="I28">
        <f>ROUND(Data!AI28,1)</f>
        <v>96.9</v>
      </c>
      <c r="J28">
        <f>ROUND(Data!AJ28,1)</f>
        <v>35.299999999999997</v>
      </c>
      <c r="K28">
        <f>ROUND(Data!AK28,1)</f>
        <v>48.5</v>
      </c>
      <c r="L28">
        <f>ROUND(Data!AL28,1)</f>
        <v>23.1</v>
      </c>
      <c r="M28">
        <f>ROUND(Data!AM28,1)</f>
        <v>1.2</v>
      </c>
      <c r="N28">
        <f>ROUND(Data!AN28,1)</f>
        <v>5</v>
      </c>
      <c r="O28">
        <f>ROUND(Data!AO28,1)</f>
        <v>7</v>
      </c>
      <c r="P28">
        <f>ROUND(Data!AP28,1)</f>
        <v>14.3</v>
      </c>
      <c r="Q28">
        <f>ROUND(Data!AQ28,1)</f>
        <v>12.3</v>
      </c>
      <c r="R28">
        <f>ROUND(Data!AR28,1)</f>
        <v>13.7</v>
      </c>
      <c r="S28">
        <f>ROUND(Data!AS28,1)</f>
        <v>34.200000000000003</v>
      </c>
      <c r="T28">
        <f>ROUND(Data!AT28,1)</f>
        <v>-0.3</v>
      </c>
      <c r="U28">
        <f>ROUND(Data!AU28,3)</f>
        <v>0.81</v>
      </c>
      <c r="V28">
        <f>ROUND(Data!AV28,3)</f>
        <v>1.6779999999999999</v>
      </c>
      <c r="W28">
        <f>ROUND(Data!AW28,3)</f>
        <v>3.2440000000000002</v>
      </c>
      <c r="X28">
        <f>ROUND(Data!AX28,0)</f>
        <v>0</v>
      </c>
      <c r="Z28">
        <f t="shared" si="7"/>
        <v>0.23100000000000001</v>
      </c>
      <c r="AA28">
        <f t="shared" si="8"/>
        <v>17.700000000000003</v>
      </c>
      <c r="AB28">
        <f t="shared" si="20"/>
        <v>108</v>
      </c>
      <c r="AC28">
        <f t="shared" si="21"/>
        <v>72.7</v>
      </c>
      <c r="AD28">
        <v>8</v>
      </c>
      <c r="AE28">
        <v>2019</v>
      </c>
    </row>
    <row r="29" spans="1:31" x14ac:dyDescent="0.25">
      <c r="A29">
        <f>Data!AA29</f>
        <v>201909</v>
      </c>
      <c r="B29">
        <f>ROUND(Data!AB29,2)</f>
        <v>10.68</v>
      </c>
      <c r="C29">
        <f>ROUND(Data!AC29,2)</f>
        <v>2.73</v>
      </c>
      <c r="D29">
        <f>ROUND(Data!AD29,1)</f>
        <v>6.7</v>
      </c>
      <c r="E29">
        <f>ROUND(Data!AE29,1)</f>
        <v>12.7</v>
      </c>
      <c r="F29">
        <f>ROUND(Data!AF29,1)</f>
        <v>1.2</v>
      </c>
      <c r="G29">
        <f>ROUND(Data!AG29,1)</f>
        <v>24.2</v>
      </c>
      <c r="H29">
        <f>ROUND(Data!AH29,1)</f>
        <v>-7.7</v>
      </c>
      <c r="I29">
        <f>ROUND(Data!AI29,1)</f>
        <v>99.2</v>
      </c>
      <c r="J29">
        <f>ROUND(Data!AJ29,1)</f>
        <v>57.4</v>
      </c>
      <c r="K29">
        <f>ROUND(Data!AK29,1)</f>
        <v>136</v>
      </c>
      <c r="L29">
        <f>ROUND(Data!AL29,1)</f>
        <v>22.9</v>
      </c>
      <c r="M29">
        <f>ROUND(Data!AM29,1)</f>
        <v>0.9</v>
      </c>
      <c r="N29">
        <f>ROUND(Data!AN29,1)</f>
        <v>4.4000000000000004</v>
      </c>
      <c r="O29">
        <f>ROUND(Data!AO29,1)</f>
        <v>7.2</v>
      </c>
      <c r="P29">
        <f>ROUND(Data!AP29,1)</f>
        <v>9.4</v>
      </c>
      <c r="Q29">
        <f>ROUND(Data!AQ29,1)</f>
        <v>10.3</v>
      </c>
      <c r="R29">
        <f>ROUND(Data!AR29,1)</f>
        <v>7.4</v>
      </c>
      <c r="S29">
        <f>ROUND(Data!AS29,1)</f>
        <v>19.5</v>
      </c>
      <c r="T29">
        <f>ROUND(Data!AT29,1)</f>
        <v>-0.8</v>
      </c>
      <c r="U29">
        <f>ROUND(Data!AU29,3)</f>
        <v>0.81799999999999995</v>
      </c>
      <c r="V29">
        <f>ROUND(Data!AV29,3)</f>
        <v>0.76700000000000002</v>
      </c>
      <c r="W29">
        <f>ROUND(Data!AW29,3)</f>
        <v>2.1890000000000001</v>
      </c>
      <c r="X29">
        <f>ROUND(Data!AX29,0)</f>
        <v>87</v>
      </c>
      <c r="Z29">
        <f t="shared" si="7"/>
        <v>0.25600000000000001</v>
      </c>
      <c r="AA29">
        <f t="shared" si="8"/>
        <v>11.5</v>
      </c>
      <c r="AB29">
        <f t="shared" si="20"/>
        <v>52</v>
      </c>
      <c r="AC29">
        <f t="shared" si="21"/>
        <v>0</v>
      </c>
      <c r="AD29">
        <v>9</v>
      </c>
      <c r="AE29">
        <v>2019</v>
      </c>
    </row>
    <row r="30" spans="1:31" x14ac:dyDescent="0.25">
      <c r="A30">
        <f>Data!AA30</f>
        <v>201910</v>
      </c>
      <c r="AD30">
        <v>10</v>
      </c>
      <c r="AE30">
        <v>2019</v>
      </c>
    </row>
    <row r="31" spans="1:31" x14ac:dyDescent="0.25">
      <c r="A31">
        <f>Data!AA31</f>
        <v>201911</v>
      </c>
      <c r="AD31">
        <v>11</v>
      </c>
      <c r="AE31">
        <v>2019</v>
      </c>
    </row>
    <row r="32" spans="1:31" x14ac:dyDescent="0.25">
      <c r="A32">
        <f>Data!AA32</f>
        <v>201912</v>
      </c>
      <c r="AD32">
        <v>12</v>
      </c>
      <c r="AE32">
        <v>2019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Y278" sqref="Y278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V111" sqref="V11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8"/>
  <sheetViews>
    <sheetView workbookViewId="0">
      <pane ySplit="2" topLeftCell="A3" activePane="bottomLeft" state="frozen"/>
      <selection pane="bottomLeft" activeCell="A2" sqref="A2"/>
    </sheetView>
  </sheetViews>
  <sheetFormatPr defaultRowHeight="15" x14ac:dyDescent="0.25"/>
  <sheetData>
    <row r="1" spans="1:20" x14ac:dyDescent="0.25">
      <c r="A1" s="7" t="s">
        <v>116</v>
      </c>
      <c r="B1" s="7"/>
      <c r="C1" s="7"/>
      <c r="D1" t="s">
        <v>111</v>
      </c>
      <c r="E1" t="s">
        <v>112</v>
      </c>
      <c r="F1" s="7" t="s">
        <v>113</v>
      </c>
    </row>
    <row r="2" spans="1:20" x14ac:dyDescent="0.25">
      <c r="A2" s="7" t="s">
        <v>128</v>
      </c>
      <c r="B2" s="7"/>
      <c r="C2" s="7"/>
      <c r="D2" t="s">
        <v>114</v>
      </c>
      <c r="E2" t="s">
        <v>115</v>
      </c>
      <c r="F2">
        <v>1628</v>
      </c>
    </row>
    <row r="3" spans="1:20" x14ac:dyDescent="0.25">
      <c r="A3" s="7" t="s">
        <v>66</v>
      </c>
      <c r="B3" s="7"/>
      <c r="C3" s="7"/>
      <c r="D3">
        <v>49.654699999999998</v>
      </c>
      <c r="Q3" t="s">
        <v>67</v>
      </c>
    </row>
    <row r="4" spans="1:20" x14ac:dyDescent="0.25">
      <c r="B4" s="7"/>
      <c r="C4" s="7"/>
      <c r="D4" t="s">
        <v>68</v>
      </c>
      <c r="G4" t="s">
        <v>69</v>
      </c>
      <c r="I4" t="s">
        <v>70</v>
      </c>
      <c r="K4" t="s">
        <v>71</v>
      </c>
      <c r="L4" t="s">
        <v>72</v>
      </c>
      <c r="M4" t="s">
        <v>73</v>
      </c>
      <c r="N4" t="s">
        <v>74</v>
      </c>
      <c r="Q4" t="s">
        <v>75</v>
      </c>
      <c r="R4" t="s">
        <v>76</v>
      </c>
      <c r="S4" t="s">
        <v>77</v>
      </c>
      <c r="T4" t="s">
        <v>52</v>
      </c>
    </row>
    <row r="5" spans="1:20" x14ac:dyDescent="0.25">
      <c r="B5" t="s">
        <v>2</v>
      </c>
      <c r="C5" t="s">
        <v>53</v>
      </c>
      <c r="D5" t="s">
        <v>78</v>
      </c>
      <c r="E5" t="s">
        <v>81</v>
      </c>
      <c r="F5" t="s">
        <v>80</v>
      </c>
      <c r="G5" t="s">
        <v>78</v>
      </c>
      <c r="H5" t="s">
        <v>80</v>
      </c>
      <c r="I5" t="s">
        <v>78</v>
      </c>
      <c r="J5" t="s">
        <v>81</v>
      </c>
      <c r="K5" t="s">
        <v>82</v>
      </c>
      <c r="L5" t="s">
        <v>83</v>
      </c>
      <c r="M5" t="s">
        <v>78</v>
      </c>
      <c r="N5" t="s">
        <v>78</v>
      </c>
      <c r="O5" t="s">
        <v>79</v>
      </c>
      <c r="P5" t="s">
        <v>80</v>
      </c>
      <c r="Q5" t="s">
        <v>78</v>
      </c>
      <c r="R5" t="s">
        <v>78</v>
      </c>
      <c r="S5" t="s">
        <v>107</v>
      </c>
      <c r="T5" t="s">
        <v>108</v>
      </c>
    </row>
    <row r="6" spans="1:20" x14ac:dyDescent="0.25">
      <c r="A6" s="7"/>
      <c r="B6" t="s">
        <v>11</v>
      </c>
      <c r="C6" t="s">
        <v>11</v>
      </c>
      <c r="D6" t="s">
        <v>12</v>
      </c>
      <c r="E6" t="s">
        <v>12</v>
      </c>
      <c r="F6" t="s">
        <v>12</v>
      </c>
      <c r="G6" t="s">
        <v>13</v>
      </c>
      <c r="H6" t="s">
        <v>13</v>
      </c>
      <c r="I6" t="s">
        <v>15</v>
      </c>
      <c r="J6" t="s">
        <v>15</v>
      </c>
      <c r="K6" t="s">
        <v>14</v>
      </c>
      <c r="L6" t="s">
        <v>14</v>
      </c>
      <c r="M6" t="s">
        <v>12</v>
      </c>
      <c r="N6" t="s">
        <v>12</v>
      </c>
      <c r="O6" t="s">
        <v>12</v>
      </c>
      <c r="P6" t="s">
        <v>12</v>
      </c>
      <c r="Q6" t="s">
        <v>12</v>
      </c>
      <c r="R6" t="s">
        <v>12</v>
      </c>
      <c r="S6" t="s">
        <v>17</v>
      </c>
      <c r="T6" t="s">
        <v>17</v>
      </c>
    </row>
    <row r="7" spans="1:20" x14ac:dyDescent="0.25">
      <c r="A7" s="7"/>
      <c r="B7" s="7"/>
      <c r="C7" s="7"/>
    </row>
    <row r="8" spans="1:20" x14ac:dyDescent="0.25">
      <c r="A8" t="s">
        <v>109</v>
      </c>
      <c r="B8" s="7"/>
      <c r="C8" s="7"/>
    </row>
    <row r="9" spans="1:20" x14ac:dyDescent="0.25">
      <c r="A9" s="7" t="s">
        <v>84</v>
      </c>
      <c r="B9" s="7"/>
      <c r="C9" s="7"/>
    </row>
    <row r="10" spans="1:20" x14ac:dyDescent="0.25">
      <c r="A10" s="7"/>
      <c r="B10" s="7" t="s">
        <v>117</v>
      </c>
      <c r="C10" s="7"/>
    </row>
    <row r="11" spans="1:20" x14ac:dyDescent="0.25">
      <c r="C11" s="7"/>
    </row>
    <row r="12" spans="1:20" x14ac:dyDescent="0.25">
      <c r="A12" s="7" t="s">
        <v>118</v>
      </c>
      <c r="C12" s="7"/>
    </row>
    <row r="13" spans="1:20" x14ac:dyDescent="0.25">
      <c r="A13" s="7"/>
      <c r="B13" s="7" t="s">
        <v>85</v>
      </c>
      <c r="C13" s="7"/>
    </row>
    <row r="14" spans="1:20" x14ac:dyDescent="0.25">
      <c r="A14" s="7"/>
      <c r="B14" s="7" t="s">
        <v>86</v>
      </c>
      <c r="C14" s="7"/>
    </row>
    <row r="15" spans="1:20" x14ac:dyDescent="0.25">
      <c r="A15" s="7"/>
      <c r="B15" s="7" t="s">
        <v>87</v>
      </c>
      <c r="C15" s="7"/>
    </row>
    <row r="16" spans="1:20" x14ac:dyDescent="0.25">
      <c r="A16" s="7" t="s">
        <v>119</v>
      </c>
      <c r="B16" s="7"/>
      <c r="C16" s="7"/>
    </row>
    <row r="17" spans="1:6" x14ac:dyDescent="0.25">
      <c r="A17" s="7"/>
      <c r="B17" s="7" t="s">
        <v>120</v>
      </c>
      <c r="C17" s="7"/>
    </row>
    <row r="18" spans="1:6" x14ac:dyDescent="0.25">
      <c r="A18" s="7"/>
      <c r="B18" s="7" t="s">
        <v>121</v>
      </c>
    </row>
    <row r="19" spans="1:6" x14ac:dyDescent="0.25">
      <c r="A19" s="7"/>
      <c r="B19" s="7"/>
      <c r="C19" s="7"/>
    </row>
    <row r="20" spans="1:6" x14ac:dyDescent="0.25">
      <c r="A20" s="7" t="s">
        <v>88</v>
      </c>
      <c r="B20" s="7"/>
      <c r="C20" s="7"/>
    </row>
    <row r="21" spans="1:6" x14ac:dyDescent="0.25">
      <c r="A21" s="7"/>
      <c r="B21" s="7" t="s">
        <v>89</v>
      </c>
      <c r="C21" s="7"/>
    </row>
    <row r="22" spans="1:6" x14ac:dyDescent="0.25">
      <c r="A22" s="7" t="s">
        <v>90</v>
      </c>
      <c r="B22" s="7"/>
      <c r="C22" s="7"/>
    </row>
    <row r="23" spans="1:6" x14ac:dyDescent="0.25">
      <c r="A23" s="7"/>
      <c r="B23" s="7" t="s">
        <v>89</v>
      </c>
      <c r="C23" s="7"/>
    </row>
    <row r="24" spans="1:6" x14ac:dyDescent="0.25">
      <c r="A24" s="7"/>
      <c r="B24" s="7" t="s">
        <v>91</v>
      </c>
      <c r="C24" s="7"/>
    </row>
    <row r="25" spans="1:6" x14ac:dyDescent="0.25">
      <c r="A25" t="s">
        <v>147</v>
      </c>
    </row>
    <row r="26" spans="1:6" x14ac:dyDescent="0.25">
      <c r="B26" t="s">
        <v>148</v>
      </c>
      <c r="F26" t="s">
        <v>149</v>
      </c>
    </row>
    <row r="27" spans="1:6" x14ac:dyDescent="0.25">
      <c r="F27" t="s">
        <v>150</v>
      </c>
    </row>
    <row r="28" spans="1:6" x14ac:dyDescent="0.25">
      <c r="F28" s="7" t="s">
        <v>154</v>
      </c>
    </row>
    <row r="29" spans="1:6" x14ac:dyDescent="0.25">
      <c r="A29" t="s">
        <v>151</v>
      </c>
    </row>
    <row r="30" spans="1:6" x14ac:dyDescent="0.25">
      <c r="B30" t="s">
        <v>152</v>
      </c>
      <c r="F30" t="s">
        <v>153</v>
      </c>
    </row>
    <row r="31" spans="1:6" x14ac:dyDescent="0.25">
      <c r="F31" t="s">
        <v>150</v>
      </c>
    </row>
    <row r="32" spans="1:6" x14ac:dyDescent="0.25">
      <c r="A32" s="7"/>
      <c r="C32" s="7"/>
    </row>
    <row r="33" spans="1:3" x14ac:dyDescent="0.25">
      <c r="A33" s="7" t="s">
        <v>122</v>
      </c>
      <c r="B33" s="7"/>
      <c r="C33" s="7"/>
    </row>
    <row r="34" spans="1:3" x14ac:dyDescent="0.25">
      <c r="A34" s="7"/>
      <c r="B34" s="7" t="s">
        <v>92</v>
      </c>
      <c r="C34" s="7"/>
    </row>
    <row r="35" spans="1:3" x14ac:dyDescent="0.25">
      <c r="A35" s="7"/>
      <c r="B35" s="7" t="s">
        <v>93</v>
      </c>
      <c r="C35" s="7"/>
    </row>
    <row r="36" spans="1:3" x14ac:dyDescent="0.25">
      <c r="A36" s="7" t="s">
        <v>94</v>
      </c>
      <c r="B36" s="7"/>
      <c r="C36" s="7"/>
    </row>
    <row r="37" spans="1:3" x14ac:dyDescent="0.25">
      <c r="A37" s="7"/>
      <c r="B37" s="7" t="s">
        <v>123</v>
      </c>
      <c r="C37" s="7"/>
    </row>
    <row r="38" spans="1:3" x14ac:dyDescent="0.25">
      <c r="A38" s="7"/>
      <c r="B38" s="7" t="s">
        <v>95</v>
      </c>
      <c r="C38" s="7"/>
    </row>
    <row r="39" spans="1:3" x14ac:dyDescent="0.25">
      <c r="A39" s="7" t="s">
        <v>96</v>
      </c>
      <c r="B39" s="7"/>
      <c r="C39" s="7"/>
    </row>
    <row r="40" spans="1:3" x14ac:dyDescent="0.25">
      <c r="A40" s="7"/>
      <c r="B40" s="7" t="s">
        <v>97</v>
      </c>
      <c r="C40" s="7"/>
    </row>
    <row r="41" spans="1:3" x14ac:dyDescent="0.25">
      <c r="A41" s="7"/>
      <c r="B41" s="7"/>
      <c r="C41" s="7"/>
    </row>
    <row r="42" spans="1:3" x14ac:dyDescent="0.25">
      <c r="A42" s="7" t="s">
        <v>98</v>
      </c>
      <c r="B42" s="7"/>
      <c r="C42" s="7"/>
    </row>
    <row r="43" spans="1:3" x14ac:dyDescent="0.25">
      <c r="A43" s="7"/>
      <c r="B43" s="7" t="s">
        <v>99</v>
      </c>
      <c r="C43" s="7"/>
    </row>
    <row r="44" spans="1:3" x14ac:dyDescent="0.25">
      <c r="A44" s="7"/>
      <c r="B44" s="7" t="s">
        <v>124</v>
      </c>
      <c r="C44" s="7"/>
    </row>
    <row r="45" spans="1:3" x14ac:dyDescent="0.25">
      <c r="A45" s="7"/>
      <c r="B45" s="7" t="s">
        <v>125</v>
      </c>
      <c r="C45" s="7"/>
    </row>
    <row r="46" spans="1:3" x14ac:dyDescent="0.25">
      <c r="A46" s="7" t="s">
        <v>100</v>
      </c>
      <c r="B46" s="7"/>
      <c r="C46" s="7"/>
    </row>
    <row r="47" spans="1:3" x14ac:dyDescent="0.25">
      <c r="A47" s="7"/>
      <c r="B47" s="7" t="s">
        <v>99</v>
      </c>
      <c r="C47" s="7"/>
    </row>
    <row r="48" spans="1:3" x14ac:dyDescent="0.25">
      <c r="A48" s="7"/>
      <c r="B48" s="7" t="s">
        <v>155</v>
      </c>
      <c r="C48" s="7"/>
    </row>
    <row r="49" spans="1:3" x14ac:dyDescent="0.25">
      <c r="A49" s="7" t="s">
        <v>101</v>
      </c>
      <c r="B49" s="7"/>
      <c r="C49" s="7"/>
    </row>
    <row r="50" spans="1:3" x14ac:dyDescent="0.25">
      <c r="A50" s="7"/>
      <c r="B50" s="7" t="s">
        <v>126</v>
      </c>
      <c r="C50" s="7"/>
    </row>
    <row r="51" spans="1:3" x14ac:dyDescent="0.25">
      <c r="B51" s="7"/>
    </row>
    <row r="52" spans="1:3" x14ac:dyDescent="0.25">
      <c r="A52" s="7" t="s">
        <v>101</v>
      </c>
      <c r="B52" s="7"/>
      <c r="C52" s="7"/>
    </row>
    <row r="53" spans="1:3" x14ac:dyDescent="0.25">
      <c r="A53" s="7"/>
      <c r="B53" s="7" t="s">
        <v>102</v>
      </c>
      <c r="C53" s="7"/>
    </row>
    <row r="54" spans="1:3" x14ac:dyDescent="0.25">
      <c r="B54" s="7"/>
    </row>
    <row r="55" spans="1:3" x14ac:dyDescent="0.25">
      <c r="A55" t="s">
        <v>156</v>
      </c>
    </row>
    <row r="56" spans="1:3" x14ac:dyDescent="0.25">
      <c r="B56" t="s">
        <v>157</v>
      </c>
    </row>
    <row r="57" spans="1:3" x14ac:dyDescent="0.25">
      <c r="A57" t="s">
        <v>158</v>
      </c>
    </row>
    <row r="58" spans="1:3" x14ac:dyDescent="0.25">
      <c r="B58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</vt:lpstr>
      <vt:lpstr>Monthly</vt:lpstr>
      <vt:lpstr>MGraphs</vt:lpstr>
      <vt:lpstr>AGraphs</vt:lpstr>
      <vt:lpstr>Meta</vt:lpstr>
    </vt:vector>
  </TitlesOfParts>
  <Company>Province of British Columbia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Spittlehouse, Dave FLNR:EX</dc:creator>
  <cp:lastModifiedBy>Spittlehouse, Dave FLNR:EX</cp:lastModifiedBy>
  <dcterms:created xsi:type="dcterms:W3CDTF">2018-01-30T17:24:02Z</dcterms:created>
  <dcterms:modified xsi:type="dcterms:W3CDTF">2019-11-08T22:51:04Z</dcterms:modified>
</cp:coreProperties>
</file>