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30"/>
  <workbookPr hidePivotFieldList="1" autoCompressPictures="0"/>
  <mc:AlternateContent xmlns:mc="http://schemas.openxmlformats.org/markup-compatibility/2006">
    <mc:Choice Requires="x15">
      <x15ac:absPath xmlns:x15ac="http://schemas.microsoft.com/office/spreadsheetml/2010/11/ac" url="/Users/skrauss/papers/2017/Camera Trap Bmenziesii INR 2016 data/updated spreadsheets/"/>
    </mc:Choice>
  </mc:AlternateContent>
  <bookViews>
    <workbookView xWindow="1800" yWindow="460" windowWidth="26880" windowHeight="17360" tabRatio="500" activeTab="2"/>
  </bookViews>
  <sheets>
    <sheet name="Sheet2" sheetId="2" r:id="rId1"/>
    <sheet name="Figures" sheetId="1" r:id="rId2"/>
    <sheet name="Fig 5" sheetId="10" r:id="rId3"/>
    <sheet name="Fig 2" sheetId="3" r:id="rId4"/>
    <sheet name="Fig 3" sheetId="4" r:id="rId5"/>
    <sheet name="Time of Day" sheetId="6" r:id="rId6"/>
    <sheet name="To export for histograms" sheetId="7" r:id="rId7"/>
    <sheet name="Infl stage counts" sheetId="8" r:id="rId8"/>
    <sheet name="Fig 4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</externalReference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27" i="9" l="1"/>
  <c r="O26" i="9"/>
  <c r="O25" i="9"/>
  <c r="O24" i="9"/>
  <c r="O23" i="9"/>
  <c r="O22" i="9"/>
  <c r="N22" i="9"/>
  <c r="M22" i="9"/>
  <c r="L22" i="9"/>
  <c r="N21" i="9"/>
  <c r="M21" i="9"/>
  <c r="L21" i="9"/>
  <c r="K21" i="9"/>
  <c r="N20" i="9"/>
  <c r="M20" i="9"/>
  <c r="L20" i="9"/>
  <c r="K20" i="9"/>
  <c r="N19" i="9"/>
  <c r="M19" i="9"/>
  <c r="L19" i="9"/>
  <c r="K19" i="9"/>
  <c r="J19" i="9"/>
  <c r="N18" i="9"/>
  <c r="M18" i="9"/>
  <c r="L18" i="9"/>
  <c r="K18" i="9"/>
  <c r="J18" i="9"/>
  <c r="N17" i="9"/>
  <c r="M17" i="9"/>
  <c r="L17" i="9"/>
  <c r="K17" i="9"/>
  <c r="J17" i="9"/>
  <c r="N16" i="9"/>
  <c r="M16" i="9"/>
  <c r="L16" i="9"/>
  <c r="K16" i="9"/>
  <c r="N15" i="9"/>
  <c r="M15" i="9"/>
  <c r="L15" i="9"/>
  <c r="K15" i="9"/>
  <c r="J15" i="9"/>
  <c r="N14" i="9"/>
  <c r="M14" i="9"/>
  <c r="L14" i="9"/>
  <c r="K14" i="9"/>
  <c r="J14" i="9"/>
  <c r="N13" i="9"/>
  <c r="M13" i="9"/>
  <c r="L13" i="9"/>
  <c r="K13" i="9"/>
  <c r="J13" i="9"/>
  <c r="N12" i="9"/>
  <c r="M12" i="9"/>
  <c r="L12" i="9"/>
  <c r="K12" i="9"/>
  <c r="J12" i="9"/>
  <c r="N11" i="9"/>
  <c r="M11" i="9"/>
  <c r="L11" i="9"/>
  <c r="K11" i="9"/>
  <c r="J11" i="9"/>
  <c r="N10" i="9"/>
  <c r="M10" i="9"/>
  <c r="L10" i="9"/>
  <c r="K10" i="9"/>
  <c r="J10" i="9"/>
  <c r="O9" i="9"/>
  <c r="N9" i="9"/>
  <c r="M9" i="9"/>
  <c r="O8" i="9"/>
  <c r="O7" i="9"/>
  <c r="O6" i="9"/>
  <c r="O5" i="9"/>
  <c r="O4" i="9"/>
  <c r="O32" i="8"/>
  <c r="G22" i="8"/>
  <c r="G23" i="8"/>
  <c r="G24" i="8"/>
  <c r="G25" i="8"/>
  <c r="G26" i="8"/>
  <c r="G27" i="8"/>
  <c r="G28" i="8"/>
  <c r="G29" i="8"/>
  <c r="G30" i="8"/>
  <c r="G31" i="8"/>
  <c r="G32" i="8"/>
  <c r="F32" i="8"/>
  <c r="E32" i="8"/>
  <c r="D32" i="8"/>
  <c r="C32" i="8"/>
  <c r="B32" i="8"/>
  <c r="O31" i="8"/>
  <c r="O30" i="8"/>
  <c r="O29" i="8"/>
  <c r="O28" i="8"/>
  <c r="O27" i="8"/>
  <c r="O26" i="8"/>
  <c r="O25" i="8"/>
  <c r="O24" i="8"/>
  <c r="O23" i="8"/>
  <c r="O22" i="8"/>
  <c r="O21" i="8"/>
  <c r="G5" i="8"/>
  <c r="G6" i="8"/>
  <c r="G7" i="8"/>
  <c r="G8" i="8"/>
  <c r="G9" i="8"/>
  <c r="G10" i="8"/>
  <c r="G11" i="8"/>
  <c r="G12" i="8"/>
  <c r="G13" i="8"/>
  <c r="G14" i="8"/>
  <c r="G15" i="8"/>
  <c r="G16" i="8"/>
  <c r="F16" i="8"/>
  <c r="E16" i="8"/>
  <c r="D16" i="8"/>
  <c r="C16" i="8"/>
  <c r="B16" i="8"/>
  <c r="AE140" i="4"/>
  <c r="AE141" i="4"/>
  <c r="AE142" i="4"/>
  <c r="AE143" i="4"/>
  <c r="AE144" i="4"/>
  <c r="AE145" i="4"/>
  <c r="AE146" i="4"/>
  <c r="AE147" i="4"/>
  <c r="AE148" i="4"/>
  <c r="AE149" i="4"/>
  <c r="AE150" i="4"/>
  <c r="AE151" i="4"/>
  <c r="AE152" i="4"/>
  <c r="AE153" i="4"/>
  <c r="AE154" i="4"/>
  <c r="AE155" i="4"/>
  <c r="AE156" i="4"/>
  <c r="AE157" i="4"/>
  <c r="AE158" i="4"/>
  <c r="AE159" i="4"/>
  <c r="AE160" i="4"/>
  <c r="AE161" i="4"/>
  <c r="AE162" i="4"/>
  <c r="AE163" i="4"/>
  <c r="AE164" i="4"/>
  <c r="AE165" i="4"/>
  <c r="AE166" i="4"/>
  <c r="AE167" i="4"/>
  <c r="AE168" i="4"/>
  <c r="AE169" i="4"/>
  <c r="AE170" i="4"/>
  <c r="AE171" i="4"/>
  <c r="AE139" i="4"/>
  <c r="AD140" i="4"/>
  <c r="AD141" i="4"/>
  <c r="AD142" i="4"/>
  <c r="AD143" i="4"/>
  <c r="AD144" i="4"/>
  <c r="AD145" i="4"/>
  <c r="AD146" i="4"/>
  <c r="AD147" i="4"/>
  <c r="AD148" i="4"/>
  <c r="AD149" i="4"/>
  <c r="AD150" i="4"/>
  <c r="AD151" i="4"/>
  <c r="AD152" i="4"/>
  <c r="AD153" i="4"/>
  <c r="AD154" i="4"/>
  <c r="AD155" i="4"/>
  <c r="AD156" i="4"/>
  <c r="AD157" i="4"/>
  <c r="AD158" i="4"/>
  <c r="AD159" i="4"/>
  <c r="AD160" i="4"/>
  <c r="AD161" i="4"/>
  <c r="AD162" i="4"/>
  <c r="AD163" i="4"/>
  <c r="AD164" i="4"/>
  <c r="AD165" i="4"/>
  <c r="AD166" i="4"/>
  <c r="AD167" i="4"/>
  <c r="AD168" i="4"/>
  <c r="AD169" i="4"/>
  <c r="AD170" i="4"/>
  <c r="AD171" i="4"/>
  <c r="AD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39" i="4"/>
  <c r="X150" i="4"/>
  <c r="X149" i="4"/>
  <c r="X148" i="4"/>
  <c r="X147" i="4"/>
  <c r="X146" i="4"/>
  <c r="X145" i="4"/>
  <c r="X144" i="4"/>
  <c r="X143" i="4"/>
  <c r="X142" i="4"/>
  <c r="X141" i="4"/>
  <c r="X140" i="4"/>
  <c r="W150" i="4"/>
  <c r="W149" i="4"/>
  <c r="W148" i="4"/>
  <c r="W147" i="4"/>
  <c r="W146" i="4"/>
  <c r="W145" i="4"/>
  <c r="W144" i="4"/>
  <c r="W143" i="4"/>
  <c r="W142" i="4"/>
  <c r="W141" i="4"/>
  <c r="W140" i="4"/>
  <c r="V150" i="4"/>
  <c r="V149" i="4"/>
  <c r="V148" i="4"/>
  <c r="V147" i="4"/>
  <c r="V146" i="4"/>
  <c r="V145" i="4"/>
  <c r="V144" i="4"/>
  <c r="V143" i="4"/>
  <c r="V142" i="4"/>
  <c r="V141" i="4"/>
  <c r="V140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S151" i="4"/>
  <c r="R151" i="4"/>
  <c r="Q151" i="4"/>
  <c r="B151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B156" i="4"/>
  <c r="C151" i="4"/>
  <c r="C156" i="4"/>
  <c r="D151" i="4"/>
  <c r="D156" i="4"/>
  <c r="E151" i="4"/>
  <c r="E156" i="4"/>
  <c r="F151" i="4"/>
  <c r="F156" i="4"/>
  <c r="H156" i="4"/>
  <c r="I156" i="4"/>
  <c r="J156" i="4"/>
  <c r="B158" i="4"/>
  <c r="C158" i="4"/>
  <c r="D158" i="4"/>
  <c r="E158" i="4"/>
  <c r="F158" i="4"/>
  <c r="H158" i="4"/>
  <c r="I158" i="4"/>
  <c r="J158" i="4"/>
  <c r="B159" i="4"/>
  <c r="C159" i="4"/>
  <c r="D159" i="4"/>
  <c r="E159" i="4"/>
  <c r="F159" i="4"/>
  <c r="H159" i="4"/>
  <c r="I159" i="4"/>
  <c r="J159" i="4"/>
  <c r="B160" i="4"/>
  <c r="C160" i="4"/>
  <c r="D160" i="4"/>
  <c r="E160" i="4"/>
  <c r="F160" i="4"/>
  <c r="H160" i="4"/>
  <c r="I160" i="4"/>
  <c r="J160" i="4"/>
  <c r="B161" i="4"/>
  <c r="C161" i="4"/>
  <c r="D161" i="4"/>
  <c r="E161" i="4"/>
  <c r="F161" i="4"/>
  <c r="H161" i="4"/>
  <c r="I161" i="4"/>
  <c r="J161" i="4"/>
  <c r="B162" i="4"/>
  <c r="C162" i="4"/>
  <c r="D162" i="4"/>
  <c r="E162" i="4"/>
  <c r="F162" i="4"/>
  <c r="H162" i="4"/>
  <c r="I162" i="4"/>
  <c r="J162" i="4"/>
  <c r="B163" i="4"/>
  <c r="C163" i="4"/>
  <c r="D163" i="4"/>
  <c r="E163" i="4"/>
  <c r="F163" i="4"/>
  <c r="H163" i="4"/>
  <c r="I163" i="4"/>
  <c r="J163" i="4"/>
  <c r="B164" i="4"/>
  <c r="C164" i="4"/>
  <c r="D164" i="4"/>
  <c r="E164" i="4"/>
  <c r="F164" i="4"/>
  <c r="H164" i="4"/>
  <c r="I164" i="4"/>
  <c r="J164" i="4"/>
  <c r="B165" i="4"/>
  <c r="C165" i="4"/>
  <c r="D165" i="4"/>
  <c r="E165" i="4"/>
  <c r="F165" i="4"/>
  <c r="H165" i="4"/>
  <c r="I165" i="4"/>
  <c r="J165" i="4"/>
  <c r="B166" i="4"/>
  <c r="C166" i="4"/>
  <c r="D166" i="4"/>
  <c r="E166" i="4"/>
  <c r="F166" i="4"/>
  <c r="H166" i="4"/>
  <c r="I166" i="4"/>
  <c r="J166" i="4"/>
  <c r="B157" i="4"/>
  <c r="B167" i="4"/>
  <c r="C157" i="4"/>
  <c r="C167" i="4"/>
  <c r="D157" i="4"/>
  <c r="D167" i="4"/>
  <c r="E157" i="4"/>
  <c r="E167" i="4"/>
  <c r="F157" i="4"/>
  <c r="F167" i="4"/>
  <c r="H167" i="4"/>
  <c r="I167" i="4"/>
  <c r="J167" i="4"/>
  <c r="I157" i="4"/>
  <c r="H157" i="4"/>
  <c r="J157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E11" i="2"/>
  <c r="E10" i="2"/>
  <c r="E8" i="2"/>
  <c r="E9" i="2"/>
  <c r="B15" i="4"/>
  <c r="B46" i="4"/>
  <c r="C15" i="4"/>
  <c r="C46" i="4"/>
  <c r="D15" i="4"/>
  <c r="D46" i="4"/>
  <c r="E15" i="4"/>
  <c r="E46" i="4"/>
  <c r="F15" i="4"/>
  <c r="F46" i="4"/>
  <c r="G15" i="4"/>
  <c r="G46" i="4"/>
  <c r="H15" i="4"/>
  <c r="H46" i="4"/>
  <c r="I15" i="4"/>
  <c r="I46" i="4"/>
  <c r="J15" i="4"/>
  <c r="J46" i="4"/>
  <c r="K15" i="4"/>
  <c r="K46" i="4"/>
  <c r="L15" i="4"/>
  <c r="L46" i="4"/>
  <c r="M15" i="4"/>
  <c r="M46" i="4"/>
  <c r="O46" i="4"/>
  <c r="P46" i="4"/>
  <c r="B47" i="4"/>
  <c r="C47" i="4"/>
  <c r="D47" i="4"/>
  <c r="E47" i="4"/>
  <c r="F47" i="4"/>
  <c r="G47" i="4"/>
  <c r="H47" i="4"/>
  <c r="I47" i="4"/>
  <c r="J47" i="4"/>
  <c r="K47" i="4"/>
  <c r="L47" i="4"/>
  <c r="M47" i="4"/>
  <c r="O47" i="4"/>
  <c r="P47" i="4"/>
  <c r="B48" i="4"/>
  <c r="C48" i="4"/>
  <c r="D48" i="4"/>
  <c r="E48" i="4"/>
  <c r="F48" i="4"/>
  <c r="G48" i="4"/>
  <c r="H48" i="4"/>
  <c r="I48" i="4"/>
  <c r="J48" i="4"/>
  <c r="K48" i="4"/>
  <c r="L48" i="4"/>
  <c r="M48" i="4"/>
  <c r="O48" i="4"/>
  <c r="P48" i="4"/>
  <c r="B49" i="4"/>
  <c r="C49" i="4"/>
  <c r="D49" i="4"/>
  <c r="E49" i="4"/>
  <c r="F49" i="4"/>
  <c r="G49" i="4"/>
  <c r="H49" i="4"/>
  <c r="I49" i="4"/>
  <c r="J49" i="4"/>
  <c r="K49" i="4"/>
  <c r="L49" i="4"/>
  <c r="M49" i="4"/>
  <c r="O49" i="4"/>
  <c r="P49" i="4"/>
  <c r="B50" i="4"/>
  <c r="C50" i="4"/>
  <c r="D50" i="4"/>
  <c r="E50" i="4"/>
  <c r="F50" i="4"/>
  <c r="G50" i="4"/>
  <c r="H50" i="4"/>
  <c r="I50" i="4"/>
  <c r="J50" i="4"/>
  <c r="K50" i="4"/>
  <c r="L50" i="4"/>
  <c r="M50" i="4"/>
  <c r="O50" i="4"/>
  <c r="P50" i="4"/>
  <c r="B51" i="4"/>
  <c r="C51" i="4"/>
  <c r="D51" i="4"/>
  <c r="E51" i="4"/>
  <c r="F51" i="4"/>
  <c r="G51" i="4"/>
  <c r="H51" i="4"/>
  <c r="I51" i="4"/>
  <c r="J51" i="4"/>
  <c r="K51" i="4"/>
  <c r="L51" i="4"/>
  <c r="M51" i="4"/>
  <c r="O51" i="4"/>
  <c r="P51" i="4"/>
  <c r="B52" i="4"/>
  <c r="C52" i="4"/>
  <c r="D52" i="4"/>
  <c r="E52" i="4"/>
  <c r="F52" i="4"/>
  <c r="G52" i="4"/>
  <c r="H52" i="4"/>
  <c r="I52" i="4"/>
  <c r="J52" i="4"/>
  <c r="K52" i="4"/>
  <c r="L52" i="4"/>
  <c r="M52" i="4"/>
  <c r="O52" i="4"/>
  <c r="P52" i="4"/>
  <c r="B53" i="4"/>
  <c r="C53" i="4"/>
  <c r="D53" i="4"/>
  <c r="E53" i="4"/>
  <c r="F53" i="4"/>
  <c r="G53" i="4"/>
  <c r="H53" i="4"/>
  <c r="I53" i="4"/>
  <c r="J53" i="4"/>
  <c r="K53" i="4"/>
  <c r="L53" i="4"/>
  <c r="M53" i="4"/>
  <c r="O53" i="4"/>
  <c r="P53" i="4"/>
  <c r="B54" i="4"/>
  <c r="C54" i="4"/>
  <c r="D54" i="4"/>
  <c r="E54" i="4"/>
  <c r="F54" i="4"/>
  <c r="G54" i="4"/>
  <c r="H54" i="4"/>
  <c r="I54" i="4"/>
  <c r="J54" i="4"/>
  <c r="K54" i="4"/>
  <c r="L54" i="4"/>
  <c r="M54" i="4"/>
  <c r="O54" i="4"/>
  <c r="P54" i="4"/>
  <c r="B55" i="4"/>
  <c r="C55" i="4"/>
  <c r="D55" i="4"/>
  <c r="E55" i="4"/>
  <c r="F55" i="4"/>
  <c r="G55" i="4"/>
  <c r="H55" i="4"/>
  <c r="I55" i="4"/>
  <c r="J55" i="4"/>
  <c r="K55" i="4"/>
  <c r="L55" i="4"/>
  <c r="M55" i="4"/>
  <c r="O55" i="4"/>
  <c r="P55" i="4"/>
  <c r="B45" i="4"/>
  <c r="C45" i="4"/>
  <c r="D45" i="4"/>
  <c r="E45" i="4"/>
  <c r="F45" i="4"/>
  <c r="G45" i="4"/>
  <c r="H45" i="4"/>
  <c r="I45" i="4"/>
  <c r="J45" i="4"/>
  <c r="K45" i="4"/>
  <c r="L45" i="4"/>
  <c r="M45" i="4"/>
  <c r="O45" i="4"/>
  <c r="P45" i="4"/>
  <c r="G121" i="4"/>
  <c r="G122" i="4"/>
  <c r="G123" i="4"/>
  <c r="G124" i="4"/>
  <c r="G125" i="4"/>
  <c r="G126" i="4"/>
  <c r="G127" i="4"/>
  <c r="G128" i="4"/>
  <c r="G129" i="4"/>
  <c r="G130" i="4"/>
  <c r="G131" i="4"/>
  <c r="C131" i="4"/>
  <c r="D131" i="4"/>
  <c r="E131" i="4"/>
  <c r="F131" i="4"/>
  <c r="B131" i="4"/>
  <c r="H105" i="4"/>
  <c r="I105" i="4"/>
  <c r="H106" i="4"/>
  <c r="I106" i="4"/>
  <c r="H107" i="4"/>
  <c r="I107" i="4"/>
  <c r="H108" i="4"/>
  <c r="I108" i="4"/>
  <c r="H109" i="4"/>
  <c r="I109" i="4"/>
  <c r="H110" i="4"/>
  <c r="I110" i="4"/>
  <c r="H111" i="4"/>
  <c r="I111" i="4"/>
  <c r="H112" i="4"/>
  <c r="I112" i="4"/>
  <c r="H113" i="4"/>
  <c r="I113" i="4"/>
  <c r="H114" i="4"/>
  <c r="I114" i="4"/>
  <c r="H104" i="4"/>
  <c r="I104" i="4"/>
  <c r="G105" i="4"/>
  <c r="G106" i="4"/>
  <c r="G107" i="4"/>
  <c r="G108" i="4"/>
  <c r="G109" i="4"/>
  <c r="G110" i="4"/>
  <c r="G111" i="4"/>
  <c r="G112" i="4"/>
  <c r="G113" i="4"/>
  <c r="G114" i="4"/>
  <c r="G104" i="4"/>
  <c r="K165" i="6"/>
  <c r="L2669" i="6"/>
  <c r="L2670" i="6"/>
  <c r="L2671" i="6"/>
  <c r="L2747" i="6"/>
  <c r="L2672" i="6"/>
  <c r="L2673" i="6"/>
  <c r="L2674" i="6"/>
  <c r="L2675" i="6"/>
  <c r="L2676" i="6"/>
  <c r="L2748" i="6"/>
  <c r="L2677" i="6"/>
  <c r="L2678" i="6"/>
  <c r="L2749" i="6"/>
  <c r="L2679" i="6"/>
  <c r="L2750" i="6"/>
  <c r="L2680" i="6"/>
  <c r="L2681" i="6"/>
  <c r="L2682" i="6"/>
  <c r="L2751" i="6"/>
  <c r="L2683" i="6"/>
  <c r="L2684" i="6"/>
  <c r="L2685" i="6"/>
  <c r="L2762" i="6"/>
  <c r="L2686" i="6"/>
  <c r="L2687" i="6"/>
  <c r="L2688" i="6"/>
  <c r="L2689" i="6"/>
  <c r="L2690" i="6"/>
  <c r="L2691" i="6"/>
  <c r="L2752" i="6"/>
  <c r="L2692" i="6"/>
  <c r="L2693" i="6"/>
  <c r="L2753" i="6"/>
  <c r="L2694" i="6"/>
  <c r="L2695" i="6"/>
  <c r="L2696" i="6"/>
  <c r="L2697" i="6"/>
  <c r="L2698" i="6"/>
  <c r="L2754" i="6"/>
  <c r="L2704" i="6"/>
  <c r="L2705" i="6"/>
  <c r="L2706" i="6"/>
  <c r="L2707" i="6"/>
  <c r="L2708" i="6"/>
  <c r="L2709" i="6"/>
  <c r="L2710" i="6"/>
  <c r="L2711" i="6"/>
  <c r="L2712" i="6"/>
  <c r="L2713" i="6"/>
  <c r="L2714" i="6"/>
  <c r="L2715" i="6"/>
  <c r="L2716" i="6"/>
  <c r="L2717" i="6"/>
  <c r="L2718" i="6"/>
  <c r="L2719" i="6"/>
  <c r="L2746" i="6"/>
  <c r="I2513" i="6"/>
  <c r="I2534" i="6"/>
  <c r="I2535" i="6"/>
  <c r="I2557" i="6"/>
  <c r="I2536" i="6"/>
  <c r="I2498" i="6"/>
  <c r="I2524" i="6"/>
  <c r="I2525" i="6"/>
  <c r="I2543" i="6"/>
  <c r="I2550" i="6"/>
  <c r="I2544" i="6"/>
  <c r="I2553" i="6"/>
  <c r="I2488" i="6"/>
  <c r="I2545" i="6"/>
  <c r="I2551" i="6"/>
  <c r="I2554" i="6"/>
  <c r="I2558" i="6"/>
  <c r="I2537" i="6"/>
  <c r="I2538" i="6"/>
  <c r="I2526" i="6"/>
  <c r="I2508" i="6"/>
  <c r="I2499" i="6"/>
  <c r="I2533" i="6"/>
  <c r="K207" i="6"/>
  <c r="K163" i="6"/>
  <c r="K65" i="6"/>
  <c r="K164" i="6"/>
  <c r="K166" i="6"/>
  <c r="K167" i="6"/>
  <c r="K168" i="6"/>
  <c r="K169" i="6"/>
  <c r="K205" i="6"/>
  <c r="K170" i="6"/>
  <c r="K171" i="6"/>
  <c r="K172" i="6"/>
  <c r="K206" i="6"/>
  <c r="K173" i="6"/>
  <c r="K174" i="6"/>
  <c r="K175" i="6"/>
  <c r="K176" i="6"/>
  <c r="K177" i="6"/>
  <c r="K178" i="6"/>
  <c r="K179" i="6"/>
  <c r="K66" i="6"/>
  <c r="K180" i="6"/>
  <c r="K208" i="6"/>
  <c r="K181" i="6"/>
  <c r="K182" i="6"/>
  <c r="K183" i="6"/>
  <c r="K209" i="6"/>
  <c r="K67" i="6"/>
  <c r="K69" i="6"/>
  <c r="K210" i="6"/>
  <c r="K184" i="6"/>
  <c r="K56" i="6"/>
  <c r="K185" i="6"/>
  <c r="K211" i="6"/>
  <c r="K186" i="6"/>
  <c r="K212" i="6"/>
  <c r="K187" i="6"/>
  <c r="K188" i="6"/>
  <c r="K189" i="6"/>
  <c r="K190" i="6"/>
  <c r="K73" i="6"/>
  <c r="K74" i="6"/>
  <c r="K75" i="6"/>
  <c r="K77" i="6"/>
  <c r="K162" i="6"/>
  <c r="K505" i="6"/>
  <c r="K506" i="6"/>
  <c r="K507" i="6"/>
  <c r="K508" i="6"/>
  <c r="K509" i="6"/>
  <c r="K510" i="6"/>
  <c r="K241" i="6"/>
  <c r="K511" i="6"/>
  <c r="K512" i="6"/>
  <c r="K513" i="6"/>
  <c r="K514" i="6"/>
  <c r="K362" i="6"/>
  <c r="K363" i="6"/>
  <c r="K515" i="6"/>
  <c r="K516" i="6"/>
  <c r="K517" i="6"/>
  <c r="K518" i="6"/>
  <c r="K242" i="6"/>
  <c r="K243" i="6"/>
  <c r="K519" i="6"/>
  <c r="K364" i="6"/>
  <c r="K365" i="6"/>
  <c r="K520" i="6"/>
  <c r="K521" i="6"/>
  <c r="K522" i="6"/>
  <c r="K523" i="6"/>
  <c r="K524" i="6"/>
  <c r="K366" i="6"/>
  <c r="K367" i="6"/>
  <c r="K244" i="6"/>
  <c r="K525" i="6"/>
  <c r="K526" i="6"/>
  <c r="K527" i="6"/>
  <c r="K368" i="6"/>
  <c r="K528" i="6"/>
  <c r="K529" i="6"/>
  <c r="K253" i="6"/>
  <c r="K530" i="6"/>
  <c r="K531" i="6"/>
  <c r="K532" i="6"/>
  <c r="K245" i="6"/>
  <c r="K533" i="6"/>
  <c r="K534" i="6"/>
  <c r="K535" i="6"/>
  <c r="K536" i="6"/>
  <c r="K369" i="6"/>
  <c r="K246" i="6"/>
  <c r="K370" i="6"/>
  <c r="K247" i="6"/>
  <c r="K371" i="6"/>
  <c r="K537" i="6"/>
  <c r="K538" i="6"/>
  <c r="K539" i="6"/>
  <c r="K540" i="6"/>
  <c r="K372" i="6"/>
  <c r="K541" i="6"/>
  <c r="K373" i="6"/>
  <c r="K374" i="6"/>
  <c r="K248" i="6"/>
  <c r="K542" i="6"/>
  <c r="K375" i="6"/>
  <c r="K376" i="6"/>
  <c r="K377" i="6"/>
  <c r="K378" i="6"/>
  <c r="K379" i="6"/>
  <c r="K380" i="6"/>
  <c r="K543" i="6"/>
  <c r="K544" i="6"/>
  <c r="K381" i="6"/>
  <c r="K382" i="6"/>
  <c r="K545" i="6"/>
  <c r="K546" i="6"/>
  <c r="K547" i="6"/>
  <c r="K254" i="6"/>
  <c r="K383" i="6"/>
  <c r="K249" i="6"/>
  <c r="K548" i="6"/>
  <c r="K268" i="6"/>
  <c r="K269" i="6"/>
  <c r="K270" i="6"/>
  <c r="K271" i="6"/>
  <c r="K272" i="6"/>
  <c r="K273" i="6"/>
  <c r="K274" i="6"/>
  <c r="K275" i="6"/>
  <c r="K276" i="6"/>
  <c r="K277" i="6"/>
  <c r="K278" i="6"/>
  <c r="K279" i="6"/>
  <c r="K280" i="6"/>
  <c r="K281" i="6"/>
  <c r="K282" i="6"/>
  <c r="K283" i="6"/>
  <c r="K284" i="6"/>
  <c r="K285" i="6"/>
  <c r="K286" i="6"/>
  <c r="K287" i="6"/>
  <c r="K288" i="6"/>
  <c r="K289" i="6"/>
  <c r="K290" i="6"/>
  <c r="K291" i="6"/>
  <c r="K292" i="6"/>
  <c r="K293" i="6"/>
  <c r="K294" i="6"/>
  <c r="K295" i="6"/>
  <c r="K296" i="6"/>
  <c r="K297" i="6"/>
  <c r="K298" i="6"/>
  <c r="K299" i="6"/>
  <c r="K504" i="6"/>
  <c r="E229" i="6"/>
  <c r="E328" i="6"/>
  <c r="E221" i="6"/>
  <c r="E291" i="6"/>
  <c r="E240" i="6"/>
  <c r="E218" i="6"/>
  <c r="E219" i="6"/>
  <c r="E386" i="6"/>
  <c r="E385" i="6"/>
  <c r="E236" i="6"/>
  <c r="E233" i="6"/>
  <c r="E232" i="6"/>
  <c r="E227" i="6"/>
  <c r="E403" i="6"/>
  <c r="E376" i="6"/>
  <c r="E367" i="6"/>
  <c r="E362" i="6"/>
  <c r="E501" i="6"/>
  <c r="E497" i="6"/>
  <c r="E414" i="6"/>
  <c r="E407" i="6"/>
  <c r="E331" i="6"/>
  <c r="E302" i="6"/>
  <c r="E483" i="6"/>
  <c r="E463" i="6"/>
  <c r="E450" i="6"/>
  <c r="E422" i="6"/>
  <c r="E419" i="6"/>
  <c r="E404" i="6"/>
  <c r="E306" i="6"/>
  <c r="E544" i="6"/>
  <c r="E517" i="6"/>
  <c r="E489" i="6"/>
  <c r="E435" i="6"/>
  <c r="E530" i="6"/>
  <c r="E521" i="6"/>
  <c r="E500" i="6"/>
  <c r="E495" i="6"/>
  <c r="E488" i="6"/>
  <c r="E472" i="6"/>
  <c r="E350" i="6"/>
  <c r="E456" i="6"/>
  <c r="E340" i="6"/>
  <c r="E444" i="6"/>
  <c r="E401" i="6"/>
  <c r="E314" i="6"/>
  <c r="E383" i="6"/>
  <c r="E499" i="6"/>
  <c r="E482" i="6"/>
  <c r="E474" i="6"/>
  <c r="E470" i="6"/>
  <c r="E448" i="6"/>
  <c r="E441" i="6"/>
  <c r="E440" i="6"/>
  <c r="E426" i="6"/>
  <c r="E398" i="6"/>
  <c r="E546" i="6"/>
  <c r="E533" i="6"/>
  <c r="E520" i="6"/>
  <c r="E512" i="6"/>
  <c r="E506" i="6"/>
  <c r="E494" i="6"/>
  <c r="E492" i="6"/>
  <c r="E473" i="6"/>
  <c r="E461" i="6"/>
  <c r="E457" i="6"/>
  <c r="E451" i="6"/>
  <c r="E325" i="6"/>
  <c r="E417" i="6"/>
  <c r="E415" i="6"/>
  <c r="E248" i="6"/>
  <c r="E537" i="6"/>
  <c r="E246" i="6"/>
  <c r="E484" i="6"/>
  <c r="E459" i="6"/>
  <c r="E316" i="6"/>
  <c r="E335" i="6"/>
  <c r="E515" i="6"/>
  <c r="E1381" i="6"/>
  <c r="E1346" i="6"/>
  <c r="C14" i="3"/>
  <c r="D14" i="3"/>
  <c r="E14" i="3"/>
  <c r="F14" i="3"/>
  <c r="G14" i="3"/>
  <c r="H14" i="3"/>
  <c r="I14" i="3"/>
  <c r="J14" i="3"/>
  <c r="B14" i="3"/>
  <c r="K3" i="3"/>
  <c r="K2" i="3"/>
  <c r="K4" i="3"/>
  <c r="K5" i="3"/>
  <c r="K13" i="3"/>
  <c r="K11" i="3"/>
  <c r="K12" i="3"/>
  <c r="K9" i="3"/>
  <c r="K10" i="3"/>
  <c r="K7" i="3"/>
  <c r="K8" i="3"/>
  <c r="K6" i="3"/>
  <c r="N46" i="4"/>
  <c r="N47" i="4"/>
  <c r="N48" i="4"/>
  <c r="N49" i="4"/>
  <c r="N50" i="4"/>
  <c r="N51" i="4"/>
  <c r="N52" i="4"/>
  <c r="N53" i="4"/>
  <c r="N54" i="4"/>
  <c r="N55" i="4"/>
  <c r="N45" i="4"/>
  <c r="J324" i="1"/>
  <c r="I324" i="1"/>
  <c r="F393" i="1"/>
  <c r="G393" i="1"/>
  <c r="E393" i="1"/>
  <c r="C93" i="1"/>
  <c r="B93" i="1"/>
  <c r="C64" i="1"/>
  <c r="B64" i="1"/>
  <c r="C56" i="4"/>
  <c r="D56" i="4"/>
  <c r="E56" i="4"/>
  <c r="F56" i="4"/>
  <c r="G56" i="4"/>
  <c r="H56" i="4"/>
  <c r="I56" i="4"/>
  <c r="J56" i="4"/>
  <c r="K56" i="4"/>
  <c r="L56" i="4"/>
  <c r="M56" i="4"/>
  <c r="B56" i="4"/>
  <c r="I121" i="4" a="1"/>
  <c r="I121" i="4"/>
  <c r="J121" i="4"/>
  <c r="K121" i="4"/>
  <c r="L121" i="4"/>
  <c r="M121" i="4"/>
  <c r="I122" i="4"/>
  <c r="J122" i="4"/>
  <c r="K122" i="4"/>
  <c r="L122" i="4"/>
  <c r="M122" i="4"/>
  <c r="I123" i="4"/>
  <c r="J123" i="4"/>
  <c r="K123" i="4"/>
  <c r="L123" i="4"/>
  <c r="M123" i="4"/>
  <c r="I124" i="4"/>
  <c r="J124" i="4"/>
  <c r="K124" i="4"/>
  <c r="L124" i="4"/>
  <c r="M124" i="4"/>
  <c r="I125" i="4"/>
  <c r="J125" i="4"/>
  <c r="K125" i="4"/>
  <c r="L125" i="4"/>
  <c r="M125" i="4"/>
  <c r="I126" i="4"/>
  <c r="J126" i="4"/>
  <c r="K126" i="4"/>
  <c r="L126" i="4"/>
  <c r="M126" i="4"/>
  <c r="I127" i="4"/>
  <c r="J127" i="4"/>
  <c r="K127" i="4"/>
  <c r="L127" i="4"/>
  <c r="M127" i="4"/>
  <c r="I128" i="4"/>
  <c r="J128" i="4"/>
  <c r="K128" i="4"/>
  <c r="L128" i="4"/>
  <c r="M128" i="4"/>
  <c r="I129" i="4"/>
  <c r="J129" i="4"/>
  <c r="K129" i="4"/>
  <c r="L129" i="4"/>
  <c r="M129" i="4"/>
  <c r="I130" i="4"/>
  <c r="J130" i="4"/>
  <c r="K130" i="4"/>
  <c r="L130" i="4"/>
  <c r="M130" i="4"/>
  <c r="I134" i="4"/>
  <c r="I141" i="4" a="1"/>
  <c r="I141" i="4"/>
  <c r="J141" i="4"/>
  <c r="K141" i="4"/>
  <c r="L141" i="4"/>
  <c r="M141" i="4"/>
  <c r="I142" i="4"/>
  <c r="J142" i="4"/>
  <c r="K142" i="4"/>
  <c r="L142" i="4"/>
  <c r="M142" i="4"/>
  <c r="I143" i="4"/>
  <c r="J143" i="4"/>
  <c r="K143" i="4"/>
  <c r="L143" i="4"/>
  <c r="M143" i="4"/>
  <c r="I144" i="4"/>
  <c r="J144" i="4"/>
  <c r="K144" i="4"/>
  <c r="L144" i="4"/>
  <c r="M144" i="4"/>
  <c r="I145" i="4"/>
  <c r="J145" i="4"/>
  <c r="K145" i="4"/>
  <c r="L145" i="4"/>
  <c r="M145" i="4"/>
  <c r="I146" i="4"/>
  <c r="J146" i="4"/>
  <c r="K146" i="4"/>
  <c r="L146" i="4"/>
  <c r="M146" i="4"/>
  <c r="I147" i="4"/>
  <c r="J147" i="4"/>
  <c r="K147" i="4"/>
  <c r="L147" i="4"/>
  <c r="M147" i="4"/>
  <c r="I148" i="4"/>
  <c r="J148" i="4"/>
  <c r="K148" i="4"/>
  <c r="L148" i="4"/>
  <c r="M148" i="4"/>
  <c r="I149" i="4"/>
  <c r="J149" i="4"/>
  <c r="K149" i="4"/>
  <c r="L149" i="4"/>
  <c r="M149" i="4"/>
  <c r="I150" i="4"/>
  <c r="J150" i="4"/>
  <c r="K150" i="4"/>
  <c r="L150" i="4"/>
  <c r="M150" i="4"/>
  <c r="I154" i="4"/>
</calcChain>
</file>

<file path=xl/sharedStrings.xml><?xml version="1.0" encoding="utf-8"?>
<sst xmlns="http://schemas.openxmlformats.org/spreadsheetml/2006/main" count="16028" uniqueCount="1403">
  <si>
    <t>single slender</t>
  </si>
  <si>
    <t>lotsacameras II</t>
  </si>
  <si>
    <t>double pink</t>
  </si>
  <si>
    <t>cam 7</t>
  </si>
  <si>
    <t>cam 11</t>
  </si>
  <si>
    <t>cam 25</t>
  </si>
  <si>
    <t>cam 16</t>
  </si>
  <si>
    <t>cam 23</t>
  </si>
  <si>
    <t>Camera effectiveness</t>
  </si>
  <si>
    <t>Inflorescence</t>
  </si>
  <si>
    <t>Camera</t>
  </si>
  <si>
    <t>Relative percent effectiveness</t>
  </si>
  <si>
    <t>cam 19</t>
  </si>
  <si>
    <t>cam 5</t>
  </si>
  <si>
    <t>location</t>
  </si>
  <si>
    <t>south</t>
  </si>
  <si>
    <t>total</t>
  </si>
  <si>
    <t>total birds</t>
  </si>
  <si>
    <t>west</t>
  </si>
  <si>
    <t>double orange</t>
  </si>
  <si>
    <t>near road</t>
  </si>
  <si>
    <t>2 in view</t>
  </si>
  <si>
    <t>triplet 1</t>
  </si>
  <si>
    <t>triplet 2</t>
  </si>
  <si>
    <t>Western spinebill (male)</t>
  </si>
  <si>
    <t>Western spinebill (female)</t>
  </si>
  <si>
    <t>Red wattlebird</t>
  </si>
  <si>
    <t>Western wattlebird</t>
  </si>
  <si>
    <t>Honey possum</t>
  </si>
  <si>
    <t>White cheeked honeyeater</t>
  </si>
  <si>
    <t>Brown honeyeater</t>
  </si>
  <si>
    <t>Western spinebill male</t>
  </si>
  <si>
    <t>Western spinebill female</t>
  </si>
  <si>
    <t>infloresence stage</t>
  </si>
  <si>
    <t>newplant</t>
  </si>
  <si>
    <t>lotsacameras</t>
  </si>
  <si>
    <t>PROPORTIONAL VISITS</t>
  </si>
  <si>
    <t>new plant</t>
  </si>
  <si>
    <t>night</t>
  </si>
  <si>
    <t>cam19</t>
  </si>
  <si>
    <t>cam5</t>
  </si>
  <si>
    <t>cam11</t>
  </si>
  <si>
    <t xml:space="preserve">
</t>
  </si>
  <si>
    <t>BROWN</t>
  </si>
  <si>
    <t>SBM</t>
  </si>
  <si>
    <t>SBF</t>
  </si>
  <si>
    <t>RW</t>
  </si>
  <si>
    <t>WW</t>
  </si>
  <si>
    <t>HP</t>
  </si>
  <si>
    <t>WCH</t>
  </si>
  <si>
    <t>(no night because all day)</t>
  </si>
  <si>
    <t>Camera 7</t>
  </si>
  <si>
    <t>Camera 11</t>
  </si>
  <si>
    <t>Camera 23</t>
  </si>
  <si>
    <t>Camera 16</t>
  </si>
  <si>
    <t>Bird visitors (raw total)</t>
  </si>
  <si>
    <t xml:space="preserve">15 days </t>
  </si>
  <si>
    <t>how long monitored</t>
  </si>
  <si>
    <t>mean</t>
  </si>
  <si>
    <t>unidentified</t>
  </si>
  <si>
    <t>am/pm</t>
  </si>
  <si>
    <t>start time</t>
  </si>
  <si>
    <t>finish time</t>
  </si>
  <si>
    <t>time(s)</t>
  </si>
  <si>
    <t>probes</t>
  </si>
  <si>
    <t>species</t>
  </si>
  <si>
    <t>temp</t>
  </si>
  <si>
    <t>notes</t>
  </si>
  <si>
    <t>am</t>
  </si>
  <si>
    <t>pm</t>
  </si>
  <si>
    <t>17-31 gap</t>
  </si>
  <si>
    <t>43-48, 7-17 gaps</t>
  </si>
  <si>
    <t>one image for this visit</t>
  </si>
  <si>
    <t>56-3, 10-22 gaps</t>
  </si>
  <si>
    <t>26-52, also continued from previous?</t>
  </si>
  <si>
    <t>19-40</t>
  </si>
  <si>
    <t>continued from previous?</t>
  </si>
  <si>
    <t>9–14</t>
  </si>
  <si>
    <t>40-03</t>
  </si>
  <si>
    <t>on distant upper flower (possibly a female spinebill instead)</t>
  </si>
  <si>
    <t>there are 2 of them, one on the closer bottom flower, the other on the upper distant flower. This is the entry for the bottom one. Time gap: 41-55</t>
  </si>
  <si>
    <t>entry for the upper flower</t>
  </si>
  <si>
    <t>upper flower, time gap: 22-33</t>
  </si>
  <si>
    <t>upper flower</t>
  </si>
  <si>
    <t>2–4, upper flower</t>
  </si>
  <si>
    <t>hard to see if it is a red or western wattle bird (on upper, distant flower)</t>
  </si>
  <si>
    <t xml:space="preserve">2 in view </t>
  </si>
  <si>
    <t>"There is apparetntly just some variability in the hardware of the cameras (the TIR center??) and can change the angle its taking at slightly."</t>
  </si>
  <si>
    <t>11:42:29</t>
  </si>
  <si>
    <t>cam knocked over until 26 Jul?</t>
  </si>
  <si>
    <t>B</t>
  </si>
  <si>
    <t>GREAT</t>
  </si>
  <si>
    <t>EXCELLENT SERIES</t>
  </si>
  <si>
    <t>lotsacameras I</t>
  </si>
  <si>
    <t>South</t>
  </si>
  <si>
    <t>Newplant</t>
  </si>
  <si>
    <t>Lotsacameras</t>
  </si>
  <si>
    <t>Lotsacameras II</t>
  </si>
  <si>
    <t>West</t>
  </si>
  <si>
    <t>Double pink</t>
  </si>
  <si>
    <t>Double orange</t>
  </si>
  <si>
    <t>Near road</t>
  </si>
  <si>
    <t>Triplet</t>
  </si>
  <si>
    <t>?</t>
  </si>
  <si>
    <t>flashes go off, cant see anything though</t>
  </si>
  <si>
    <t>running away</t>
  </si>
  <si>
    <t>running on branches, no shots of visit to inflorescence</t>
  </si>
  <si>
    <t>nice shot 948</t>
  </si>
  <si>
    <t>nice series</t>
  </si>
  <si>
    <t>on branch</t>
  </si>
  <si>
    <t>entry and exit here</t>
  </si>
  <si>
    <t>great shot first one</t>
  </si>
  <si>
    <t>base of infl behaviour</t>
  </si>
  <si>
    <t>in distance</t>
  </si>
  <si>
    <t>excellent series</t>
  </si>
  <si>
    <t>nice shot on infl</t>
  </si>
  <si>
    <t>running off</t>
  </si>
  <si>
    <t>nice shot</t>
  </si>
  <si>
    <t>in background mostly</t>
  </si>
  <si>
    <t>nice series on infl</t>
  </si>
  <si>
    <t>running off from infl</t>
  </si>
  <si>
    <t>male for 1 shot, can see female flying in the lands in 2nd shot</t>
  </si>
  <si>
    <t>male pops up on brabch cam4 60009</t>
  </si>
  <si>
    <t>34-46</t>
  </si>
  <si>
    <t>08-20</t>
  </si>
  <si>
    <t xml:space="preserve">49-09; </t>
  </si>
  <si>
    <t xml:space="preserve">47-54; </t>
  </si>
  <si>
    <t>great series</t>
  </si>
  <si>
    <t>16-43</t>
  </si>
  <si>
    <t>45-56</t>
  </si>
  <si>
    <t>good long sequence</t>
  </si>
  <si>
    <t>great sequence</t>
  </si>
  <si>
    <t>15.54-16.09; 18-34</t>
  </si>
  <si>
    <t>46.50-47.08</t>
  </si>
  <si>
    <t>straight after previous male!</t>
  </si>
  <si>
    <t>42.59-43.26; 48-57</t>
  </si>
  <si>
    <t>pair in view here</t>
  </si>
  <si>
    <t>pair in view again</t>
  </si>
  <si>
    <t xml:space="preserve">08-19; </t>
  </si>
  <si>
    <t>25-41</t>
  </si>
  <si>
    <t>10-22; 31-57</t>
  </si>
  <si>
    <t>27.46-28.08</t>
  </si>
  <si>
    <t>43-51; 00-31</t>
  </si>
  <si>
    <t>26-35</t>
  </si>
  <si>
    <t>44.55-45.44; 45.53-46.10</t>
  </si>
  <si>
    <t>19-29; 36-51; 59-09</t>
  </si>
  <si>
    <t>40-06</t>
  </si>
  <si>
    <t>45-57</t>
  </si>
  <si>
    <t>56-18; 27-35</t>
  </si>
  <si>
    <t>25-43; 53-04</t>
  </si>
  <si>
    <t>46-03; 20-53</t>
  </si>
  <si>
    <t xml:space="preserve">22-57; </t>
  </si>
  <si>
    <t>19-41</t>
  </si>
  <si>
    <t>23-31</t>
  </si>
  <si>
    <t>28-48</t>
  </si>
  <si>
    <t>00-18</t>
  </si>
  <si>
    <t>01-51</t>
  </si>
  <si>
    <t>28-39</t>
  </si>
  <si>
    <t>40-54</t>
  </si>
  <si>
    <t>29-38; 48-53</t>
  </si>
  <si>
    <t>34-48</t>
  </si>
  <si>
    <t>33-02</t>
  </si>
  <si>
    <t>14-31</t>
  </si>
  <si>
    <t>intersting appearance of brown and spinebill flies off, but brown doesn't go to infl</t>
  </si>
  <si>
    <t>42-05</t>
  </si>
  <si>
    <t>28-44; 52-00</t>
  </si>
  <si>
    <t>49-56</t>
  </si>
  <si>
    <t>3 birds in picture!</t>
  </si>
  <si>
    <t>07-14</t>
  </si>
  <si>
    <t>13-30; 38-43</t>
  </si>
  <si>
    <t>could be same as previous</t>
  </si>
  <si>
    <t>23-55</t>
  </si>
  <si>
    <t>29-41; 49-01</t>
  </si>
  <si>
    <t>47-03; 12-22</t>
  </si>
  <si>
    <t>29-08</t>
  </si>
  <si>
    <t>00-08; 17-30</t>
  </si>
  <si>
    <t>11-22; 08.28-10.16</t>
  </si>
  <si>
    <t>11-34</t>
  </si>
  <si>
    <t>21.39-22.17</t>
  </si>
  <si>
    <t>31.52-32.32</t>
  </si>
  <si>
    <t xml:space="preserve">24.19-24.35; 24.44-25.10; </t>
  </si>
  <si>
    <t>14-23</t>
  </si>
  <si>
    <t>58-14</t>
  </si>
  <si>
    <t>02-16</t>
  </si>
  <si>
    <t>33-57</t>
  </si>
  <si>
    <t xml:space="preserve">42.28-42.50; </t>
  </si>
  <si>
    <t>18.16-18.32; 19.17-19.35; 19.43-20.00</t>
  </si>
  <si>
    <t>24-45; 53-01; 10-17</t>
  </si>
  <si>
    <t>02-11; 21-35</t>
  </si>
  <si>
    <t>17-33</t>
  </si>
  <si>
    <t>27-44</t>
  </si>
  <si>
    <t>12-23</t>
  </si>
  <si>
    <t>21-46</t>
  </si>
  <si>
    <t>58-25</t>
  </si>
  <si>
    <t>11.58-12.38; 12.47-13.20</t>
  </si>
  <si>
    <t>29-43</t>
  </si>
  <si>
    <t>12-25</t>
  </si>
  <si>
    <t>39-03</t>
  </si>
  <si>
    <t>24-57; 05-23</t>
  </si>
  <si>
    <t>note, replaced next frame by female</t>
  </si>
  <si>
    <t>01-17</t>
  </si>
  <si>
    <t xml:space="preserve">10.11-10.44; 10.52-11.02; </t>
  </si>
  <si>
    <t>08-21</t>
  </si>
  <si>
    <t>37-52</t>
  </si>
  <si>
    <t>06-45</t>
  </si>
  <si>
    <t>29-57; 07-17</t>
  </si>
  <si>
    <t xml:space="preserve">34-52; </t>
  </si>
  <si>
    <t>08-15; 06.24-07.05</t>
  </si>
  <si>
    <t>52-10; 21-43; 6.52-7.44</t>
  </si>
  <si>
    <t>27-01</t>
  </si>
  <si>
    <t xml:space="preserve">16.04-16.19; 27-35; </t>
  </si>
  <si>
    <t>39-51</t>
  </si>
  <si>
    <t>56-26</t>
  </si>
  <si>
    <t>40-02</t>
  </si>
  <si>
    <t>46-09</t>
  </si>
  <si>
    <t>36-02</t>
  </si>
  <si>
    <t>clearly into older flowers</t>
  </si>
  <si>
    <t xml:space="preserve">49-02; 13-00; </t>
  </si>
  <si>
    <t>13-39</t>
  </si>
  <si>
    <t>03-41</t>
  </si>
  <si>
    <t>41-51</t>
  </si>
  <si>
    <t>bird visit 12 minutes after honeypossum!</t>
  </si>
  <si>
    <t>20-33; 41-51</t>
  </si>
  <si>
    <t>03-47</t>
  </si>
  <si>
    <t>every probe here into old flowers</t>
  </si>
  <si>
    <t>11-36</t>
  </si>
  <si>
    <t>31.17-32.12</t>
  </si>
  <si>
    <t>00-22</t>
  </si>
  <si>
    <t>8.02.35</t>
  </si>
  <si>
    <t>9.24.03</t>
  </si>
  <si>
    <t>11.16.42</t>
  </si>
  <si>
    <t>4:27:27</t>
  </si>
  <si>
    <t>4.27.51</t>
  </si>
  <si>
    <t>4.55.19</t>
  </si>
  <si>
    <t>10:05:45</t>
  </si>
  <si>
    <t>10.05.53</t>
  </si>
  <si>
    <t>8.53.40</t>
  </si>
  <si>
    <t>9.06.58</t>
  </si>
  <si>
    <t>9.26.36</t>
  </si>
  <si>
    <t>9.31.44</t>
  </si>
  <si>
    <t>9.32.14</t>
  </si>
  <si>
    <t>9.39.39</t>
  </si>
  <si>
    <t>9.42.02</t>
  </si>
  <si>
    <t>9.50.28</t>
  </si>
  <si>
    <t>9.56.37</t>
  </si>
  <si>
    <t>10.02.08</t>
  </si>
  <si>
    <t>10.05.59</t>
  </si>
  <si>
    <t>10.19.43</t>
  </si>
  <si>
    <t>10.25.32</t>
  </si>
  <si>
    <t>3.11.50</t>
  </si>
  <si>
    <t>1.18.28</t>
  </si>
  <si>
    <t>4.08.52</t>
  </si>
  <si>
    <t>4.33.25</t>
  </si>
  <si>
    <t>9.46.49</t>
  </si>
  <si>
    <t>9:30:52</t>
  </si>
  <si>
    <t>9.30.57</t>
  </si>
  <si>
    <t>12.02.33</t>
  </si>
  <si>
    <t>12.03.38</t>
  </si>
  <si>
    <t>2.52.27</t>
  </si>
  <si>
    <t>7.27.26</t>
  </si>
  <si>
    <t>8.00.33</t>
  </si>
  <si>
    <t>12.02.40</t>
  </si>
  <si>
    <t>4:56:51</t>
  </si>
  <si>
    <t>4.56.57</t>
  </si>
  <si>
    <t>4:58:30</t>
  </si>
  <si>
    <t>4.58.56</t>
  </si>
  <si>
    <t>7:20:40</t>
  </si>
  <si>
    <t>7.20.47</t>
  </si>
  <si>
    <t>8:19:30</t>
  </si>
  <si>
    <t>8.19.40</t>
  </si>
  <si>
    <t>8:42:44</t>
  </si>
  <si>
    <t>8.42.49</t>
  </si>
  <si>
    <t>9:07:22</t>
  </si>
  <si>
    <t>9.07.32</t>
  </si>
  <si>
    <t>9:27:40</t>
  </si>
  <si>
    <t>9.27.51</t>
  </si>
  <si>
    <t>9:41:58</t>
  </si>
  <si>
    <t>9.42.08</t>
  </si>
  <si>
    <t>10:17:53</t>
  </si>
  <si>
    <t>10.18.04</t>
  </si>
  <si>
    <t>11:18:59</t>
  </si>
  <si>
    <t>11.19.47</t>
  </si>
  <si>
    <t>7.04.18</t>
  </si>
  <si>
    <t>7.08.37</t>
  </si>
  <si>
    <t>8.30.20</t>
  </si>
  <si>
    <t>11.46.41</t>
  </si>
  <si>
    <t>12.00.00</t>
  </si>
  <si>
    <t>4.49.48</t>
  </si>
  <si>
    <t>7:28:43</t>
  </si>
  <si>
    <t>7.28.57</t>
  </si>
  <si>
    <t>11:47:20</t>
  </si>
  <si>
    <t>11.47.31</t>
  </si>
  <si>
    <t>7.21.19</t>
  </si>
  <si>
    <t>1.02.39</t>
  </si>
  <si>
    <t>7:54:07</t>
  </si>
  <si>
    <t>7.54.22</t>
  </si>
  <si>
    <t>9:41:52</t>
  </si>
  <si>
    <t>9.42.45</t>
  </si>
  <si>
    <t>12.28.17</t>
  </si>
  <si>
    <t>1.08.30</t>
  </si>
  <si>
    <t>1.09.10</t>
  </si>
  <si>
    <t>1.30.13</t>
  </si>
  <si>
    <t>1.54.46</t>
  </si>
  <si>
    <t>2.01.04</t>
  </si>
  <si>
    <t>2:51:27</t>
  </si>
  <si>
    <t>3:12:37</t>
  </si>
  <si>
    <t>5.16.52</t>
  </si>
  <si>
    <t>7.10.34</t>
  </si>
  <si>
    <t>5:54:39</t>
  </si>
  <si>
    <t>5:54:44</t>
  </si>
  <si>
    <t>9:35:20</t>
  </si>
  <si>
    <t>9.36.36</t>
  </si>
  <si>
    <t>9:50:25</t>
  </si>
  <si>
    <t>9.50.57</t>
  </si>
  <si>
    <t>9:59:29</t>
  </si>
  <si>
    <t>9:59:41</t>
  </si>
  <si>
    <t>10:13:44</t>
  </si>
  <si>
    <t>10.14.23</t>
  </si>
  <si>
    <t>10:20:07</t>
  </si>
  <si>
    <t>10.20.17</t>
  </si>
  <si>
    <t>10:53:52</t>
  </si>
  <si>
    <t>10.54.02</t>
  </si>
  <si>
    <t>11:38:52</t>
  </si>
  <si>
    <t>11.39.01</t>
  </si>
  <si>
    <t>11:58:05</t>
  </si>
  <si>
    <t>11:58:13</t>
  </si>
  <si>
    <t>12:09:10</t>
  </si>
  <si>
    <t>12:29:51</t>
  </si>
  <si>
    <t>12:36:43</t>
  </si>
  <si>
    <t>12:53:34</t>
  </si>
  <si>
    <t>1:27:56</t>
  </si>
  <si>
    <t>2:16:41</t>
  </si>
  <si>
    <t>2:52:10</t>
  </si>
  <si>
    <t>2:54:59</t>
  </si>
  <si>
    <t>2:56:27</t>
  </si>
  <si>
    <t>3:05:46</t>
  </si>
  <si>
    <t>3:29:46</t>
  </si>
  <si>
    <t>3:32:48</t>
  </si>
  <si>
    <t>3:47:58</t>
  </si>
  <si>
    <t>3:49:50</t>
  </si>
  <si>
    <t>4:31:02</t>
  </si>
  <si>
    <t>4:37:54</t>
  </si>
  <si>
    <t>4:42:09</t>
  </si>
  <si>
    <t>5:06:53</t>
  </si>
  <si>
    <t>5:33:56</t>
  </si>
  <si>
    <t>0.5</t>
  </si>
  <si>
    <t>7:32:13</t>
  </si>
  <si>
    <t>8:58:31</t>
  </si>
  <si>
    <t>8:59:28</t>
  </si>
  <si>
    <t>9:05:22</t>
  </si>
  <si>
    <t>9:05:28</t>
  </si>
  <si>
    <t>9:42:33</t>
  </si>
  <si>
    <t>9:42:40</t>
  </si>
  <si>
    <t>10:20:08</t>
  </si>
  <si>
    <t>10:20:16</t>
  </si>
  <si>
    <t>10:32:38</t>
  </si>
  <si>
    <t>10:33:15</t>
  </si>
  <si>
    <t>10:48:36</t>
  </si>
  <si>
    <t>10:48:56</t>
  </si>
  <si>
    <t>10:54:04</t>
  </si>
  <si>
    <t>10:54:12</t>
  </si>
  <si>
    <t>11:23:48</t>
  </si>
  <si>
    <t>11:23:56</t>
  </si>
  <si>
    <t>11:25:22</t>
  </si>
  <si>
    <t>11:26:07</t>
  </si>
  <si>
    <t>12:02:47</t>
  </si>
  <si>
    <t>12:35:22</t>
  </si>
  <si>
    <t>12:44:39</t>
  </si>
  <si>
    <t>1:00:05</t>
  </si>
  <si>
    <t>1:16:32</t>
  </si>
  <si>
    <t>1:24:56</t>
  </si>
  <si>
    <t>1:53:44</t>
  </si>
  <si>
    <t>2:55:17</t>
  </si>
  <si>
    <t>3:00:05</t>
  </si>
  <si>
    <t>3:02:27</t>
  </si>
  <si>
    <t>4:00:42</t>
  </si>
  <si>
    <t>4:56:34</t>
  </si>
  <si>
    <t>5:33:16</t>
  </si>
  <si>
    <t>7:07:15</t>
  </si>
  <si>
    <t>7:07:21</t>
  </si>
  <si>
    <t>8:10:07</t>
  </si>
  <si>
    <t>8:11:18</t>
  </si>
  <si>
    <t>9:07:10</t>
  </si>
  <si>
    <t>9:07:45</t>
  </si>
  <si>
    <t>9:18:07</t>
  </si>
  <si>
    <t>9:18:44</t>
  </si>
  <si>
    <t>9:37:37</t>
  </si>
  <si>
    <t>9:37:45</t>
  </si>
  <si>
    <t>9:52:27</t>
  </si>
  <si>
    <t>9:52:44</t>
  </si>
  <si>
    <t>10:01:48</t>
  </si>
  <si>
    <t>10:15:20</t>
  </si>
  <si>
    <t>10:15:28</t>
  </si>
  <si>
    <t>10:22:42</t>
  </si>
  <si>
    <t>10:23:03</t>
  </si>
  <si>
    <t>10:31:45</t>
  </si>
  <si>
    <t>10:31:57</t>
  </si>
  <si>
    <t>10:39:37</t>
  </si>
  <si>
    <t>10:39:47</t>
  </si>
  <si>
    <t>11:01:26</t>
  </si>
  <si>
    <t>11:02:32</t>
  </si>
  <si>
    <t>11:23:53</t>
  </si>
  <si>
    <t>11:24:01</t>
  </si>
  <si>
    <t>11:44:15</t>
  </si>
  <si>
    <t>11:45:17</t>
  </si>
  <si>
    <t>12:01:35</t>
  </si>
  <si>
    <t>12:13:17</t>
  </si>
  <si>
    <t>12:22:49</t>
  </si>
  <si>
    <t>12:24:45</t>
  </si>
  <si>
    <t>12:34:22</t>
  </si>
  <si>
    <t>12:44:04</t>
  </si>
  <si>
    <t>1:00:41</t>
  </si>
  <si>
    <t>1:07:06</t>
  </si>
  <si>
    <t>1:20:25</t>
  </si>
  <si>
    <t>1:27:19</t>
  </si>
  <si>
    <t>1:40:06</t>
  </si>
  <si>
    <t>1:55:14</t>
  </si>
  <si>
    <t>2:07:12</t>
  </si>
  <si>
    <t>2:21:56</t>
  </si>
  <si>
    <t>2:29:46</t>
  </si>
  <si>
    <t>0</t>
  </si>
  <si>
    <t>2:40:03</t>
  </si>
  <si>
    <t>2:46:04</t>
  </si>
  <si>
    <t>2:46:24</t>
  </si>
  <si>
    <t>2:49:36</t>
  </si>
  <si>
    <t>2:55:20</t>
  </si>
  <si>
    <t>3:00:27</t>
  </si>
  <si>
    <t>3:07:25</t>
  </si>
  <si>
    <t>3:12:41</t>
  </si>
  <si>
    <t>3:21:58</t>
  </si>
  <si>
    <t>3:25:26</t>
  </si>
  <si>
    <t>3:35:04</t>
  </si>
  <si>
    <t>3:33:13</t>
  </si>
  <si>
    <t>3:47:06</t>
  </si>
  <si>
    <t>3:49:52</t>
  </si>
  <si>
    <t>3:54:04</t>
  </si>
  <si>
    <t>4:04:47</t>
  </si>
  <si>
    <t>4:21:29</t>
  </si>
  <si>
    <t>4:37:02</t>
  </si>
  <si>
    <t>4:41:43</t>
  </si>
  <si>
    <t>5:01:28</t>
  </si>
  <si>
    <t>8:58:16</t>
  </si>
  <si>
    <t>8:59:08</t>
  </si>
  <si>
    <t>9.08.50</t>
  </si>
  <si>
    <t>9.10.55</t>
  </si>
  <si>
    <t>9:17:34</t>
  </si>
  <si>
    <t>9:17:41</t>
  </si>
  <si>
    <t>9:30:32</t>
  </si>
  <si>
    <t>9:30:33</t>
  </si>
  <si>
    <t>9.39.45</t>
  </si>
  <si>
    <t>9:57:20</t>
  </si>
  <si>
    <t>9:57:29</t>
  </si>
  <si>
    <t>10:08:52</t>
  </si>
  <si>
    <t>10:09:24</t>
  </si>
  <si>
    <t>10.19.27</t>
  </si>
  <si>
    <t>10:27:12</t>
  </si>
  <si>
    <t>10:27:25</t>
  </si>
  <si>
    <t>2.36.22</t>
  </si>
  <si>
    <t>5.10.07</t>
  </si>
  <si>
    <t>5.49.37</t>
  </si>
  <si>
    <t>6.30.51</t>
  </si>
  <si>
    <t>5.57.51</t>
  </si>
  <si>
    <t>3.04.48</t>
  </si>
  <si>
    <t>5.43.34</t>
  </si>
  <si>
    <t>7.32.08</t>
  </si>
  <si>
    <t>11:30:50</t>
  </si>
  <si>
    <t>11:30:54</t>
  </si>
  <si>
    <t>11:41:01</t>
  </si>
  <si>
    <t>11:41:09</t>
  </si>
  <si>
    <t>11:49:24</t>
  </si>
  <si>
    <t>11:49:57</t>
  </si>
  <si>
    <t>12:21:31</t>
  </si>
  <si>
    <t>12:30:29</t>
  </si>
  <si>
    <t>12:37:41</t>
  </si>
  <si>
    <t>1:09:31</t>
  </si>
  <si>
    <t>2:32:51</t>
  </si>
  <si>
    <t>2:56:24</t>
  </si>
  <si>
    <t>7.07.37</t>
  </si>
  <si>
    <t>7.08.06</t>
  </si>
  <si>
    <t>3.38.26</t>
  </si>
  <si>
    <t>8:12:13</t>
  </si>
  <si>
    <t>8:12:19</t>
  </si>
  <si>
    <t>8.25.33</t>
  </si>
  <si>
    <t>7.53.31</t>
  </si>
  <si>
    <t>12.41.48</t>
  </si>
  <si>
    <t>12.42.34</t>
  </si>
  <si>
    <t>5.23.53</t>
  </si>
  <si>
    <t>9.46.31</t>
  </si>
  <si>
    <t>9.50.17</t>
  </si>
  <si>
    <t>1.40.55</t>
  </si>
  <si>
    <t>12:39:27</t>
  </si>
  <si>
    <t>4:13:15</t>
  </si>
  <si>
    <t>4:16:38</t>
  </si>
  <si>
    <t>4:39:35</t>
  </si>
  <si>
    <t>5:33:35</t>
  </si>
  <si>
    <t>7.03.02</t>
  </si>
  <si>
    <t>12.43.20</t>
  </si>
  <si>
    <t>2.56.42</t>
  </si>
  <si>
    <t>4.13.12</t>
  </si>
  <si>
    <t>5.20.44</t>
  </si>
  <si>
    <t>6:26:13</t>
  </si>
  <si>
    <t>6:26:20</t>
  </si>
  <si>
    <t>7.00.02</t>
  </si>
  <si>
    <t>7.00.50</t>
  </si>
  <si>
    <t>7.27.59</t>
  </si>
  <si>
    <t>7:50:32</t>
  </si>
  <si>
    <t>7:50:39</t>
  </si>
  <si>
    <t>10:01:29</t>
  </si>
  <si>
    <t>10:03:14</t>
  </si>
  <si>
    <t>10:03:21</t>
  </si>
  <si>
    <t>10:13:15</t>
  </si>
  <si>
    <t>10:13:35</t>
  </si>
  <si>
    <t>10:27:35</t>
  </si>
  <si>
    <t>10:28:06</t>
  </si>
  <si>
    <t>10:46:19</t>
  </si>
  <si>
    <t>10:46:33</t>
  </si>
  <si>
    <t>11:26:19</t>
  </si>
  <si>
    <t>11:26:27</t>
  </si>
  <si>
    <t>11:52:55</t>
  </si>
  <si>
    <t>11:53:03</t>
  </si>
  <si>
    <t>12:22:42</t>
  </si>
  <si>
    <t>1:58:27</t>
  </si>
  <si>
    <t>7.15.10</t>
  </si>
  <si>
    <t>7:52:05</t>
  </si>
  <si>
    <t>5:19:18</t>
  </si>
  <si>
    <t>6.44.01</t>
  </si>
  <si>
    <t>7.10.08</t>
  </si>
  <si>
    <t>8.00.14</t>
  </si>
  <si>
    <t>6:30:28</t>
  </si>
  <si>
    <t>6:30:41</t>
  </si>
  <si>
    <t>7:43:21</t>
  </si>
  <si>
    <t>8:31:00</t>
  </si>
  <si>
    <t>8:31:07</t>
  </si>
  <si>
    <t>9:25:57</t>
  </si>
  <si>
    <t>9:26:22</t>
  </si>
  <si>
    <t>9:59:00</t>
  </si>
  <si>
    <t>9:59:08</t>
  </si>
  <si>
    <t>10:12:45</t>
  </si>
  <si>
    <t>10:12:15</t>
  </si>
  <si>
    <t>10:37:05</t>
  </si>
  <si>
    <t>10:37:13</t>
  </si>
  <si>
    <t>10:51:24</t>
  </si>
  <si>
    <t>10:51:29</t>
  </si>
  <si>
    <t>11:09:34</t>
  </si>
  <si>
    <t>11:10:20</t>
  </si>
  <si>
    <t>11:25:10</t>
  </si>
  <si>
    <t>11:25:18</t>
  </si>
  <si>
    <t>11:26:18</t>
  </si>
  <si>
    <t>11:26:37</t>
  </si>
  <si>
    <t>11:53:23</t>
  </si>
  <si>
    <t>11:54:05</t>
  </si>
  <si>
    <t>12:18:03</t>
  </si>
  <si>
    <t>12:32:37</t>
  </si>
  <si>
    <t>12:50:39</t>
  </si>
  <si>
    <t>12:58:51</t>
  </si>
  <si>
    <t>1:16:19</t>
  </si>
  <si>
    <t>1:30:18</t>
  </si>
  <si>
    <t>1:40:37</t>
  </si>
  <si>
    <t>1:41:05</t>
  </si>
  <si>
    <t>1:49:48</t>
  </si>
  <si>
    <t>1:58:03</t>
  </si>
  <si>
    <t>2:09:47</t>
  </si>
  <si>
    <t>2:19:59</t>
  </si>
  <si>
    <t>4:02:28</t>
  </si>
  <si>
    <t>4:37:56</t>
  </si>
  <si>
    <t>4:57:24</t>
  </si>
  <si>
    <t>5:45:22</t>
  </si>
  <si>
    <t>5:50:05</t>
  </si>
  <si>
    <t>8:04:24</t>
  </si>
  <si>
    <t>8:04:30</t>
  </si>
  <si>
    <t>9:58:34</t>
  </si>
  <si>
    <t>9:59:14</t>
  </si>
  <si>
    <t>10:11:08</t>
  </si>
  <si>
    <t>10:11:16</t>
  </si>
  <si>
    <t>10:14:05</t>
  </si>
  <si>
    <t>10:14:13</t>
  </si>
  <si>
    <t>10:44:53</t>
  </si>
  <si>
    <t>10:45:07</t>
  </si>
  <si>
    <t>11:07:49</t>
  </si>
  <si>
    <t>11:07:54</t>
  </si>
  <si>
    <t>10.59.24</t>
  </si>
  <si>
    <t>11.00.21</t>
  </si>
  <si>
    <t>7.52.30</t>
  </si>
  <si>
    <t>7.53.24</t>
  </si>
  <si>
    <t>7.31.00</t>
  </si>
  <si>
    <t>7.47.53</t>
  </si>
  <si>
    <t>7.48.48</t>
  </si>
  <si>
    <t>11.22.19</t>
  </si>
  <si>
    <t>11.23.11</t>
  </si>
  <si>
    <t>7.21.24</t>
  </si>
  <si>
    <t>7.22.17</t>
  </si>
  <si>
    <t>4.22.43</t>
  </si>
  <si>
    <t>4.23.34</t>
  </si>
  <si>
    <t>11.11.28</t>
  </si>
  <si>
    <t>11.12.21</t>
  </si>
  <si>
    <t>4.24.59</t>
  </si>
  <si>
    <t>7.54.45</t>
  </si>
  <si>
    <t>7.55.38</t>
  </si>
  <si>
    <t>11.55.29</t>
  </si>
  <si>
    <t>9.18.10</t>
  </si>
  <si>
    <t>9.19.02</t>
  </si>
  <si>
    <t>7.15.24</t>
  </si>
  <si>
    <t>11.05.42</t>
  </si>
  <si>
    <t>11.06.35</t>
  </si>
  <si>
    <t>8.21.23</t>
  </si>
  <si>
    <t>8.22.15</t>
  </si>
  <si>
    <t>9.03.17</t>
  </si>
  <si>
    <t>9.04.09</t>
  </si>
  <si>
    <t>2.15.04</t>
  </si>
  <si>
    <t>7.52.49</t>
  </si>
  <si>
    <t>10.03.22</t>
  </si>
  <si>
    <t>12.42.27</t>
  </si>
  <si>
    <t>10.30.55</t>
  </si>
  <si>
    <t>11.19.20</t>
  </si>
  <si>
    <t>7.55.55</t>
  </si>
  <si>
    <t>7.56.48</t>
  </si>
  <si>
    <t>8.38.13</t>
  </si>
  <si>
    <t>8.38.31</t>
  </si>
  <si>
    <t>1.05.01</t>
  </si>
  <si>
    <t>4.55.27</t>
  </si>
  <si>
    <t>6.23.50</t>
  </si>
  <si>
    <t>8.19.05</t>
  </si>
  <si>
    <t>10.47.9</t>
  </si>
  <si>
    <t>12.53.46</t>
  </si>
  <si>
    <t>1.47.45</t>
  </si>
  <si>
    <t>3.33.29</t>
  </si>
  <si>
    <t>4.36.54</t>
  </si>
  <si>
    <t>6.48.03</t>
  </si>
  <si>
    <t>7.53.58</t>
  </si>
  <si>
    <t>7.54.06</t>
  </si>
  <si>
    <t>8.09.57</t>
  </si>
  <si>
    <t>9.35.37</t>
  </si>
  <si>
    <t>10.05.52</t>
  </si>
  <si>
    <t>12.14.34</t>
  </si>
  <si>
    <t>12.33.49</t>
  </si>
  <si>
    <t>1.27.14</t>
  </si>
  <si>
    <t>2.08.26</t>
  </si>
  <si>
    <t>2.09.42</t>
  </si>
  <si>
    <t>2.51.33</t>
  </si>
  <si>
    <t>3.33.48</t>
  </si>
  <si>
    <t>4.33.36</t>
  </si>
  <si>
    <t>5.40.05</t>
  </si>
  <si>
    <t>6.45.55</t>
  </si>
  <si>
    <t>6.53.58</t>
  </si>
  <si>
    <t>6.54.59</t>
  </si>
  <si>
    <t>7.57.55</t>
  </si>
  <si>
    <t>7.59.04</t>
  </si>
  <si>
    <t>8.01.31</t>
  </si>
  <si>
    <t>8.22.59</t>
  </si>
  <si>
    <t>10.05.46</t>
  </si>
  <si>
    <t>10.45.21</t>
  </si>
  <si>
    <t>10.45.25</t>
  </si>
  <si>
    <t>10.46.42</t>
  </si>
  <si>
    <t>11.09.36</t>
  </si>
  <si>
    <t>1.19.15</t>
  </si>
  <si>
    <t>1.19.55</t>
  </si>
  <si>
    <t>2.03.26</t>
  </si>
  <si>
    <t>2.23.24</t>
  </si>
  <si>
    <t>3.20.42</t>
  </si>
  <si>
    <t>3.21.17</t>
  </si>
  <si>
    <t>3.41.30</t>
  </si>
  <si>
    <t>3.41.39</t>
  </si>
  <si>
    <t>4.24.55</t>
  </si>
  <si>
    <t>4.45.54</t>
  </si>
  <si>
    <t>5.14.04</t>
  </si>
  <si>
    <t>5.37.25</t>
  </si>
  <si>
    <t>6.05.50</t>
  </si>
  <si>
    <t>6.05.52</t>
  </si>
  <si>
    <t>6.06.43</t>
  </si>
  <si>
    <t>6.07.30</t>
  </si>
  <si>
    <t>7.33.30</t>
  </si>
  <si>
    <t>7.34.44</t>
  </si>
  <si>
    <t>9.16.49</t>
  </si>
  <si>
    <t>10.07.08</t>
  </si>
  <si>
    <t>10.07.48</t>
  </si>
  <si>
    <t>10.08.34</t>
  </si>
  <si>
    <t>11.34.17</t>
  </si>
  <si>
    <t>11.48.58</t>
  </si>
  <si>
    <t>1.14.14</t>
  </si>
  <si>
    <t>2.58.19</t>
  </si>
  <si>
    <t>6.03.29</t>
  </si>
  <si>
    <t>6.54.10</t>
  </si>
  <si>
    <t>6.53.10</t>
  </si>
  <si>
    <t>6.55.59</t>
  </si>
  <si>
    <t>7.07.44</t>
  </si>
  <si>
    <t>9.21.16</t>
  </si>
  <si>
    <t>9.22.09</t>
  </si>
  <si>
    <t>9.37.07</t>
  </si>
  <si>
    <t>9.38.36</t>
  </si>
  <si>
    <t>11.21.56</t>
  </si>
  <si>
    <t>11.44.29</t>
  </si>
  <si>
    <t>4.26.14</t>
  </si>
  <si>
    <t>4.26.59</t>
  </si>
  <si>
    <t>4.34.09</t>
  </si>
  <si>
    <t>4.35.45</t>
  </si>
  <si>
    <t>4.35.53</t>
  </si>
  <si>
    <t>5.07.32</t>
  </si>
  <si>
    <t>6.54.15</t>
  </si>
  <si>
    <t>6.55.18</t>
  </si>
  <si>
    <t>7.10.15</t>
  </si>
  <si>
    <t>7.11.51</t>
  </si>
  <si>
    <t>7.13.56</t>
  </si>
  <si>
    <t>8.03.09</t>
  </si>
  <si>
    <t>9.01.00</t>
  </si>
  <si>
    <t>9.02.08</t>
  </si>
  <si>
    <t>9.12.17</t>
  </si>
  <si>
    <t>9.45.29</t>
  </si>
  <si>
    <t>10.44.57</t>
  </si>
  <si>
    <t>10.47.36</t>
  </si>
  <si>
    <t>11.59.23</t>
  </si>
  <si>
    <t>12.15.09</t>
  </si>
  <si>
    <t>1.15.37</t>
  </si>
  <si>
    <t>1.50.33</t>
  </si>
  <si>
    <t>1.51.37</t>
  </si>
  <si>
    <t>1.52.00</t>
  </si>
  <si>
    <t>2.43.48</t>
  </si>
  <si>
    <t>3.49.06</t>
  </si>
  <si>
    <t>3.49.34</t>
  </si>
  <si>
    <t>4.18.31</t>
  </si>
  <si>
    <t>5.56.18</t>
  </si>
  <si>
    <t>6.03.52</t>
  </si>
  <si>
    <t>6.08.29</t>
  </si>
  <si>
    <t>5.55.38</t>
  </si>
  <si>
    <t>5.59.42</t>
  </si>
  <si>
    <t>6.06.20</t>
  </si>
  <si>
    <t>6.07.24</t>
  </si>
  <si>
    <t>7.20.41</t>
  </si>
  <si>
    <t>7.21.32</t>
  </si>
  <si>
    <t>7.57.18</t>
  </si>
  <si>
    <t>7.57.43</t>
  </si>
  <si>
    <t>8.37.29</t>
  </si>
  <si>
    <t>8.57.47</t>
  </si>
  <si>
    <t>9.41.09</t>
  </si>
  <si>
    <t>10.17.39</t>
  </si>
  <si>
    <t>10.44.46</t>
  </si>
  <si>
    <t>11.17.23</t>
  </si>
  <si>
    <t>12.44.23</t>
  </si>
  <si>
    <t>6.00.50</t>
  </si>
  <si>
    <t>6.09.12</t>
  </si>
  <si>
    <t>5.55.24</t>
  </si>
  <si>
    <t>5.58.36</t>
  </si>
  <si>
    <t>6.04.31</t>
  </si>
  <si>
    <t>6.14.32</t>
  </si>
  <si>
    <t>6.15.57</t>
  </si>
  <si>
    <t>7.07.46</t>
  </si>
  <si>
    <t>8.17.31</t>
  </si>
  <si>
    <t>8.44.02</t>
  </si>
  <si>
    <t>9.07.03</t>
  </si>
  <si>
    <t>10.10.51</t>
  </si>
  <si>
    <t>10.37.37</t>
  </si>
  <si>
    <t>11.29.47</t>
  </si>
  <si>
    <t>12.15.22</t>
  </si>
  <si>
    <t>12.16.03</t>
  </si>
  <si>
    <t>12.45.27</t>
  </si>
  <si>
    <t>1.18.40</t>
  </si>
  <si>
    <t>2.47.13</t>
  </si>
  <si>
    <t>2.48.25</t>
  </si>
  <si>
    <t>3.45.37</t>
  </si>
  <si>
    <t>5.16.21</t>
  </si>
  <si>
    <t>5.31.50</t>
  </si>
  <si>
    <t>5.30.55</t>
  </si>
  <si>
    <t>6.07.59</t>
  </si>
  <si>
    <t>5.56.50</t>
  </si>
  <si>
    <t>5.58.18</t>
  </si>
  <si>
    <t>6.03.38</t>
  </si>
  <si>
    <t>6.04.45</t>
  </si>
  <si>
    <t>6.35.25</t>
  </si>
  <si>
    <t>7.54.24</t>
  </si>
  <si>
    <t>7.55.20</t>
  </si>
  <si>
    <t>9.01.48</t>
  </si>
  <si>
    <t>11.41.48</t>
  </si>
  <si>
    <t>12.36.25</t>
  </si>
  <si>
    <t>12.56.04</t>
  </si>
  <si>
    <t>2.09.49</t>
  </si>
  <si>
    <t>3.18.38</t>
  </si>
  <si>
    <t>4.27.24</t>
  </si>
  <si>
    <t>5.07.00</t>
  </si>
  <si>
    <t>5.47.27</t>
  </si>
  <si>
    <t>5.52.26</t>
  </si>
  <si>
    <t>5.53.44</t>
  </si>
  <si>
    <t>5.59.51</t>
  </si>
  <si>
    <t>6.15.46</t>
  </si>
  <si>
    <t>6.56.54</t>
  </si>
  <si>
    <t>7.09.28</t>
  </si>
  <si>
    <t>7.51.29</t>
  </si>
  <si>
    <t>8.23.10</t>
  </si>
  <si>
    <t>9.00.18</t>
  </si>
  <si>
    <t>9.54.21</t>
  </si>
  <si>
    <t>11.21.30</t>
  </si>
  <si>
    <t>5.48.51</t>
  </si>
  <si>
    <t>6.52.09</t>
  </si>
  <si>
    <t>7.46.38</t>
  </si>
  <si>
    <t>5.52.31</t>
  </si>
  <si>
    <t>6.17.40</t>
  </si>
  <si>
    <t>5.49.56</t>
  </si>
  <si>
    <t>5.50.16</t>
  </si>
  <si>
    <t>5.56.40</t>
  </si>
  <si>
    <t>5.57.00</t>
  </si>
  <si>
    <t>5.58.01</t>
  </si>
  <si>
    <t>5.58.39</t>
  </si>
  <si>
    <t>6.15.09</t>
  </si>
  <si>
    <t>6.15.44</t>
  </si>
  <si>
    <t>6.18.55</t>
  </si>
  <si>
    <t>6.19.50</t>
  </si>
  <si>
    <t>6.20.30</t>
  </si>
  <si>
    <t>6.53.12</t>
  </si>
  <si>
    <t>6.54.06</t>
  </si>
  <si>
    <t>7.34.32</t>
  </si>
  <si>
    <t>7.39.53</t>
  </si>
  <si>
    <t>8.50.20</t>
  </si>
  <si>
    <t>9.05.39</t>
  </si>
  <si>
    <t>9.09.48</t>
  </si>
  <si>
    <t>9.55.57</t>
  </si>
  <si>
    <t>11.21.40</t>
  </si>
  <si>
    <t>12.04.15</t>
  </si>
  <si>
    <t>12.11.19</t>
  </si>
  <si>
    <t>12.31.53</t>
  </si>
  <si>
    <t>12.32.55</t>
  </si>
  <si>
    <t>12.47.40</t>
  </si>
  <si>
    <t>1.53.41</t>
  </si>
  <si>
    <t>3.04.45</t>
  </si>
  <si>
    <t>5.25.36</t>
  </si>
  <si>
    <t>5.57.30</t>
  </si>
  <si>
    <t>6.15.04</t>
  </si>
  <si>
    <t>6.16.00</t>
  </si>
  <si>
    <t>7.10.39</t>
  </si>
  <si>
    <t>7.59.24</t>
  </si>
  <si>
    <t>8.31.06</t>
  </si>
  <si>
    <t>9.11.46</t>
  </si>
  <si>
    <t>9.20.44</t>
  </si>
  <si>
    <t>9.43.47</t>
  </si>
  <si>
    <t>7.51.33</t>
  </si>
  <si>
    <t>7.57.31</t>
  </si>
  <si>
    <t>7.59.27</t>
  </si>
  <si>
    <t>8.04.12</t>
  </si>
  <si>
    <t>8.06.29</t>
  </si>
  <si>
    <t>5.51.12</t>
  </si>
  <si>
    <t>5.51.42</t>
  </si>
  <si>
    <t>5.54.11</t>
  </si>
  <si>
    <t>7.05.42</t>
  </si>
  <si>
    <t>10.54.55</t>
  </si>
  <si>
    <t>8.54.54</t>
  </si>
  <si>
    <t>3.54.30</t>
  </si>
  <si>
    <t>6.58.57</t>
  </si>
  <si>
    <t>12.19.12</t>
  </si>
  <si>
    <t>12.57.06</t>
  </si>
  <si>
    <t>1.40.16</t>
  </si>
  <si>
    <t>2.18.19</t>
  </si>
  <si>
    <t>2.19.13</t>
  </si>
  <si>
    <t>2.32.03</t>
  </si>
  <si>
    <t>3.00.38</t>
  </si>
  <si>
    <t>4.24.51</t>
  </si>
  <si>
    <t>4.27.02</t>
  </si>
  <si>
    <t>5.29.49</t>
  </si>
  <si>
    <t>6.12.36</t>
  </si>
  <si>
    <t>10.17.20</t>
  </si>
  <si>
    <t>11.01.37</t>
  </si>
  <si>
    <t>3.52.23</t>
  </si>
  <si>
    <t>5.47.59</t>
  </si>
  <si>
    <t>6.15.55</t>
  </si>
  <si>
    <t>7.34.56</t>
  </si>
  <si>
    <t>8.29.33</t>
  </si>
  <si>
    <t>8.36.38</t>
  </si>
  <si>
    <t>9.09.24</t>
  </si>
  <si>
    <t>9.09.32</t>
  </si>
  <si>
    <t>9.28.57</t>
  </si>
  <si>
    <t>9.29.31</t>
  </si>
  <si>
    <t>10.05.05</t>
  </si>
  <si>
    <t>11.46.28</t>
  </si>
  <si>
    <t>3.14.55</t>
  </si>
  <si>
    <t>9.05.56</t>
  </si>
  <si>
    <t>12.39.40</t>
  </si>
  <si>
    <t>12.40.33</t>
  </si>
  <si>
    <t>12.41.28</t>
  </si>
  <si>
    <t>5.30.33</t>
  </si>
  <si>
    <t>5.59.30</t>
  </si>
  <si>
    <t>6.04.05</t>
  </si>
  <si>
    <t>6.06.11</t>
  </si>
  <si>
    <t>7.30.25</t>
  </si>
  <si>
    <t>7.30.15</t>
  </si>
  <si>
    <t>8.24.58</t>
  </si>
  <si>
    <t>8.50.49</t>
  </si>
  <si>
    <t>9.32.00</t>
  </si>
  <si>
    <t>9.32.48</t>
  </si>
  <si>
    <t>3.01.35</t>
  </si>
  <si>
    <t>4.19.51</t>
  </si>
  <si>
    <t>4.20.36</t>
  </si>
  <si>
    <t>6.11.03</t>
  </si>
  <si>
    <t>7.14.41</t>
  </si>
  <si>
    <t>7.15.36</t>
  </si>
  <si>
    <t>7.23.37</t>
  </si>
  <si>
    <t>9.08.26</t>
  </si>
  <si>
    <t>8.31.23</t>
  </si>
  <si>
    <t>5.18.18</t>
  </si>
  <si>
    <t>9.47.18</t>
  </si>
  <si>
    <t>7.50.38</t>
  </si>
  <si>
    <t>10.49.43</t>
  </si>
  <si>
    <t>4.27.10</t>
  </si>
  <si>
    <t>6.06.54</t>
  </si>
  <si>
    <t>9.56.55</t>
  </si>
  <si>
    <t>10.07.28</t>
  </si>
  <si>
    <t>12.21.36</t>
  </si>
  <si>
    <t>2.32.59</t>
  </si>
  <si>
    <t>3.33.02</t>
  </si>
  <si>
    <t>3.54.49</t>
  </si>
  <si>
    <t>5.00.40</t>
  </si>
  <si>
    <t>7.10.25</t>
  </si>
  <si>
    <t>11.50.17</t>
  </si>
  <si>
    <t>6.01.46</t>
  </si>
  <si>
    <t>7.50.20</t>
  </si>
  <si>
    <t>8.08.33</t>
  </si>
  <si>
    <t>11.57.47</t>
  </si>
  <si>
    <t>7.45.46</t>
  </si>
  <si>
    <t>3.05.45</t>
  </si>
  <si>
    <t>1.39.30</t>
  </si>
  <si>
    <t>8.16.17</t>
  </si>
  <si>
    <t>4.54.23</t>
  </si>
  <si>
    <t>5.06.30</t>
  </si>
  <si>
    <t>12.49.33</t>
  </si>
  <si>
    <t>9.13.18</t>
  </si>
  <si>
    <t>10.42.53</t>
  </si>
  <si>
    <t>11.56.20</t>
  </si>
  <si>
    <t>12.01.11</t>
  </si>
  <si>
    <t>12.19.25</t>
  </si>
  <si>
    <t>12.41.04</t>
  </si>
  <si>
    <t>1.56.39</t>
  </si>
  <si>
    <t>2.06.36</t>
  </si>
  <si>
    <t>2.29.02</t>
  </si>
  <si>
    <t>3.17.14</t>
  </si>
  <si>
    <t>8.43.15</t>
  </si>
  <si>
    <t>8.49.15</t>
  </si>
  <si>
    <t>9.20.05</t>
  </si>
  <si>
    <t>10.02.19</t>
  </si>
  <si>
    <t>10.38.01</t>
  </si>
  <si>
    <t>11.12.27</t>
  </si>
  <si>
    <t>11.51.28</t>
  </si>
  <si>
    <t>12.00.35</t>
  </si>
  <si>
    <t>12.28.34</t>
  </si>
  <si>
    <t>12.50.18</t>
  </si>
  <si>
    <t>12.56.54</t>
  </si>
  <si>
    <t>5.48.24</t>
  </si>
  <si>
    <t>7.30.19</t>
  </si>
  <si>
    <t>7.40.15</t>
  </si>
  <si>
    <t>10.22.18</t>
  </si>
  <si>
    <t>1.44.09</t>
  </si>
  <si>
    <t>4.25.53</t>
  </si>
  <si>
    <t>8.41.09</t>
  </si>
  <si>
    <t>9.08.28</t>
  </si>
  <si>
    <t>12.17.38</t>
  </si>
  <si>
    <t>1.59.36</t>
  </si>
  <si>
    <t>3.30.34</t>
  </si>
  <si>
    <t>5.11.42</t>
  </si>
  <si>
    <t>2.52.16</t>
  </si>
  <si>
    <t>6.27.22</t>
  </si>
  <si>
    <t>9.14.25</t>
  </si>
  <si>
    <t>9.32.31</t>
  </si>
  <si>
    <t>9.57.24</t>
  </si>
  <si>
    <t>10.12.39</t>
  </si>
  <si>
    <t>10.34.28</t>
  </si>
  <si>
    <t>11.22.58</t>
  </si>
  <si>
    <t>11.32.13</t>
  </si>
  <si>
    <t>11.44.06</t>
  </si>
  <si>
    <t>12.20.03</t>
  </si>
  <si>
    <t>12.42.52</t>
  </si>
  <si>
    <t>1.32.37</t>
  </si>
  <si>
    <t>2.04.21</t>
  </si>
  <si>
    <t>2.23.00</t>
  </si>
  <si>
    <t>3.09.00</t>
  </si>
  <si>
    <t>4.23.49</t>
  </si>
  <si>
    <t>8.01.55</t>
  </si>
  <si>
    <t>9.54.45</t>
  </si>
  <si>
    <t>9.55.05</t>
  </si>
  <si>
    <t>9.55.15</t>
  </si>
  <si>
    <t>9.55.27</t>
  </si>
  <si>
    <t>9.55.30</t>
  </si>
  <si>
    <t>10.30.06</t>
  </si>
  <si>
    <t>11.56.07</t>
  </si>
  <si>
    <t>12.06.02</t>
  </si>
  <si>
    <t>5.09.27</t>
  </si>
  <si>
    <t>9.10.08</t>
  </si>
  <si>
    <t>7.33.11</t>
  </si>
  <si>
    <t>7.48.07</t>
  </si>
  <si>
    <t>7.50.14</t>
  </si>
  <si>
    <t>8.36.24</t>
  </si>
  <si>
    <t>8.48.06</t>
  </si>
  <si>
    <t>10.05.15</t>
  </si>
  <si>
    <t>11.07.03</t>
  </si>
  <si>
    <t>11.35.58</t>
  </si>
  <si>
    <t>11.36.08</t>
  </si>
  <si>
    <t>12.39.19</t>
  </si>
  <si>
    <t>1.57.32</t>
  </si>
  <si>
    <t>3.04.35</t>
  </si>
  <si>
    <t>3.33.56</t>
  </si>
  <si>
    <t>5.50.11</t>
  </si>
  <si>
    <t>8.28.36</t>
  </si>
  <si>
    <t>9.52.20</t>
  </si>
  <si>
    <t>10.52.37</t>
  </si>
  <si>
    <t>11.24.55</t>
  </si>
  <si>
    <t>12.34.21</t>
  </si>
  <si>
    <t>1.00.40</t>
  </si>
  <si>
    <t>1.12.56</t>
  </si>
  <si>
    <t>1.30.12</t>
  </si>
  <si>
    <t>1.33.11</t>
  </si>
  <si>
    <t>6.28.39</t>
  </si>
  <si>
    <t>6.31.54</t>
  </si>
  <si>
    <t>8.06.14</t>
  </si>
  <si>
    <t>11.04.28</t>
  </si>
  <si>
    <t>11.04.49</t>
  </si>
  <si>
    <t>11.04.59</t>
  </si>
  <si>
    <t>11.33.25</t>
  </si>
  <si>
    <t>11.33.45</t>
  </si>
  <si>
    <t>11.34.14</t>
  </si>
  <si>
    <t>11.47.33</t>
  </si>
  <si>
    <t>12.15.33</t>
  </si>
  <si>
    <t>2.04.31</t>
  </si>
  <si>
    <t>4.59.50</t>
  </si>
  <si>
    <t>7.37.52</t>
  </si>
  <si>
    <t>7.50.46</t>
  </si>
  <si>
    <t>9.49.33</t>
  </si>
  <si>
    <t>9.49.49</t>
  </si>
  <si>
    <t>10.27.13</t>
  </si>
  <si>
    <t>11.33.08</t>
  </si>
  <si>
    <t>12.57.31</t>
  </si>
  <si>
    <t>1.44.11</t>
  </si>
  <si>
    <t>4.30.49</t>
  </si>
  <si>
    <t>4.55.34</t>
  </si>
  <si>
    <t>5.31.18</t>
  </si>
  <si>
    <t>1.23.07</t>
  </si>
  <si>
    <t>6.17.43</t>
  </si>
  <si>
    <t>7.11.53</t>
  </si>
  <si>
    <t>8.12.23</t>
  </si>
  <si>
    <t>8.18.45</t>
  </si>
  <si>
    <t>8.35.46</t>
  </si>
  <si>
    <t>10.37.22</t>
  </si>
  <si>
    <t>11.02.51</t>
  </si>
  <si>
    <t>11.39.39</t>
  </si>
  <si>
    <t>11.26.39</t>
  </si>
  <si>
    <t>3.36.36</t>
  </si>
  <si>
    <t>6.46.56</t>
  </si>
  <si>
    <t>6.55.22</t>
  </si>
  <si>
    <t>8.10.14</t>
  </si>
  <si>
    <t>10.04.07</t>
  </si>
  <si>
    <t>10.09.58</t>
  </si>
  <si>
    <t>11.49.27</t>
  </si>
  <si>
    <t>12.14.52</t>
  </si>
  <si>
    <t>12.23.04</t>
  </si>
  <si>
    <t>1.07.23</t>
  </si>
  <si>
    <t>1.27.45</t>
  </si>
  <si>
    <t>2.47.29</t>
  </si>
  <si>
    <t>4.20.41</t>
  </si>
  <si>
    <t>6.53.18</t>
  </si>
  <si>
    <t>8.05.03</t>
  </si>
  <si>
    <t>10.06.06</t>
  </si>
  <si>
    <t>10.47.02</t>
  </si>
  <si>
    <t>2.04.37</t>
  </si>
  <si>
    <t>9.16.36</t>
  </si>
  <si>
    <t>11.43.13</t>
  </si>
  <si>
    <t>6.47.46</t>
  </si>
  <si>
    <t>4.27.25</t>
  </si>
  <si>
    <t>10.44.31</t>
  </si>
  <si>
    <t xml:space="preserve">3.02.49 </t>
  </si>
  <si>
    <t>20 C</t>
  </si>
  <si>
    <t>21 C</t>
  </si>
  <si>
    <t>9 C</t>
  </si>
  <si>
    <t>18 C</t>
  </si>
  <si>
    <t>27 C</t>
  </si>
  <si>
    <t>17 C</t>
  </si>
  <si>
    <t>24 C</t>
  </si>
  <si>
    <t>11 C</t>
  </si>
  <si>
    <t>23 C</t>
  </si>
  <si>
    <t>15 C</t>
  </si>
  <si>
    <t>19 C</t>
  </si>
  <si>
    <t>25 C</t>
  </si>
  <si>
    <t>22 C</t>
  </si>
  <si>
    <t>5 C</t>
  </si>
  <si>
    <t>13 C</t>
  </si>
  <si>
    <t>26 C</t>
  </si>
  <si>
    <t>21-49 gap</t>
  </si>
  <si>
    <t>38:6-27, 38:45-12, 39:27-40:53 gaps</t>
  </si>
  <si>
    <t>58:55-2 gap</t>
  </si>
  <si>
    <t>22-26 gap</t>
  </si>
  <si>
    <t>same as previous visit?</t>
  </si>
  <si>
    <t>25-33 gap</t>
  </si>
  <si>
    <t>52-01 gap</t>
  </si>
  <si>
    <t>36-43, 51-57 gaps</t>
  </si>
  <si>
    <t>080603</t>
  </si>
  <si>
    <t>112643</t>
  </si>
  <si>
    <t>112955</t>
  </si>
  <si>
    <t>113048</t>
  </si>
  <si>
    <t>013349</t>
  </si>
  <si>
    <t>013540</t>
  </si>
  <si>
    <t>031901</t>
  </si>
  <si>
    <t>050117</t>
  </si>
  <si>
    <t>084135</t>
  </si>
  <si>
    <t>084507</t>
  </si>
  <si>
    <t>105031</t>
  </si>
  <si>
    <t>121721</t>
  </si>
  <si>
    <t>121954</t>
  </si>
  <si>
    <t>122900</t>
  </si>
  <si>
    <t>012656</t>
  </si>
  <si>
    <t>021110</t>
  </si>
  <si>
    <t>091347</t>
  </si>
  <si>
    <t>091843</t>
  </si>
  <si>
    <t>093954</t>
  </si>
  <si>
    <t>094022</t>
  </si>
  <si>
    <t>095441</t>
  </si>
  <si>
    <t>103043</t>
  </si>
  <si>
    <t>110116</t>
  </si>
  <si>
    <t>111124</t>
  </si>
  <si>
    <t>111748</t>
  </si>
  <si>
    <t>111756</t>
  </si>
  <si>
    <t>111950</t>
  </si>
  <si>
    <t>112911</t>
  </si>
  <si>
    <t>121218</t>
  </si>
  <si>
    <t>123112</t>
  </si>
  <si>
    <t>125052</t>
  </si>
  <si>
    <t>010345</t>
  </si>
  <si>
    <t>010557</t>
  </si>
  <si>
    <t>011148</t>
  </si>
  <si>
    <t>012512</t>
  </si>
  <si>
    <t>013745</t>
  </si>
  <si>
    <t>023058</t>
  </si>
  <si>
    <t>032757</t>
  </si>
  <si>
    <t>045856</t>
  </si>
  <si>
    <t>083036</t>
  </si>
  <si>
    <t>083721</t>
  </si>
  <si>
    <t>090456</t>
  </si>
  <si>
    <t>090741</t>
  </si>
  <si>
    <t>100943</t>
  </si>
  <si>
    <t>104452</t>
  </si>
  <si>
    <t>104945</t>
  </si>
  <si>
    <t>111858</t>
  </si>
  <si>
    <t>113512</t>
  </si>
  <si>
    <t>114844</t>
  </si>
  <si>
    <t>114854</t>
  </si>
  <si>
    <t>/</t>
  </si>
  <si>
    <t>121903</t>
  </si>
  <si>
    <t>030708</t>
  </si>
  <si>
    <t>030910</t>
  </si>
  <si>
    <t>093506</t>
  </si>
  <si>
    <t>074020</t>
  </si>
  <si>
    <t>082329</t>
  </si>
  <si>
    <t>082731</t>
  </si>
  <si>
    <t>093746</t>
  </si>
  <si>
    <t>110243</t>
  </si>
  <si>
    <t>125241</t>
  </si>
  <si>
    <t>012416</t>
  </si>
  <si>
    <t>025235</t>
  </si>
  <si>
    <t>074809</t>
  </si>
  <si>
    <t>091748</t>
  </si>
  <si>
    <t>103241</t>
  </si>
  <si>
    <t>020323</t>
  </si>
  <si>
    <t>083042</t>
  </si>
  <si>
    <t>104704</t>
  </si>
  <si>
    <t>093859</t>
  </si>
  <si>
    <t>093926</t>
  </si>
  <si>
    <t>094020</t>
  </si>
  <si>
    <t>094111</t>
  </si>
  <si>
    <t>113848</t>
  </si>
  <si>
    <t>121351</t>
  </si>
  <si>
    <t>121503</t>
  </si>
  <si>
    <t>121549</t>
  </si>
  <si>
    <t>020101</t>
  </si>
  <si>
    <t>020218</t>
  </si>
  <si>
    <t>024105</t>
  </si>
  <si>
    <t>024241</t>
  </si>
  <si>
    <t>090038</t>
  </si>
  <si>
    <t>110019</t>
  </si>
  <si>
    <t>11.12.28</t>
  </si>
  <si>
    <t>Tail of animal in first photo</t>
  </si>
  <si>
    <t>11.12.44</t>
  </si>
  <si>
    <t>Briefly present on left flower</t>
  </si>
  <si>
    <t>11.24.18</t>
  </si>
  <si>
    <t>Possibly two honey possums, one briefly on flower and other to the left</t>
  </si>
  <si>
    <t>8.16.40</t>
  </si>
  <si>
    <t>Only 5 photos</t>
  </si>
  <si>
    <t>12.33.20</t>
  </si>
  <si>
    <t>Bees present, bird flies off to chase bee</t>
  </si>
  <si>
    <t>1.15.18</t>
  </si>
  <si>
    <t>Only 3 photos</t>
  </si>
  <si>
    <t>8.21.29</t>
  </si>
  <si>
    <t>9.47.40</t>
  </si>
  <si>
    <t>10.41.12</t>
  </si>
  <si>
    <t>Looks like a little wattlebird, not red</t>
  </si>
  <si>
    <t>8.40.16</t>
  </si>
  <si>
    <t>Runs off</t>
  </si>
  <si>
    <t>7.44.43</t>
  </si>
  <si>
    <t>8.26.08</t>
  </si>
  <si>
    <t>Only 2 photos, so visit would be longer than 1 second</t>
  </si>
  <si>
    <t>8.59.44</t>
  </si>
  <si>
    <t>9.27.34</t>
  </si>
  <si>
    <t>10.32.56</t>
  </si>
  <si>
    <t>10.51.01</t>
  </si>
  <si>
    <t>12.34.12</t>
  </si>
  <si>
    <t>Only 7 photos</t>
  </si>
  <si>
    <t>7.43.23</t>
  </si>
  <si>
    <t>7.56.51</t>
  </si>
  <si>
    <t>8.44.21</t>
  </si>
  <si>
    <t>First photo and last 3 missing</t>
  </si>
  <si>
    <t>10.00.45</t>
  </si>
  <si>
    <t>Last 3 missing</t>
  </si>
  <si>
    <t>8.55.57</t>
  </si>
  <si>
    <t>10.21.09</t>
  </si>
  <si>
    <t>First 2 missing</t>
  </si>
  <si>
    <t>12.40.07</t>
  </si>
  <si>
    <t>4.53.32</t>
  </si>
  <si>
    <t>7.30.35</t>
  </si>
  <si>
    <t>Present briefly on left flower</t>
  </si>
  <si>
    <t>8.36.27</t>
  </si>
  <si>
    <t>12.25.48</t>
  </si>
  <si>
    <t>1.28.37</t>
  </si>
  <si>
    <t>5.00.29</t>
  </si>
  <si>
    <t>Only 3 photos, visit would've been longer</t>
  </si>
  <si>
    <t>12.48.02</t>
  </si>
  <si>
    <t>7.06.12</t>
  </si>
  <si>
    <t>Only 4 photos</t>
  </si>
  <si>
    <t>11.30.49</t>
  </si>
  <si>
    <t>8 photos</t>
  </si>
  <si>
    <t>12.02.14</t>
  </si>
  <si>
    <t>12.21.10</t>
  </si>
  <si>
    <t>12.44.47</t>
  </si>
  <si>
    <t>8.45.12</t>
  </si>
  <si>
    <t>9.52.58</t>
  </si>
  <si>
    <t>4 photos</t>
  </si>
  <si>
    <t>10.11.12</t>
  </si>
  <si>
    <t>Flies off</t>
  </si>
  <si>
    <t>11.24.45</t>
  </si>
  <si>
    <t>12.49.24</t>
  </si>
  <si>
    <t>2.03.32</t>
  </si>
  <si>
    <t>3.34.50</t>
  </si>
  <si>
    <t>7.11.57</t>
  </si>
  <si>
    <t>7.40.16</t>
  </si>
  <si>
    <t>8.09.06</t>
  </si>
  <si>
    <t>10.18.54</t>
  </si>
  <si>
    <t>10.33.45</t>
  </si>
  <si>
    <t>11.55.31</t>
  </si>
  <si>
    <t>3.34.31</t>
  </si>
  <si>
    <t>5.12.39</t>
  </si>
  <si>
    <t>8.18.43</t>
  </si>
  <si>
    <t>9.41.13</t>
  </si>
  <si>
    <t>9.59.18</t>
  </si>
  <si>
    <t>10.20.37</t>
  </si>
  <si>
    <t>11.05.17</t>
  </si>
  <si>
    <t>Only 1 photo</t>
  </si>
  <si>
    <t>11.36.11</t>
  </si>
  <si>
    <t>11.50.28</t>
  </si>
  <si>
    <t>12.06.19</t>
  </si>
  <si>
    <t>5.03.55</t>
  </si>
  <si>
    <t>8.46.01</t>
  </si>
  <si>
    <t>9.06.23</t>
  </si>
  <si>
    <t>9.24.53</t>
  </si>
  <si>
    <t>9.45.52</t>
  </si>
  <si>
    <t>9.51.07</t>
  </si>
  <si>
    <t>Only 4 photos, visit would have been longer</t>
  </si>
  <si>
    <t>9.58.05</t>
  </si>
  <si>
    <t>10.41.23</t>
  </si>
  <si>
    <t>11.08.15</t>
  </si>
  <si>
    <t>11.28.48</t>
  </si>
  <si>
    <t>4.53.31</t>
  </si>
  <si>
    <t>8.02.26</t>
  </si>
  <si>
    <t>8.54.13</t>
  </si>
  <si>
    <t>9.08.03</t>
  </si>
  <si>
    <t>10.20.10</t>
  </si>
  <si>
    <t>12.06.23</t>
  </si>
  <si>
    <t>2.02.47</t>
  </si>
  <si>
    <t>2.33.54</t>
  </si>
  <si>
    <t>3.49.49</t>
  </si>
  <si>
    <t>8.14.44</t>
  </si>
  <si>
    <t>9.25.01</t>
  </si>
  <si>
    <t>9.35.45</t>
  </si>
  <si>
    <t>10.20.15</t>
  </si>
  <si>
    <t>12.44.30</t>
  </si>
  <si>
    <t>Started shooting 5/5 photos instead of 10/10</t>
  </si>
  <si>
    <t>4.11.53</t>
  </si>
  <si>
    <t>5.11.18</t>
  </si>
  <si>
    <t>5.40.07</t>
  </si>
  <si>
    <t>8.06.38</t>
  </si>
  <si>
    <t>10.14.29</t>
  </si>
  <si>
    <t>11.05.11</t>
  </si>
  <si>
    <t>12.19.54</t>
  </si>
  <si>
    <t>9.45.49</t>
  </si>
  <si>
    <t>10.38.30</t>
  </si>
  <si>
    <t>11.50.36</t>
  </si>
  <si>
    <t>12.58.06</t>
  </si>
  <si>
    <t>5.21.10</t>
  </si>
  <si>
    <t>11.21.41</t>
  </si>
  <si>
    <t>12.23.03</t>
  </si>
  <si>
    <t>12.21.43</t>
  </si>
  <si>
    <t>1.01.00</t>
  </si>
  <si>
    <t>2.05.08</t>
  </si>
  <si>
    <t>Only 2 photos</t>
  </si>
  <si>
    <t>12.50.41</t>
  </si>
  <si>
    <t>3.11.35</t>
  </si>
  <si>
    <t>Switched back to taking 10/10 photos</t>
  </si>
  <si>
    <t>5.25.48</t>
  </si>
  <si>
    <t>11.25.30</t>
  </si>
  <si>
    <t>Unknown honeyeater</t>
  </si>
  <si>
    <t>Small species of honeyeater with orange patch on front of head and short beak</t>
  </si>
  <si>
    <t>11.28.21</t>
  </si>
  <si>
    <t>1.48.28</t>
  </si>
  <si>
    <t>5.23.30</t>
  </si>
  <si>
    <t>10.54.25</t>
  </si>
  <si>
    <t>1.00.00</t>
  </si>
  <si>
    <t>11.42.54</t>
  </si>
  <si>
    <t>3 photos</t>
  </si>
  <si>
    <t>1.57.46</t>
  </si>
  <si>
    <t>4.44.35</t>
  </si>
  <si>
    <t>8.13.44</t>
  </si>
  <si>
    <t>10.58.13</t>
  </si>
  <si>
    <t>Brown honeyeater on left flower</t>
  </si>
  <si>
    <t>10.58.39</t>
  </si>
  <si>
    <t>Brown honeyeater flew from left flower to right</t>
  </si>
  <si>
    <t>8.55.05</t>
  </si>
  <si>
    <t>8.06.19</t>
  </si>
  <si>
    <t>Only 3 photos, visit would’ve been longer</t>
  </si>
  <si>
    <t>3.17.33</t>
  </si>
  <si>
    <t>11.15.40</t>
  </si>
  <si>
    <t>2.46.59</t>
  </si>
  <si>
    <t>12.41.39</t>
  </si>
  <si>
    <t>Camera now focused on left flower</t>
  </si>
  <si>
    <t>2.05.39</t>
  </si>
  <si>
    <t>4.58.49</t>
  </si>
  <si>
    <t>4.27.11</t>
  </si>
  <si>
    <t>10.42.56</t>
  </si>
  <si>
    <t>11.02.01</t>
  </si>
  <si>
    <t>11.16.40</t>
  </si>
  <si>
    <t>Bee present</t>
  </si>
  <si>
    <t>11.29.45</t>
  </si>
  <si>
    <t>11.29.56</t>
  </si>
  <si>
    <t>12.08.05</t>
  </si>
  <si>
    <t>12.33.09</t>
  </si>
  <si>
    <t>1.14.23</t>
  </si>
  <si>
    <t>1.31.29</t>
  </si>
  <si>
    <t>1.59.23</t>
  </si>
  <si>
    <t>2.04.48</t>
  </si>
  <si>
    <t>2.54.33</t>
  </si>
  <si>
    <t>3.04.08</t>
  </si>
  <si>
    <t>3.30.26</t>
  </si>
  <si>
    <t>Jumps off, some other bugs present - ants?</t>
  </si>
  <si>
    <t>10.27.20</t>
  </si>
  <si>
    <t>Ants or bee present also</t>
  </si>
  <si>
    <t>9.57.17</t>
  </si>
  <si>
    <t>10.43.53</t>
  </si>
  <si>
    <t>11.59.41</t>
  </si>
  <si>
    <t>12.32.51</t>
  </si>
  <si>
    <t>11.02.47</t>
  </si>
  <si>
    <t>11.47.55</t>
  </si>
  <si>
    <t>7.24.01</t>
  </si>
  <si>
    <t>Bugs present</t>
  </si>
  <si>
    <t>11.34.36</t>
  </si>
  <si>
    <t>1.00.01</t>
  </si>
  <si>
    <t>3.09.33</t>
  </si>
  <si>
    <t>7.53.34</t>
  </si>
  <si>
    <t>Ants present</t>
  </si>
  <si>
    <t>12.01.47</t>
  </si>
  <si>
    <t>6.05.51</t>
  </si>
  <si>
    <t>7.16.31</t>
  </si>
  <si>
    <t>9.29.48</t>
  </si>
  <si>
    <t>10.57.38</t>
  </si>
  <si>
    <t>12.04.01</t>
  </si>
  <si>
    <t>5.04.38</t>
  </si>
  <si>
    <t>8.44.17</t>
  </si>
  <si>
    <t>10.36.04</t>
  </si>
  <si>
    <t>11.52.57</t>
  </si>
  <si>
    <t>5.47.20</t>
  </si>
  <si>
    <t>6.53.17</t>
  </si>
  <si>
    <t>9.39.33</t>
  </si>
  <si>
    <t>8.33.37</t>
  </si>
  <si>
    <t>Pm</t>
  </si>
  <si>
    <t>triplet</t>
  </si>
  <si>
    <t>SB</t>
  </si>
  <si>
    <t>SPM</t>
  </si>
  <si>
    <t>SB?</t>
  </si>
  <si>
    <t>NHH</t>
  </si>
  <si>
    <t>B?</t>
  </si>
  <si>
    <t>NA</t>
  </si>
  <si>
    <t>truncated</t>
  </si>
  <si>
    <t>N</t>
  </si>
  <si>
    <t>inflorescence #</t>
  </si>
  <si>
    <t>var</t>
  </si>
  <si>
    <t>SE</t>
  </si>
  <si>
    <t>Infl</t>
  </si>
  <si>
    <t>chi square statistic</t>
  </si>
  <si>
    <t>df = 27</t>
  </si>
  <si>
    <t>VAR</t>
  </si>
  <si>
    <t>birds</t>
  </si>
  <si>
    <t>HPs</t>
  </si>
  <si>
    <t>chi square stat</t>
  </si>
  <si>
    <t>obs</t>
  </si>
  <si>
    <t>exp</t>
  </si>
  <si>
    <t>obs-exp</t>
  </si>
  <si>
    <t>(obs-exp)2</t>
  </si>
  <si>
    <t>(obs-exp)2/exp</t>
  </si>
  <si>
    <t>ACTUAL COUNTS</t>
  </si>
  <si>
    <t>PROPORTIONS</t>
  </si>
  <si>
    <t>HONEYPOSSUMS</t>
  </si>
  <si>
    <t>infl #</t>
  </si>
  <si>
    <t>Infl stage</t>
  </si>
  <si>
    <t>BIRDS</t>
  </si>
  <si>
    <t>infl stage</t>
  </si>
  <si>
    <t xml:space="preserve">infl stage </t>
  </si>
  <si>
    <t>ï»¿location</t>
  </si>
  <si>
    <t>HOUR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</si>
</sst>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6" formatCode="h:mm:ss;@"/>
    <numFmt numFmtId="167" formatCode="yyyy\-mm\-dd"/>
    <numFmt numFmtId="168" formatCode="d/m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Arial"/>
    </font>
    <font>
      <sz val="13"/>
      <color rgb="FF000000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.4"/>
      <color rgb="FF000000"/>
      <name val="Calibri"/>
    </font>
    <font>
      <sz val="14.4"/>
      <color theme="1"/>
      <name val="Arial"/>
    </font>
    <font>
      <sz val="12"/>
      <color rgb="FF000000"/>
      <name val="Calibri"/>
      <family val="2"/>
      <scheme val="minor"/>
    </font>
    <font>
      <sz val="12"/>
      <color rgb="FF000000"/>
      <name val="Calibri"/>
    </font>
    <font>
      <sz val="12"/>
      <color indexed="8"/>
      <name val="Calibri"/>
      <scheme val="minor"/>
    </font>
    <font>
      <sz val="12"/>
      <color theme="1"/>
      <name val="Times New Roman"/>
    </font>
    <font>
      <b/>
      <sz val="14"/>
      <color theme="1"/>
      <name val="Arial"/>
    </font>
  </fonts>
  <fills count="17">
    <fill>
      <patternFill patternType="none"/>
    </fill>
    <fill>
      <patternFill patternType="gray125"/>
    </fill>
    <fill>
      <patternFill patternType="solid">
        <fgColor indexed="8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rgb="FFFFFFFF"/>
        <bgColor auto="1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indexed="10"/>
        <bgColor auto="1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4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39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Font="1"/>
    <xf numFmtId="0" fontId="9" fillId="0" borderId="0" xfId="0" applyFont="1"/>
    <xf numFmtId="164" fontId="0" fillId="0" borderId="0" xfId="0" applyNumberFormat="1" applyFont="1"/>
    <xf numFmtId="0" fontId="2" fillId="0" borderId="0" xfId="0" applyFont="1"/>
    <xf numFmtId="0" fontId="2" fillId="0" borderId="0" xfId="0" applyFont="1" applyFill="1"/>
    <xf numFmtId="2" fontId="0" fillId="0" borderId="0" xfId="0" applyNumberFormat="1" applyFont="1"/>
    <xf numFmtId="0" fontId="0" fillId="2" borderId="0" xfId="0" applyNumberFormat="1" applyFont="1" applyFill="1" applyBorder="1" applyAlignment="1"/>
    <xf numFmtId="0" fontId="0" fillId="3" borderId="0" xfId="0" applyNumberFormat="1" applyFont="1" applyFill="1" applyBorder="1" applyAlignment="1"/>
    <xf numFmtId="0" fontId="0" fillId="4" borderId="0" xfId="0" applyNumberFormat="1" applyFont="1" applyFill="1" applyBorder="1" applyAlignment="1"/>
    <xf numFmtId="0" fontId="0" fillId="5" borderId="0" xfId="0" applyNumberFormat="1" applyFont="1" applyFill="1" applyBorder="1" applyAlignment="1"/>
    <xf numFmtId="0" fontId="0" fillId="0" borderId="0" xfId="0" applyFont="1" applyBorder="1" applyAlignment="1"/>
    <xf numFmtId="0" fontId="0" fillId="0" borderId="0" xfId="0" applyNumberFormat="1" applyFont="1" applyBorder="1" applyAlignment="1"/>
    <xf numFmtId="49" fontId="0" fillId="0" borderId="0" xfId="0" applyNumberFormat="1" applyFont="1" applyBorder="1" applyAlignment="1"/>
    <xf numFmtId="49" fontId="10" fillId="0" borderId="0" xfId="0" applyNumberFormat="1" applyFont="1" applyFill="1" applyBorder="1" applyAlignment="1"/>
    <xf numFmtId="0" fontId="10" fillId="0" borderId="0" xfId="0" applyFont="1" applyFill="1" applyBorder="1" applyAlignment="1"/>
    <xf numFmtId="0" fontId="0" fillId="6" borderId="0" xfId="0" applyFont="1" applyFill="1" applyBorder="1" applyAlignment="1"/>
    <xf numFmtId="0" fontId="10" fillId="0" borderId="0" xfId="0" applyNumberFormat="1" applyFont="1" applyFill="1" applyBorder="1" applyAlignment="1"/>
    <xf numFmtId="0" fontId="11" fillId="0" borderId="0" xfId="0" applyNumberFormat="1" applyFont="1" applyBorder="1" applyAlignment="1"/>
    <xf numFmtId="0" fontId="11" fillId="7" borderId="0" xfId="0" applyNumberFormat="1" applyFont="1" applyFill="1" applyBorder="1" applyAlignment="1"/>
    <xf numFmtId="0" fontId="0" fillId="0" borderId="0" xfId="0" applyFont="1" applyBorder="1"/>
    <xf numFmtId="0" fontId="9" fillId="0" borderId="0" xfId="0" applyFont="1" applyBorder="1"/>
    <xf numFmtId="0" fontId="11" fillId="2" borderId="0" xfId="0" applyNumberFormat="1" applyFont="1" applyFill="1" applyBorder="1" applyAlignment="1"/>
    <xf numFmtId="10" fontId="0" fillId="0" borderId="0" xfId="0" applyNumberFormat="1" applyFont="1" applyBorder="1"/>
    <xf numFmtId="0" fontId="10" fillId="9" borderId="0" xfId="0" applyFont="1" applyFill="1" applyBorder="1" applyAlignment="1"/>
    <xf numFmtId="0" fontId="10" fillId="10" borderId="0" xfId="0" applyFont="1" applyFill="1" applyBorder="1" applyAlignment="1"/>
    <xf numFmtId="0" fontId="10" fillId="12" borderId="0" xfId="0" applyFont="1" applyFill="1" applyBorder="1" applyAlignment="1"/>
    <xf numFmtId="0" fontId="0" fillId="0" borderId="0" xfId="0" applyFont="1" applyFill="1" applyBorder="1" applyAlignment="1"/>
    <xf numFmtId="0" fontId="10" fillId="10" borderId="0" xfId="0" applyNumberFormat="1" applyFont="1" applyFill="1" applyBorder="1" applyAlignment="1"/>
    <xf numFmtId="0" fontId="10" fillId="10" borderId="0" xfId="0" applyNumberFormat="1" applyFont="1" applyFill="1" applyBorder="1" applyAlignment="1">
      <alignment vertical="center"/>
    </xf>
    <xf numFmtId="0" fontId="10" fillId="11" borderId="0" xfId="0" applyNumberFormat="1" applyFont="1" applyFill="1" applyBorder="1" applyAlignment="1"/>
    <xf numFmtId="0" fontId="10" fillId="8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10" fontId="0" fillId="0" borderId="0" xfId="7" applyNumberFormat="1" applyFont="1" applyBorder="1" applyAlignment="1"/>
    <xf numFmtId="10" fontId="0" fillId="0" borderId="0" xfId="7" applyNumberFormat="1" applyFont="1" applyBorder="1"/>
    <xf numFmtId="0" fontId="0" fillId="0" borderId="0" xfId="0" applyBorder="1"/>
    <xf numFmtId="166" fontId="0" fillId="0" borderId="0" xfId="0" applyNumberFormat="1" applyBorder="1"/>
    <xf numFmtId="0" fontId="0" fillId="0" borderId="0" xfId="0" applyFill="1" applyBorder="1"/>
    <xf numFmtId="166" fontId="0" fillId="0" borderId="0" xfId="0" applyNumberFormat="1" applyFont="1" applyBorder="1" applyAlignment="1"/>
    <xf numFmtId="166" fontId="0" fillId="0" borderId="0" xfId="0" applyNumberFormat="1" applyFont="1" applyBorder="1" applyAlignment="1">
      <alignment horizontal="right"/>
    </xf>
    <xf numFmtId="49" fontId="0" fillId="0" borderId="0" xfId="0" applyNumberFormat="1" applyFill="1" applyBorder="1"/>
    <xf numFmtId="0" fontId="0" fillId="0" borderId="0" xfId="0" applyFill="1" applyBorder="1" applyAlignment="1">
      <alignment horizontal="right"/>
    </xf>
    <xf numFmtId="166" fontId="0" fillId="0" borderId="0" xfId="0" applyNumberFormat="1" applyBorder="1" applyAlignment="1">
      <alignment horizontal="right"/>
    </xf>
    <xf numFmtId="49" fontId="0" fillId="0" borderId="0" xfId="0" applyNumberFormat="1" applyFont="1" applyFill="1" applyBorder="1" applyAlignment="1"/>
    <xf numFmtId="0" fontId="10" fillId="0" borderId="0" xfId="0" applyFont="1" applyBorder="1" applyAlignment="1"/>
    <xf numFmtId="166" fontId="0" fillId="0" borderId="0" xfId="0" applyNumberFormat="1" applyFill="1" applyBorder="1" applyAlignment="1">
      <alignment horizontal="right"/>
    </xf>
    <xf numFmtId="166" fontId="0" fillId="16" borderId="0" xfId="0" applyNumberFormat="1" applyFont="1" applyFill="1" applyBorder="1" applyAlignment="1">
      <alignment horizontal="right"/>
    </xf>
    <xf numFmtId="0" fontId="0" fillId="0" borderId="0" xfId="0" applyBorder="1" applyAlignment="1">
      <alignment horizontal="right"/>
    </xf>
    <xf numFmtId="0" fontId="12" fillId="13" borderId="0" xfId="0" applyFont="1" applyFill="1" applyBorder="1" applyAlignment="1">
      <alignment vertical="center"/>
    </xf>
    <xf numFmtId="166" fontId="9" fillId="0" borderId="0" xfId="0" applyNumberFormat="1" applyFont="1" applyBorder="1" applyAlignment="1">
      <alignment horizontal="right"/>
    </xf>
    <xf numFmtId="14" fontId="0" fillId="0" borderId="0" xfId="0" applyNumberFormat="1" applyBorder="1"/>
    <xf numFmtId="166" fontId="9" fillId="0" borderId="0" xfId="0" applyNumberFormat="1" applyFont="1" applyBorder="1"/>
    <xf numFmtId="49" fontId="9" fillId="0" borderId="0" xfId="0" applyNumberFormat="1" applyFont="1" applyBorder="1"/>
    <xf numFmtId="49" fontId="9" fillId="0" borderId="0" xfId="0" applyNumberFormat="1" applyFont="1" applyBorder="1" applyAlignment="1">
      <alignment horizontal="right"/>
    </xf>
    <xf numFmtId="14" fontId="0" fillId="0" borderId="0" xfId="0" applyNumberFormat="1" applyFont="1" applyBorder="1" applyAlignment="1"/>
    <xf numFmtId="49" fontId="0" fillId="16" borderId="0" xfId="0" applyNumberFormat="1" applyFont="1" applyFill="1" applyBorder="1" applyAlignment="1"/>
    <xf numFmtId="0" fontId="0" fillId="16" borderId="0" xfId="0" applyNumberFormat="1" applyFont="1" applyFill="1" applyBorder="1" applyAlignment="1"/>
    <xf numFmtId="49" fontId="10" fillId="0" borderId="0" xfId="0" applyNumberFormat="1" applyFont="1" applyBorder="1" applyAlignment="1"/>
    <xf numFmtId="166" fontId="10" fillId="0" borderId="0" xfId="0" applyNumberFormat="1" applyFont="1" applyBorder="1" applyAlignment="1">
      <alignment horizontal="right"/>
    </xf>
    <xf numFmtId="166" fontId="0" fillId="0" borderId="0" xfId="0" applyNumberFormat="1" applyFont="1" applyFill="1" applyBorder="1" applyAlignment="1"/>
    <xf numFmtId="168" fontId="0" fillId="0" borderId="0" xfId="0" applyNumberFormat="1" applyFont="1" applyBorder="1" applyAlignment="1"/>
    <xf numFmtId="49" fontId="0" fillId="0" borderId="0" xfId="0" applyNumberFormat="1" applyFont="1" applyBorder="1" applyAlignment="1">
      <alignment horizontal="right"/>
    </xf>
    <xf numFmtId="21" fontId="0" fillId="0" borderId="0" xfId="0" applyNumberFormat="1" applyFont="1" applyBorder="1" applyAlignment="1">
      <alignment horizontal="right"/>
    </xf>
    <xf numFmtId="49" fontId="0" fillId="16" borderId="0" xfId="0" applyNumberFormat="1" applyFont="1" applyFill="1" applyBorder="1" applyAlignment="1">
      <alignment horizontal="right"/>
    </xf>
    <xf numFmtId="49" fontId="0" fillId="0" borderId="0" xfId="0" applyNumberFormat="1" applyFont="1" applyFill="1" applyBorder="1" applyAlignment="1">
      <alignment horizontal="right"/>
    </xf>
    <xf numFmtId="49" fontId="10" fillId="0" borderId="0" xfId="0" applyNumberFormat="1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49" fontId="0" fillId="0" borderId="0" xfId="0" applyNumberFormat="1" applyBorder="1"/>
    <xf numFmtId="167" fontId="0" fillId="0" borderId="0" xfId="0" applyNumberFormat="1" applyBorder="1"/>
    <xf numFmtId="21" fontId="0" fillId="0" borderId="0" xfId="0" applyNumberForma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0" fontId="0" fillId="0" borderId="0" xfId="0" applyNumberFormat="1" applyFont="1" applyBorder="1" applyAlignment="1">
      <alignment horizontal="right"/>
    </xf>
    <xf numFmtId="0" fontId="0" fillId="14" borderId="0" xfId="0" applyFont="1" applyFill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0" fillId="14" borderId="0" xfId="0" applyNumberFormat="1" applyFont="1" applyFill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10" fillId="15" borderId="0" xfId="0" applyFont="1" applyFill="1" applyBorder="1" applyAlignment="1">
      <alignment horizontal="right"/>
    </xf>
    <xf numFmtId="0" fontId="0" fillId="16" borderId="0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right"/>
    </xf>
    <xf numFmtId="21" fontId="0" fillId="0" borderId="0" xfId="0" applyNumberFormat="1" applyFill="1" applyBorder="1" applyAlignment="1">
      <alignment horizontal="right"/>
    </xf>
    <xf numFmtId="49" fontId="0" fillId="0" borderId="0" xfId="0" applyNumberFormat="1" applyFill="1" applyBorder="1" applyAlignment="1">
      <alignment horizontal="right"/>
    </xf>
    <xf numFmtId="0" fontId="9" fillId="0" borderId="0" xfId="0" applyFont="1" applyAlignment="1">
      <alignment horizontal="right"/>
    </xf>
    <xf numFmtId="1" fontId="0" fillId="0" borderId="0" xfId="0" applyNumberFormat="1" applyFill="1" applyBorder="1" applyAlignment="1">
      <alignment horizontal="right"/>
    </xf>
    <xf numFmtId="0" fontId="0" fillId="0" borderId="0" xfId="0" applyFont="1" applyBorder="1" applyAlignment="1">
      <alignment horizontal="center"/>
    </xf>
    <xf numFmtId="0" fontId="11" fillId="0" borderId="2" xfId="0" applyNumberFormat="1" applyFont="1" applyBorder="1" applyAlignment="1"/>
    <xf numFmtId="0" fontId="11" fillId="2" borderId="2" xfId="0" applyNumberFormat="1" applyFont="1" applyFill="1" applyBorder="1" applyAlignment="1"/>
    <xf numFmtId="0" fontId="0" fillId="0" borderId="2" xfId="0" applyFont="1" applyBorder="1" applyAlignment="1"/>
    <xf numFmtId="0" fontId="0" fillId="0" borderId="2" xfId="0" applyFont="1" applyBorder="1"/>
    <xf numFmtId="0" fontId="0" fillId="0" borderId="3" xfId="0" applyFont="1" applyBorder="1"/>
    <xf numFmtId="0" fontId="0" fillId="0" borderId="5" xfId="0" applyFont="1" applyBorder="1"/>
    <xf numFmtId="0" fontId="0" fillId="0" borderId="5" xfId="0" applyFont="1" applyBorder="1" applyAlignment="1"/>
    <xf numFmtId="0" fontId="0" fillId="4" borderId="5" xfId="0" applyNumberFormat="1" applyFont="1" applyFill="1" applyBorder="1" applyAlignment="1"/>
    <xf numFmtId="0" fontId="0" fillId="0" borderId="7" xfId="0" applyFont="1" applyBorder="1" applyAlignment="1"/>
    <xf numFmtId="0" fontId="0" fillId="5" borderId="7" xfId="0" applyNumberFormat="1" applyFont="1" applyFill="1" applyBorder="1" applyAlignment="1"/>
    <xf numFmtId="0" fontId="0" fillId="0" borderId="7" xfId="0" applyNumberFormat="1" applyFont="1" applyFill="1" applyBorder="1" applyAlignment="1"/>
    <xf numFmtId="0" fontId="0" fillId="0" borderId="7" xfId="0" applyNumberFormat="1" applyFont="1" applyBorder="1" applyAlignment="1"/>
    <xf numFmtId="0" fontId="0" fillId="5" borderId="8" xfId="0" applyNumberFormat="1" applyFont="1" applyFill="1" applyBorder="1" applyAlignment="1"/>
    <xf numFmtId="0" fontId="13" fillId="0" borderId="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11" fillId="0" borderId="12" xfId="0" applyNumberFormat="1" applyFont="1" applyBorder="1" applyAlignment="1"/>
    <xf numFmtId="0" fontId="0" fillId="0" borderId="13" xfId="0" applyFont="1" applyBorder="1" applyAlignment="1"/>
    <xf numFmtId="0" fontId="11" fillId="2" borderId="12" xfId="0" applyNumberFormat="1" applyFont="1" applyFill="1" applyBorder="1" applyAlignment="1"/>
    <xf numFmtId="0" fontId="0" fillId="5" borderId="13" xfId="0" applyNumberFormat="1" applyFont="1" applyFill="1" applyBorder="1" applyAlignment="1"/>
    <xf numFmtId="0" fontId="0" fillId="0" borderId="13" xfId="0" applyNumberFormat="1" applyFont="1" applyFill="1" applyBorder="1" applyAlignment="1"/>
    <xf numFmtId="0" fontId="0" fillId="0" borderId="13" xfId="0" applyNumberFormat="1" applyFont="1" applyBorder="1" applyAlignment="1"/>
    <xf numFmtId="0" fontId="0" fillId="0" borderId="12" xfId="0" applyFont="1" applyBorder="1" applyAlignment="1"/>
    <xf numFmtId="0" fontId="0" fillId="0" borderId="12" xfId="0" applyFont="1" applyBorder="1"/>
    <xf numFmtId="0" fontId="0" fillId="0" borderId="14" xfId="0" applyFont="1" applyBorder="1"/>
    <xf numFmtId="0" fontId="0" fillId="0" borderId="15" xfId="0" applyFont="1" applyBorder="1"/>
    <xf numFmtId="0" fontId="0" fillId="0" borderId="15" xfId="0" applyFont="1" applyBorder="1" applyAlignment="1"/>
    <xf numFmtId="0" fontId="0" fillId="4" borderId="15" xfId="0" applyNumberFormat="1" applyFont="1" applyFill="1" applyBorder="1" applyAlignment="1"/>
    <xf numFmtId="0" fontId="0" fillId="5" borderId="16" xfId="0" applyNumberFormat="1" applyFont="1" applyFill="1" applyBorder="1" applyAlignment="1"/>
    <xf numFmtId="0" fontId="10" fillId="9" borderId="13" xfId="0" applyFont="1" applyFill="1" applyBorder="1" applyAlignment="1"/>
    <xf numFmtId="0" fontId="10" fillId="0" borderId="13" xfId="0" applyFont="1" applyFill="1" applyBorder="1" applyAlignment="1"/>
    <xf numFmtId="0" fontId="0" fillId="0" borderId="13" xfId="0" applyFont="1" applyBorder="1"/>
    <xf numFmtId="0" fontId="0" fillId="0" borderId="16" xfId="0" applyFont="1" applyBorder="1"/>
    <xf numFmtId="0" fontId="11" fillId="0" borderId="13" xfId="0" applyNumberFormat="1" applyFont="1" applyBorder="1" applyAlignment="1"/>
    <xf numFmtId="0" fontId="11" fillId="7" borderId="13" xfId="0" applyNumberFormat="1" applyFont="1" applyFill="1" applyBorder="1" applyAlignment="1"/>
    <xf numFmtId="0" fontId="11" fillId="0" borderId="9" xfId="0" applyNumberFormat="1" applyFont="1" applyBorder="1" applyAlignment="1"/>
    <xf numFmtId="0" fontId="0" fillId="6" borderId="10" xfId="0" applyFont="1" applyFill="1" applyBorder="1" applyAlignment="1"/>
    <xf numFmtId="0" fontId="11" fillId="0" borderId="11" xfId="0" applyNumberFormat="1" applyFont="1" applyBorder="1" applyAlignment="1"/>
    <xf numFmtId="0" fontId="0" fillId="2" borderId="10" xfId="0" applyNumberFormat="1" applyFont="1" applyFill="1" applyBorder="1" applyAlignment="1"/>
    <xf numFmtId="0" fontId="0" fillId="3" borderId="10" xfId="0" applyNumberFormat="1" applyFont="1" applyFill="1" applyBorder="1" applyAlignment="1"/>
    <xf numFmtId="0" fontId="0" fillId="0" borderId="10" xfId="0" applyFont="1" applyBorder="1" applyAlignment="1"/>
    <xf numFmtId="0" fontId="0" fillId="0" borderId="11" xfId="0" applyFont="1" applyBorder="1" applyAlignment="1"/>
    <xf numFmtId="0" fontId="10" fillId="10" borderId="10" xfId="0" applyNumberFormat="1" applyFont="1" applyFill="1" applyBorder="1" applyAlignment="1"/>
    <xf numFmtId="0" fontId="10" fillId="9" borderId="11" xfId="0" applyFont="1" applyFill="1" applyBorder="1" applyAlignment="1"/>
    <xf numFmtId="10" fontId="0" fillId="0" borderId="0" xfId="0" applyNumberFormat="1"/>
    <xf numFmtId="164" fontId="2" fillId="0" borderId="0" xfId="0" applyNumberFormat="1" applyFont="1"/>
    <xf numFmtId="21" fontId="0" fillId="0" borderId="0" xfId="0" applyNumberFormat="1"/>
  </cellXfs>
  <cellStyles count="54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Hyperlink" xfId="1" builtinId="8" hidden="1"/>
    <cellStyle name="Hyperlink" xfId="3" builtinId="8" hidden="1"/>
    <cellStyle name="Hyperlink" xfId="5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Normal" xfId="0" builtinId="0"/>
    <cellStyle name="Percent" xfId="7" builtinId="5"/>
  </cellStyles>
  <dxfs count="0"/>
  <tableStyles count="0" defaultTableStyle="TableStyleMedium9" defaultPivotStyle="PivotStyleMedium7"/>
  <colors>
    <mruColors>
      <color rgb="FFB0F0FF"/>
      <color rgb="FFE28F91"/>
      <color rgb="FFB3C1F0"/>
      <color rgb="FFB8B2EE"/>
      <color rgb="FFFFC8E9"/>
      <color rgb="FFC6F073"/>
      <color rgb="FFF47C83"/>
      <color rgb="FFEBACB3"/>
      <color rgb="FFD38954"/>
      <color rgb="FFAC6F4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externalLink" Target="externalLinks/externalLink2.xml"/><Relationship Id="rId12" Type="http://schemas.openxmlformats.org/officeDocument/2006/relationships/externalLink" Target="externalLinks/externalLink3.xml"/><Relationship Id="rId13" Type="http://schemas.openxmlformats.org/officeDocument/2006/relationships/externalLink" Target="externalLinks/externalLink4.xml"/><Relationship Id="rId14" Type="http://schemas.openxmlformats.org/officeDocument/2006/relationships/externalLink" Target="externalLinks/externalLink5.xml"/><Relationship Id="rId15" Type="http://schemas.openxmlformats.org/officeDocument/2006/relationships/externalLink" Target="externalLinks/externalLink6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Relationship Id="rId1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Relationship Id="rId3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_rels/chart5.xml.rels><?xml version="1.0" encoding="UTF-8" standalone="yes"?>
<Relationships xmlns="http://schemas.openxmlformats.org/package/2006/relationships"><Relationship Id="rId1" Type="http://schemas.microsoft.com/office/2011/relationships/chartStyle" Target="style4.xml"/><Relationship Id="rId2" Type="http://schemas.microsoft.com/office/2011/relationships/chartColorStyle" Target="colors4.xml"/></Relationships>
</file>

<file path=xl/charts/_rels/chart7.xml.rels><?xml version="1.0" encoding="UTF-8" standalone="yes"?>
<Relationships xmlns="http://schemas.openxmlformats.org/package/2006/relationships"><Relationship Id="rId1" Type="http://schemas.microsoft.com/office/2011/relationships/chartStyle" Target="style5.xml"/><Relationship Id="rId2" Type="http://schemas.microsoft.com/office/2011/relationships/chartColorStyle" Target="colors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Sheet2!$C$2</c:f>
              <c:strCache>
                <c:ptCount val="1"/>
                <c:pt idx="0">
                  <c:v>Relative percent effectiveness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Sheet2!$A$3:$B$11</c:f>
              <c:multiLvlStrCache>
                <c:ptCount val="9"/>
                <c:lvl>
                  <c:pt idx="0">
                    <c:v>cam 7</c:v>
                  </c:pt>
                  <c:pt idx="1">
                    <c:v>cam 11</c:v>
                  </c:pt>
                  <c:pt idx="2">
                    <c:v>cam 23</c:v>
                  </c:pt>
                  <c:pt idx="3">
                    <c:v>cam 16</c:v>
                  </c:pt>
                  <c:pt idx="4">
                    <c:v>cam 19</c:v>
                  </c:pt>
                  <c:pt idx="5">
                    <c:v>cam 5</c:v>
                  </c:pt>
                  <c:pt idx="6">
                    <c:v>cam 11</c:v>
                  </c:pt>
                  <c:pt idx="7">
                    <c:v>cam 25</c:v>
                  </c:pt>
                  <c:pt idx="8">
                    <c:v>cam 16</c:v>
                  </c:pt>
                </c:lvl>
                <c:lvl>
                  <c:pt idx="0">
                    <c:v>single slender</c:v>
                  </c:pt>
                  <c:pt idx="4">
                    <c:v>lotsacameras II</c:v>
                  </c:pt>
                  <c:pt idx="7">
                    <c:v>double pink</c:v>
                  </c:pt>
                </c:lvl>
              </c:multiLvlStrCache>
            </c:multiLvlStrRef>
          </c:cat>
          <c:val>
            <c:numRef>
              <c:f>Sheet2!$C$3:$C$11</c:f>
              <c:numCache>
                <c:formatCode>0.00%</c:formatCode>
                <c:ptCount val="9"/>
                <c:pt idx="0">
                  <c:v>0.644067796610169</c:v>
                </c:pt>
                <c:pt idx="1">
                  <c:v>0.864406779661017</c:v>
                </c:pt>
                <c:pt idx="2">
                  <c:v>0.541666666666667</c:v>
                </c:pt>
                <c:pt idx="3">
                  <c:v>0.5</c:v>
                </c:pt>
                <c:pt idx="4">
                  <c:v>0.150485436893204</c:v>
                </c:pt>
                <c:pt idx="5">
                  <c:v>0.723300970873786</c:v>
                </c:pt>
                <c:pt idx="6">
                  <c:v>0.796116504854369</c:v>
                </c:pt>
                <c:pt idx="7">
                  <c:v>0.637223974763407</c:v>
                </c:pt>
                <c:pt idx="8">
                  <c:v>0.760252365930599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-2049176496"/>
        <c:axId val="-2049170512"/>
      </c:barChart>
      <c:catAx>
        <c:axId val="-20491764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Inflorescence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49170512"/>
        <c:crosses val="autoZero"/>
        <c:auto val="1"/>
        <c:lblAlgn val="ctr"/>
        <c:lblOffset val="100"/>
        <c:noMultiLvlLbl val="0"/>
      </c:catAx>
      <c:valAx>
        <c:axId val="-2049170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 percent effectiveness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49176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3559958776913"/>
          <c:y val="0.0968054239390754"/>
          <c:w val="0.744437573929951"/>
          <c:h val="0.777621659997418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 2'!$B$1</c:f>
              <c:strCache>
                <c:ptCount val="1"/>
                <c:pt idx="0">
                  <c:v>Brown honeyeater</c:v>
                </c:pt>
              </c:strCache>
            </c:strRef>
          </c:tx>
          <c:spPr>
            <a:solidFill>
              <a:srgbClr val="D38954"/>
            </a:solid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2'!$B$2:$B$13</c:f>
              <c:numCache>
                <c:formatCode>General</c:formatCode>
                <c:ptCount val="12"/>
                <c:pt idx="0">
                  <c:v>7.0</c:v>
                </c:pt>
                <c:pt idx="1">
                  <c:v>3.0</c:v>
                </c:pt>
                <c:pt idx="2">
                  <c:v>396.0</c:v>
                </c:pt>
                <c:pt idx="3">
                  <c:v>225.0</c:v>
                </c:pt>
                <c:pt idx="4">
                  <c:v>0.0</c:v>
                </c:pt>
                <c:pt idx="5">
                  <c:v>42.0</c:v>
                </c:pt>
                <c:pt idx="6">
                  <c:v>5.0</c:v>
                </c:pt>
                <c:pt idx="7">
                  <c:v>99.0</c:v>
                </c:pt>
                <c:pt idx="8">
                  <c:v>11.0</c:v>
                </c:pt>
                <c:pt idx="9">
                  <c:v>87.0</c:v>
                </c:pt>
                <c:pt idx="10">
                  <c:v>17.0</c:v>
                </c:pt>
                <c:pt idx="11">
                  <c:v>40.0</c:v>
                </c:pt>
              </c:numCache>
            </c:numRef>
          </c:val>
        </c:ser>
        <c:ser>
          <c:idx val="1"/>
          <c:order val="1"/>
          <c:tx>
            <c:strRef>
              <c:f>'Fig 2'!$C$1</c:f>
              <c:strCache>
                <c:ptCount val="1"/>
                <c:pt idx="0">
                  <c:v>Western spinebill male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2'!$C$2:$C$13</c:f>
              <c:numCache>
                <c:formatCode>General</c:formatCode>
                <c:ptCount val="12"/>
                <c:pt idx="0">
                  <c:v>26.0</c:v>
                </c:pt>
                <c:pt idx="1">
                  <c:v>246.0</c:v>
                </c:pt>
                <c:pt idx="2">
                  <c:v>110.0</c:v>
                </c:pt>
                <c:pt idx="3">
                  <c:v>42.0</c:v>
                </c:pt>
                <c:pt idx="4">
                  <c:v>3.0</c:v>
                </c:pt>
                <c:pt idx="5">
                  <c:v>165.0</c:v>
                </c:pt>
                <c:pt idx="6">
                  <c:v>53.0</c:v>
                </c:pt>
                <c:pt idx="7">
                  <c:v>2.0</c:v>
                </c:pt>
                <c:pt idx="8">
                  <c:v>21.0</c:v>
                </c:pt>
                <c:pt idx="9">
                  <c:v>14.0</c:v>
                </c:pt>
                <c:pt idx="10">
                  <c:v>25.0</c:v>
                </c:pt>
                <c:pt idx="11">
                  <c:v>9.0</c:v>
                </c:pt>
              </c:numCache>
            </c:numRef>
          </c:val>
        </c:ser>
        <c:ser>
          <c:idx val="2"/>
          <c:order val="2"/>
          <c:tx>
            <c:strRef>
              <c:f>'Fig 2'!$D$1</c:f>
              <c:strCache>
                <c:ptCount val="1"/>
                <c:pt idx="0">
                  <c:v>Western spinebill female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2'!$D$2:$D$13</c:f>
              <c:numCache>
                <c:formatCode>General</c:formatCode>
                <c:ptCount val="12"/>
                <c:pt idx="0">
                  <c:v>0.0</c:v>
                </c:pt>
                <c:pt idx="1">
                  <c:v>323.0</c:v>
                </c:pt>
                <c:pt idx="2">
                  <c:v>25.0</c:v>
                </c:pt>
                <c:pt idx="3">
                  <c:v>13.0</c:v>
                </c:pt>
                <c:pt idx="4">
                  <c:v>3.0</c:v>
                </c:pt>
                <c:pt idx="5">
                  <c:v>84.0</c:v>
                </c:pt>
                <c:pt idx="6">
                  <c:v>58.0</c:v>
                </c:pt>
                <c:pt idx="7">
                  <c:v>0.0</c:v>
                </c:pt>
                <c:pt idx="8">
                  <c:v>0.0</c:v>
                </c:pt>
                <c:pt idx="9">
                  <c:v>3.0</c:v>
                </c:pt>
                <c:pt idx="10">
                  <c:v>0.0</c:v>
                </c:pt>
                <c:pt idx="11">
                  <c:v>17.0</c:v>
                </c:pt>
              </c:numCache>
            </c:numRef>
          </c:val>
        </c:ser>
        <c:ser>
          <c:idx val="3"/>
          <c:order val="3"/>
          <c:tx>
            <c:strRef>
              <c:f>'Fig 2'!$E$1</c:f>
              <c:strCache>
                <c:ptCount val="1"/>
                <c:pt idx="0">
                  <c:v>Red wattlebird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2'!$E$2:$E$13</c:f>
              <c:numCache>
                <c:formatCode>General</c:formatCode>
                <c:ptCount val="12"/>
                <c:pt idx="0">
                  <c:v>1.0</c:v>
                </c:pt>
                <c:pt idx="1">
                  <c:v>0.0</c:v>
                </c:pt>
                <c:pt idx="2">
                  <c:v>21.0</c:v>
                </c:pt>
                <c:pt idx="3">
                  <c:v>41.0</c:v>
                </c:pt>
                <c:pt idx="4">
                  <c:v>5.0</c:v>
                </c:pt>
                <c:pt idx="5">
                  <c:v>1.0</c:v>
                </c:pt>
                <c:pt idx="6">
                  <c:v>21.0</c:v>
                </c:pt>
                <c:pt idx="7">
                  <c:v>6.0</c:v>
                </c:pt>
                <c:pt idx="8">
                  <c:v>3.0</c:v>
                </c:pt>
                <c:pt idx="9">
                  <c:v>5.0</c:v>
                </c:pt>
                <c:pt idx="10">
                  <c:v>0.0</c:v>
                </c:pt>
                <c:pt idx="11">
                  <c:v>17.0</c:v>
                </c:pt>
              </c:numCache>
            </c:numRef>
          </c:val>
        </c:ser>
        <c:ser>
          <c:idx val="4"/>
          <c:order val="4"/>
          <c:tx>
            <c:strRef>
              <c:f>'Fig 2'!$F$1</c:f>
              <c:strCache>
                <c:ptCount val="1"/>
                <c:pt idx="0">
                  <c:v>Western wattlebird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2'!$F$2:$F$13</c:f>
              <c:numCache>
                <c:formatCode>General</c:formatCode>
                <c:ptCount val="12"/>
                <c:pt idx="0">
                  <c:v>1.0</c:v>
                </c:pt>
                <c:pt idx="1">
                  <c:v>0.0</c:v>
                </c:pt>
                <c:pt idx="2">
                  <c:v>13.0</c:v>
                </c:pt>
                <c:pt idx="3">
                  <c:v>13.0</c:v>
                </c:pt>
                <c:pt idx="4">
                  <c:v>2.0</c:v>
                </c:pt>
                <c:pt idx="5">
                  <c:v>0.0</c:v>
                </c:pt>
                <c:pt idx="6">
                  <c:v>2.0</c:v>
                </c:pt>
                <c:pt idx="7">
                  <c:v>0.0</c:v>
                </c:pt>
                <c:pt idx="8">
                  <c:v>9.0</c:v>
                </c:pt>
                <c:pt idx="9">
                  <c:v>4.0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5"/>
          <c:order val="5"/>
          <c:tx>
            <c:strRef>
              <c:f>'Fig 2'!$G$1</c:f>
              <c:strCache>
                <c:ptCount val="1"/>
                <c:pt idx="0">
                  <c:v>Honey possum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2'!$G$2:$G$13</c:f>
              <c:numCache>
                <c:formatCode>General</c:formatCode>
                <c:ptCount val="12"/>
                <c:pt idx="0">
                  <c:v>2.0</c:v>
                </c:pt>
                <c:pt idx="1">
                  <c:v>125.0</c:v>
                </c:pt>
                <c:pt idx="2">
                  <c:v>114.0</c:v>
                </c:pt>
                <c:pt idx="3">
                  <c:v>61.0</c:v>
                </c:pt>
                <c:pt idx="4">
                  <c:v>8.0</c:v>
                </c:pt>
                <c:pt idx="5">
                  <c:v>45.0</c:v>
                </c:pt>
                <c:pt idx="6">
                  <c:v>9.0</c:v>
                </c:pt>
                <c:pt idx="7">
                  <c:v>2.0</c:v>
                </c:pt>
                <c:pt idx="8">
                  <c:v>10.0</c:v>
                </c:pt>
                <c:pt idx="9">
                  <c:v>8.0</c:v>
                </c:pt>
                <c:pt idx="10">
                  <c:v>12.0</c:v>
                </c:pt>
                <c:pt idx="11">
                  <c:v>0.0</c:v>
                </c:pt>
              </c:numCache>
            </c:numRef>
          </c:val>
        </c:ser>
        <c:ser>
          <c:idx val="6"/>
          <c:order val="6"/>
          <c:tx>
            <c:strRef>
              <c:f>'Fig 2'!$H$1</c:f>
              <c:strCache>
                <c:ptCount val="1"/>
                <c:pt idx="0">
                  <c:v>White cheeked honeyeater</c:v>
                </c:pt>
              </c:strCache>
            </c:strRef>
          </c:tx>
          <c:spPr>
            <a:solidFill>
              <a:srgbClr val="000090"/>
            </a:solid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2'!$H$2:$H$13</c:f>
              <c:numCache>
                <c:formatCode>General</c:formatCode>
                <c:ptCount val="12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2.0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2131996640"/>
        <c:axId val="-2131982752"/>
      </c:barChart>
      <c:catAx>
        <c:axId val="-21319966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/>
                  </a:rPr>
                  <a:t>Inflorescence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/>
                <a:ea typeface="+mn-ea"/>
                <a:cs typeface="+mn-cs"/>
              </a:defRPr>
            </a:pPr>
            <a:endParaRPr lang="en-US"/>
          </a:p>
        </c:txPr>
        <c:crossAx val="-2131982752"/>
        <c:crosses val="autoZero"/>
        <c:auto val="1"/>
        <c:lblAlgn val="ctr"/>
        <c:lblOffset val="100"/>
        <c:noMultiLvlLbl val="0"/>
      </c:catAx>
      <c:valAx>
        <c:axId val="-2131982752"/>
        <c:scaling>
          <c:orientation val="minMax"/>
        </c:scaling>
        <c:delete val="1"/>
        <c:axPos val="l"/>
        <c:majorGridlines>
          <c:spPr>
            <a:ln w="6350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/>
                  </a:rPr>
                  <a:t>Percentage of total visits</a:t>
                </a:r>
              </a:p>
            </c:rich>
          </c:tx>
          <c:layout>
            <c:manualLayout>
              <c:xMode val="edge"/>
              <c:yMode val="edge"/>
              <c:x val="0.0173510612914198"/>
              <c:y val="0.3191048147670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0"/>
        <c:majorTickMark val="out"/>
        <c:minorTickMark val="none"/>
        <c:tickLblPos val="nextTo"/>
        <c:crossAx val="-2131996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842539585839971"/>
          <c:y val="0.216327814056066"/>
          <c:w val="0.155628423623063"/>
          <c:h val="0.6143855686072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D3895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5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C0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'Fig 2'!$B$50:$H$50</c:f>
              <c:strCache>
                <c:ptCount val="7"/>
                <c:pt idx="0">
                  <c:v>Brown honeyeater</c:v>
                </c:pt>
                <c:pt idx="1">
                  <c:v>Western spinebill (male)</c:v>
                </c:pt>
                <c:pt idx="2">
                  <c:v>Western spinebill (female)</c:v>
                </c:pt>
                <c:pt idx="3">
                  <c:v>Red wattlebird</c:v>
                </c:pt>
                <c:pt idx="4">
                  <c:v>Western wattlebird</c:v>
                </c:pt>
                <c:pt idx="5">
                  <c:v>Honey possum</c:v>
                </c:pt>
                <c:pt idx="6">
                  <c:v>White cheeked honeyeater</c:v>
                </c:pt>
              </c:strCache>
            </c:strRef>
          </c:cat>
          <c:val>
            <c:numRef>
              <c:f>'Fig 2'!$B$51:$H$51</c:f>
              <c:numCache>
                <c:formatCode>General</c:formatCode>
                <c:ptCount val="7"/>
                <c:pt idx="0">
                  <c:v>932.0</c:v>
                </c:pt>
                <c:pt idx="1">
                  <c:v>716.0</c:v>
                </c:pt>
                <c:pt idx="2">
                  <c:v>526.0</c:v>
                </c:pt>
                <c:pt idx="3">
                  <c:v>121.0</c:v>
                </c:pt>
                <c:pt idx="4">
                  <c:v>44.0</c:v>
                </c:pt>
                <c:pt idx="5">
                  <c:v>396.0</c:v>
                </c:pt>
                <c:pt idx="6">
                  <c:v>4.0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 horizontalDpi="0" verticalDpi="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3559958776913"/>
          <c:y val="0.0968054239390754"/>
          <c:w val="0.744437573929951"/>
          <c:h val="0.777621659997418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 2'!$B$1</c:f>
              <c:strCache>
                <c:ptCount val="1"/>
                <c:pt idx="0">
                  <c:v>Brown honeyeater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2'!$B$2:$B$13</c:f>
              <c:numCache>
                <c:formatCode>General</c:formatCode>
                <c:ptCount val="12"/>
                <c:pt idx="0">
                  <c:v>7.0</c:v>
                </c:pt>
                <c:pt idx="1">
                  <c:v>3.0</c:v>
                </c:pt>
                <c:pt idx="2">
                  <c:v>396.0</c:v>
                </c:pt>
                <c:pt idx="3">
                  <c:v>225.0</c:v>
                </c:pt>
                <c:pt idx="4">
                  <c:v>0.0</c:v>
                </c:pt>
                <c:pt idx="5">
                  <c:v>42.0</c:v>
                </c:pt>
                <c:pt idx="6">
                  <c:v>5.0</c:v>
                </c:pt>
                <c:pt idx="7">
                  <c:v>99.0</c:v>
                </c:pt>
                <c:pt idx="8">
                  <c:v>11.0</c:v>
                </c:pt>
                <c:pt idx="9">
                  <c:v>87.0</c:v>
                </c:pt>
                <c:pt idx="10">
                  <c:v>17.0</c:v>
                </c:pt>
                <c:pt idx="11">
                  <c:v>40.0</c:v>
                </c:pt>
              </c:numCache>
            </c:numRef>
          </c:val>
        </c:ser>
        <c:ser>
          <c:idx val="1"/>
          <c:order val="1"/>
          <c:tx>
            <c:strRef>
              <c:f>'Fig 2'!$C$1</c:f>
              <c:strCache>
                <c:ptCount val="1"/>
                <c:pt idx="0">
                  <c:v>Western spinebill male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prstClr val="white"/>
              </a:bgClr>
            </a:patt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2'!$C$2:$C$13</c:f>
              <c:numCache>
                <c:formatCode>General</c:formatCode>
                <c:ptCount val="12"/>
                <c:pt idx="0">
                  <c:v>26.0</c:v>
                </c:pt>
                <c:pt idx="1">
                  <c:v>246.0</c:v>
                </c:pt>
                <c:pt idx="2">
                  <c:v>110.0</c:v>
                </c:pt>
                <c:pt idx="3">
                  <c:v>42.0</c:v>
                </c:pt>
                <c:pt idx="4">
                  <c:v>3.0</c:v>
                </c:pt>
                <c:pt idx="5">
                  <c:v>165.0</c:v>
                </c:pt>
                <c:pt idx="6">
                  <c:v>53.0</c:v>
                </c:pt>
                <c:pt idx="7">
                  <c:v>2.0</c:v>
                </c:pt>
                <c:pt idx="8">
                  <c:v>21.0</c:v>
                </c:pt>
                <c:pt idx="9">
                  <c:v>14.0</c:v>
                </c:pt>
                <c:pt idx="10">
                  <c:v>25.0</c:v>
                </c:pt>
                <c:pt idx="11">
                  <c:v>9.0</c:v>
                </c:pt>
              </c:numCache>
            </c:numRef>
          </c:val>
        </c:ser>
        <c:ser>
          <c:idx val="2"/>
          <c:order val="2"/>
          <c:tx>
            <c:strRef>
              <c:f>'Fig 2'!$D$1</c:f>
              <c:strCache>
                <c:ptCount val="1"/>
                <c:pt idx="0">
                  <c:v>Western spinebill female</c:v>
                </c:pt>
              </c:strCache>
            </c:strRef>
          </c:tx>
          <c:spPr>
            <a:pattFill prst="pct60">
              <a:fgClr>
                <a:schemeClr val="tx1"/>
              </a:fgClr>
              <a:bgClr>
                <a:prstClr val="white"/>
              </a:bgClr>
            </a:patt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2'!$D$2:$D$13</c:f>
              <c:numCache>
                <c:formatCode>General</c:formatCode>
                <c:ptCount val="12"/>
                <c:pt idx="0">
                  <c:v>0.0</c:v>
                </c:pt>
                <c:pt idx="1">
                  <c:v>323.0</c:v>
                </c:pt>
                <c:pt idx="2">
                  <c:v>25.0</c:v>
                </c:pt>
                <c:pt idx="3">
                  <c:v>13.0</c:v>
                </c:pt>
                <c:pt idx="4">
                  <c:v>3.0</c:v>
                </c:pt>
                <c:pt idx="5">
                  <c:v>84.0</c:v>
                </c:pt>
                <c:pt idx="6">
                  <c:v>58.0</c:v>
                </c:pt>
                <c:pt idx="7">
                  <c:v>0.0</c:v>
                </c:pt>
                <c:pt idx="8">
                  <c:v>0.0</c:v>
                </c:pt>
                <c:pt idx="9">
                  <c:v>3.0</c:v>
                </c:pt>
                <c:pt idx="10">
                  <c:v>0.0</c:v>
                </c:pt>
                <c:pt idx="11">
                  <c:v>17.0</c:v>
                </c:pt>
              </c:numCache>
            </c:numRef>
          </c:val>
        </c:ser>
        <c:ser>
          <c:idx val="3"/>
          <c:order val="3"/>
          <c:tx>
            <c:strRef>
              <c:f>'Fig 2'!$E$1</c:f>
              <c:strCache>
                <c:ptCount val="1"/>
                <c:pt idx="0">
                  <c:v>Red wattlebird</c:v>
                </c:pt>
              </c:strCache>
            </c:strRef>
          </c:tx>
          <c:spPr>
            <a:pattFill prst="openDmnd">
              <a:fgClr>
                <a:schemeClr val="tx1"/>
              </a:fgClr>
              <a:bgClr>
                <a:prstClr val="white"/>
              </a:bgClr>
            </a:patt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2'!$E$2:$E$13</c:f>
              <c:numCache>
                <c:formatCode>General</c:formatCode>
                <c:ptCount val="12"/>
                <c:pt idx="0">
                  <c:v>1.0</c:v>
                </c:pt>
                <c:pt idx="1">
                  <c:v>0.0</c:v>
                </c:pt>
                <c:pt idx="2">
                  <c:v>21.0</c:v>
                </c:pt>
                <c:pt idx="3">
                  <c:v>41.0</c:v>
                </c:pt>
                <c:pt idx="4">
                  <c:v>5.0</c:v>
                </c:pt>
                <c:pt idx="5">
                  <c:v>1.0</c:v>
                </c:pt>
                <c:pt idx="6">
                  <c:v>21.0</c:v>
                </c:pt>
                <c:pt idx="7">
                  <c:v>6.0</c:v>
                </c:pt>
                <c:pt idx="8">
                  <c:v>3.0</c:v>
                </c:pt>
                <c:pt idx="9">
                  <c:v>5.0</c:v>
                </c:pt>
                <c:pt idx="10">
                  <c:v>0.0</c:v>
                </c:pt>
                <c:pt idx="11">
                  <c:v>17.0</c:v>
                </c:pt>
              </c:numCache>
            </c:numRef>
          </c:val>
        </c:ser>
        <c:ser>
          <c:idx val="4"/>
          <c:order val="4"/>
          <c:tx>
            <c:strRef>
              <c:f>'Fig 2'!$F$1</c:f>
              <c:strCache>
                <c:ptCount val="1"/>
                <c:pt idx="0">
                  <c:v>Western wattlebird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prstClr val="white"/>
              </a:bgClr>
            </a:patt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2'!$F$2:$F$13</c:f>
              <c:numCache>
                <c:formatCode>General</c:formatCode>
                <c:ptCount val="12"/>
                <c:pt idx="0">
                  <c:v>1.0</c:v>
                </c:pt>
                <c:pt idx="1">
                  <c:v>0.0</c:v>
                </c:pt>
                <c:pt idx="2">
                  <c:v>13.0</c:v>
                </c:pt>
                <c:pt idx="3">
                  <c:v>13.0</c:v>
                </c:pt>
                <c:pt idx="4">
                  <c:v>2.0</c:v>
                </c:pt>
                <c:pt idx="5">
                  <c:v>0.0</c:v>
                </c:pt>
                <c:pt idx="6">
                  <c:v>2.0</c:v>
                </c:pt>
                <c:pt idx="7">
                  <c:v>0.0</c:v>
                </c:pt>
                <c:pt idx="8">
                  <c:v>9.0</c:v>
                </c:pt>
                <c:pt idx="9">
                  <c:v>4.0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ser>
          <c:idx val="5"/>
          <c:order val="5"/>
          <c:tx>
            <c:strRef>
              <c:f>'Fig 2'!$G$1</c:f>
              <c:strCache>
                <c:ptCount val="1"/>
                <c:pt idx="0">
                  <c:v>Honey possum</c:v>
                </c:pt>
              </c:strCache>
            </c:strRef>
          </c:tx>
          <c:spPr>
            <a:pattFill prst="narHorz">
              <a:fgClr>
                <a:schemeClr val="tx1"/>
              </a:fgClr>
              <a:bgClr>
                <a:prstClr val="white"/>
              </a:bgClr>
            </a:patt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2'!$G$2:$G$13</c:f>
              <c:numCache>
                <c:formatCode>General</c:formatCode>
                <c:ptCount val="12"/>
                <c:pt idx="0">
                  <c:v>2.0</c:v>
                </c:pt>
                <c:pt idx="1">
                  <c:v>125.0</c:v>
                </c:pt>
                <c:pt idx="2">
                  <c:v>114.0</c:v>
                </c:pt>
                <c:pt idx="3">
                  <c:v>61.0</c:v>
                </c:pt>
                <c:pt idx="4">
                  <c:v>8.0</c:v>
                </c:pt>
                <c:pt idx="5">
                  <c:v>45.0</c:v>
                </c:pt>
                <c:pt idx="6">
                  <c:v>9.0</c:v>
                </c:pt>
                <c:pt idx="7">
                  <c:v>2.0</c:v>
                </c:pt>
                <c:pt idx="8">
                  <c:v>10.0</c:v>
                </c:pt>
                <c:pt idx="9">
                  <c:v>8.0</c:v>
                </c:pt>
                <c:pt idx="10">
                  <c:v>12.0</c:v>
                </c:pt>
                <c:pt idx="11">
                  <c:v>0.0</c:v>
                </c:pt>
              </c:numCache>
            </c:numRef>
          </c:val>
        </c:ser>
        <c:ser>
          <c:idx val="6"/>
          <c:order val="6"/>
          <c:tx>
            <c:strRef>
              <c:f>'Fig 2'!$H$1</c:f>
              <c:strCache>
                <c:ptCount val="1"/>
                <c:pt idx="0">
                  <c:v>White cheeked honeyeater</c:v>
                </c:pt>
              </c:strCache>
            </c:strRef>
          </c:tx>
          <c:spPr>
            <a:pattFill prst="pct80">
              <a:fgClr>
                <a:schemeClr val="tx1"/>
              </a:fgClr>
              <a:bgClr>
                <a:prstClr val="white"/>
              </a:bgClr>
            </a:pattFill>
            <a:ln>
              <a:noFill/>
            </a:ln>
            <a:effectLst/>
          </c:spPr>
          <c:invertIfNegative val="0"/>
          <c:cat>
            <c:numRef>
              <c:f>'Fig 2'!$A$2:$A$13</c:f>
              <c:numCache>
                <c:formatCode>General</c:formatCode>
                <c:ptCount val="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</c:numCache>
            </c:numRef>
          </c:cat>
          <c:val>
            <c:numRef>
              <c:f>'Fig 2'!$H$2:$H$13</c:f>
              <c:numCache>
                <c:formatCode>General</c:formatCode>
                <c:ptCount val="12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2.0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62164160"/>
        <c:axId val="2062169984"/>
      </c:barChart>
      <c:catAx>
        <c:axId val="20621641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/>
                  </a:rPr>
                  <a:t>Inflorescence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/>
                <a:ea typeface="+mn-ea"/>
                <a:cs typeface="+mn-cs"/>
              </a:defRPr>
            </a:pPr>
            <a:endParaRPr lang="en-US"/>
          </a:p>
        </c:txPr>
        <c:crossAx val="2062169984"/>
        <c:crosses val="autoZero"/>
        <c:auto val="1"/>
        <c:lblAlgn val="ctr"/>
        <c:lblOffset val="100"/>
        <c:noMultiLvlLbl val="0"/>
      </c:catAx>
      <c:valAx>
        <c:axId val="2062169984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/>
                  </a:rPr>
                  <a:t>Percentage of total visits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/>
                <a:ea typeface="+mn-ea"/>
                <a:cs typeface="+mn-cs"/>
              </a:defRPr>
            </a:pPr>
            <a:endParaRPr lang="en-US"/>
          </a:p>
        </c:txPr>
        <c:crossAx val="2062164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842539585839971"/>
          <c:y val="0.216327814056066"/>
          <c:w val="0.155628423623063"/>
          <c:h val="0.6143855686072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'Fig 3'!$B$2</c:f>
              <c:strCache>
                <c:ptCount val="1"/>
                <c:pt idx="0">
                  <c:v>south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3'!$B$4:$B$14</c:f>
              <c:numCache>
                <c:formatCode>General</c:formatCode>
                <c:ptCount val="11"/>
                <c:pt idx="2">
                  <c:v>6.0</c:v>
                </c:pt>
                <c:pt idx="3">
                  <c:v>6.0</c:v>
                </c:pt>
                <c:pt idx="4">
                  <c:v>12.0</c:v>
                </c:pt>
                <c:pt idx="5">
                  <c:v>4.0</c:v>
                </c:pt>
                <c:pt idx="6">
                  <c:v>3.0</c:v>
                </c:pt>
                <c:pt idx="8">
                  <c:v>4.0</c:v>
                </c:pt>
                <c:pt idx="9">
                  <c:v>1.0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'Fig 3'!$C$2</c:f>
              <c:strCache>
                <c:ptCount val="1"/>
                <c:pt idx="0">
                  <c:v>lotsacameras II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3'!$C$4:$C$14</c:f>
              <c:numCache>
                <c:formatCode>General</c:formatCode>
                <c:ptCount val="11"/>
                <c:pt idx="1">
                  <c:v>1.0</c:v>
                </c:pt>
                <c:pt idx="2">
                  <c:v>0.0</c:v>
                </c:pt>
                <c:pt idx="3">
                  <c:v>3.0</c:v>
                </c:pt>
                <c:pt idx="4">
                  <c:v>10.0</c:v>
                </c:pt>
                <c:pt idx="5">
                  <c:v>114.0</c:v>
                </c:pt>
                <c:pt idx="6">
                  <c:v>10.0</c:v>
                </c:pt>
                <c:pt idx="7">
                  <c:v>4.0</c:v>
                </c:pt>
                <c:pt idx="8">
                  <c:v>35.0</c:v>
                </c:pt>
                <c:pt idx="9">
                  <c:v>102.0</c:v>
                </c:pt>
                <c:pt idx="10">
                  <c:v>60.0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'Fig 3'!$D$2</c:f>
              <c:strCache>
                <c:ptCount val="1"/>
                <c:pt idx="0">
                  <c:v>west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3'!$D$4:$D$14</c:f>
              <c:numCache>
                <c:formatCode>General</c:formatCode>
                <c:ptCount val="11"/>
                <c:pt idx="1">
                  <c:v>0.0</c:v>
                </c:pt>
                <c:pt idx="2">
                  <c:v>3.0</c:v>
                </c:pt>
                <c:pt idx="3">
                  <c:v>3.0</c:v>
                </c:pt>
                <c:pt idx="4">
                  <c:v>7.0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'Fig 3'!$E$2</c:f>
              <c:strCache>
                <c:ptCount val="1"/>
                <c:pt idx="0">
                  <c:v>double pink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3'!$E$4:$E$14</c:f>
              <c:numCache>
                <c:formatCode>General</c:formatCode>
                <c:ptCount val="11"/>
                <c:pt idx="1">
                  <c:v>1.0</c:v>
                </c:pt>
                <c:pt idx="2">
                  <c:v>35.0</c:v>
                </c:pt>
                <c:pt idx="3">
                  <c:v>37.0</c:v>
                </c:pt>
                <c:pt idx="4">
                  <c:v>31.0</c:v>
                </c:pt>
                <c:pt idx="5">
                  <c:v>64.0</c:v>
                </c:pt>
                <c:pt idx="6">
                  <c:v>63.0</c:v>
                </c:pt>
                <c:pt idx="7">
                  <c:v>26.0</c:v>
                </c:pt>
                <c:pt idx="8">
                  <c:v>12.0</c:v>
                </c:pt>
                <c:pt idx="9">
                  <c:v>7.0</c:v>
                </c:pt>
                <c:pt idx="10">
                  <c:v>16.0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'Fig 3'!$F$2</c:f>
              <c:strCache>
                <c:ptCount val="1"/>
                <c:pt idx="0">
                  <c:v>double orange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3'!$F$4:$F$14</c:f>
              <c:numCache>
                <c:formatCode>General</c:formatCode>
                <c:ptCount val="11"/>
                <c:pt idx="2">
                  <c:v>4.0</c:v>
                </c:pt>
                <c:pt idx="3">
                  <c:v>28.0</c:v>
                </c:pt>
                <c:pt idx="4">
                  <c:v>27.0</c:v>
                </c:pt>
                <c:pt idx="5">
                  <c:v>19.0</c:v>
                </c:pt>
                <c:pt idx="6">
                  <c:v>36.0</c:v>
                </c:pt>
                <c:pt idx="7">
                  <c:v>22.0</c:v>
                </c:pt>
                <c:pt idx="8">
                  <c:v>9.0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'Fig 3'!$G$2</c:f>
              <c:strCache>
                <c:ptCount val="1"/>
                <c:pt idx="0">
                  <c:v>near road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3'!$G$4:$G$14</c:f>
              <c:numCache>
                <c:formatCode>General</c:formatCode>
                <c:ptCount val="11"/>
                <c:pt idx="0">
                  <c:v>1.0</c:v>
                </c:pt>
                <c:pt idx="1">
                  <c:v>42.0</c:v>
                </c:pt>
                <c:pt idx="2">
                  <c:v>20.0</c:v>
                </c:pt>
                <c:pt idx="3">
                  <c:v>12.0</c:v>
                </c:pt>
                <c:pt idx="4">
                  <c:v>13.0</c:v>
                </c:pt>
                <c:pt idx="5">
                  <c:v>8.0</c:v>
                </c:pt>
                <c:pt idx="6">
                  <c:v>16.0</c:v>
                </c:pt>
                <c:pt idx="7">
                  <c:v>0.0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'Fig 3'!$H$2</c:f>
              <c:strCache>
                <c:ptCount val="1"/>
                <c:pt idx="0">
                  <c:v>2 in view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3'!$H$4:$H$14</c:f>
              <c:numCache>
                <c:formatCode>General</c:formatCode>
                <c:ptCount val="11"/>
                <c:pt idx="0">
                  <c:v>1.0</c:v>
                </c:pt>
                <c:pt idx="1">
                  <c:v>1.0</c:v>
                </c:pt>
                <c:pt idx="2">
                  <c:v>3.0</c:v>
                </c:pt>
                <c:pt idx="3">
                  <c:v>10.0</c:v>
                </c:pt>
                <c:pt idx="4">
                  <c:v>10.0</c:v>
                </c:pt>
                <c:pt idx="5">
                  <c:v>4.0</c:v>
                </c:pt>
                <c:pt idx="8">
                  <c:v>1.0</c:v>
                </c:pt>
                <c:pt idx="9">
                  <c:v>4.0</c:v>
                </c:pt>
                <c:pt idx="10">
                  <c:v>10.0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'Fig 3'!$I$2</c:f>
              <c:strCache>
                <c:ptCount val="1"/>
                <c:pt idx="0">
                  <c:v>triplet 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3'!$I$4:$I$14</c:f>
              <c:numCache>
                <c:formatCode>General</c:formatCode>
                <c:ptCount val="11"/>
                <c:pt idx="2">
                  <c:v>6.0</c:v>
                </c:pt>
                <c:pt idx="3">
                  <c:v>18.0</c:v>
                </c:pt>
                <c:pt idx="4">
                  <c:v>15.0</c:v>
                </c:pt>
                <c:pt idx="5">
                  <c:v>18.0</c:v>
                </c:pt>
                <c:pt idx="6">
                  <c:v>27.0</c:v>
                </c:pt>
                <c:pt idx="7">
                  <c:v>14.0</c:v>
                </c:pt>
                <c:pt idx="8">
                  <c:v>9.0</c:v>
                </c:pt>
                <c:pt idx="9">
                  <c:v>7.0</c:v>
                </c:pt>
                <c:pt idx="10">
                  <c:v>2.0</c:v>
                </c:pt>
              </c:numCache>
            </c:numRef>
          </c:yVal>
          <c:smooth val="0"/>
        </c:ser>
        <c:ser>
          <c:idx val="8"/>
          <c:order val="8"/>
          <c:tx>
            <c:strRef>
              <c:f>'Fig 3'!$J$2</c:f>
              <c:strCache>
                <c:ptCount val="1"/>
                <c:pt idx="0">
                  <c:v>triplet 2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3'!$J$4:$J$14</c:f>
              <c:numCache>
                <c:formatCode>General</c:formatCode>
                <c:ptCount val="11"/>
                <c:pt idx="4">
                  <c:v>22.0</c:v>
                </c:pt>
                <c:pt idx="5">
                  <c:v>5.0</c:v>
                </c:pt>
                <c:pt idx="6">
                  <c:v>0.0</c:v>
                </c:pt>
                <c:pt idx="7">
                  <c:v>4.0</c:v>
                </c:pt>
                <c:pt idx="8">
                  <c:v>3.0</c:v>
                </c:pt>
                <c:pt idx="9">
                  <c:v>5.0</c:v>
                </c:pt>
                <c:pt idx="10">
                  <c:v>3.0</c:v>
                </c:pt>
              </c:numCache>
            </c:numRef>
          </c:yVal>
          <c:smooth val="0"/>
        </c:ser>
        <c:ser>
          <c:idx val="9"/>
          <c:order val="9"/>
          <c:tx>
            <c:strRef>
              <c:f>'Fig 3'!$K$2</c:f>
              <c:strCache>
                <c:ptCount val="1"/>
                <c:pt idx="0">
                  <c:v>single slender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3'!$K$4:$K$14</c:f>
              <c:numCache>
                <c:formatCode>General</c:formatCode>
                <c:ptCount val="11"/>
                <c:pt idx="3">
                  <c:v>16.0</c:v>
                </c:pt>
                <c:pt idx="4">
                  <c:v>21.0</c:v>
                </c:pt>
                <c:pt idx="5">
                  <c:v>25.0</c:v>
                </c:pt>
                <c:pt idx="6">
                  <c:v>6.0</c:v>
                </c:pt>
                <c:pt idx="7">
                  <c:v>15.0</c:v>
                </c:pt>
              </c:numCache>
            </c:numRef>
          </c:yVal>
          <c:smooth val="0"/>
        </c:ser>
        <c:ser>
          <c:idx val="10"/>
          <c:order val="10"/>
          <c:tx>
            <c:strRef>
              <c:f>'Fig 3'!$L$2</c:f>
              <c:strCache>
                <c:ptCount val="1"/>
                <c:pt idx="0">
                  <c:v>newplant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3'!$L$4:$L$14</c:f>
              <c:numCache>
                <c:formatCode>General</c:formatCode>
                <c:ptCount val="11"/>
                <c:pt idx="1">
                  <c:v>42.0</c:v>
                </c:pt>
                <c:pt idx="2">
                  <c:v>42.0</c:v>
                </c:pt>
                <c:pt idx="3">
                  <c:v>91.0</c:v>
                </c:pt>
                <c:pt idx="4">
                  <c:v>17.0</c:v>
                </c:pt>
                <c:pt idx="5">
                  <c:v>83.0</c:v>
                </c:pt>
                <c:pt idx="6">
                  <c:v>69.0</c:v>
                </c:pt>
                <c:pt idx="7">
                  <c:v>20.0</c:v>
                </c:pt>
                <c:pt idx="8">
                  <c:v>92.0</c:v>
                </c:pt>
                <c:pt idx="9">
                  <c:v>64.0</c:v>
                </c:pt>
                <c:pt idx="10">
                  <c:v>49.0</c:v>
                </c:pt>
              </c:numCache>
            </c:numRef>
          </c:yVal>
          <c:smooth val="0"/>
        </c:ser>
        <c:ser>
          <c:idx val="11"/>
          <c:order val="11"/>
          <c:tx>
            <c:strRef>
              <c:f>'Fig 3'!$M$2</c:f>
              <c:strCache>
                <c:ptCount val="1"/>
                <c:pt idx="0">
                  <c:v>lotsacameras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'Fig 3'!$A$4:$A$14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xVal>
          <c:yVal>
            <c:numRef>
              <c:f>'Fig 3'!$M$4:$M$14</c:f>
              <c:numCache>
                <c:formatCode>General</c:formatCode>
                <c:ptCount val="11"/>
                <c:pt idx="0">
                  <c:v>1.0</c:v>
                </c:pt>
                <c:pt idx="1">
                  <c:v>60.0</c:v>
                </c:pt>
                <c:pt idx="2">
                  <c:v>78.0</c:v>
                </c:pt>
                <c:pt idx="3">
                  <c:v>113.0</c:v>
                </c:pt>
                <c:pt idx="4">
                  <c:v>88.0</c:v>
                </c:pt>
                <c:pt idx="5">
                  <c:v>46.0</c:v>
                </c:pt>
                <c:pt idx="6">
                  <c:v>46.0</c:v>
                </c:pt>
                <c:pt idx="7">
                  <c:v>64.0</c:v>
                </c:pt>
                <c:pt idx="8">
                  <c:v>61.0</c:v>
                </c:pt>
                <c:pt idx="9">
                  <c:v>8.0</c:v>
                </c:pt>
                <c:pt idx="10">
                  <c:v>1.0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0822704"/>
        <c:axId val="-2050828368"/>
      </c:scatterChart>
      <c:valAx>
        <c:axId val="-2050822704"/>
        <c:scaling>
          <c:orientation val="minMax"/>
          <c:max val="1.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Inflorescence stage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50828368"/>
        <c:crosses val="autoZero"/>
        <c:crossBetween val="midCat"/>
      </c:valAx>
      <c:valAx>
        <c:axId val="-2050828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total visitors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508227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l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12"/>
          <c:order val="0"/>
          <c:tx>
            <c:v>Birds (mean, SE)</c:v>
          </c:tx>
          <c:spPr>
            <a:ln w="635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'Fig 3'!$I$104:$I$114</c:f>
                <c:numCache>
                  <c:formatCode>General</c:formatCode>
                  <c:ptCount val="11"/>
                  <c:pt idx="0">
                    <c:v>0.000395065013692542</c:v>
                  </c:pt>
                  <c:pt idx="1">
                    <c:v>0.0247141847621564</c:v>
                  </c:pt>
                  <c:pt idx="2">
                    <c:v>0.0293485727639063</c:v>
                  </c:pt>
                  <c:pt idx="3">
                    <c:v>0.0388299500950062</c:v>
                  </c:pt>
                  <c:pt idx="4">
                    <c:v>0.0357286556012715</c:v>
                  </c:pt>
                  <c:pt idx="5">
                    <c:v>0.049517573959086</c:v>
                  </c:pt>
                  <c:pt idx="6">
                    <c:v>0.0457367995245244</c:v>
                  </c:pt>
                  <c:pt idx="7">
                    <c:v>0.0284854900516334</c:v>
                  </c:pt>
                  <c:pt idx="8">
                    <c:v>0.0232759019340673</c:v>
                  </c:pt>
                  <c:pt idx="9">
                    <c:v>0.0628453059566827</c:v>
                  </c:pt>
                  <c:pt idx="10">
                    <c:v>0.036494699278994</c:v>
                  </c:pt>
                </c:numCache>
              </c:numRef>
            </c:plus>
            <c:minus>
              <c:numRef>
                <c:f>'Fig 3'!$I$104:$I$114</c:f>
                <c:numCache>
                  <c:formatCode>General</c:formatCode>
                  <c:ptCount val="11"/>
                  <c:pt idx="0">
                    <c:v>0.000395065013692542</c:v>
                  </c:pt>
                  <c:pt idx="1">
                    <c:v>0.0247141847621564</c:v>
                  </c:pt>
                  <c:pt idx="2">
                    <c:v>0.0293485727639063</c:v>
                  </c:pt>
                  <c:pt idx="3">
                    <c:v>0.0388299500950062</c:v>
                  </c:pt>
                  <c:pt idx="4">
                    <c:v>0.0357286556012715</c:v>
                  </c:pt>
                  <c:pt idx="5">
                    <c:v>0.049517573959086</c:v>
                  </c:pt>
                  <c:pt idx="6">
                    <c:v>0.0457367995245244</c:v>
                  </c:pt>
                  <c:pt idx="7">
                    <c:v>0.0284854900516334</c:v>
                  </c:pt>
                  <c:pt idx="8">
                    <c:v>0.0232759019340673</c:v>
                  </c:pt>
                  <c:pt idx="9">
                    <c:v>0.0628453059566827</c:v>
                  </c:pt>
                  <c:pt idx="10">
                    <c:v>0.036494699278994</c:v>
                  </c:pt>
                </c:numCache>
              </c:numRef>
            </c:minus>
          </c:errBars>
          <c:xVal>
            <c:numRef>
              <c:f>'Fig 3'!$A$104:$A$114</c:f>
              <c:numCache>
                <c:formatCode>General</c:formatCode>
                <c:ptCount val="11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1.0</c:v>
                </c:pt>
              </c:numCache>
            </c:numRef>
          </c:xVal>
          <c:yVal>
            <c:numRef>
              <c:f>'Fig 3'!$G$104:$G$114</c:f>
              <c:numCache>
                <c:formatCode>General</c:formatCode>
                <c:ptCount val="11"/>
                <c:pt idx="0">
                  <c:v>0.000353356890459364</c:v>
                </c:pt>
                <c:pt idx="1">
                  <c:v>0.0372390570879072</c:v>
                </c:pt>
                <c:pt idx="2">
                  <c:v>0.0718144232268878</c:v>
                </c:pt>
                <c:pt idx="3">
                  <c:v>0.137648335780976</c:v>
                </c:pt>
                <c:pt idx="4">
                  <c:v>0.101444762828427</c:v>
                </c:pt>
                <c:pt idx="5">
                  <c:v>0.182727556574537</c:v>
                </c:pt>
                <c:pt idx="6">
                  <c:v>0.139213054892357</c:v>
                </c:pt>
                <c:pt idx="7">
                  <c:v>0.080157646736741</c:v>
                </c:pt>
                <c:pt idx="8">
                  <c:v>0.095174143150187</c:v>
                </c:pt>
                <c:pt idx="9">
                  <c:v>0.0902939731489518</c:v>
                </c:pt>
                <c:pt idx="10">
                  <c:v>0.0639336896825686</c:v>
                </c:pt>
              </c:numCache>
            </c:numRef>
          </c:yVal>
          <c:smooth val="0"/>
        </c:ser>
        <c:ser>
          <c:idx val="5"/>
          <c:order val="1"/>
          <c:tx>
            <c:v>Honey possums</c:v>
          </c:tx>
          <c:spPr>
            <a:ln w="82550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'Fig 3'!$A$104:$A$114</c:f>
              <c:numCache>
                <c:formatCode>General</c:formatCode>
                <c:ptCount val="11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1.0</c:v>
                </c:pt>
              </c:numCache>
            </c:numRef>
          </c:xVal>
          <c:yVal>
            <c:numRef>
              <c:f>'Fig 3'!$J$104:$J$114</c:f>
              <c:numCache>
                <c:formatCode>General</c:formatCode>
                <c:ptCount val="11"/>
                <c:pt idx="0">
                  <c:v>0.0337662337662338</c:v>
                </c:pt>
                <c:pt idx="1">
                  <c:v>0.122077922077922</c:v>
                </c:pt>
                <c:pt idx="2">
                  <c:v>0.0779220779220779</c:v>
                </c:pt>
                <c:pt idx="3">
                  <c:v>0.0779220779220779</c:v>
                </c:pt>
                <c:pt idx="4">
                  <c:v>0.0857142857142857</c:v>
                </c:pt>
                <c:pt idx="5">
                  <c:v>0.101298701298701</c:v>
                </c:pt>
                <c:pt idx="6">
                  <c:v>0.0623376623376623</c:v>
                </c:pt>
                <c:pt idx="7">
                  <c:v>0.0857142857142857</c:v>
                </c:pt>
                <c:pt idx="8">
                  <c:v>0.116883116883117</c:v>
                </c:pt>
                <c:pt idx="9">
                  <c:v>0.158441558441558</c:v>
                </c:pt>
                <c:pt idx="10">
                  <c:v>0.0779220779220779</c:v>
                </c:pt>
              </c:numCache>
            </c:numRef>
          </c:yVal>
          <c:smooth val="0"/>
        </c:ser>
        <c:ser>
          <c:idx val="0"/>
          <c:order val="2"/>
          <c:tx>
            <c:v>2</c:v>
          </c:tx>
          <c:marker>
            <c:symbol val="none"/>
          </c:marker>
          <c:xVal>
            <c:numRef>
              <c:f>'Fig 3'!$A$104:$A$114</c:f>
              <c:numCache>
                <c:formatCode>General</c:formatCode>
                <c:ptCount val="11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1.0</c:v>
                </c:pt>
              </c:numCache>
            </c:numRef>
          </c:xVal>
          <c:yVal>
            <c:numRef>
              <c:f>'Fig 3'!$E$104:$E$114</c:f>
              <c:numCache>
                <c:formatCode>General</c:formatCode>
                <c:ptCount val="11"/>
                <c:pt idx="0">
                  <c:v>0.0</c:v>
                </c:pt>
                <c:pt idx="1">
                  <c:v>0.0738137082601054</c:v>
                </c:pt>
                <c:pt idx="2">
                  <c:v>0.0738137082601054</c:v>
                </c:pt>
                <c:pt idx="3">
                  <c:v>0.159929701230228</c:v>
                </c:pt>
                <c:pt idx="4">
                  <c:v>0.0298769771528998</c:v>
                </c:pt>
                <c:pt idx="5">
                  <c:v>0.145869947275923</c:v>
                </c:pt>
                <c:pt idx="6">
                  <c:v>0.121265377855888</c:v>
                </c:pt>
                <c:pt idx="7">
                  <c:v>0.0351493848857645</c:v>
                </c:pt>
                <c:pt idx="8">
                  <c:v>0.161687170474517</c:v>
                </c:pt>
                <c:pt idx="9">
                  <c:v>0.112478031634446</c:v>
                </c:pt>
                <c:pt idx="10">
                  <c:v>0.086115992970123</c:v>
                </c:pt>
              </c:numCache>
            </c:numRef>
          </c:yVal>
          <c:smooth val="0"/>
        </c:ser>
        <c:ser>
          <c:idx val="1"/>
          <c:order val="3"/>
          <c:tx>
            <c:v>3</c:v>
          </c:tx>
          <c:marker>
            <c:symbol val="none"/>
          </c:marker>
          <c:xVal>
            <c:numRef>
              <c:f>'Fig 3'!$A$104:$A$114</c:f>
              <c:numCache>
                <c:formatCode>General</c:formatCode>
                <c:ptCount val="11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1.0</c:v>
                </c:pt>
              </c:numCache>
            </c:numRef>
          </c:xVal>
          <c:yVal>
            <c:numRef>
              <c:f>'Fig 3'!$F$104:$F$114</c:f>
              <c:numCache>
                <c:formatCode>General</c:formatCode>
                <c:ptCount val="11"/>
                <c:pt idx="0">
                  <c:v>0.00176678445229682</c:v>
                </c:pt>
                <c:pt idx="1">
                  <c:v>0.106007067137809</c:v>
                </c:pt>
                <c:pt idx="2">
                  <c:v>0.137809187279152</c:v>
                </c:pt>
                <c:pt idx="3">
                  <c:v>0.199646643109541</c:v>
                </c:pt>
                <c:pt idx="4">
                  <c:v>0.15547703180212</c:v>
                </c:pt>
                <c:pt idx="5">
                  <c:v>0.0812720848056537</c:v>
                </c:pt>
                <c:pt idx="6">
                  <c:v>0.0812720848056537</c:v>
                </c:pt>
                <c:pt idx="7">
                  <c:v>0.113074204946996</c:v>
                </c:pt>
                <c:pt idx="8">
                  <c:v>0.107773851590106</c:v>
                </c:pt>
                <c:pt idx="9">
                  <c:v>0.0141342756183746</c:v>
                </c:pt>
                <c:pt idx="10">
                  <c:v>0.00176678445229682</c:v>
                </c:pt>
              </c:numCache>
            </c:numRef>
          </c:yVal>
          <c:smooth val="0"/>
        </c:ser>
        <c:ser>
          <c:idx val="2"/>
          <c:order val="4"/>
          <c:tx>
            <c:v>4</c:v>
          </c:tx>
          <c:marker>
            <c:symbol val="none"/>
          </c:marker>
          <c:xVal>
            <c:numRef>
              <c:f>'Fig 3'!$A$104:$A$114</c:f>
              <c:numCache>
                <c:formatCode>General</c:formatCode>
                <c:ptCount val="11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1.0</c:v>
                </c:pt>
              </c:numCache>
            </c:numRef>
          </c:xVal>
          <c:yVal>
            <c:numRef>
              <c:f>'Fig 3'!$B$104:$B$114</c:f>
              <c:numCache>
                <c:formatCode>General</c:formatCode>
                <c:ptCount val="11"/>
                <c:pt idx="0">
                  <c:v>0.0</c:v>
                </c:pt>
                <c:pt idx="1">
                  <c:v>0.00294985250737463</c:v>
                </c:pt>
                <c:pt idx="2">
                  <c:v>0.0</c:v>
                </c:pt>
                <c:pt idx="3">
                  <c:v>0.00884955752212389</c:v>
                </c:pt>
                <c:pt idx="4">
                  <c:v>0.0294985250737463</c:v>
                </c:pt>
                <c:pt idx="5">
                  <c:v>0.336283185840708</c:v>
                </c:pt>
                <c:pt idx="6">
                  <c:v>0.0294985250737463</c:v>
                </c:pt>
                <c:pt idx="7">
                  <c:v>0.0117994100294985</c:v>
                </c:pt>
                <c:pt idx="8">
                  <c:v>0.103244837758112</c:v>
                </c:pt>
                <c:pt idx="9">
                  <c:v>0.300884955752212</c:v>
                </c:pt>
                <c:pt idx="10">
                  <c:v>0.176991150442478</c:v>
                </c:pt>
              </c:numCache>
            </c:numRef>
          </c:yVal>
          <c:smooth val="0"/>
        </c:ser>
        <c:ser>
          <c:idx val="3"/>
          <c:order val="5"/>
          <c:tx>
            <c:v>6</c:v>
          </c:tx>
          <c:marker>
            <c:symbol val="none"/>
          </c:marker>
          <c:xVal>
            <c:numRef>
              <c:f>'Fig 3'!$A$104:$A$114</c:f>
              <c:numCache>
                <c:formatCode>General</c:formatCode>
                <c:ptCount val="11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1.0</c:v>
                </c:pt>
              </c:numCache>
            </c:numRef>
          </c:xVal>
          <c:yVal>
            <c:numRef>
              <c:f>'Fig 3'!$C$104:$C$114</c:f>
              <c:numCache>
                <c:formatCode>General</c:formatCode>
                <c:ptCount val="11"/>
                <c:pt idx="0">
                  <c:v>0.0</c:v>
                </c:pt>
                <c:pt idx="1">
                  <c:v>0.00342465753424657</c:v>
                </c:pt>
                <c:pt idx="2">
                  <c:v>0.11986301369863</c:v>
                </c:pt>
                <c:pt idx="3">
                  <c:v>0.126712328767123</c:v>
                </c:pt>
                <c:pt idx="4">
                  <c:v>0.106164383561644</c:v>
                </c:pt>
                <c:pt idx="5">
                  <c:v>0.219178082191781</c:v>
                </c:pt>
                <c:pt idx="6">
                  <c:v>0.215753424657534</c:v>
                </c:pt>
                <c:pt idx="7">
                  <c:v>0.0890410958904109</c:v>
                </c:pt>
                <c:pt idx="8">
                  <c:v>0.0410958904109589</c:v>
                </c:pt>
                <c:pt idx="9">
                  <c:v>0.023972602739726</c:v>
                </c:pt>
                <c:pt idx="10">
                  <c:v>0.0547945205479452</c:v>
                </c:pt>
              </c:numCache>
            </c:numRef>
          </c:yVal>
          <c:smooth val="0"/>
        </c:ser>
        <c:ser>
          <c:idx val="4"/>
          <c:order val="6"/>
          <c:tx>
            <c:v>7</c:v>
          </c:tx>
          <c:marker>
            <c:symbol val="none"/>
          </c:marker>
          <c:xVal>
            <c:numRef>
              <c:f>'Fig 3'!$A$104:$A$114</c:f>
              <c:numCache>
                <c:formatCode>General</c:formatCode>
                <c:ptCount val="11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1.0</c:v>
                </c:pt>
              </c:numCache>
            </c:numRef>
          </c:xVal>
          <c:yVal>
            <c:numRef>
              <c:f>'Fig 3'!$D$104:$D$114</c:f>
              <c:numCache>
                <c:formatCode>General</c:formatCode>
                <c:ptCount val="11"/>
                <c:pt idx="0">
                  <c:v>0.0</c:v>
                </c:pt>
                <c:pt idx="1">
                  <c:v>0.0</c:v>
                </c:pt>
                <c:pt idx="2">
                  <c:v>0.0275862068965517</c:v>
                </c:pt>
                <c:pt idx="3">
                  <c:v>0.193103448275862</c:v>
                </c:pt>
                <c:pt idx="4">
                  <c:v>0.186206896551724</c:v>
                </c:pt>
                <c:pt idx="5">
                  <c:v>0.131034482758621</c:v>
                </c:pt>
                <c:pt idx="6">
                  <c:v>0.248275862068965</c:v>
                </c:pt>
                <c:pt idx="7">
                  <c:v>0.151724137931034</c:v>
                </c:pt>
                <c:pt idx="8">
                  <c:v>0.0620689655172414</c:v>
                </c:pt>
                <c:pt idx="9">
                  <c:v>0.0</c:v>
                </c:pt>
                <c:pt idx="10">
                  <c:v>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0870416"/>
        <c:axId val="-2050876736"/>
      </c:scatterChart>
      <c:valAx>
        <c:axId val="-2050870416"/>
        <c:scaling>
          <c:orientation val="minMax"/>
          <c:max val="1.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/>
                  </a:rPr>
                  <a:t>Inflorescence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/>
                  </a:rPr>
                  <a:t> flowering stage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/>
                <a:ea typeface="+mn-ea"/>
                <a:cs typeface="+mn-cs"/>
              </a:defRPr>
            </a:pPr>
            <a:endParaRPr lang="en-US"/>
          </a:p>
        </c:txPr>
        <c:crossAx val="-2050876736"/>
        <c:crosses val="autoZero"/>
        <c:crossBetween val="midCat"/>
      </c:valAx>
      <c:valAx>
        <c:axId val="-2050876736"/>
        <c:scaling>
          <c:orientation val="minMax"/>
          <c:min val="0.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/>
                  </a:rPr>
                  <a:t>Proportion of total visitations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/>
                <a:ea typeface="+mn-ea"/>
                <a:cs typeface="+mn-cs"/>
              </a:defRPr>
            </a:pPr>
            <a:endParaRPr lang="en-US"/>
          </a:p>
        </c:txPr>
        <c:crossAx val="-2050870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3012362492447"/>
          <c:y val="0.0305914419068657"/>
          <c:w val="0.210446162256514"/>
          <c:h val="0.4671461146542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 3'!$N$44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'Fig 3'!$A$45:$A$55</c:f>
              <c:numCache>
                <c:formatCode>General</c:formatCode>
                <c:ptCount val="11"/>
                <c:pt idx="0" formatCode="0.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 formatCode="0.0">
                  <c:v>1.0</c:v>
                </c:pt>
              </c:numCache>
            </c:numRef>
          </c:cat>
          <c:val>
            <c:numRef>
              <c:f>'Fig 3'!$N$45:$N$55</c:f>
              <c:numCache>
                <c:formatCode>0.00</c:formatCode>
                <c:ptCount val="11"/>
                <c:pt idx="0">
                  <c:v>0.00278521905067841</c:v>
                </c:pt>
                <c:pt idx="1">
                  <c:v>0.0486602131805674</c:v>
                </c:pt>
                <c:pt idx="2">
                  <c:v>0.0879154498545515</c:v>
                </c:pt>
                <c:pt idx="3">
                  <c:v>0.147336388240568</c:v>
                </c:pt>
                <c:pt idx="4">
                  <c:v>0.219041229884254</c:v>
                </c:pt>
                <c:pt idx="5">
                  <c:v>0.146875950703274</c:v>
                </c:pt>
                <c:pt idx="6">
                  <c:v>0.102275293997369</c:v>
                </c:pt>
                <c:pt idx="7">
                  <c:v>0.0664532396383732</c:v>
                </c:pt>
                <c:pt idx="8">
                  <c:v>0.0632269898262035</c:v>
                </c:pt>
                <c:pt idx="9">
                  <c:v>0.0624624317554545</c:v>
                </c:pt>
                <c:pt idx="10">
                  <c:v>0.0529675938687072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050916144"/>
        <c:axId val="-2050922176"/>
      </c:barChart>
      <c:catAx>
        <c:axId val="-20509161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Inflorescence stage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50922176"/>
        <c:crosses val="autoZero"/>
        <c:auto val="1"/>
        <c:lblAlgn val="ctr"/>
        <c:lblOffset val="100"/>
        <c:noMultiLvlLbl val="0"/>
      </c:catAx>
      <c:valAx>
        <c:axId val="-2050922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 of total visitors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50916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12"/>
          <c:order val="0"/>
          <c:tx>
            <c:v>Birds</c:v>
          </c:tx>
          <c:spPr>
            <a:ln w="31750" cap="rnd">
              <a:noFill/>
              <a:round/>
            </a:ln>
            <a:effectLst/>
          </c:spPr>
          <c:marker>
            <c:symbol val="circle"/>
            <c:size val="9"/>
            <c:spPr>
              <a:solidFill>
                <a:schemeClr val="tx1"/>
              </a:solidFill>
              <a:ln w="44450"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 3'!$I$104:$I$114</c:f>
                <c:numCache>
                  <c:formatCode>General</c:formatCode>
                  <c:ptCount val="11"/>
                  <c:pt idx="0">
                    <c:v>0.000395065013692542</c:v>
                  </c:pt>
                  <c:pt idx="1">
                    <c:v>0.0247141847621564</c:v>
                  </c:pt>
                  <c:pt idx="2">
                    <c:v>0.0293485727639063</c:v>
                  </c:pt>
                  <c:pt idx="3">
                    <c:v>0.0388299500950062</c:v>
                  </c:pt>
                  <c:pt idx="4">
                    <c:v>0.0357286556012715</c:v>
                  </c:pt>
                  <c:pt idx="5">
                    <c:v>0.049517573959086</c:v>
                  </c:pt>
                  <c:pt idx="6">
                    <c:v>0.0457367995245244</c:v>
                  </c:pt>
                  <c:pt idx="7">
                    <c:v>0.0284854900516334</c:v>
                  </c:pt>
                  <c:pt idx="8">
                    <c:v>0.0232759019340673</c:v>
                  </c:pt>
                  <c:pt idx="9">
                    <c:v>0.0628453059566827</c:v>
                  </c:pt>
                  <c:pt idx="10">
                    <c:v>0.036494699278994</c:v>
                  </c:pt>
                </c:numCache>
              </c:numRef>
            </c:plus>
            <c:minus>
              <c:numRef>
                <c:f>'Fig 3'!$I$104:$I$114</c:f>
                <c:numCache>
                  <c:formatCode>General</c:formatCode>
                  <c:ptCount val="11"/>
                  <c:pt idx="0">
                    <c:v>0.000395065013692542</c:v>
                  </c:pt>
                  <c:pt idx="1">
                    <c:v>0.0247141847621564</c:v>
                  </c:pt>
                  <c:pt idx="2">
                    <c:v>0.0293485727639063</c:v>
                  </c:pt>
                  <c:pt idx="3">
                    <c:v>0.0388299500950062</c:v>
                  </c:pt>
                  <c:pt idx="4">
                    <c:v>0.0357286556012715</c:v>
                  </c:pt>
                  <c:pt idx="5">
                    <c:v>0.049517573959086</c:v>
                  </c:pt>
                  <c:pt idx="6">
                    <c:v>0.0457367995245244</c:v>
                  </c:pt>
                  <c:pt idx="7">
                    <c:v>0.0284854900516334</c:v>
                  </c:pt>
                  <c:pt idx="8">
                    <c:v>0.0232759019340673</c:v>
                  </c:pt>
                  <c:pt idx="9">
                    <c:v>0.0628453059566827</c:v>
                  </c:pt>
                  <c:pt idx="10">
                    <c:v>0.036494699278994</c:v>
                  </c:pt>
                </c:numCache>
              </c:numRef>
            </c:minus>
          </c:errBars>
          <c:xVal>
            <c:numRef>
              <c:f>'Fig 3'!$A$104:$A$114</c:f>
              <c:numCache>
                <c:formatCode>General</c:formatCode>
                <c:ptCount val="11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1.0</c:v>
                </c:pt>
              </c:numCache>
            </c:numRef>
          </c:xVal>
          <c:yVal>
            <c:numRef>
              <c:f>'Fig 3'!$G$104:$G$114</c:f>
              <c:numCache>
                <c:formatCode>General</c:formatCode>
                <c:ptCount val="11"/>
                <c:pt idx="0">
                  <c:v>0.000353356890459364</c:v>
                </c:pt>
                <c:pt idx="1">
                  <c:v>0.0372390570879072</c:v>
                </c:pt>
                <c:pt idx="2">
                  <c:v>0.0718144232268878</c:v>
                </c:pt>
                <c:pt idx="3">
                  <c:v>0.137648335780976</c:v>
                </c:pt>
                <c:pt idx="4">
                  <c:v>0.101444762828427</c:v>
                </c:pt>
                <c:pt idx="5">
                  <c:v>0.182727556574537</c:v>
                </c:pt>
                <c:pt idx="6">
                  <c:v>0.139213054892357</c:v>
                </c:pt>
                <c:pt idx="7">
                  <c:v>0.080157646736741</c:v>
                </c:pt>
                <c:pt idx="8">
                  <c:v>0.095174143150187</c:v>
                </c:pt>
                <c:pt idx="9">
                  <c:v>0.0902939731489518</c:v>
                </c:pt>
                <c:pt idx="10">
                  <c:v>0.0639336896825686</c:v>
                </c:pt>
              </c:numCache>
            </c:numRef>
          </c:yVal>
          <c:smooth val="0"/>
        </c:ser>
        <c:ser>
          <c:idx val="5"/>
          <c:order val="1"/>
          <c:tx>
            <c:v>Honey possums</c:v>
          </c:tx>
          <c:spPr>
            <a:ln w="19050">
              <a:noFill/>
            </a:ln>
          </c:spPr>
          <c:marker>
            <c:symbol val="triangle"/>
            <c:size val="14"/>
            <c:spPr>
              <a:noFill/>
              <a:ln w="15875"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 3'!$J$156:$J$166</c:f>
                <c:numCache>
                  <c:formatCode>General</c:formatCode>
                  <c:ptCount val="11"/>
                  <c:pt idx="0">
                    <c:v>0.0257246758473427</c:v>
                  </c:pt>
                  <c:pt idx="1">
                    <c:v>0.0565745420239939</c:v>
                  </c:pt>
                  <c:pt idx="2">
                    <c:v>0.026918687598429</c:v>
                  </c:pt>
                  <c:pt idx="3">
                    <c:v>0.0279997606754603</c:v>
                  </c:pt>
                  <c:pt idx="4">
                    <c:v>0.0669810373400701</c:v>
                  </c:pt>
                  <c:pt idx="5">
                    <c:v>0.0395844178256755</c:v>
                  </c:pt>
                  <c:pt idx="6">
                    <c:v>0.0290893463098298</c:v>
                  </c:pt>
                  <c:pt idx="7">
                    <c:v>0.0434183779144651</c:v>
                  </c:pt>
                  <c:pt idx="8">
                    <c:v>0.0348365864565423</c:v>
                  </c:pt>
                  <c:pt idx="9">
                    <c:v>0.0567946358663975</c:v>
                  </c:pt>
                  <c:pt idx="10">
                    <c:v>0.0770772370028288</c:v>
                  </c:pt>
                </c:numCache>
              </c:numRef>
            </c:plus>
            <c:minus>
              <c:numRef>
                <c:f>'Fig 3'!$J$156:$J$166</c:f>
                <c:numCache>
                  <c:formatCode>General</c:formatCode>
                  <c:ptCount val="11"/>
                  <c:pt idx="0">
                    <c:v>0.0257246758473427</c:v>
                  </c:pt>
                  <c:pt idx="1">
                    <c:v>0.0565745420239939</c:v>
                  </c:pt>
                  <c:pt idx="2">
                    <c:v>0.026918687598429</c:v>
                  </c:pt>
                  <c:pt idx="3">
                    <c:v>0.0279997606754603</c:v>
                  </c:pt>
                  <c:pt idx="4">
                    <c:v>0.0669810373400701</c:v>
                  </c:pt>
                  <c:pt idx="5">
                    <c:v>0.0395844178256755</c:v>
                  </c:pt>
                  <c:pt idx="6">
                    <c:v>0.0290893463098298</c:v>
                  </c:pt>
                  <c:pt idx="7">
                    <c:v>0.0434183779144651</c:v>
                  </c:pt>
                  <c:pt idx="8">
                    <c:v>0.0348365864565423</c:v>
                  </c:pt>
                  <c:pt idx="9">
                    <c:v>0.0567946358663975</c:v>
                  </c:pt>
                  <c:pt idx="10">
                    <c:v>0.0770772370028288</c:v>
                  </c:pt>
                </c:numCache>
              </c:numRef>
            </c:minus>
          </c:errBars>
          <c:xVal>
            <c:numRef>
              <c:f>'Fig 3'!$L$156:$L$166</c:f>
              <c:numCache>
                <c:formatCode>General</c:formatCode>
                <c:ptCount val="11"/>
                <c:pt idx="0">
                  <c:v>0.01</c:v>
                </c:pt>
                <c:pt idx="1">
                  <c:v>0.11</c:v>
                </c:pt>
                <c:pt idx="2">
                  <c:v>0.21</c:v>
                </c:pt>
                <c:pt idx="3">
                  <c:v>0.31</c:v>
                </c:pt>
                <c:pt idx="4">
                  <c:v>0.41</c:v>
                </c:pt>
                <c:pt idx="5">
                  <c:v>0.51</c:v>
                </c:pt>
                <c:pt idx="6">
                  <c:v>0.61</c:v>
                </c:pt>
                <c:pt idx="7">
                  <c:v>0.71</c:v>
                </c:pt>
                <c:pt idx="8">
                  <c:v>0.81</c:v>
                </c:pt>
                <c:pt idx="9">
                  <c:v>0.91</c:v>
                </c:pt>
                <c:pt idx="10">
                  <c:v>1.01</c:v>
                </c:pt>
              </c:numCache>
            </c:numRef>
          </c:xVal>
          <c:yVal>
            <c:numRef>
              <c:f>'Fig 3'!$H$156:$H$166</c:f>
              <c:numCache>
                <c:formatCode>General</c:formatCode>
                <c:ptCount val="11"/>
                <c:pt idx="0">
                  <c:v>0.0230088495575221</c:v>
                </c:pt>
                <c:pt idx="1">
                  <c:v>0.121732617631413</c:v>
                </c:pt>
                <c:pt idx="2">
                  <c:v>0.0536416912487709</c:v>
                </c:pt>
                <c:pt idx="3">
                  <c:v>0.044376846075729</c:v>
                </c:pt>
                <c:pt idx="4">
                  <c:v>0.132460486483872</c:v>
                </c:pt>
                <c:pt idx="5">
                  <c:v>0.0857865338427067</c:v>
                </c:pt>
                <c:pt idx="6">
                  <c:v>0.0550717797443461</c:v>
                </c:pt>
                <c:pt idx="7">
                  <c:v>0.118131025033448</c:v>
                </c:pt>
                <c:pt idx="8">
                  <c:v>0.13088238309396</c:v>
                </c:pt>
                <c:pt idx="9">
                  <c:v>0.142557738124023</c:v>
                </c:pt>
                <c:pt idx="10">
                  <c:v>0.0923500491642084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0951168"/>
        <c:axId val="-2050957552"/>
      </c:scatterChart>
      <c:valAx>
        <c:axId val="-2050951168"/>
        <c:scaling>
          <c:orientation val="minMax"/>
          <c:max val="1.01"/>
          <c:min val="0.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/>
                  </a:rPr>
                  <a:t>Inflorescence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/>
                  </a:rPr>
                  <a:t> flowering stage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/>
                <a:ea typeface="+mn-ea"/>
                <a:cs typeface="+mn-cs"/>
              </a:defRPr>
            </a:pPr>
            <a:endParaRPr lang="en-US"/>
          </a:p>
        </c:txPr>
        <c:crossAx val="-2050957552"/>
        <c:crosses val="autoZero"/>
        <c:crossBetween val="midCat"/>
        <c:majorUnit val="0.1"/>
      </c:valAx>
      <c:valAx>
        <c:axId val="-2050957552"/>
        <c:scaling>
          <c:orientation val="minMax"/>
          <c:min val="0.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/>
                  </a:rPr>
                  <a:t>Proportion of total visitations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/>
                <a:ea typeface="+mn-ea"/>
                <a:cs typeface="+mn-cs"/>
              </a:defRPr>
            </a:pPr>
            <a:endParaRPr lang="en-US"/>
          </a:p>
        </c:txPr>
        <c:crossAx val="-20509511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3012362492447"/>
          <c:y val="0.0305914419068657"/>
          <c:w val="0.138646218641274"/>
          <c:h val="0.18870545287868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931942847031761"/>
          <c:y val="0.0601852329934168"/>
          <c:w val="0.879923914005131"/>
          <c:h val="0.838862785594424"/>
        </c:manualLayout>
      </c:layout>
      <c:barChart>
        <c:barDir val="col"/>
        <c:grouping val="clustered"/>
        <c:varyColors val="0"/>
        <c:ser>
          <c:idx val="0"/>
          <c:order val="0"/>
          <c:tx>
            <c:v>Western Wattlebird</c:v>
          </c:tx>
          <c:spPr>
            <a:solidFill>
              <a:schemeClr val="tx1"/>
            </a:solidFill>
            <a:ln>
              <a:noFill/>
            </a:ln>
          </c:spPr>
          <c:invertIfNegative val="0"/>
          <c:cat>
            <c:numRef>
              <c:f>'Fig 4'!$I$4:$I$28</c:f>
              <c:numCache>
                <c:formatCode>General</c:formatCode>
                <c:ptCount val="25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5.0</c:v>
                </c:pt>
                <c:pt idx="6">
                  <c:v>6.0</c:v>
                </c:pt>
                <c:pt idx="7">
                  <c:v>7.0</c:v>
                </c:pt>
                <c:pt idx="8">
                  <c:v>8.0</c:v>
                </c:pt>
                <c:pt idx="9">
                  <c:v>9.0</c:v>
                </c:pt>
                <c:pt idx="10">
                  <c:v>10.0</c:v>
                </c:pt>
                <c:pt idx="11">
                  <c:v>11.0</c:v>
                </c:pt>
                <c:pt idx="12">
                  <c:v>12.0</c:v>
                </c:pt>
                <c:pt idx="13">
                  <c:v>13.0</c:v>
                </c:pt>
                <c:pt idx="14">
                  <c:v>14.0</c:v>
                </c:pt>
                <c:pt idx="15">
                  <c:v>15.0</c:v>
                </c:pt>
                <c:pt idx="16">
                  <c:v>16.0</c:v>
                </c:pt>
                <c:pt idx="17">
                  <c:v>17.0</c:v>
                </c:pt>
                <c:pt idx="18">
                  <c:v>18.0</c:v>
                </c:pt>
                <c:pt idx="19">
                  <c:v>19.0</c:v>
                </c:pt>
                <c:pt idx="20">
                  <c:v>20.0</c:v>
                </c:pt>
                <c:pt idx="21">
                  <c:v>21.0</c:v>
                </c:pt>
                <c:pt idx="22">
                  <c:v>22.0</c:v>
                </c:pt>
                <c:pt idx="23">
                  <c:v>23.0</c:v>
                </c:pt>
                <c:pt idx="24">
                  <c:v>24.0</c:v>
                </c:pt>
              </c:numCache>
            </c:numRef>
          </c:cat>
          <c:val>
            <c:numRef>
              <c:f>'Fig 4'!$J$4:$J$28</c:f>
              <c:numCache>
                <c:formatCode>General</c:formatCode>
                <c:ptCount val="25"/>
                <c:pt idx="6">
                  <c:v>2.0</c:v>
                </c:pt>
                <c:pt idx="7">
                  <c:v>9.0</c:v>
                </c:pt>
                <c:pt idx="8">
                  <c:v>10.0</c:v>
                </c:pt>
                <c:pt idx="9">
                  <c:v>8.0</c:v>
                </c:pt>
                <c:pt idx="10">
                  <c:v>4.0</c:v>
                </c:pt>
                <c:pt idx="11">
                  <c:v>4.0</c:v>
                </c:pt>
                <c:pt idx="13">
                  <c:v>1.0</c:v>
                </c:pt>
                <c:pt idx="14">
                  <c:v>1.0</c:v>
                </c:pt>
                <c:pt idx="15">
                  <c:v>2.0</c:v>
                </c:pt>
              </c:numCache>
            </c:numRef>
          </c:val>
        </c:ser>
        <c:ser>
          <c:idx val="1"/>
          <c:order val="1"/>
          <c:tx>
            <c:v>Red Wattlebird</c:v>
          </c:tx>
          <c:spPr>
            <a:solidFill>
              <a:schemeClr val="bg1">
                <a:lumMod val="50000"/>
              </a:schemeClr>
            </a:solidFill>
            <a:ln>
              <a:noFill/>
            </a:ln>
          </c:spPr>
          <c:invertIfNegative val="0"/>
          <c:cat>
            <c:numRef>
              <c:f>'Fig 4'!$I$4:$I$28</c:f>
              <c:numCache>
                <c:formatCode>General</c:formatCode>
                <c:ptCount val="25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5.0</c:v>
                </c:pt>
                <c:pt idx="6">
                  <c:v>6.0</c:v>
                </c:pt>
                <c:pt idx="7">
                  <c:v>7.0</c:v>
                </c:pt>
                <c:pt idx="8">
                  <c:v>8.0</c:v>
                </c:pt>
                <c:pt idx="9">
                  <c:v>9.0</c:v>
                </c:pt>
                <c:pt idx="10">
                  <c:v>10.0</c:v>
                </c:pt>
                <c:pt idx="11">
                  <c:v>11.0</c:v>
                </c:pt>
                <c:pt idx="12">
                  <c:v>12.0</c:v>
                </c:pt>
                <c:pt idx="13">
                  <c:v>13.0</c:v>
                </c:pt>
                <c:pt idx="14">
                  <c:v>14.0</c:v>
                </c:pt>
                <c:pt idx="15">
                  <c:v>15.0</c:v>
                </c:pt>
                <c:pt idx="16">
                  <c:v>16.0</c:v>
                </c:pt>
                <c:pt idx="17">
                  <c:v>17.0</c:v>
                </c:pt>
                <c:pt idx="18">
                  <c:v>18.0</c:v>
                </c:pt>
                <c:pt idx="19">
                  <c:v>19.0</c:v>
                </c:pt>
                <c:pt idx="20">
                  <c:v>20.0</c:v>
                </c:pt>
                <c:pt idx="21">
                  <c:v>21.0</c:v>
                </c:pt>
                <c:pt idx="22">
                  <c:v>22.0</c:v>
                </c:pt>
                <c:pt idx="23">
                  <c:v>23.0</c:v>
                </c:pt>
                <c:pt idx="24">
                  <c:v>24.0</c:v>
                </c:pt>
              </c:numCache>
            </c:numRef>
          </c:cat>
          <c:val>
            <c:numRef>
              <c:f>'Fig 4'!$K$4:$K$28</c:f>
              <c:numCache>
                <c:formatCode>General</c:formatCode>
                <c:ptCount val="25"/>
                <c:pt idx="6">
                  <c:v>5.0</c:v>
                </c:pt>
                <c:pt idx="7">
                  <c:v>20.0</c:v>
                </c:pt>
                <c:pt idx="8">
                  <c:v>25.0</c:v>
                </c:pt>
                <c:pt idx="9">
                  <c:v>21.0</c:v>
                </c:pt>
                <c:pt idx="10">
                  <c:v>9.0</c:v>
                </c:pt>
                <c:pt idx="11">
                  <c:v>4.0</c:v>
                </c:pt>
                <c:pt idx="12">
                  <c:v>4.0</c:v>
                </c:pt>
                <c:pt idx="13">
                  <c:v>6.0</c:v>
                </c:pt>
                <c:pt idx="14">
                  <c:v>8.0</c:v>
                </c:pt>
                <c:pt idx="15">
                  <c:v>9.0</c:v>
                </c:pt>
                <c:pt idx="16">
                  <c:v>7.0</c:v>
                </c:pt>
                <c:pt idx="17">
                  <c:v>4.0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10567312"/>
        <c:axId val="-2110564112"/>
      </c:barChart>
      <c:catAx>
        <c:axId val="-211056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chemeClr val="tx1"/>
            </a:solidFill>
          </a:ln>
        </c:spPr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-2110564112"/>
        <c:crosses val="autoZero"/>
        <c:auto val="1"/>
        <c:lblAlgn val="ctr"/>
        <c:lblOffset val="100"/>
        <c:noMultiLvlLbl val="0"/>
      </c:catAx>
      <c:valAx>
        <c:axId val="-2110564112"/>
        <c:scaling>
          <c:orientation val="minMax"/>
        </c:scaling>
        <c:delete val="0"/>
        <c:axPos val="l"/>
        <c:title>
          <c:tx>
            <c:rich>
              <a:bodyPr rot="-5400000" vert="horz" anchor="t" anchorCtr="0"/>
              <a:lstStyle/>
              <a:p>
                <a:pPr>
                  <a:defRPr sz="1400" b="0"/>
                </a:pPr>
                <a:r>
                  <a:rPr lang="en-US" sz="1400" b="0"/>
                  <a:t>Number of visits</a:t>
                </a:r>
              </a:p>
            </c:rich>
          </c:tx>
          <c:layout>
            <c:manualLayout>
              <c:xMode val="edge"/>
              <c:yMode val="edge"/>
              <c:x val="0.0"/>
              <c:y val="0.26986508876311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254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-2110567312"/>
        <c:crosses val="autoZero"/>
        <c:crossBetween val="between"/>
      </c:valAx>
    </c:plotArea>
    <c:legend>
      <c:legendPos val="tr"/>
      <c:layout/>
      <c:overlay val="1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874468503937008"/>
          <c:y val="0.0601851851851852"/>
          <c:w val="0.886508530183727"/>
          <c:h val="0.822469378827647"/>
        </c:manualLayout>
      </c:layout>
      <c:barChart>
        <c:barDir val="col"/>
        <c:grouping val="clustered"/>
        <c:varyColors val="0"/>
        <c:ser>
          <c:idx val="0"/>
          <c:order val="0"/>
          <c:tx>
            <c:v>Spinebill Female</c:v>
          </c:tx>
          <c:spPr>
            <a:solidFill>
              <a:schemeClr val="tx1"/>
            </a:solidFill>
            <a:ln>
              <a:noFill/>
            </a:ln>
          </c:spPr>
          <c:invertIfNegative val="0"/>
          <c:cat>
            <c:numRef>
              <c:f>'Fig 4'!$I$4:$I$28</c:f>
              <c:numCache>
                <c:formatCode>General</c:formatCode>
                <c:ptCount val="25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5.0</c:v>
                </c:pt>
                <c:pt idx="6">
                  <c:v>6.0</c:v>
                </c:pt>
                <c:pt idx="7">
                  <c:v>7.0</c:v>
                </c:pt>
                <c:pt idx="8">
                  <c:v>8.0</c:v>
                </c:pt>
                <c:pt idx="9">
                  <c:v>9.0</c:v>
                </c:pt>
                <c:pt idx="10">
                  <c:v>10.0</c:v>
                </c:pt>
                <c:pt idx="11">
                  <c:v>11.0</c:v>
                </c:pt>
                <c:pt idx="12">
                  <c:v>12.0</c:v>
                </c:pt>
                <c:pt idx="13">
                  <c:v>13.0</c:v>
                </c:pt>
                <c:pt idx="14">
                  <c:v>14.0</c:v>
                </c:pt>
                <c:pt idx="15">
                  <c:v>15.0</c:v>
                </c:pt>
                <c:pt idx="16">
                  <c:v>16.0</c:v>
                </c:pt>
                <c:pt idx="17">
                  <c:v>17.0</c:v>
                </c:pt>
                <c:pt idx="18">
                  <c:v>18.0</c:v>
                </c:pt>
                <c:pt idx="19">
                  <c:v>19.0</c:v>
                </c:pt>
                <c:pt idx="20">
                  <c:v>20.0</c:v>
                </c:pt>
                <c:pt idx="21">
                  <c:v>21.0</c:v>
                </c:pt>
                <c:pt idx="22">
                  <c:v>22.0</c:v>
                </c:pt>
                <c:pt idx="23">
                  <c:v>23.0</c:v>
                </c:pt>
                <c:pt idx="24">
                  <c:v>24.0</c:v>
                </c:pt>
              </c:numCache>
            </c:numRef>
          </c:cat>
          <c:val>
            <c:numRef>
              <c:f>'Fig 4'!$M$4:$M$28</c:f>
              <c:numCache>
                <c:formatCode>General</c:formatCode>
                <c:ptCount val="25"/>
                <c:pt idx="5">
                  <c:v>31.0</c:v>
                </c:pt>
                <c:pt idx="6">
                  <c:v>40.0</c:v>
                </c:pt>
                <c:pt idx="7">
                  <c:v>51.0</c:v>
                </c:pt>
                <c:pt idx="8">
                  <c:v>51.0</c:v>
                </c:pt>
                <c:pt idx="9">
                  <c:v>48.0</c:v>
                </c:pt>
                <c:pt idx="10">
                  <c:v>41.0</c:v>
                </c:pt>
                <c:pt idx="11">
                  <c:v>48.0</c:v>
                </c:pt>
                <c:pt idx="12">
                  <c:v>48.0</c:v>
                </c:pt>
                <c:pt idx="13">
                  <c:v>31.0</c:v>
                </c:pt>
                <c:pt idx="14">
                  <c:v>30.0</c:v>
                </c:pt>
                <c:pt idx="15">
                  <c:v>29.0</c:v>
                </c:pt>
                <c:pt idx="16">
                  <c:v>31.0</c:v>
                </c:pt>
                <c:pt idx="17">
                  <c:v>32.0</c:v>
                </c:pt>
                <c:pt idx="18">
                  <c:v>8.0</c:v>
                </c:pt>
              </c:numCache>
            </c:numRef>
          </c:val>
        </c:ser>
        <c:ser>
          <c:idx val="1"/>
          <c:order val="1"/>
          <c:tx>
            <c:v>Spinebill Male</c:v>
          </c:tx>
          <c:spPr>
            <a:solidFill>
              <a:schemeClr val="bg1">
                <a:lumMod val="50000"/>
              </a:schemeClr>
            </a:solidFill>
            <a:ln>
              <a:noFill/>
            </a:ln>
          </c:spPr>
          <c:invertIfNegative val="0"/>
          <c:cat>
            <c:numRef>
              <c:f>'Fig 4'!$I$4:$I$28</c:f>
              <c:numCache>
                <c:formatCode>General</c:formatCode>
                <c:ptCount val="25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5.0</c:v>
                </c:pt>
                <c:pt idx="6">
                  <c:v>6.0</c:v>
                </c:pt>
                <c:pt idx="7">
                  <c:v>7.0</c:v>
                </c:pt>
                <c:pt idx="8">
                  <c:v>8.0</c:v>
                </c:pt>
                <c:pt idx="9">
                  <c:v>9.0</c:v>
                </c:pt>
                <c:pt idx="10">
                  <c:v>10.0</c:v>
                </c:pt>
                <c:pt idx="11">
                  <c:v>11.0</c:v>
                </c:pt>
                <c:pt idx="12">
                  <c:v>12.0</c:v>
                </c:pt>
                <c:pt idx="13">
                  <c:v>13.0</c:v>
                </c:pt>
                <c:pt idx="14">
                  <c:v>14.0</c:v>
                </c:pt>
                <c:pt idx="15">
                  <c:v>15.0</c:v>
                </c:pt>
                <c:pt idx="16">
                  <c:v>16.0</c:v>
                </c:pt>
                <c:pt idx="17">
                  <c:v>17.0</c:v>
                </c:pt>
                <c:pt idx="18">
                  <c:v>18.0</c:v>
                </c:pt>
                <c:pt idx="19">
                  <c:v>19.0</c:v>
                </c:pt>
                <c:pt idx="20">
                  <c:v>20.0</c:v>
                </c:pt>
                <c:pt idx="21">
                  <c:v>21.0</c:v>
                </c:pt>
                <c:pt idx="22">
                  <c:v>22.0</c:v>
                </c:pt>
                <c:pt idx="23">
                  <c:v>23.0</c:v>
                </c:pt>
                <c:pt idx="24">
                  <c:v>24.0</c:v>
                </c:pt>
              </c:numCache>
            </c:numRef>
          </c:cat>
          <c:val>
            <c:numRef>
              <c:f>'Fig 4'!$N$4:$N$28</c:f>
              <c:numCache>
                <c:formatCode>General</c:formatCode>
                <c:ptCount val="25"/>
                <c:pt idx="5">
                  <c:v>21.0</c:v>
                </c:pt>
                <c:pt idx="6">
                  <c:v>37.0</c:v>
                </c:pt>
                <c:pt idx="7">
                  <c:v>42.0</c:v>
                </c:pt>
                <c:pt idx="8">
                  <c:v>59.0</c:v>
                </c:pt>
                <c:pt idx="9">
                  <c:v>74.0</c:v>
                </c:pt>
                <c:pt idx="10">
                  <c:v>82.0</c:v>
                </c:pt>
                <c:pt idx="11">
                  <c:v>88.0</c:v>
                </c:pt>
                <c:pt idx="12">
                  <c:v>59.0</c:v>
                </c:pt>
                <c:pt idx="13">
                  <c:v>51.0</c:v>
                </c:pt>
                <c:pt idx="14">
                  <c:v>44.0</c:v>
                </c:pt>
                <c:pt idx="15">
                  <c:v>41.0</c:v>
                </c:pt>
                <c:pt idx="16">
                  <c:v>32.0</c:v>
                </c:pt>
                <c:pt idx="17">
                  <c:v>36.0</c:v>
                </c:pt>
                <c:pt idx="18">
                  <c:v>29.0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10677200"/>
        <c:axId val="-2110674000"/>
      </c:barChart>
      <c:catAx>
        <c:axId val="-2110677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chemeClr val="tx1"/>
            </a:solidFill>
          </a:ln>
        </c:spPr>
        <c:txPr>
          <a:bodyPr/>
          <a:lstStyle/>
          <a:p>
            <a:pPr>
              <a:defRPr sz="100">
                <a:solidFill>
                  <a:schemeClr val="bg1"/>
                </a:solidFill>
              </a:defRPr>
            </a:pPr>
            <a:endParaRPr lang="en-US"/>
          </a:p>
        </c:txPr>
        <c:crossAx val="-2110674000"/>
        <c:crosses val="autoZero"/>
        <c:auto val="1"/>
        <c:lblAlgn val="ctr"/>
        <c:lblOffset val="100"/>
        <c:noMultiLvlLbl val="0"/>
      </c:catAx>
      <c:valAx>
        <c:axId val="-211067400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 sz="1400" b="0"/>
                  <a:t>Number of visits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 w="254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-2110677200"/>
        <c:crosses val="autoZero"/>
        <c:crossBetween val="between"/>
        <c:majorUnit val="20.0"/>
      </c:valAx>
    </c:plotArea>
    <c:legend>
      <c:legendPos val="tr"/>
      <c:layout/>
      <c:overlay val="1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.0" l="0.75" r="0.75" t="1.0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967751792220002"/>
          <c:y val="0.0601851851851852"/>
          <c:w val="0.861245299095076"/>
          <c:h val="0.620052572733544"/>
        </c:manualLayout>
      </c:layout>
      <c:barChart>
        <c:barDir val="col"/>
        <c:grouping val="clustered"/>
        <c:varyColors val="0"/>
        <c:ser>
          <c:idx val="0"/>
          <c:order val="0"/>
          <c:tx>
            <c:v>Brown honeyeater</c:v>
          </c:tx>
          <c:spPr>
            <a:solidFill>
              <a:schemeClr val="bg1">
                <a:lumMod val="50000"/>
              </a:schemeClr>
            </a:solidFill>
            <a:ln>
              <a:noFill/>
            </a:ln>
          </c:spPr>
          <c:invertIfNegative val="0"/>
          <c:cat>
            <c:numRef>
              <c:f>'Fig 4'!$I$4:$I$28</c:f>
              <c:numCache>
                <c:formatCode>General</c:formatCode>
                <c:ptCount val="25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5.0</c:v>
                </c:pt>
                <c:pt idx="6">
                  <c:v>6.0</c:v>
                </c:pt>
                <c:pt idx="7">
                  <c:v>7.0</c:v>
                </c:pt>
                <c:pt idx="8">
                  <c:v>8.0</c:v>
                </c:pt>
                <c:pt idx="9">
                  <c:v>9.0</c:v>
                </c:pt>
                <c:pt idx="10">
                  <c:v>10.0</c:v>
                </c:pt>
                <c:pt idx="11">
                  <c:v>11.0</c:v>
                </c:pt>
                <c:pt idx="12">
                  <c:v>12.0</c:v>
                </c:pt>
                <c:pt idx="13">
                  <c:v>13.0</c:v>
                </c:pt>
                <c:pt idx="14">
                  <c:v>14.0</c:v>
                </c:pt>
                <c:pt idx="15">
                  <c:v>15.0</c:v>
                </c:pt>
                <c:pt idx="16">
                  <c:v>16.0</c:v>
                </c:pt>
                <c:pt idx="17">
                  <c:v>17.0</c:v>
                </c:pt>
                <c:pt idx="18">
                  <c:v>18.0</c:v>
                </c:pt>
                <c:pt idx="19">
                  <c:v>19.0</c:v>
                </c:pt>
                <c:pt idx="20">
                  <c:v>20.0</c:v>
                </c:pt>
                <c:pt idx="21">
                  <c:v>21.0</c:v>
                </c:pt>
                <c:pt idx="22">
                  <c:v>22.0</c:v>
                </c:pt>
                <c:pt idx="23">
                  <c:v>23.0</c:v>
                </c:pt>
                <c:pt idx="24">
                  <c:v>24.0</c:v>
                </c:pt>
              </c:numCache>
            </c:numRef>
          </c:cat>
          <c:val>
            <c:numRef>
              <c:f>'Fig 4'!$L$4:$L$28</c:f>
              <c:numCache>
                <c:formatCode>General</c:formatCode>
                <c:ptCount val="25"/>
                <c:pt idx="5">
                  <c:v>1.0</c:v>
                </c:pt>
                <c:pt idx="6">
                  <c:v>14.0</c:v>
                </c:pt>
                <c:pt idx="7">
                  <c:v>30.0</c:v>
                </c:pt>
                <c:pt idx="8">
                  <c:v>47.0</c:v>
                </c:pt>
                <c:pt idx="9">
                  <c:v>108.0</c:v>
                </c:pt>
                <c:pt idx="10">
                  <c:v>123.0</c:v>
                </c:pt>
                <c:pt idx="11">
                  <c:v>128.0</c:v>
                </c:pt>
                <c:pt idx="12">
                  <c:v>120.0</c:v>
                </c:pt>
                <c:pt idx="13">
                  <c:v>102.0</c:v>
                </c:pt>
                <c:pt idx="14">
                  <c:v>82.0</c:v>
                </c:pt>
                <c:pt idx="15">
                  <c:v>72.0</c:v>
                </c:pt>
                <c:pt idx="16">
                  <c:v>57.0</c:v>
                </c:pt>
                <c:pt idx="17">
                  <c:v>56.0</c:v>
                </c:pt>
                <c:pt idx="18">
                  <c:v>8.0</c:v>
                </c:pt>
              </c:numCache>
            </c:numRef>
          </c:val>
        </c:ser>
        <c:ser>
          <c:idx val="1"/>
          <c:order val="1"/>
          <c:tx>
            <c:v>Honey possum</c:v>
          </c:tx>
          <c:spPr>
            <a:solidFill>
              <a:schemeClr val="tx1"/>
            </a:solidFill>
            <a:ln>
              <a:noFill/>
            </a:ln>
          </c:spPr>
          <c:invertIfNegative val="0"/>
          <c:val>
            <c:numRef>
              <c:f>'Fig 4'!$O$4:$O$28</c:f>
              <c:numCache>
                <c:formatCode>General</c:formatCode>
                <c:ptCount val="25"/>
                <c:pt idx="0">
                  <c:v>25.0</c:v>
                </c:pt>
                <c:pt idx="1">
                  <c:v>16.0</c:v>
                </c:pt>
                <c:pt idx="2">
                  <c:v>21.0</c:v>
                </c:pt>
                <c:pt idx="3">
                  <c:v>37.0</c:v>
                </c:pt>
                <c:pt idx="4">
                  <c:v>39.0</c:v>
                </c:pt>
                <c:pt idx="5">
                  <c:v>34.0</c:v>
                </c:pt>
                <c:pt idx="6">
                  <c:v>1.0</c:v>
                </c:pt>
                <c:pt idx="18">
                  <c:v>20.0</c:v>
                </c:pt>
                <c:pt idx="19">
                  <c:v>76.0</c:v>
                </c:pt>
                <c:pt idx="20">
                  <c:v>43.0</c:v>
                </c:pt>
                <c:pt idx="21">
                  <c:v>41.0</c:v>
                </c:pt>
                <c:pt idx="22">
                  <c:v>35.0</c:v>
                </c:pt>
                <c:pt idx="23">
                  <c:v>36.0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47756800"/>
        <c:axId val="-2047751472"/>
      </c:barChart>
      <c:catAx>
        <c:axId val="-2047756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 b="0"/>
                </a:pPr>
                <a:r>
                  <a:rPr lang="en-US" sz="1400" b="0"/>
                  <a:t>Time of day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254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-2047751472"/>
        <c:crosses val="autoZero"/>
        <c:auto val="1"/>
        <c:lblAlgn val="ctr"/>
        <c:lblOffset val="100"/>
        <c:noMultiLvlLbl val="0"/>
      </c:catAx>
      <c:valAx>
        <c:axId val="-204775147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400" b="0"/>
                </a:pPr>
                <a:r>
                  <a:rPr lang="en-US" sz="1400" b="0"/>
                  <a:t>Number</a:t>
                </a:r>
                <a:r>
                  <a:rPr lang="en-US" sz="1400" b="0" baseline="0"/>
                  <a:t> of visits</a:t>
                </a:r>
                <a:endParaRPr lang="en-US" sz="1400" b="0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 w="254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-2047756800"/>
        <c:crosses val="autoZero"/>
        <c:crossBetween val="between"/>
      </c:valAx>
    </c:plotArea>
    <c:legend>
      <c:legendPos val="tr"/>
      <c:layout/>
      <c:overlay val="1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.0" l="0.75" r="0.75" t="1.0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Relationship Id="rId3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4" Type="http://schemas.openxmlformats.org/officeDocument/2006/relationships/chart" Target="../charts/chart8.xml"/><Relationship Id="rId1" Type="http://schemas.openxmlformats.org/officeDocument/2006/relationships/chart" Target="../charts/chart5.xml"/><Relationship Id="rId2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Relationship Id="rId2" Type="http://schemas.openxmlformats.org/officeDocument/2006/relationships/chart" Target="../charts/chart10.xml"/><Relationship Id="rId3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501650</xdr:colOff>
      <xdr:row>12</xdr:row>
      <xdr:rowOff>25400</xdr:rowOff>
    </xdr:from>
    <xdr:to>
      <xdr:col>7</xdr:col>
      <xdr:colOff>698500</xdr:colOff>
      <xdr:row>39</xdr:row>
      <xdr:rowOff>101600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316251</xdr:colOff>
      <xdr:row>47</xdr:row>
      <xdr:rowOff>55546</xdr:rowOff>
    </xdr:to>
    <xdr:grpSp>
      <xdr:nvGrpSpPr>
        <xdr:cNvPr id="2" name="Group 1"/>
        <xdr:cNvGrpSpPr/>
      </xdr:nvGrpSpPr>
      <xdr:grpSpPr>
        <a:xfrm>
          <a:off x="0" y="0"/>
          <a:ext cx="3618251" cy="9605946"/>
          <a:chOff x="914400" y="111491"/>
          <a:chExt cx="3618251" cy="9605946"/>
        </a:xfrm>
      </xdr:grpSpPr>
      <xdr:sp macro="" textlink="">
        <xdr:nvSpPr>
          <xdr:cNvPr id="3" name="TextBox 2"/>
          <xdr:cNvSpPr txBox="1"/>
        </xdr:nvSpPr>
        <xdr:spPr>
          <a:xfrm>
            <a:off x="3367617" y="111491"/>
            <a:ext cx="30168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/>
              <a:t>4</a:t>
            </a:r>
          </a:p>
        </xdr:txBody>
      </xdr:sp>
      <xdr:sp macro="" textlink="">
        <xdr:nvSpPr>
          <xdr:cNvPr id="4" name="TextBox 3"/>
          <xdr:cNvSpPr txBox="1"/>
        </xdr:nvSpPr>
        <xdr:spPr>
          <a:xfrm>
            <a:off x="4041902" y="111811"/>
            <a:ext cx="418704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/>
              <a:t>11</a:t>
            </a:r>
          </a:p>
        </xdr:txBody>
      </xdr:sp>
      <xdr:grpSp>
        <xdr:nvGrpSpPr>
          <xdr:cNvPr id="5" name="Group 4"/>
          <xdr:cNvGrpSpPr/>
        </xdr:nvGrpSpPr>
        <xdr:grpSpPr>
          <a:xfrm>
            <a:off x="914400" y="116293"/>
            <a:ext cx="3618251" cy="9601144"/>
            <a:chOff x="914400" y="116293"/>
            <a:chExt cx="3618251" cy="9601144"/>
          </a:xfrm>
        </xdr:grpSpPr>
        <xdr:pic>
          <xdr:nvPicPr>
            <xdr:cNvPr id="6" name="Picture 5"/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2355258" y="867905"/>
              <a:ext cx="2147484" cy="8849532"/>
            </a:xfrm>
            <a:prstGeom prst="rect">
              <a:avLst/>
            </a:prstGeom>
          </xdr:spPr>
        </xdr:pic>
        <xdr:sp macro="" textlink="">
          <xdr:nvSpPr>
            <xdr:cNvPr id="7" name="TextBox 6"/>
            <xdr:cNvSpPr txBox="1"/>
          </xdr:nvSpPr>
          <xdr:spPr>
            <a:xfrm>
              <a:off x="2568389" y="116293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6</a:t>
              </a:r>
            </a:p>
          </xdr:txBody>
        </xdr:sp>
        <xdr:cxnSp macro="">
          <xdr:nvCxnSpPr>
            <xdr:cNvPr id="8" name="Straight Connector 7"/>
            <xdr:cNvCxnSpPr/>
          </xdr:nvCxnSpPr>
          <xdr:spPr>
            <a:xfrm>
              <a:off x="2355258" y="480823"/>
              <a:ext cx="697224" cy="0"/>
            </a:xfrm>
            <a:prstGeom prst="line">
              <a:avLst/>
            </a:prstGeom>
            <a:ln w="1270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" name="Straight Connector 8"/>
            <xdr:cNvCxnSpPr/>
          </xdr:nvCxnSpPr>
          <xdr:spPr>
            <a:xfrm>
              <a:off x="4028455" y="478832"/>
              <a:ext cx="460840" cy="1991"/>
            </a:xfrm>
            <a:prstGeom prst="line">
              <a:avLst/>
            </a:prstGeom>
            <a:ln w="1270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0" name="Straight Connector 9"/>
            <xdr:cNvCxnSpPr/>
          </xdr:nvCxnSpPr>
          <xdr:spPr>
            <a:xfrm>
              <a:off x="3090013" y="478162"/>
              <a:ext cx="900000" cy="0"/>
            </a:xfrm>
            <a:prstGeom prst="line">
              <a:avLst/>
            </a:prstGeom>
            <a:ln w="1270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1" name="TextBox 10"/>
            <xdr:cNvSpPr txBox="1"/>
          </xdr:nvSpPr>
          <xdr:spPr>
            <a:xfrm rot="16200000">
              <a:off x="-72420" y="5108004"/>
              <a:ext cx="4149341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Vertebrate visits captured by camera traps</a:t>
              </a:r>
            </a:p>
          </xdr:txBody>
        </xdr:sp>
        <xdr:sp macro="" textlink="">
          <xdr:nvSpPr>
            <xdr:cNvPr id="12" name="TextBox 11"/>
            <xdr:cNvSpPr txBox="1"/>
          </xdr:nvSpPr>
          <xdr:spPr>
            <a:xfrm>
              <a:off x="914400" y="140523"/>
              <a:ext cx="1438855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Inflorescence</a:t>
              </a:r>
            </a:p>
          </xdr:txBody>
        </xdr:sp>
        <xdr:sp macro="" textlink="">
          <xdr:nvSpPr>
            <xdr:cNvPr id="13" name="TextBox 12"/>
            <xdr:cNvSpPr txBox="1"/>
          </xdr:nvSpPr>
          <xdr:spPr>
            <a:xfrm>
              <a:off x="1476155" y="493772"/>
              <a:ext cx="904607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Camera</a:t>
              </a:r>
            </a:p>
          </xdr:txBody>
        </xdr:sp>
        <xdr:sp macro="" textlink="">
          <xdr:nvSpPr>
            <xdr:cNvPr id="14" name="TextBox 13"/>
            <xdr:cNvSpPr txBox="1"/>
          </xdr:nvSpPr>
          <xdr:spPr>
            <a:xfrm>
              <a:off x="2545372" y="501234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1</a:t>
              </a:r>
            </a:p>
          </xdr:txBody>
        </xdr:sp>
        <xdr:sp macro="" textlink="">
          <xdr:nvSpPr>
            <xdr:cNvPr id="15" name="TextBox 14"/>
            <xdr:cNvSpPr txBox="1"/>
          </xdr:nvSpPr>
          <xdr:spPr>
            <a:xfrm>
              <a:off x="2798307" y="498254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2</a:t>
              </a:r>
            </a:p>
          </xdr:txBody>
        </xdr:sp>
        <xdr:sp macro="" textlink="">
          <xdr:nvSpPr>
            <xdr:cNvPr id="16" name="TextBox 15"/>
            <xdr:cNvSpPr txBox="1"/>
          </xdr:nvSpPr>
          <xdr:spPr>
            <a:xfrm>
              <a:off x="3292110" y="493772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3</a:t>
              </a:r>
            </a:p>
          </xdr:txBody>
        </xdr:sp>
        <xdr:sp macro="" textlink="">
          <xdr:nvSpPr>
            <xdr:cNvPr id="17" name="TextBox 16"/>
            <xdr:cNvSpPr txBox="1"/>
          </xdr:nvSpPr>
          <xdr:spPr>
            <a:xfrm>
              <a:off x="3526565" y="496432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4</a:t>
              </a:r>
            </a:p>
          </xdr:txBody>
        </xdr:sp>
        <xdr:sp macro="" textlink="">
          <xdr:nvSpPr>
            <xdr:cNvPr id="18" name="TextBox 17"/>
            <xdr:cNvSpPr txBox="1"/>
          </xdr:nvSpPr>
          <xdr:spPr>
            <a:xfrm>
              <a:off x="3742141" y="496432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5</a:t>
              </a:r>
            </a:p>
          </xdr:txBody>
        </xdr:sp>
        <xdr:sp macro="" textlink="">
          <xdr:nvSpPr>
            <xdr:cNvPr id="19" name="TextBox 18"/>
            <xdr:cNvSpPr txBox="1"/>
          </xdr:nvSpPr>
          <xdr:spPr>
            <a:xfrm>
              <a:off x="3996592" y="496112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6</a:t>
              </a:r>
            </a:p>
          </xdr:txBody>
        </xdr:sp>
        <xdr:sp macro="" textlink="">
          <xdr:nvSpPr>
            <xdr:cNvPr id="20" name="TextBox 19"/>
            <xdr:cNvSpPr txBox="1"/>
          </xdr:nvSpPr>
          <xdr:spPr>
            <a:xfrm>
              <a:off x="4230965" y="500913"/>
              <a:ext cx="30168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7</a:t>
              </a:r>
            </a:p>
          </xdr:txBody>
        </xdr:sp>
        <xdr:sp macro="" textlink="">
          <xdr:nvSpPr>
            <xdr:cNvPr id="21" name="TextBox 20"/>
            <xdr:cNvSpPr txBox="1"/>
          </xdr:nvSpPr>
          <xdr:spPr>
            <a:xfrm>
              <a:off x="2322637" y="504214"/>
              <a:ext cx="33374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N</a:t>
              </a:r>
            </a:p>
          </xdr:txBody>
        </xdr:sp>
        <xdr:sp macro="" textlink="">
          <xdr:nvSpPr>
            <xdr:cNvPr id="22" name="TextBox 21"/>
            <xdr:cNvSpPr txBox="1"/>
          </xdr:nvSpPr>
          <xdr:spPr>
            <a:xfrm>
              <a:off x="3039233" y="495593"/>
              <a:ext cx="333746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N</a:t>
              </a: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361950</xdr:colOff>
      <xdr:row>14</xdr:row>
      <xdr:rowOff>190500</xdr:rowOff>
    </xdr:from>
    <xdr:to>
      <xdr:col>7</xdr:col>
      <xdr:colOff>596900</xdr:colOff>
      <xdr:row>45</xdr:row>
      <xdr:rowOff>88900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654050</xdr:colOff>
      <xdr:row>52</xdr:row>
      <xdr:rowOff>38100</xdr:rowOff>
    </xdr:from>
    <xdr:to>
      <xdr:col>5</xdr:col>
      <xdr:colOff>736600</xdr:colOff>
      <xdr:row>77</xdr:row>
      <xdr:rowOff>152400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15</xdr:row>
      <xdr:rowOff>0</xdr:rowOff>
    </xdr:from>
    <xdr:to>
      <xdr:col>19</xdr:col>
      <xdr:colOff>273050</xdr:colOff>
      <xdr:row>45</xdr:row>
      <xdr:rowOff>88900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0.06125</cdr:x>
      <cdr:y>0.84426</cdr:y>
    </cdr:from>
    <cdr:to>
      <cdr:x>0.0922</cdr:x>
      <cdr:y>0.90574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03250" y="52324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0</a:t>
          </a:r>
        </a:p>
      </cdr:txBody>
    </cdr:sp>
  </cdr:relSizeAnchor>
  <cdr:relSizeAnchor xmlns:cdr="http://schemas.openxmlformats.org/drawingml/2006/chartDrawing">
    <cdr:from>
      <cdr:x>0.05416</cdr:x>
      <cdr:y>0.77049</cdr:y>
    </cdr:from>
    <cdr:to>
      <cdr:x>0.08511</cdr:x>
      <cdr:y>0.83197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3400" y="47752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10</a:t>
          </a:r>
        </a:p>
      </cdr:txBody>
    </cdr:sp>
  </cdr:relSizeAnchor>
  <cdr:relSizeAnchor xmlns:cdr="http://schemas.openxmlformats.org/drawingml/2006/chartDrawing">
    <cdr:from>
      <cdr:x>0.05416</cdr:x>
      <cdr:y>0.69262</cdr:y>
    </cdr:from>
    <cdr:to>
      <cdr:x>0.08511</cdr:x>
      <cdr:y>0.7541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533400" y="42926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20</a:t>
          </a:r>
        </a:p>
      </cdr:txBody>
    </cdr:sp>
  </cdr:relSizeAnchor>
  <cdr:relSizeAnchor xmlns:cdr="http://schemas.openxmlformats.org/drawingml/2006/chartDrawing">
    <cdr:from>
      <cdr:x>0.05416</cdr:x>
      <cdr:y>0.61475</cdr:y>
    </cdr:from>
    <cdr:to>
      <cdr:x>0.08511</cdr:x>
      <cdr:y>0.67623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533400" y="38100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30</a:t>
          </a:r>
        </a:p>
      </cdr:txBody>
    </cdr:sp>
  </cdr:relSizeAnchor>
  <cdr:relSizeAnchor xmlns:cdr="http://schemas.openxmlformats.org/drawingml/2006/chartDrawing">
    <cdr:from>
      <cdr:x>0.05287</cdr:x>
      <cdr:y>0.53893</cdr:y>
    </cdr:from>
    <cdr:to>
      <cdr:x>0.08382</cdr:x>
      <cdr:y>0.60041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20700" y="33401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40</a:t>
          </a:r>
        </a:p>
      </cdr:txBody>
    </cdr:sp>
  </cdr:relSizeAnchor>
  <cdr:relSizeAnchor xmlns:cdr="http://schemas.openxmlformats.org/drawingml/2006/chartDrawing">
    <cdr:from>
      <cdr:x>0.05287</cdr:x>
      <cdr:y>0.46107</cdr:y>
    </cdr:from>
    <cdr:to>
      <cdr:x>0.08382</cdr:x>
      <cdr:y>0.52254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520700" y="28575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50</a:t>
          </a:r>
        </a:p>
      </cdr:txBody>
    </cdr:sp>
  </cdr:relSizeAnchor>
  <cdr:relSizeAnchor xmlns:cdr="http://schemas.openxmlformats.org/drawingml/2006/chartDrawing">
    <cdr:from>
      <cdr:x>0.05158</cdr:x>
      <cdr:y>0.38115</cdr:y>
    </cdr:from>
    <cdr:to>
      <cdr:x>0.08253</cdr:x>
      <cdr:y>0.44262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508000" y="23622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60</a:t>
          </a:r>
        </a:p>
      </cdr:txBody>
    </cdr:sp>
  </cdr:relSizeAnchor>
  <cdr:relSizeAnchor xmlns:cdr="http://schemas.openxmlformats.org/drawingml/2006/chartDrawing">
    <cdr:from>
      <cdr:x>0.05029</cdr:x>
      <cdr:y>0.30533</cdr:y>
    </cdr:from>
    <cdr:to>
      <cdr:x>0.08124</cdr:x>
      <cdr:y>0.3668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495300" y="18923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70</a:t>
          </a:r>
        </a:p>
      </cdr:txBody>
    </cdr:sp>
  </cdr:relSizeAnchor>
  <cdr:relSizeAnchor xmlns:cdr="http://schemas.openxmlformats.org/drawingml/2006/chartDrawing">
    <cdr:from>
      <cdr:x>0.05029</cdr:x>
      <cdr:y>0.22541</cdr:y>
    </cdr:from>
    <cdr:to>
      <cdr:x>0.08124</cdr:x>
      <cdr:y>0.28689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495300" y="13970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80</a:t>
          </a:r>
        </a:p>
      </cdr:txBody>
    </cdr:sp>
  </cdr:relSizeAnchor>
  <cdr:relSizeAnchor xmlns:cdr="http://schemas.openxmlformats.org/drawingml/2006/chartDrawing">
    <cdr:from>
      <cdr:x>0.05029</cdr:x>
      <cdr:y>0.15164</cdr:y>
    </cdr:from>
    <cdr:to>
      <cdr:x>0.08124</cdr:x>
      <cdr:y>0.21311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495300" y="9398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90</a:t>
          </a:r>
        </a:p>
      </cdr:txBody>
    </cdr:sp>
  </cdr:relSizeAnchor>
  <cdr:relSizeAnchor xmlns:cdr="http://schemas.openxmlformats.org/drawingml/2006/chartDrawing">
    <cdr:from>
      <cdr:x>0.04126</cdr:x>
      <cdr:y>0.07582</cdr:y>
    </cdr:from>
    <cdr:to>
      <cdr:x>0.07221</cdr:x>
      <cdr:y>0.1373</cdr:y>
    </cdr:to>
    <cdr:sp macro="" textlink="">
      <cdr:nvSpPr>
        <cdr:cNvPr id="12" name="TextBox 11"/>
        <cdr:cNvSpPr txBox="1"/>
      </cdr:nvSpPr>
      <cdr:spPr>
        <a:xfrm xmlns:a="http://schemas.openxmlformats.org/drawingml/2006/main">
          <a:off x="406400" y="469900"/>
          <a:ext cx="3048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>
              <a:latin typeface="Arial" charset="0"/>
              <a:ea typeface="Arial" charset="0"/>
              <a:cs typeface="Arial" charset="0"/>
            </a:rPr>
            <a:t>100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425450</xdr:colOff>
      <xdr:row>15</xdr:row>
      <xdr:rowOff>152400</xdr:rowOff>
    </xdr:from>
    <xdr:to>
      <xdr:col>10</xdr:col>
      <xdr:colOff>266700</xdr:colOff>
      <xdr:row>40</xdr:row>
      <xdr:rowOff>63500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342900</xdr:colOff>
      <xdr:row>64</xdr:row>
      <xdr:rowOff>25400</xdr:rowOff>
    </xdr:from>
    <xdr:to>
      <xdr:col>13</xdr:col>
      <xdr:colOff>241300</xdr:colOff>
      <xdr:row>93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196850</xdr:colOff>
      <xdr:row>41</xdr:row>
      <xdr:rowOff>114300</xdr:rowOff>
    </xdr:from>
    <xdr:to>
      <xdr:col>23</xdr:col>
      <xdr:colOff>508000</xdr:colOff>
      <xdr:row>63</xdr:row>
      <xdr:rowOff>12700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228600</xdr:colOff>
      <xdr:row>165</xdr:row>
      <xdr:rowOff>190500</xdr:rowOff>
    </xdr:from>
    <xdr:to>
      <xdr:col>25</xdr:col>
      <xdr:colOff>355600</xdr:colOff>
      <xdr:row>196</xdr:row>
      <xdr:rowOff>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444500</xdr:colOff>
      <xdr:row>0</xdr:row>
      <xdr:rowOff>177800</xdr:rowOff>
    </xdr:from>
    <xdr:to>
      <xdr:col>23</xdr:col>
      <xdr:colOff>647700</xdr:colOff>
      <xdr:row>55</xdr:row>
      <xdr:rowOff>12700</xdr:rowOff>
    </xdr:to>
    <xdr:grpSp>
      <xdr:nvGrpSpPr>
        <xdr:cNvPr id="2" name="Group 1"/>
        <xdr:cNvGrpSpPr/>
      </xdr:nvGrpSpPr>
      <xdr:grpSpPr>
        <a:xfrm>
          <a:off x="12827000" y="177800"/>
          <a:ext cx="6807200" cy="11010900"/>
          <a:chOff x="12827000" y="177800"/>
          <a:chExt cx="6807200" cy="10312400"/>
        </a:xfrm>
      </xdr:grpSpPr>
      <xdr:graphicFrame macro="">
        <xdr:nvGraphicFramePr>
          <xdr:cNvPr id="3" name="Chart 2"/>
          <xdr:cNvGraphicFramePr/>
        </xdr:nvGraphicFramePr>
        <xdr:xfrm>
          <a:off x="12839700" y="177800"/>
          <a:ext cx="6642100" cy="3098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" name="Chart 3"/>
          <xdr:cNvGraphicFramePr/>
        </xdr:nvGraphicFramePr>
        <xdr:xfrm>
          <a:off x="12877800" y="3225800"/>
          <a:ext cx="6654800" cy="3175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5" name="Chart 4"/>
          <xdr:cNvGraphicFramePr/>
        </xdr:nvGraphicFramePr>
        <xdr:xfrm>
          <a:off x="12827000" y="6286500"/>
          <a:ext cx="6807200" cy="42037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LL%20VERTEBRATE%20VISIT%20TIM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krauss/papers/2017/Camera%20Trap%20Bmenziesii%20INR%202016%20data/HP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krauss/papers/2017/Camera%20Trap%20Bmenziesii%20INR%202016%20data/SBF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krauss/papers/2017/Camera%20Trap%20Bmenziesii%20INR%202016%20data/SBM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krauss/papers/2017/Camera%20Trap%20Bmenziesii%20INR%202016%20data/RW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krauss/papers/2017/Camera%20Trap%20Bmenziesii%20INR%202016%20data/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W.csv"/>
      <sheetName val="ALL DATA"/>
    </sheetNames>
    <sheetDataSet>
      <sheetData sheetId="0" refreshError="1"/>
      <sheetData sheetId="1">
        <row r="4">
          <cell r="I4">
            <v>0</v>
          </cell>
          <cell r="O4">
            <v>25</v>
          </cell>
        </row>
        <row r="5">
          <cell r="I5">
            <v>1</v>
          </cell>
          <cell r="O5">
            <v>16</v>
          </cell>
        </row>
        <row r="6">
          <cell r="I6">
            <v>2</v>
          </cell>
          <cell r="O6">
            <v>21</v>
          </cell>
        </row>
        <row r="7">
          <cell r="I7">
            <v>3</v>
          </cell>
          <cell r="O7">
            <v>37</v>
          </cell>
        </row>
        <row r="8">
          <cell r="I8">
            <v>4</v>
          </cell>
          <cell r="O8">
            <v>39</v>
          </cell>
        </row>
        <row r="9">
          <cell r="I9">
            <v>5</v>
          </cell>
          <cell r="L9">
            <v>1</v>
          </cell>
          <cell r="M9">
            <v>31</v>
          </cell>
          <cell r="N9">
            <v>21</v>
          </cell>
          <cell r="O9">
            <v>34</v>
          </cell>
        </row>
        <row r="10">
          <cell r="I10">
            <v>6</v>
          </cell>
          <cell r="J10">
            <v>2</v>
          </cell>
          <cell r="K10">
            <v>5</v>
          </cell>
          <cell r="L10">
            <v>14</v>
          </cell>
          <cell r="M10">
            <v>40</v>
          </cell>
          <cell r="N10">
            <v>37</v>
          </cell>
          <cell r="O10">
            <v>1</v>
          </cell>
        </row>
        <row r="11">
          <cell r="I11">
            <v>7</v>
          </cell>
          <cell r="J11">
            <v>9</v>
          </cell>
          <cell r="K11">
            <v>20</v>
          </cell>
          <cell r="L11">
            <v>30</v>
          </cell>
          <cell r="M11">
            <v>51</v>
          </cell>
          <cell r="N11">
            <v>42</v>
          </cell>
        </row>
        <row r="12">
          <cell r="I12">
            <v>8</v>
          </cell>
          <cell r="J12">
            <v>10</v>
          </cell>
          <cell r="K12">
            <v>25</v>
          </cell>
          <cell r="L12">
            <v>47</v>
          </cell>
          <cell r="M12">
            <v>51</v>
          </cell>
          <cell r="N12">
            <v>59</v>
          </cell>
        </row>
        <row r="13">
          <cell r="I13">
            <v>9</v>
          </cell>
          <cell r="J13">
            <v>8</v>
          </cell>
          <cell r="K13">
            <v>21</v>
          </cell>
          <cell r="L13">
            <v>108</v>
          </cell>
          <cell r="M13">
            <v>48</v>
          </cell>
          <cell r="N13">
            <v>74</v>
          </cell>
        </row>
        <row r="14">
          <cell r="I14">
            <v>10</v>
          </cell>
          <cell r="J14">
            <v>4</v>
          </cell>
          <cell r="K14">
            <v>9</v>
          </cell>
          <cell r="L14">
            <v>123</v>
          </cell>
          <cell r="M14">
            <v>41</v>
          </cell>
          <cell r="N14">
            <v>82</v>
          </cell>
        </row>
        <row r="15">
          <cell r="I15">
            <v>11</v>
          </cell>
          <cell r="J15">
            <v>4</v>
          </cell>
          <cell r="K15">
            <v>4</v>
          </cell>
          <cell r="L15">
            <v>128</v>
          </cell>
          <cell r="M15">
            <v>48</v>
          </cell>
          <cell r="N15">
            <v>88</v>
          </cell>
        </row>
        <row r="16">
          <cell r="I16">
            <v>12</v>
          </cell>
          <cell r="K16">
            <v>4</v>
          </cell>
          <cell r="L16">
            <v>120</v>
          </cell>
          <cell r="M16">
            <v>48</v>
          </cell>
          <cell r="N16">
            <v>59</v>
          </cell>
        </row>
        <row r="17">
          <cell r="I17">
            <v>13</v>
          </cell>
          <cell r="J17">
            <v>1</v>
          </cell>
          <cell r="K17">
            <v>6</v>
          </cell>
          <cell r="L17">
            <v>102</v>
          </cell>
          <cell r="M17">
            <v>31</v>
          </cell>
          <cell r="N17">
            <v>51</v>
          </cell>
        </row>
        <row r="18">
          <cell r="I18">
            <v>14</v>
          </cell>
          <cell r="J18">
            <v>1</v>
          </cell>
          <cell r="K18">
            <v>8</v>
          </cell>
          <cell r="L18">
            <v>82</v>
          </cell>
          <cell r="M18">
            <v>30</v>
          </cell>
          <cell r="N18">
            <v>44</v>
          </cell>
        </row>
        <row r="19">
          <cell r="I19">
            <v>15</v>
          </cell>
          <cell r="J19">
            <v>2</v>
          </cell>
          <cell r="K19">
            <v>9</v>
          </cell>
          <cell r="L19">
            <v>72</v>
          </cell>
          <cell r="M19">
            <v>29</v>
          </cell>
          <cell r="N19">
            <v>41</v>
          </cell>
        </row>
        <row r="20">
          <cell r="I20">
            <v>16</v>
          </cell>
          <cell r="K20">
            <v>7</v>
          </cell>
          <cell r="L20">
            <v>57</v>
          </cell>
          <cell r="M20">
            <v>31</v>
          </cell>
          <cell r="N20">
            <v>32</v>
          </cell>
        </row>
        <row r="21">
          <cell r="I21">
            <v>17</v>
          </cell>
          <cell r="K21">
            <v>4</v>
          </cell>
          <cell r="L21">
            <v>56</v>
          </cell>
          <cell r="M21">
            <v>32</v>
          </cell>
          <cell r="N21">
            <v>36</v>
          </cell>
        </row>
        <row r="22">
          <cell r="I22">
            <v>18</v>
          </cell>
          <cell r="L22">
            <v>8</v>
          </cell>
          <cell r="M22">
            <v>8</v>
          </cell>
          <cell r="N22">
            <v>29</v>
          </cell>
          <cell r="O22">
            <v>20</v>
          </cell>
        </row>
        <row r="23">
          <cell r="I23">
            <v>19</v>
          </cell>
          <cell r="O23">
            <v>76</v>
          </cell>
        </row>
        <row r="24">
          <cell r="I24">
            <v>20</v>
          </cell>
          <cell r="O24">
            <v>43</v>
          </cell>
        </row>
        <row r="25">
          <cell r="I25">
            <v>21</v>
          </cell>
          <cell r="O25">
            <v>41</v>
          </cell>
        </row>
        <row r="26">
          <cell r="I26">
            <v>22</v>
          </cell>
          <cell r="O26">
            <v>35</v>
          </cell>
        </row>
        <row r="27">
          <cell r="I27">
            <v>23</v>
          </cell>
          <cell r="O27">
            <v>36</v>
          </cell>
        </row>
        <row r="28">
          <cell r="I28">
            <v>24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P.csv"/>
    </sheetNames>
    <sheetDataSet>
      <sheetData sheetId="0">
        <row r="2">
          <cell r="F2">
            <v>0</v>
          </cell>
        </row>
        <row r="3">
          <cell r="F3">
            <v>0</v>
          </cell>
        </row>
        <row r="4">
          <cell r="F4">
            <v>0</v>
          </cell>
        </row>
        <row r="5">
          <cell r="F5">
            <v>0</v>
          </cell>
        </row>
        <row r="6">
          <cell r="F6">
            <v>0</v>
          </cell>
        </row>
        <row r="7">
          <cell r="F7">
            <v>0</v>
          </cell>
        </row>
        <row r="8">
          <cell r="F8">
            <v>0</v>
          </cell>
        </row>
        <row r="9">
          <cell r="F9">
            <v>0</v>
          </cell>
        </row>
        <row r="10">
          <cell r="F10">
            <v>0</v>
          </cell>
        </row>
        <row r="11">
          <cell r="F11">
            <v>0</v>
          </cell>
        </row>
        <row r="12">
          <cell r="F12">
            <v>0</v>
          </cell>
        </row>
        <row r="13">
          <cell r="F13">
            <v>0</v>
          </cell>
        </row>
        <row r="14">
          <cell r="F14">
            <v>0</v>
          </cell>
        </row>
        <row r="15">
          <cell r="F15">
            <v>0</v>
          </cell>
        </row>
        <row r="16">
          <cell r="F16">
            <v>0</v>
          </cell>
        </row>
        <row r="17">
          <cell r="F17">
            <v>0</v>
          </cell>
        </row>
        <row r="18">
          <cell r="F18">
            <v>0</v>
          </cell>
        </row>
        <row r="19">
          <cell r="F19">
            <v>0</v>
          </cell>
        </row>
        <row r="20">
          <cell r="F20">
            <v>0</v>
          </cell>
        </row>
        <row r="21">
          <cell r="F21">
            <v>0</v>
          </cell>
        </row>
        <row r="22">
          <cell r="F22">
            <v>0</v>
          </cell>
        </row>
        <row r="23">
          <cell r="F23">
            <v>0</v>
          </cell>
        </row>
        <row r="24">
          <cell r="F24">
            <v>0</v>
          </cell>
        </row>
        <row r="25">
          <cell r="F25">
            <v>0</v>
          </cell>
        </row>
        <row r="26">
          <cell r="F26">
            <v>0</v>
          </cell>
        </row>
        <row r="27">
          <cell r="F27">
            <v>1</v>
          </cell>
        </row>
        <row r="28">
          <cell r="F28">
            <v>1</v>
          </cell>
        </row>
        <row r="29">
          <cell r="F29">
            <v>1</v>
          </cell>
        </row>
        <row r="30">
          <cell r="F30">
            <v>1</v>
          </cell>
        </row>
        <row r="31">
          <cell r="F31">
            <v>1</v>
          </cell>
        </row>
        <row r="32">
          <cell r="F32">
            <v>1</v>
          </cell>
        </row>
        <row r="33">
          <cell r="F33">
            <v>1</v>
          </cell>
        </row>
        <row r="34">
          <cell r="F34">
            <v>1</v>
          </cell>
        </row>
        <row r="35">
          <cell r="F35">
            <v>1</v>
          </cell>
        </row>
        <row r="36">
          <cell r="F36">
            <v>1</v>
          </cell>
        </row>
        <row r="37">
          <cell r="F37">
            <v>1</v>
          </cell>
        </row>
        <row r="38">
          <cell r="F38">
            <v>1</v>
          </cell>
        </row>
        <row r="39">
          <cell r="F39">
            <v>1</v>
          </cell>
        </row>
        <row r="40">
          <cell r="F40">
            <v>1</v>
          </cell>
        </row>
        <row r="41">
          <cell r="F41">
            <v>1</v>
          </cell>
        </row>
        <row r="42">
          <cell r="F42">
            <v>1</v>
          </cell>
        </row>
        <row r="43">
          <cell r="F43">
            <v>2</v>
          </cell>
        </row>
        <row r="44">
          <cell r="F44">
            <v>2</v>
          </cell>
        </row>
        <row r="45">
          <cell r="F45">
            <v>2</v>
          </cell>
        </row>
        <row r="46">
          <cell r="F46">
            <v>2</v>
          </cell>
        </row>
        <row r="47">
          <cell r="F47">
            <v>2</v>
          </cell>
        </row>
        <row r="48">
          <cell r="F48">
            <v>2</v>
          </cell>
        </row>
        <row r="49">
          <cell r="F49">
            <v>2</v>
          </cell>
        </row>
        <row r="50">
          <cell r="F50">
            <v>2</v>
          </cell>
        </row>
        <row r="51">
          <cell r="F51">
            <v>2</v>
          </cell>
        </row>
        <row r="52">
          <cell r="F52">
            <v>2</v>
          </cell>
        </row>
        <row r="53">
          <cell r="F53">
            <v>2</v>
          </cell>
        </row>
        <row r="54">
          <cell r="F54">
            <v>2</v>
          </cell>
        </row>
        <row r="55">
          <cell r="F55">
            <v>2</v>
          </cell>
        </row>
        <row r="56">
          <cell r="F56">
            <v>2</v>
          </cell>
        </row>
        <row r="57">
          <cell r="F57">
            <v>2</v>
          </cell>
        </row>
        <row r="58">
          <cell r="F58">
            <v>2</v>
          </cell>
        </row>
        <row r="59">
          <cell r="F59">
            <v>2</v>
          </cell>
        </row>
        <row r="60">
          <cell r="F60">
            <v>2</v>
          </cell>
        </row>
        <row r="61">
          <cell r="F61">
            <v>2</v>
          </cell>
        </row>
        <row r="62">
          <cell r="F62">
            <v>2</v>
          </cell>
        </row>
        <row r="63">
          <cell r="F63">
            <v>2</v>
          </cell>
        </row>
        <row r="64">
          <cell r="F64">
            <v>3</v>
          </cell>
        </row>
        <row r="65">
          <cell r="F65">
            <v>3</v>
          </cell>
        </row>
        <row r="66">
          <cell r="F66">
            <v>3</v>
          </cell>
        </row>
        <row r="67">
          <cell r="F67">
            <v>3</v>
          </cell>
        </row>
        <row r="68">
          <cell r="F68">
            <v>3</v>
          </cell>
        </row>
        <row r="69">
          <cell r="F69">
            <v>3</v>
          </cell>
        </row>
        <row r="70">
          <cell r="F70">
            <v>3</v>
          </cell>
        </row>
        <row r="71">
          <cell r="F71">
            <v>3</v>
          </cell>
        </row>
        <row r="72">
          <cell r="F72">
            <v>3</v>
          </cell>
        </row>
        <row r="73">
          <cell r="F73">
            <v>3</v>
          </cell>
        </row>
        <row r="74">
          <cell r="F74">
            <v>3</v>
          </cell>
        </row>
        <row r="75">
          <cell r="F75">
            <v>3</v>
          </cell>
        </row>
        <row r="76">
          <cell r="F76">
            <v>3</v>
          </cell>
        </row>
        <row r="77">
          <cell r="F77">
            <v>3</v>
          </cell>
        </row>
        <row r="78">
          <cell r="F78">
            <v>3</v>
          </cell>
        </row>
        <row r="79">
          <cell r="F79">
            <v>3</v>
          </cell>
        </row>
        <row r="80">
          <cell r="F80">
            <v>3</v>
          </cell>
        </row>
        <row r="81">
          <cell r="F81">
            <v>3</v>
          </cell>
        </row>
        <row r="82">
          <cell r="F82">
            <v>3</v>
          </cell>
        </row>
        <row r="83">
          <cell r="F83">
            <v>3</v>
          </cell>
        </row>
        <row r="84">
          <cell r="F84">
            <v>3</v>
          </cell>
        </row>
        <row r="85">
          <cell r="F85">
            <v>3</v>
          </cell>
        </row>
        <row r="86">
          <cell r="F86">
            <v>3</v>
          </cell>
        </row>
        <row r="87">
          <cell r="F87">
            <v>3</v>
          </cell>
        </row>
        <row r="88">
          <cell r="F88">
            <v>3</v>
          </cell>
        </row>
        <row r="89">
          <cell r="F89">
            <v>3</v>
          </cell>
        </row>
        <row r="90">
          <cell r="F90">
            <v>3</v>
          </cell>
        </row>
        <row r="91">
          <cell r="F91">
            <v>3</v>
          </cell>
        </row>
        <row r="92">
          <cell r="F92">
            <v>3</v>
          </cell>
        </row>
        <row r="93">
          <cell r="F93">
            <v>3</v>
          </cell>
        </row>
        <row r="94">
          <cell r="F94">
            <v>3</v>
          </cell>
        </row>
        <row r="95">
          <cell r="F95">
            <v>3</v>
          </cell>
        </row>
        <row r="96">
          <cell r="F96">
            <v>3</v>
          </cell>
        </row>
        <row r="97">
          <cell r="F97">
            <v>3</v>
          </cell>
        </row>
        <row r="98">
          <cell r="F98">
            <v>3</v>
          </cell>
        </row>
        <row r="99">
          <cell r="F99">
            <v>3</v>
          </cell>
        </row>
        <row r="100">
          <cell r="F100">
            <v>3</v>
          </cell>
        </row>
        <row r="101">
          <cell r="F101">
            <v>4</v>
          </cell>
        </row>
        <row r="102">
          <cell r="F102">
            <v>4</v>
          </cell>
        </row>
        <row r="103">
          <cell r="F103">
            <v>4</v>
          </cell>
        </row>
        <row r="104">
          <cell r="F104">
            <v>4</v>
          </cell>
        </row>
        <row r="105">
          <cell r="F105">
            <v>4</v>
          </cell>
        </row>
        <row r="106">
          <cell r="F106">
            <v>4</v>
          </cell>
        </row>
        <row r="107">
          <cell r="F107">
            <v>4</v>
          </cell>
        </row>
        <row r="108">
          <cell r="F108">
            <v>4</v>
          </cell>
        </row>
        <row r="109">
          <cell r="F109">
            <v>4</v>
          </cell>
        </row>
        <row r="110">
          <cell r="F110">
            <v>4</v>
          </cell>
        </row>
        <row r="111">
          <cell r="F111">
            <v>4</v>
          </cell>
        </row>
        <row r="112">
          <cell r="F112">
            <v>4</v>
          </cell>
        </row>
        <row r="113">
          <cell r="F113">
            <v>4</v>
          </cell>
        </row>
        <row r="114">
          <cell r="F114">
            <v>4</v>
          </cell>
        </row>
        <row r="115">
          <cell r="F115">
            <v>4</v>
          </cell>
        </row>
        <row r="116">
          <cell r="F116">
            <v>4</v>
          </cell>
        </row>
        <row r="117">
          <cell r="F117">
            <v>4</v>
          </cell>
        </row>
        <row r="118">
          <cell r="F118">
            <v>4</v>
          </cell>
        </row>
        <row r="119">
          <cell r="F119">
            <v>4</v>
          </cell>
        </row>
        <row r="120">
          <cell r="F120">
            <v>4</v>
          </cell>
        </row>
        <row r="121">
          <cell r="F121">
            <v>4</v>
          </cell>
        </row>
        <row r="122">
          <cell r="F122">
            <v>4</v>
          </cell>
        </row>
        <row r="123">
          <cell r="F123">
            <v>4</v>
          </cell>
        </row>
        <row r="124">
          <cell r="F124">
            <v>4</v>
          </cell>
        </row>
        <row r="125">
          <cell r="F125">
            <v>4</v>
          </cell>
        </row>
        <row r="126">
          <cell r="F126">
            <v>4</v>
          </cell>
        </row>
        <row r="127">
          <cell r="F127">
            <v>4</v>
          </cell>
        </row>
        <row r="128">
          <cell r="F128">
            <v>4</v>
          </cell>
        </row>
        <row r="129">
          <cell r="F129">
            <v>4</v>
          </cell>
        </row>
        <row r="130">
          <cell r="F130">
            <v>4</v>
          </cell>
        </row>
        <row r="131">
          <cell r="F131">
            <v>4</v>
          </cell>
        </row>
        <row r="132">
          <cell r="F132">
            <v>4</v>
          </cell>
        </row>
        <row r="133">
          <cell r="F133">
            <v>4</v>
          </cell>
        </row>
        <row r="134">
          <cell r="F134">
            <v>4</v>
          </cell>
        </row>
        <row r="135">
          <cell r="F135">
            <v>4</v>
          </cell>
        </row>
        <row r="136">
          <cell r="F136">
            <v>4</v>
          </cell>
        </row>
        <row r="137">
          <cell r="F137">
            <v>4</v>
          </cell>
        </row>
        <row r="138">
          <cell r="F138">
            <v>4</v>
          </cell>
        </row>
        <row r="139">
          <cell r="F139">
            <v>4</v>
          </cell>
        </row>
        <row r="140">
          <cell r="F140">
            <v>5</v>
          </cell>
        </row>
        <row r="141">
          <cell r="F141">
            <v>5</v>
          </cell>
        </row>
        <row r="142">
          <cell r="F142">
            <v>5</v>
          </cell>
        </row>
        <row r="143">
          <cell r="F143">
            <v>5</v>
          </cell>
        </row>
        <row r="144">
          <cell r="F144">
            <v>5</v>
          </cell>
        </row>
        <row r="145">
          <cell r="F145">
            <v>5</v>
          </cell>
        </row>
        <row r="146">
          <cell r="F146">
            <v>5</v>
          </cell>
        </row>
        <row r="147">
          <cell r="F147">
            <v>5</v>
          </cell>
        </row>
        <row r="148">
          <cell r="F148">
            <v>5</v>
          </cell>
        </row>
        <row r="149">
          <cell r="F149">
            <v>5</v>
          </cell>
        </row>
        <row r="150">
          <cell r="F150">
            <v>5</v>
          </cell>
        </row>
        <row r="151">
          <cell r="F151">
            <v>5</v>
          </cell>
        </row>
        <row r="152">
          <cell r="F152">
            <v>5</v>
          </cell>
        </row>
        <row r="153">
          <cell r="F153">
            <v>5</v>
          </cell>
        </row>
        <row r="154">
          <cell r="F154">
            <v>5</v>
          </cell>
        </row>
        <row r="155">
          <cell r="F155">
            <v>5</v>
          </cell>
        </row>
        <row r="156">
          <cell r="F156">
            <v>5</v>
          </cell>
        </row>
        <row r="157">
          <cell r="F157">
            <v>5</v>
          </cell>
        </row>
        <row r="158">
          <cell r="F158">
            <v>5</v>
          </cell>
        </row>
        <row r="159">
          <cell r="F159">
            <v>5</v>
          </cell>
        </row>
        <row r="160">
          <cell r="F160">
            <v>5</v>
          </cell>
        </row>
        <row r="161">
          <cell r="F161">
            <v>5</v>
          </cell>
        </row>
        <row r="162">
          <cell r="F162">
            <v>5</v>
          </cell>
        </row>
        <row r="163">
          <cell r="F163">
            <v>5</v>
          </cell>
        </row>
        <row r="164">
          <cell r="F164">
            <v>5</v>
          </cell>
        </row>
        <row r="165">
          <cell r="F165">
            <v>5</v>
          </cell>
        </row>
        <row r="166">
          <cell r="F166">
            <v>5</v>
          </cell>
        </row>
        <row r="167">
          <cell r="F167">
            <v>5</v>
          </cell>
        </row>
        <row r="168">
          <cell r="F168">
            <v>5</v>
          </cell>
        </row>
        <row r="169">
          <cell r="F169">
            <v>5</v>
          </cell>
        </row>
        <row r="170">
          <cell r="F170">
            <v>5</v>
          </cell>
        </row>
        <row r="171">
          <cell r="F171">
            <v>5</v>
          </cell>
        </row>
        <row r="172">
          <cell r="F172">
            <v>5</v>
          </cell>
        </row>
        <row r="173">
          <cell r="F173">
            <v>5</v>
          </cell>
        </row>
        <row r="175">
          <cell r="F175">
            <v>18</v>
          </cell>
        </row>
        <row r="176">
          <cell r="F176">
            <v>18</v>
          </cell>
        </row>
        <row r="177">
          <cell r="F177">
            <v>18</v>
          </cell>
        </row>
        <row r="178">
          <cell r="F178">
            <v>18</v>
          </cell>
        </row>
        <row r="179">
          <cell r="F179">
            <v>18</v>
          </cell>
        </row>
        <row r="180">
          <cell r="F180">
            <v>18</v>
          </cell>
        </row>
        <row r="181">
          <cell r="F181">
            <v>18</v>
          </cell>
        </row>
        <row r="182">
          <cell r="F182">
            <v>18</v>
          </cell>
        </row>
        <row r="183">
          <cell r="F183">
            <v>18</v>
          </cell>
        </row>
        <row r="184">
          <cell r="F184">
            <v>18</v>
          </cell>
        </row>
        <row r="185">
          <cell r="F185">
            <v>18</v>
          </cell>
        </row>
        <row r="186">
          <cell r="F186">
            <v>18</v>
          </cell>
        </row>
        <row r="187">
          <cell r="F187">
            <v>18</v>
          </cell>
        </row>
        <row r="188">
          <cell r="F188">
            <v>18</v>
          </cell>
        </row>
        <row r="189">
          <cell r="F189">
            <v>18</v>
          </cell>
        </row>
        <row r="190">
          <cell r="F190">
            <v>18</v>
          </cell>
        </row>
        <row r="191">
          <cell r="F191">
            <v>18</v>
          </cell>
        </row>
        <row r="192">
          <cell r="F192">
            <v>18</v>
          </cell>
        </row>
        <row r="193">
          <cell r="F193">
            <v>18</v>
          </cell>
        </row>
        <row r="194">
          <cell r="F194">
            <v>18</v>
          </cell>
        </row>
        <row r="195">
          <cell r="F195">
            <v>19</v>
          </cell>
        </row>
        <row r="196">
          <cell r="F196">
            <v>19</v>
          </cell>
        </row>
        <row r="197">
          <cell r="F197">
            <v>19</v>
          </cell>
        </row>
        <row r="198">
          <cell r="F198">
            <v>19</v>
          </cell>
        </row>
        <row r="199">
          <cell r="F199">
            <v>19</v>
          </cell>
        </row>
        <row r="200">
          <cell r="F200">
            <v>19</v>
          </cell>
        </row>
        <row r="201">
          <cell r="F201">
            <v>19</v>
          </cell>
        </row>
        <row r="202">
          <cell r="F202">
            <v>19</v>
          </cell>
        </row>
        <row r="203">
          <cell r="F203">
            <v>19</v>
          </cell>
        </row>
        <row r="204">
          <cell r="F204">
            <v>19</v>
          </cell>
        </row>
        <row r="205">
          <cell r="F205">
            <v>19</v>
          </cell>
        </row>
        <row r="206">
          <cell r="F206">
            <v>19</v>
          </cell>
        </row>
        <row r="207">
          <cell r="F207">
            <v>19</v>
          </cell>
        </row>
        <row r="208">
          <cell r="F208">
            <v>19</v>
          </cell>
        </row>
        <row r="209">
          <cell r="F209">
            <v>19</v>
          </cell>
        </row>
        <row r="210">
          <cell r="F210">
            <v>19</v>
          </cell>
        </row>
        <row r="211">
          <cell r="F211">
            <v>19</v>
          </cell>
        </row>
        <row r="212">
          <cell r="F212">
            <v>19</v>
          </cell>
        </row>
        <row r="213">
          <cell r="F213">
            <v>19</v>
          </cell>
        </row>
        <row r="214">
          <cell r="F214">
            <v>19</v>
          </cell>
        </row>
        <row r="215">
          <cell r="F215">
            <v>19</v>
          </cell>
        </row>
        <row r="216">
          <cell r="F216">
            <v>19</v>
          </cell>
        </row>
        <row r="217">
          <cell r="F217">
            <v>19</v>
          </cell>
        </row>
        <row r="218">
          <cell r="F218">
            <v>19</v>
          </cell>
        </row>
        <row r="219">
          <cell r="F219">
            <v>19</v>
          </cell>
        </row>
        <row r="220">
          <cell r="F220">
            <v>19</v>
          </cell>
        </row>
        <row r="221">
          <cell r="F221">
            <v>19</v>
          </cell>
        </row>
        <row r="222">
          <cell r="F222">
            <v>19</v>
          </cell>
        </row>
        <row r="223">
          <cell r="F223">
            <v>19</v>
          </cell>
        </row>
        <row r="224">
          <cell r="F224">
            <v>19</v>
          </cell>
        </row>
        <row r="225">
          <cell r="F225">
            <v>19</v>
          </cell>
        </row>
        <row r="226">
          <cell r="F226">
            <v>19</v>
          </cell>
        </row>
        <row r="227">
          <cell r="F227">
            <v>19</v>
          </cell>
        </row>
        <row r="228">
          <cell r="F228">
            <v>19</v>
          </cell>
        </row>
        <row r="229">
          <cell r="F229">
            <v>19</v>
          </cell>
        </row>
        <row r="230">
          <cell r="F230">
            <v>19</v>
          </cell>
        </row>
        <row r="231">
          <cell r="F231">
            <v>19</v>
          </cell>
        </row>
        <row r="232">
          <cell r="F232">
            <v>19</v>
          </cell>
        </row>
        <row r="233">
          <cell r="F233">
            <v>19</v>
          </cell>
        </row>
        <row r="234">
          <cell r="F234">
            <v>19</v>
          </cell>
        </row>
        <row r="235">
          <cell r="F235">
            <v>19</v>
          </cell>
        </row>
        <row r="236">
          <cell r="F236">
            <v>19</v>
          </cell>
        </row>
        <row r="237">
          <cell r="F237">
            <v>19</v>
          </cell>
        </row>
        <row r="238">
          <cell r="F238">
            <v>19</v>
          </cell>
        </row>
        <row r="239">
          <cell r="F239">
            <v>19</v>
          </cell>
        </row>
        <row r="240">
          <cell r="F240">
            <v>19</v>
          </cell>
        </row>
        <row r="241">
          <cell r="F241">
            <v>19</v>
          </cell>
        </row>
        <row r="242">
          <cell r="F242">
            <v>19</v>
          </cell>
        </row>
        <row r="243">
          <cell r="F243">
            <v>19</v>
          </cell>
        </row>
        <row r="244">
          <cell r="F244">
            <v>19</v>
          </cell>
        </row>
        <row r="245">
          <cell r="F245">
            <v>19</v>
          </cell>
        </row>
        <row r="246">
          <cell r="F246">
            <v>19</v>
          </cell>
        </row>
        <row r="247">
          <cell r="F247">
            <v>19</v>
          </cell>
        </row>
        <row r="248">
          <cell r="F248">
            <v>19</v>
          </cell>
        </row>
        <row r="249">
          <cell r="F249">
            <v>19</v>
          </cell>
        </row>
        <row r="250">
          <cell r="F250">
            <v>19</v>
          </cell>
        </row>
        <row r="251">
          <cell r="F251">
            <v>19</v>
          </cell>
        </row>
        <row r="252">
          <cell r="F252">
            <v>19</v>
          </cell>
        </row>
        <row r="253">
          <cell r="F253">
            <v>19</v>
          </cell>
        </row>
        <row r="254">
          <cell r="F254">
            <v>19</v>
          </cell>
        </row>
        <row r="255">
          <cell r="F255">
            <v>19</v>
          </cell>
        </row>
        <row r="256">
          <cell r="F256">
            <v>19</v>
          </cell>
        </row>
        <row r="257">
          <cell r="F257">
            <v>19</v>
          </cell>
        </row>
        <row r="258">
          <cell r="F258">
            <v>19</v>
          </cell>
        </row>
        <row r="259">
          <cell r="F259">
            <v>19</v>
          </cell>
        </row>
        <row r="260">
          <cell r="F260">
            <v>19</v>
          </cell>
        </row>
        <row r="261">
          <cell r="F261">
            <v>19</v>
          </cell>
        </row>
        <row r="262">
          <cell r="F262">
            <v>19</v>
          </cell>
        </row>
        <row r="263">
          <cell r="F263">
            <v>19</v>
          </cell>
        </row>
        <row r="264">
          <cell r="F264">
            <v>19</v>
          </cell>
        </row>
        <row r="265">
          <cell r="F265">
            <v>19</v>
          </cell>
        </row>
        <row r="266">
          <cell r="F266">
            <v>19</v>
          </cell>
        </row>
        <row r="267">
          <cell r="F267">
            <v>19</v>
          </cell>
        </row>
        <row r="268">
          <cell r="F268">
            <v>19</v>
          </cell>
        </row>
        <row r="269">
          <cell r="F269">
            <v>19</v>
          </cell>
        </row>
        <row r="270">
          <cell r="F270">
            <v>19</v>
          </cell>
        </row>
        <row r="271">
          <cell r="F271">
            <v>20</v>
          </cell>
        </row>
        <row r="272">
          <cell r="F272">
            <v>20</v>
          </cell>
        </row>
        <row r="273">
          <cell r="F273">
            <v>20</v>
          </cell>
        </row>
        <row r="274">
          <cell r="F274">
            <v>20</v>
          </cell>
        </row>
        <row r="275">
          <cell r="F275">
            <v>20</v>
          </cell>
        </row>
        <row r="276">
          <cell r="F276">
            <v>20</v>
          </cell>
        </row>
        <row r="277">
          <cell r="F277">
            <v>20</v>
          </cell>
        </row>
        <row r="278">
          <cell r="F278">
            <v>20</v>
          </cell>
        </row>
        <row r="279">
          <cell r="F279">
            <v>20</v>
          </cell>
        </row>
        <row r="280">
          <cell r="F280">
            <v>20</v>
          </cell>
        </row>
        <row r="281">
          <cell r="F281">
            <v>20</v>
          </cell>
        </row>
        <row r="282">
          <cell r="F282">
            <v>20</v>
          </cell>
        </row>
        <row r="283">
          <cell r="F283">
            <v>20</v>
          </cell>
        </row>
        <row r="284">
          <cell r="F284">
            <v>20</v>
          </cell>
        </row>
        <row r="285">
          <cell r="F285">
            <v>20</v>
          </cell>
        </row>
        <row r="286">
          <cell r="F286">
            <v>20</v>
          </cell>
        </row>
        <row r="287">
          <cell r="F287">
            <v>20</v>
          </cell>
        </row>
        <row r="288">
          <cell r="F288">
            <v>20</v>
          </cell>
        </row>
        <row r="289">
          <cell r="F289">
            <v>20</v>
          </cell>
        </row>
        <row r="290">
          <cell r="F290">
            <v>20</v>
          </cell>
        </row>
        <row r="291">
          <cell r="F291">
            <v>20</v>
          </cell>
        </row>
        <row r="292">
          <cell r="F292">
            <v>20</v>
          </cell>
        </row>
        <row r="293">
          <cell r="F293">
            <v>20</v>
          </cell>
        </row>
        <row r="294">
          <cell r="F294">
            <v>20</v>
          </cell>
        </row>
        <row r="295">
          <cell r="F295">
            <v>20</v>
          </cell>
        </row>
        <row r="296">
          <cell r="F296">
            <v>20</v>
          </cell>
        </row>
        <row r="297">
          <cell r="F297">
            <v>20</v>
          </cell>
        </row>
        <row r="298">
          <cell r="F298">
            <v>20</v>
          </cell>
        </row>
        <row r="299">
          <cell r="F299">
            <v>20</v>
          </cell>
        </row>
        <row r="300">
          <cell r="F300">
            <v>20</v>
          </cell>
        </row>
        <row r="301">
          <cell r="F301">
            <v>20</v>
          </cell>
        </row>
        <row r="302">
          <cell r="F302">
            <v>20</v>
          </cell>
        </row>
        <row r="303">
          <cell r="F303">
            <v>20</v>
          </cell>
        </row>
        <row r="304">
          <cell r="F304">
            <v>20</v>
          </cell>
        </row>
        <row r="305">
          <cell r="F305">
            <v>20</v>
          </cell>
        </row>
        <row r="306">
          <cell r="F306">
            <v>20</v>
          </cell>
        </row>
        <row r="307">
          <cell r="F307">
            <v>20</v>
          </cell>
        </row>
        <row r="308">
          <cell r="F308">
            <v>20</v>
          </cell>
        </row>
        <row r="309">
          <cell r="F309">
            <v>20</v>
          </cell>
        </row>
        <row r="310">
          <cell r="F310">
            <v>20</v>
          </cell>
        </row>
        <row r="311">
          <cell r="F311">
            <v>20</v>
          </cell>
        </row>
        <row r="312">
          <cell r="F312">
            <v>20</v>
          </cell>
        </row>
        <row r="313">
          <cell r="F313">
            <v>20</v>
          </cell>
        </row>
        <row r="314">
          <cell r="F314">
            <v>21</v>
          </cell>
        </row>
        <row r="315">
          <cell r="F315">
            <v>21</v>
          </cell>
        </row>
        <row r="316">
          <cell r="F316">
            <v>21</v>
          </cell>
        </row>
        <row r="317">
          <cell r="F317">
            <v>21</v>
          </cell>
        </row>
        <row r="318">
          <cell r="F318">
            <v>21</v>
          </cell>
        </row>
        <row r="319">
          <cell r="F319">
            <v>21</v>
          </cell>
        </row>
        <row r="320">
          <cell r="F320">
            <v>21</v>
          </cell>
        </row>
        <row r="321">
          <cell r="F321">
            <v>21</v>
          </cell>
        </row>
        <row r="322">
          <cell r="F322">
            <v>21</v>
          </cell>
        </row>
        <row r="323">
          <cell r="F323">
            <v>21</v>
          </cell>
        </row>
        <row r="324">
          <cell r="F324">
            <v>21</v>
          </cell>
        </row>
        <row r="325">
          <cell r="F325">
            <v>21</v>
          </cell>
        </row>
        <row r="326">
          <cell r="F326">
            <v>21</v>
          </cell>
        </row>
        <row r="327">
          <cell r="F327">
            <v>21</v>
          </cell>
        </row>
        <row r="328">
          <cell r="F328">
            <v>21</v>
          </cell>
        </row>
        <row r="329">
          <cell r="F329">
            <v>21</v>
          </cell>
        </row>
        <row r="330">
          <cell r="F330">
            <v>21</v>
          </cell>
        </row>
        <row r="331">
          <cell r="F331">
            <v>21</v>
          </cell>
        </row>
        <row r="332">
          <cell r="F332">
            <v>21</v>
          </cell>
        </row>
        <row r="333">
          <cell r="F333">
            <v>21</v>
          </cell>
        </row>
        <row r="334">
          <cell r="F334">
            <v>21</v>
          </cell>
        </row>
        <row r="335">
          <cell r="F335">
            <v>21</v>
          </cell>
        </row>
        <row r="336">
          <cell r="F336">
            <v>21</v>
          </cell>
        </row>
        <row r="337">
          <cell r="F337">
            <v>21</v>
          </cell>
        </row>
        <row r="338">
          <cell r="F338">
            <v>21</v>
          </cell>
        </row>
        <row r="339">
          <cell r="F339">
            <v>21</v>
          </cell>
        </row>
        <row r="340">
          <cell r="F340">
            <v>21</v>
          </cell>
        </row>
        <row r="341">
          <cell r="F341">
            <v>21</v>
          </cell>
        </row>
        <row r="342">
          <cell r="F342">
            <v>21</v>
          </cell>
        </row>
        <row r="343">
          <cell r="F343">
            <v>21</v>
          </cell>
        </row>
        <row r="344">
          <cell r="F344">
            <v>21</v>
          </cell>
        </row>
        <row r="345">
          <cell r="F345">
            <v>21</v>
          </cell>
        </row>
        <row r="346">
          <cell r="F346">
            <v>21</v>
          </cell>
        </row>
        <row r="347">
          <cell r="F347">
            <v>21</v>
          </cell>
        </row>
        <row r="348">
          <cell r="F348">
            <v>21</v>
          </cell>
        </row>
        <row r="349">
          <cell r="F349">
            <v>21</v>
          </cell>
        </row>
        <row r="350">
          <cell r="F350">
            <v>21</v>
          </cell>
        </row>
        <row r="351">
          <cell r="F351">
            <v>21</v>
          </cell>
        </row>
        <row r="352">
          <cell r="F352">
            <v>21</v>
          </cell>
        </row>
        <row r="353">
          <cell r="F353">
            <v>21</v>
          </cell>
        </row>
        <row r="354">
          <cell r="F354">
            <v>21</v>
          </cell>
        </row>
        <row r="355">
          <cell r="F355">
            <v>22</v>
          </cell>
        </row>
        <row r="356">
          <cell r="F356">
            <v>22</v>
          </cell>
        </row>
        <row r="357">
          <cell r="F357">
            <v>22</v>
          </cell>
        </row>
        <row r="358">
          <cell r="F358">
            <v>22</v>
          </cell>
        </row>
        <row r="359">
          <cell r="F359">
            <v>22</v>
          </cell>
        </row>
        <row r="360">
          <cell r="F360">
            <v>22</v>
          </cell>
        </row>
        <row r="361">
          <cell r="F361">
            <v>22</v>
          </cell>
        </row>
        <row r="362">
          <cell r="F362">
            <v>22</v>
          </cell>
        </row>
        <row r="363">
          <cell r="F363">
            <v>22</v>
          </cell>
        </row>
        <row r="364">
          <cell r="F364">
            <v>22</v>
          </cell>
        </row>
        <row r="365">
          <cell r="F365">
            <v>22</v>
          </cell>
        </row>
        <row r="366">
          <cell r="F366">
            <v>22</v>
          </cell>
        </row>
        <row r="367">
          <cell r="F367">
            <v>22</v>
          </cell>
        </row>
        <row r="368">
          <cell r="F368">
            <v>22</v>
          </cell>
        </row>
        <row r="369">
          <cell r="F369">
            <v>22</v>
          </cell>
        </row>
        <row r="370">
          <cell r="F370">
            <v>22</v>
          </cell>
        </row>
        <row r="371">
          <cell r="F371">
            <v>22</v>
          </cell>
        </row>
        <row r="372">
          <cell r="F372">
            <v>22</v>
          </cell>
        </row>
        <row r="373">
          <cell r="F373">
            <v>22</v>
          </cell>
        </row>
        <row r="374">
          <cell r="F374">
            <v>22</v>
          </cell>
        </row>
        <row r="375">
          <cell r="F375">
            <v>22</v>
          </cell>
        </row>
        <row r="376">
          <cell r="F376">
            <v>22</v>
          </cell>
        </row>
        <row r="377">
          <cell r="F377">
            <v>22</v>
          </cell>
        </row>
        <row r="378">
          <cell r="F378">
            <v>22</v>
          </cell>
        </row>
        <row r="379">
          <cell r="F379">
            <v>22</v>
          </cell>
        </row>
        <row r="380">
          <cell r="F380">
            <v>22</v>
          </cell>
        </row>
        <row r="381">
          <cell r="F381">
            <v>22</v>
          </cell>
        </row>
        <row r="382">
          <cell r="F382">
            <v>22</v>
          </cell>
        </row>
        <row r="383">
          <cell r="F383">
            <v>22</v>
          </cell>
        </row>
        <row r="384">
          <cell r="F384">
            <v>22</v>
          </cell>
        </row>
        <row r="385">
          <cell r="F385">
            <v>22</v>
          </cell>
        </row>
        <row r="386">
          <cell r="F386">
            <v>22</v>
          </cell>
        </row>
        <row r="387">
          <cell r="F387">
            <v>22</v>
          </cell>
        </row>
        <row r="388">
          <cell r="F388">
            <v>22</v>
          </cell>
        </row>
        <row r="389">
          <cell r="F389">
            <v>22</v>
          </cell>
        </row>
        <row r="390">
          <cell r="F390">
            <v>23</v>
          </cell>
        </row>
        <row r="391">
          <cell r="F391">
            <v>23</v>
          </cell>
        </row>
        <row r="392">
          <cell r="F392">
            <v>23</v>
          </cell>
        </row>
        <row r="393">
          <cell r="F393">
            <v>23</v>
          </cell>
        </row>
        <row r="394">
          <cell r="F394">
            <v>23</v>
          </cell>
        </row>
        <row r="395">
          <cell r="F395">
            <v>23</v>
          </cell>
        </row>
        <row r="396">
          <cell r="F396">
            <v>23</v>
          </cell>
        </row>
        <row r="397">
          <cell r="F397">
            <v>23</v>
          </cell>
        </row>
        <row r="398">
          <cell r="F398">
            <v>23</v>
          </cell>
        </row>
        <row r="399">
          <cell r="F399">
            <v>23</v>
          </cell>
        </row>
        <row r="400">
          <cell r="F400">
            <v>23</v>
          </cell>
        </row>
        <row r="401">
          <cell r="F401">
            <v>23</v>
          </cell>
        </row>
        <row r="402">
          <cell r="F402">
            <v>23</v>
          </cell>
        </row>
        <row r="403">
          <cell r="F403">
            <v>23</v>
          </cell>
        </row>
        <row r="404">
          <cell r="F404">
            <v>23</v>
          </cell>
        </row>
        <row r="405">
          <cell r="F405">
            <v>23</v>
          </cell>
        </row>
        <row r="406">
          <cell r="F406">
            <v>23</v>
          </cell>
        </row>
        <row r="407">
          <cell r="F407">
            <v>23</v>
          </cell>
        </row>
        <row r="408">
          <cell r="F408">
            <v>23</v>
          </cell>
        </row>
        <row r="409">
          <cell r="F409">
            <v>23</v>
          </cell>
        </row>
        <row r="410">
          <cell r="F410">
            <v>23</v>
          </cell>
        </row>
        <row r="411">
          <cell r="F411">
            <v>23</v>
          </cell>
        </row>
        <row r="412">
          <cell r="F412">
            <v>23</v>
          </cell>
        </row>
        <row r="413">
          <cell r="F413">
            <v>23</v>
          </cell>
        </row>
        <row r="414">
          <cell r="F414">
            <v>23</v>
          </cell>
        </row>
        <row r="415">
          <cell r="F415">
            <v>23</v>
          </cell>
        </row>
        <row r="416">
          <cell r="F416">
            <v>23</v>
          </cell>
        </row>
        <row r="417">
          <cell r="F417">
            <v>23</v>
          </cell>
        </row>
        <row r="418">
          <cell r="F418">
            <v>23</v>
          </cell>
        </row>
        <row r="419">
          <cell r="F419">
            <v>23</v>
          </cell>
        </row>
        <row r="420">
          <cell r="F420">
            <v>23</v>
          </cell>
        </row>
        <row r="421">
          <cell r="F421">
            <v>23</v>
          </cell>
        </row>
        <row r="422">
          <cell r="F422">
            <v>23</v>
          </cell>
        </row>
        <row r="423">
          <cell r="F423">
            <v>23</v>
          </cell>
        </row>
        <row r="424">
          <cell r="F424">
            <v>23</v>
          </cell>
        </row>
        <row r="425">
          <cell r="F425">
            <v>23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BF.csv"/>
    </sheetNames>
    <sheetDataSet>
      <sheetData sheetId="0">
        <row r="2">
          <cell r="F2">
            <v>5</v>
          </cell>
        </row>
        <row r="3">
          <cell r="F3">
            <v>5</v>
          </cell>
        </row>
        <row r="4">
          <cell r="F4">
            <v>5</v>
          </cell>
        </row>
        <row r="5">
          <cell r="F5">
            <v>5</v>
          </cell>
        </row>
        <row r="6">
          <cell r="F6">
            <v>5</v>
          </cell>
        </row>
        <row r="7">
          <cell r="F7">
            <v>5</v>
          </cell>
        </row>
        <row r="8">
          <cell r="F8">
            <v>5</v>
          </cell>
        </row>
        <row r="9">
          <cell r="F9">
            <v>5</v>
          </cell>
        </row>
        <row r="10">
          <cell r="F10">
            <v>5</v>
          </cell>
        </row>
        <row r="11">
          <cell r="F11">
            <v>5</v>
          </cell>
        </row>
        <row r="12">
          <cell r="F12">
            <v>5</v>
          </cell>
        </row>
        <row r="13">
          <cell r="F13">
            <v>5</v>
          </cell>
        </row>
        <row r="14">
          <cell r="F14">
            <v>5</v>
          </cell>
        </row>
        <row r="15">
          <cell r="F15">
            <v>5</v>
          </cell>
        </row>
        <row r="16">
          <cell r="F16">
            <v>5</v>
          </cell>
        </row>
        <row r="17">
          <cell r="F17">
            <v>5</v>
          </cell>
        </row>
        <row r="18">
          <cell r="F18">
            <v>5</v>
          </cell>
        </row>
        <row r="19">
          <cell r="F19">
            <v>5</v>
          </cell>
        </row>
        <row r="20">
          <cell r="F20">
            <v>5</v>
          </cell>
        </row>
        <row r="21">
          <cell r="F21">
            <v>5</v>
          </cell>
        </row>
        <row r="22">
          <cell r="F22">
            <v>5</v>
          </cell>
        </row>
        <row r="23">
          <cell r="F23">
            <v>5</v>
          </cell>
        </row>
        <row r="24">
          <cell r="F24">
            <v>5</v>
          </cell>
        </row>
        <row r="25">
          <cell r="F25">
            <v>5</v>
          </cell>
        </row>
        <row r="26">
          <cell r="F26">
            <v>5</v>
          </cell>
        </row>
        <row r="27">
          <cell r="F27">
            <v>5</v>
          </cell>
        </row>
        <row r="28">
          <cell r="F28">
            <v>5</v>
          </cell>
        </row>
        <row r="29">
          <cell r="F29">
            <v>5</v>
          </cell>
        </row>
        <row r="30">
          <cell r="F30">
            <v>5</v>
          </cell>
        </row>
        <row r="31">
          <cell r="F31">
            <v>5</v>
          </cell>
        </row>
        <row r="32">
          <cell r="F32">
            <v>5</v>
          </cell>
        </row>
        <row r="33">
          <cell r="F33">
            <v>6</v>
          </cell>
        </row>
        <row r="34">
          <cell r="F34">
            <v>6</v>
          </cell>
        </row>
        <row r="35">
          <cell r="F35">
            <v>6</v>
          </cell>
        </row>
        <row r="36">
          <cell r="F36">
            <v>6</v>
          </cell>
        </row>
        <row r="37">
          <cell r="F37">
            <v>6</v>
          </cell>
        </row>
        <row r="38">
          <cell r="F38">
            <v>6</v>
          </cell>
        </row>
        <row r="39">
          <cell r="F39">
            <v>6</v>
          </cell>
        </row>
        <row r="40">
          <cell r="F40">
            <v>6</v>
          </cell>
        </row>
        <row r="41">
          <cell r="F41">
            <v>6</v>
          </cell>
        </row>
        <row r="42">
          <cell r="F42">
            <v>6</v>
          </cell>
        </row>
        <row r="43">
          <cell r="F43">
            <v>6</v>
          </cell>
        </row>
        <row r="44">
          <cell r="F44">
            <v>6</v>
          </cell>
        </row>
        <row r="45">
          <cell r="F45">
            <v>6</v>
          </cell>
        </row>
        <row r="46">
          <cell r="F46">
            <v>6</v>
          </cell>
        </row>
        <row r="47">
          <cell r="F47">
            <v>6</v>
          </cell>
        </row>
        <row r="48">
          <cell r="F48">
            <v>6</v>
          </cell>
        </row>
        <row r="49">
          <cell r="F49">
            <v>6</v>
          </cell>
        </row>
        <row r="50">
          <cell r="F50">
            <v>6</v>
          </cell>
        </row>
        <row r="51">
          <cell r="F51">
            <v>6</v>
          </cell>
        </row>
        <row r="52">
          <cell r="F52">
            <v>6</v>
          </cell>
        </row>
        <row r="53">
          <cell r="F53">
            <v>6</v>
          </cell>
        </row>
        <row r="54">
          <cell r="F54">
            <v>6</v>
          </cell>
        </row>
        <row r="55">
          <cell r="F55">
            <v>6</v>
          </cell>
        </row>
        <row r="56">
          <cell r="F56">
            <v>6</v>
          </cell>
        </row>
        <row r="57">
          <cell r="F57">
            <v>6</v>
          </cell>
        </row>
        <row r="58">
          <cell r="F58">
            <v>6</v>
          </cell>
        </row>
        <row r="59">
          <cell r="F59">
            <v>6</v>
          </cell>
        </row>
        <row r="60">
          <cell r="F60">
            <v>6</v>
          </cell>
        </row>
        <row r="61">
          <cell r="F61">
            <v>6</v>
          </cell>
        </row>
        <row r="62">
          <cell r="F62">
            <v>6</v>
          </cell>
        </row>
        <row r="63">
          <cell r="F63">
            <v>6</v>
          </cell>
        </row>
        <row r="64">
          <cell r="F64">
            <v>6</v>
          </cell>
        </row>
        <row r="65">
          <cell r="F65">
            <v>6</v>
          </cell>
        </row>
        <row r="66">
          <cell r="F66">
            <v>6</v>
          </cell>
        </row>
        <row r="67">
          <cell r="F67">
            <v>6</v>
          </cell>
        </row>
        <row r="68">
          <cell r="F68">
            <v>6</v>
          </cell>
        </row>
        <row r="69">
          <cell r="F69">
            <v>6</v>
          </cell>
        </row>
        <row r="70">
          <cell r="F70">
            <v>6</v>
          </cell>
        </row>
        <row r="71">
          <cell r="F71">
            <v>6</v>
          </cell>
        </row>
        <row r="72">
          <cell r="F72">
            <v>6</v>
          </cell>
        </row>
        <row r="73">
          <cell r="F73">
            <v>7</v>
          </cell>
        </row>
        <row r="74">
          <cell r="F74">
            <v>7</v>
          </cell>
        </row>
        <row r="75">
          <cell r="F75">
            <v>7</v>
          </cell>
        </row>
        <row r="76">
          <cell r="F76">
            <v>7</v>
          </cell>
        </row>
        <row r="77">
          <cell r="F77">
            <v>7</v>
          </cell>
        </row>
        <row r="78">
          <cell r="F78">
            <v>7</v>
          </cell>
        </row>
        <row r="79">
          <cell r="F79">
            <v>7</v>
          </cell>
        </row>
        <row r="80">
          <cell r="F80">
            <v>7</v>
          </cell>
        </row>
        <row r="81">
          <cell r="F81">
            <v>7</v>
          </cell>
        </row>
        <row r="82">
          <cell r="F82">
            <v>7</v>
          </cell>
        </row>
        <row r="83">
          <cell r="F83">
            <v>7</v>
          </cell>
        </row>
        <row r="84">
          <cell r="F84">
            <v>7</v>
          </cell>
        </row>
        <row r="85">
          <cell r="F85">
            <v>7</v>
          </cell>
        </row>
        <row r="86">
          <cell r="F86">
            <v>7</v>
          </cell>
        </row>
        <row r="87">
          <cell r="F87">
            <v>7</v>
          </cell>
        </row>
        <row r="88">
          <cell r="F88">
            <v>7</v>
          </cell>
        </row>
        <row r="89">
          <cell r="F89">
            <v>7</v>
          </cell>
        </row>
        <row r="90">
          <cell r="F90">
            <v>7</v>
          </cell>
        </row>
        <row r="91">
          <cell r="F91">
            <v>7</v>
          </cell>
        </row>
        <row r="92">
          <cell r="F92">
            <v>7</v>
          </cell>
        </row>
        <row r="93">
          <cell r="F93">
            <v>7</v>
          </cell>
        </row>
        <row r="94">
          <cell r="F94">
            <v>7</v>
          </cell>
        </row>
        <row r="95">
          <cell r="F95">
            <v>7</v>
          </cell>
        </row>
        <row r="96">
          <cell r="F96">
            <v>7</v>
          </cell>
        </row>
        <row r="97">
          <cell r="F97">
            <v>7</v>
          </cell>
        </row>
        <row r="98">
          <cell r="F98">
            <v>7</v>
          </cell>
        </row>
        <row r="99">
          <cell r="F99">
            <v>7</v>
          </cell>
        </row>
        <row r="100">
          <cell r="F100">
            <v>7</v>
          </cell>
        </row>
        <row r="101">
          <cell r="F101">
            <v>7</v>
          </cell>
        </row>
        <row r="102">
          <cell r="F102">
            <v>7</v>
          </cell>
        </row>
        <row r="103">
          <cell r="F103">
            <v>7</v>
          </cell>
        </row>
        <row r="104">
          <cell r="F104">
            <v>7</v>
          </cell>
        </row>
        <row r="105">
          <cell r="F105">
            <v>7</v>
          </cell>
        </row>
        <row r="106">
          <cell r="F106">
            <v>7</v>
          </cell>
        </row>
        <row r="107">
          <cell r="F107">
            <v>7</v>
          </cell>
        </row>
        <row r="108">
          <cell r="F108">
            <v>7</v>
          </cell>
        </row>
        <row r="109">
          <cell r="F109">
            <v>7</v>
          </cell>
        </row>
        <row r="110">
          <cell r="F110">
            <v>7</v>
          </cell>
        </row>
        <row r="111">
          <cell r="F111">
            <v>7</v>
          </cell>
        </row>
        <row r="112">
          <cell r="F112">
            <v>7</v>
          </cell>
        </row>
        <row r="113">
          <cell r="F113">
            <v>7</v>
          </cell>
        </row>
        <row r="114">
          <cell r="F114">
            <v>7</v>
          </cell>
        </row>
        <row r="115">
          <cell r="F115">
            <v>7</v>
          </cell>
        </row>
        <row r="116">
          <cell r="F116">
            <v>7</v>
          </cell>
        </row>
        <row r="117">
          <cell r="F117">
            <v>7</v>
          </cell>
        </row>
        <row r="118">
          <cell r="F118">
            <v>7</v>
          </cell>
        </row>
        <row r="119">
          <cell r="F119">
            <v>7</v>
          </cell>
        </row>
        <row r="120">
          <cell r="F120">
            <v>7</v>
          </cell>
        </row>
        <row r="121">
          <cell r="F121">
            <v>7</v>
          </cell>
        </row>
        <row r="122">
          <cell r="F122">
            <v>7</v>
          </cell>
        </row>
        <row r="123">
          <cell r="F123">
            <v>7</v>
          </cell>
        </row>
        <row r="124">
          <cell r="F124">
            <v>8</v>
          </cell>
        </row>
        <row r="125">
          <cell r="F125">
            <v>8</v>
          </cell>
        </row>
        <row r="126">
          <cell r="F126">
            <v>8</v>
          </cell>
        </row>
        <row r="127">
          <cell r="F127">
            <v>8</v>
          </cell>
        </row>
        <row r="128">
          <cell r="F128">
            <v>8</v>
          </cell>
        </row>
        <row r="129">
          <cell r="F129">
            <v>8</v>
          </cell>
        </row>
        <row r="130">
          <cell r="F130">
            <v>8</v>
          </cell>
        </row>
        <row r="131">
          <cell r="F131">
            <v>8</v>
          </cell>
        </row>
        <row r="132">
          <cell r="F132">
            <v>8</v>
          </cell>
        </row>
        <row r="133">
          <cell r="F133">
            <v>8</v>
          </cell>
        </row>
        <row r="134">
          <cell r="F134">
            <v>8</v>
          </cell>
        </row>
        <row r="135">
          <cell r="F135">
            <v>8</v>
          </cell>
        </row>
        <row r="136">
          <cell r="F136">
            <v>8</v>
          </cell>
        </row>
        <row r="137">
          <cell r="F137">
            <v>8</v>
          </cell>
        </row>
        <row r="138">
          <cell r="F138">
            <v>8</v>
          </cell>
        </row>
        <row r="139">
          <cell r="F139">
            <v>8</v>
          </cell>
        </row>
        <row r="140">
          <cell r="F140">
            <v>8</v>
          </cell>
        </row>
        <row r="141">
          <cell r="F141">
            <v>8</v>
          </cell>
        </row>
        <row r="142">
          <cell r="F142">
            <v>8</v>
          </cell>
        </row>
        <row r="143">
          <cell r="F143">
            <v>8</v>
          </cell>
        </row>
        <row r="144">
          <cell r="F144">
            <v>8</v>
          </cell>
        </row>
        <row r="145">
          <cell r="F145">
            <v>8</v>
          </cell>
        </row>
        <row r="146">
          <cell r="F146">
            <v>8</v>
          </cell>
        </row>
        <row r="147">
          <cell r="F147">
            <v>8</v>
          </cell>
        </row>
        <row r="148">
          <cell r="F148">
            <v>8</v>
          </cell>
        </row>
        <row r="149">
          <cell r="F149">
            <v>8</v>
          </cell>
        </row>
        <row r="150">
          <cell r="F150">
            <v>8</v>
          </cell>
        </row>
        <row r="151">
          <cell r="F151">
            <v>8</v>
          </cell>
        </row>
        <row r="152">
          <cell r="F152">
            <v>8</v>
          </cell>
        </row>
        <row r="153">
          <cell r="F153">
            <v>8</v>
          </cell>
        </row>
        <row r="154">
          <cell r="F154">
            <v>8</v>
          </cell>
        </row>
        <row r="155">
          <cell r="F155">
            <v>8</v>
          </cell>
        </row>
        <row r="156">
          <cell r="F156">
            <v>8</v>
          </cell>
        </row>
        <row r="157">
          <cell r="F157">
            <v>8</v>
          </cell>
        </row>
        <row r="158">
          <cell r="F158">
            <v>8</v>
          </cell>
        </row>
        <row r="159">
          <cell r="F159">
            <v>8</v>
          </cell>
        </row>
        <row r="160">
          <cell r="F160">
            <v>8</v>
          </cell>
        </row>
        <row r="161">
          <cell r="F161">
            <v>8</v>
          </cell>
        </row>
        <row r="162">
          <cell r="F162">
            <v>8</v>
          </cell>
        </row>
        <row r="163">
          <cell r="F163">
            <v>8</v>
          </cell>
        </row>
        <row r="164">
          <cell r="F164">
            <v>8</v>
          </cell>
        </row>
        <row r="165">
          <cell r="F165">
            <v>8</v>
          </cell>
        </row>
        <row r="166">
          <cell r="F166">
            <v>8</v>
          </cell>
        </row>
        <row r="167">
          <cell r="F167">
            <v>8</v>
          </cell>
        </row>
        <row r="168">
          <cell r="F168">
            <v>8</v>
          </cell>
        </row>
        <row r="169">
          <cell r="F169">
            <v>8</v>
          </cell>
        </row>
        <row r="170">
          <cell r="F170">
            <v>8</v>
          </cell>
        </row>
        <row r="171">
          <cell r="F171">
            <v>8</v>
          </cell>
        </row>
        <row r="172">
          <cell r="F172">
            <v>8</v>
          </cell>
        </row>
        <row r="173">
          <cell r="F173">
            <v>8</v>
          </cell>
        </row>
        <row r="174">
          <cell r="F174">
            <v>8</v>
          </cell>
        </row>
        <row r="175">
          <cell r="F175">
            <v>9</v>
          </cell>
        </row>
        <row r="176">
          <cell r="F176">
            <v>9</v>
          </cell>
        </row>
        <row r="177">
          <cell r="F177">
            <v>9</v>
          </cell>
        </row>
        <row r="178">
          <cell r="F178">
            <v>9</v>
          </cell>
        </row>
        <row r="179">
          <cell r="F179">
            <v>9</v>
          </cell>
        </row>
        <row r="180">
          <cell r="F180">
            <v>9</v>
          </cell>
        </row>
        <row r="181">
          <cell r="F181">
            <v>9</v>
          </cell>
        </row>
        <row r="182">
          <cell r="F182">
            <v>9</v>
          </cell>
        </row>
        <row r="183">
          <cell r="F183">
            <v>9</v>
          </cell>
        </row>
        <row r="184">
          <cell r="F184">
            <v>9</v>
          </cell>
        </row>
        <row r="185">
          <cell r="F185">
            <v>9</v>
          </cell>
        </row>
        <row r="186">
          <cell r="F186">
            <v>9</v>
          </cell>
        </row>
        <row r="187">
          <cell r="F187">
            <v>9</v>
          </cell>
        </row>
        <row r="188">
          <cell r="F188">
            <v>9</v>
          </cell>
        </row>
        <row r="189">
          <cell r="F189">
            <v>9</v>
          </cell>
        </row>
        <row r="190">
          <cell r="F190">
            <v>9</v>
          </cell>
        </row>
        <row r="191">
          <cell r="F191">
            <v>9</v>
          </cell>
        </row>
        <row r="192">
          <cell r="F192">
            <v>9</v>
          </cell>
        </row>
        <row r="193">
          <cell r="F193">
            <v>9</v>
          </cell>
        </row>
        <row r="194">
          <cell r="F194">
            <v>9</v>
          </cell>
        </row>
        <row r="195">
          <cell r="F195">
            <v>9</v>
          </cell>
        </row>
        <row r="196">
          <cell r="F196">
            <v>9</v>
          </cell>
        </row>
        <row r="197">
          <cell r="F197">
            <v>9</v>
          </cell>
        </row>
        <row r="198">
          <cell r="F198">
            <v>9</v>
          </cell>
        </row>
        <row r="199">
          <cell r="F199">
            <v>9</v>
          </cell>
        </row>
        <row r="200">
          <cell r="F200">
            <v>9</v>
          </cell>
        </row>
        <row r="201">
          <cell r="F201">
            <v>9</v>
          </cell>
        </row>
        <row r="202">
          <cell r="F202">
            <v>9</v>
          </cell>
        </row>
        <row r="203">
          <cell r="F203">
            <v>9</v>
          </cell>
        </row>
        <row r="204">
          <cell r="F204">
            <v>9</v>
          </cell>
        </row>
        <row r="205">
          <cell r="F205">
            <v>9</v>
          </cell>
        </row>
        <row r="206">
          <cell r="F206">
            <v>9</v>
          </cell>
        </row>
        <row r="207">
          <cell r="F207">
            <v>9</v>
          </cell>
        </row>
        <row r="208">
          <cell r="F208">
            <v>9</v>
          </cell>
        </row>
        <row r="209">
          <cell r="F209">
            <v>9</v>
          </cell>
        </row>
        <row r="210">
          <cell r="F210">
            <v>9</v>
          </cell>
        </row>
        <row r="211">
          <cell r="F211">
            <v>9</v>
          </cell>
        </row>
        <row r="212">
          <cell r="F212">
            <v>9</v>
          </cell>
        </row>
        <row r="213">
          <cell r="F213">
            <v>9</v>
          </cell>
        </row>
        <row r="214">
          <cell r="F214">
            <v>9</v>
          </cell>
        </row>
        <row r="215">
          <cell r="F215">
            <v>9</v>
          </cell>
        </row>
        <row r="216">
          <cell r="F216">
            <v>9</v>
          </cell>
        </row>
        <row r="217">
          <cell r="F217">
            <v>9</v>
          </cell>
        </row>
        <row r="218">
          <cell r="F218">
            <v>9</v>
          </cell>
        </row>
        <row r="219">
          <cell r="F219">
            <v>9</v>
          </cell>
        </row>
        <row r="220">
          <cell r="F220">
            <v>9</v>
          </cell>
        </row>
        <row r="221">
          <cell r="F221">
            <v>9</v>
          </cell>
        </row>
        <row r="222">
          <cell r="F222">
            <v>9</v>
          </cell>
        </row>
        <row r="223">
          <cell r="F223">
            <v>10</v>
          </cell>
        </row>
        <row r="224">
          <cell r="F224">
            <v>10</v>
          </cell>
        </row>
        <row r="225">
          <cell r="F225">
            <v>10</v>
          </cell>
        </row>
        <row r="226">
          <cell r="F226">
            <v>10</v>
          </cell>
        </row>
        <row r="227">
          <cell r="F227">
            <v>10</v>
          </cell>
        </row>
        <row r="228">
          <cell r="F228">
            <v>10</v>
          </cell>
        </row>
        <row r="229">
          <cell r="F229">
            <v>10</v>
          </cell>
        </row>
        <row r="230">
          <cell r="F230">
            <v>10</v>
          </cell>
        </row>
        <row r="231">
          <cell r="F231">
            <v>10</v>
          </cell>
        </row>
        <row r="232">
          <cell r="F232">
            <v>10</v>
          </cell>
        </row>
        <row r="233">
          <cell r="F233">
            <v>10</v>
          </cell>
        </row>
        <row r="234">
          <cell r="F234">
            <v>10</v>
          </cell>
        </row>
        <row r="235">
          <cell r="F235">
            <v>10</v>
          </cell>
        </row>
        <row r="236">
          <cell r="F236">
            <v>10</v>
          </cell>
        </row>
        <row r="237">
          <cell r="F237">
            <v>10</v>
          </cell>
        </row>
        <row r="238">
          <cell r="F238">
            <v>10</v>
          </cell>
        </row>
        <row r="239">
          <cell r="F239">
            <v>10</v>
          </cell>
        </row>
        <row r="240">
          <cell r="F240">
            <v>10</v>
          </cell>
        </row>
        <row r="241">
          <cell r="F241">
            <v>10</v>
          </cell>
        </row>
        <row r="242">
          <cell r="F242">
            <v>10</v>
          </cell>
        </row>
        <row r="243">
          <cell r="F243">
            <v>10</v>
          </cell>
        </row>
        <row r="244">
          <cell r="F244">
            <v>10</v>
          </cell>
        </row>
        <row r="245">
          <cell r="F245">
            <v>10</v>
          </cell>
        </row>
        <row r="246">
          <cell r="F246">
            <v>10</v>
          </cell>
        </row>
        <row r="247">
          <cell r="F247">
            <v>10</v>
          </cell>
        </row>
        <row r="248">
          <cell r="F248">
            <v>10</v>
          </cell>
        </row>
        <row r="249">
          <cell r="F249">
            <v>10</v>
          </cell>
        </row>
        <row r="250">
          <cell r="F250">
            <v>10</v>
          </cell>
        </row>
        <row r="251">
          <cell r="F251">
            <v>10</v>
          </cell>
        </row>
        <row r="252">
          <cell r="F252">
            <v>10</v>
          </cell>
        </row>
        <row r="253">
          <cell r="F253">
            <v>10</v>
          </cell>
        </row>
        <row r="254">
          <cell r="F254">
            <v>10</v>
          </cell>
        </row>
        <row r="255">
          <cell r="F255">
            <v>10</v>
          </cell>
        </row>
        <row r="256">
          <cell r="F256">
            <v>10</v>
          </cell>
        </row>
        <row r="257">
          <cell r="F257">
            <v>10</v>
          </cell>
        </row>
        <row r="258">
          <cell r="F258">
            <v>10</v>
          </cell>
        </row>
        <row r="259">
          <cell r="F259">
            <v>10</v>
          </cell>
        </row>
        <row r="260">
          <cell r="F260">
            <v>10</v>
          </cell>
        </row>
        <row r="261">
          <cell r="F261">
            <v>10</v>
          </cell>
        </row>
        <row r="262">
          <cell r="F262">
            <v>10</v>
          </cell>
        </row>
        <row r="263">
          <cell r="F263">
            <v>10</v>
          </cell>
        </row>
        <row r="264">
          <cell r="F264">
            <v>11</v>
          </cell>
        </row>
        <row r="265">
          <cell r="F265">
            <v>11</v>
          </cell>
        </row>
        <row r="266">
          <cell r="F266">
            <v>11</v>
          </cell>
        </row>
        <row r="267">
          <cell r="F267">
            <v>11</v>
          </cell>
        </row>
        <row r="268">
          <cell r="F268">
            <v>11</v>
          </cell>
        </row>
        <row r="269">
          <cell r="F269">
            <v>11</v>
          </cell>
        </row>
        <row r="270">
          <cell r="F270">
            <v>11</v>
          </cell>
        </row>
        <row r="271">
          <cell r="F271">
            <v>11</v>
          </cell>
        </row>
        <row r="272">
          <cell r="F272">
            <v>11</v>
          </cell>
        </row>
        <row r="273">
          <cell r="F273">
            <v>11</v>
          </cell>
        </row>
        <row r="274">
          <cell r="F274">
            <v>11</v>
          </cell>
        </row>
        <row r="275">
          <cell r="F275">
            <v>11</v>
          </cell>
        </row>
        <row r="276">
          <cell r="F276">
            <v>11</v>
          </cell>
        </row>
        <row r="277">
          <cell r="F277">
            <v>11</v>
          </cell>
        </row>
        <row r="278">
          <cell r="F278">
            <v>11</v>
          </cell>
        </row>
        <row r="279">
          <cell r="F279">
            <v>11</v>
          </cell>
        </row>
        <row r="280">
          <cell r="F280">
            <v>11</v>
          </cell>
        </row>
        <row r="281">
          <cell r="F281">
            <v>11</v>
          </cell>
        </row>
        <row r="282">
          <cell r="F282">
            <v>11</v>
          </cell>
        </row>
        <row r="283">
          <cell r="F283">
            <v>11</v>
          </cell>
        </row>
        <row r="284">
          <cell r="F284">
            <v>11</v>
          </cell>
        </row>
        <row r="285">
          <cell r="F285">
            <v>11</v>
          </cell>
        </row>
        <row r="286">
          <cell r="F286">
            <v>11</v>
          </cell>
        </row>
        <row r="287">
          <cell r="F287">
            <v>11</v>
          </cell>
        </row>
        <row r="288">
          <cell r="F288">
            <v>11</v>
          </cell>
        </row>
        <row r="289">
          <cell r="F289">
            <v>11</v>
          </cell>
        </row>
        <row r="290">
          <cell r="F290">
            <v>11</v>
          </cell>
        </row>
        <row r="291">
          <cell r="F291">
            <v>11</v>
          </cell>
        </row>
        <row r="292">
          <cell r="F292">
            <v>11</v>
          </cell>
        </row>
        <row r="293">
          <cell r="F293">
            <v>11</v>
          </cell>
        </row>
        <row r="294">
          <cell r="F294">
            <v>11</v>
          </cell>
        </row>
        <row r="295">
          <cell r="F295">
            <v>11</v>
          </cell>
        </row>
        <row r="296">
          <cell r="F296">
            <v>11</v>
          </cell>
        </row>
        <row r="297">
          <cell r="F297">
            <v>11</v>
          </cell>
        </row>
        <row r="298">
          <cell r="F298">
            <v>11</v>
          </cell>
        </row>
        <row r="299">
          <cell r="F299">
            <v>11</v>
          </cell>
        </row>
        <row r="300">
          <cell r="F300">
            <v>11</v>
          </cell>
        </row>
        <row r="301">
          <cell r="F301">
            <v>11</v>
          </cell>
        </row>
        <row r="302">
          <cell r="F302">
            <v>11</v>
          </cell>
        </row>
        <row r="303">
          <cell r="F303">
            <v>11</v>
          </cell>
        </row>
        <row r="304">
          <cell r="F304">
            <v>11</v>
          </cell>
        </row>
        <row r="305">
          <cell r="F305">
            <v>11</v>
          </cell>
        </row>
        <row r="306">
          <cell r="F306">
            <v>11</v>
          </cell>
        </row>
        <row r="307">
          <cell r="F307">
            <v>11</v>
          </cell>
        </row>
        <row r="308">
          <cell r="F308">
            <v>11</v>
          </cell>
        </row>
        <row r="309">
          <cell r="F309">
            <v>11</v>
          </cell>
        </row>
        <row r="310">
          <cell r="F310">
            <v>11</v>
          </cell>
        </row>
        <row r="311">
          <cell r="F311">
            <v>11</v>
          </cell>
        </row>
        <row r="312">
          <cell r="F312">
            <v>12</v>
          </cell>
        </row>
        <row r="313">
          <cell r="F313">
            <v>12</v>
          </cell>
        </row>
        <row r="314">
          <cell r="F314">
            <v>12</v>
          </cell>
        </row>
        <row r="315">
          <cell r="F315">
            <v>12</v>
          </cell>
        </row>
        <row r="316">
          <cell r="F316">
            <v>12</v>
          </cell>
        </row>
        <row r="317">
          <cell r="F317">
            <v>12</v>
          </cell>
        </row>
        <row r="318">
          <cell r="F318">
            <v>12</v>
          </cell>
        </row>
        <row r="319">
          <cell r="F319">
            <v>12</v>
          </cell>
        </row>
        <row r="320">
          <cell r="F320">
            <v>12</v>
          </cell>
        </row>
        <row r="321">
          <cell r="F321">
            <v>12</v>
          </cell>
        </row>
        <row r="322">
          <cell r="F322">
            <v>12</v>
          </cell>
        </row>
        <row r="323">
          <cell r="F323">
            <v>12</v>
          </cell>
        </row>
        <row r="324">
          <cell r="F324">
            <v>12</v>
          </cell>
        </row>
        <row r="325">
          <cell r="F325">
            <v>12</v>
          </cell>
        </row>
        <row r="326">
          <cell r="F326">
            <v>12</v>
          </cell>
        </row>
        <row r="327">
          <cell r="F327">
            <v>12</v>
          </cell>
        </row>
        <row r="328">
          <cell r="F328">
            <v>12</v>
          </cell>
        </row>
        <row r="329">
          <cell r="F329">
            <v>12</v>
          </cell>
        </row>
        <row r="330">
          <cell r="F330">
            <v>12</v>
          </cell>
        </row>
        <row r="331">
          <cell r="F331">
            <v>12</v>
          </cell>
        </row>
        <row r="332">
          <cell r="F332">
            <v>12</v>
          </cell>
        </row>
        <row r="333">
          <cell r="F333">
            <v>12</v>
          </cell>
        </row>
        <row r="334">
          <cell r="F334">
            <v>12</v>
          </cell>
        </row>
        <row r="335">
          <cell r="F335">
            <v>12</v>
          </cell>
        </row>
        <row r="336">
          <cell r="F336">
            <v>12</v>
          </cell>
        </row>
        <row r="337">
          <cell r="F337">
            <v>12</v>
          </cell>
        </row>
        <row r="338">
          <cell r="F338">
            <v>12</v>
          </cell>
        </row>
        <row r="339">
          <cell r="F339">
            <v>12</v>
          </cell>
        </row>
        <row r="340">
          <cell r="F340">
            <v>12</v>
          </cell>
        </row>
        <row r="341">
          <cell r="F341">
            <v>12</v>
          </cell>
        </row>
        <row r="342">
          <cell r="F342">
            <v>12</v>
          </cell>
        </row>
        <row r="343">
          <cell r="F343">
            <v>12</v>
          </cell>
        </row>
        <row r="344">
          <cell r="F344">
            <v>12</v>
          </cell>
        </row>
        <row r="345">
          <cell r="F345">
            <v>12</v>
          </cell>
        </row>
        <row r="346">
          <cell r="F346">
            <v>12</v>
          </cell>
        </row>
        <row r="347">
          <cell r="F347">
            <v>12</v>
          </cell>
        </row>
        <row r="348">
          <cell r="F348">
            <v>12</v>
          </cell>
        </row>
        <row r="349">
          <cell r="F349">
            <v>12</v>
          </cell>
        </row>
        <row r="350">
          <cell r="F350">
            <v>12</v>
          </cell>
        </row>
        <row r="351">
          <cell r="F351">
            <v>12</v>
          </cell>
        </row>
        <row r="352">
          <cell r="F352">
            <v>12</v>
          </cell>
        </row>
        <row r="353">
          <cell r="F353">
            <v>12</v>
          </cell>
        </row>
        <row r="354">
          <cell r="F354">
            <v>12</v>
          </cell>
        </row>
        <row r="355">
          <cell r="F355">
            <v>12</v>
          </cell>
        </row>
        <row r="356">
          <cell r="F356">
            <v>12</v>
          </cell>
        </row>
        <row r="357">
          <cell r="F357">
            <v>12</v>
          </cell>
        </row>
        <row r="358">
          <cell r="F358">
            <v>12</v>
          </cell>
        </row>
        <row r="359">
          <cell r="F359">
            <v>12</v>
          </cell>
        </row>
        <row r="360">
          <cell r="F360">
            <v>13</v>
          </cell>
        </row>
        <row r="361">
          <cell r="F361">
            <v>13</v>
          </cell>
        </row>
        <row r="362">
          <cell r="F362">
            <v>13</v>
          </cell>
        </row>
        <row r="363">
          <cell r="F363">
            <v>13</v>
          </cell>
        </row>
        <row r="364">
          <cell r="F364">
            <v>13</v>
          </cell>
        </row>
        <row r="365">
          <cell r="F365">
            <v>13</v>
          </cell>
        </row>
        <row r="366">
          <cell r="F366">
            <v>13</v>
          </cell>
        </row>
        <row r="367">
          <cell r="F367">
            <v>13</v>
          </cell>
        </row>
        <row r="368">
          <cell r="F368">
            <v>13</v>
          </cell>
        </row>
        <row r="369">
          <cell r="F369">
            <v>13</v>
          </cell>
        </row>
        <row r="370">
          <cell r="F370">
            <v>13</v>
          </cell>
        </row>
        <row r="371">
          <cell r="F371">
            <v>13</v>
          </cell>
        </row>
        <row r="372">
          <cell r="F372">
            <v>13</v>
          </cell>
        </row>
        <row r="373">
          <cell r="F373">
            <v>13</v>
          </cell>
        </row>
        <row r="374">
          <cell r="F374">
            <v>13</v>
          </cell>
        </row>
        <row r="375">
          <cell r="F375">
            <v>13</v>
          </cell>
        </row>
        <row r="376">
          <cell r="F376">
            <v>13</v>
          </cell>
        </row>
        <row r="377">
          <cell r="F377">
            <v>13</v>
          </cell>
        </row>
        <row r="378">
          <cell r="F378">
            <v>13</v>
          </cell>
        </row>
        <row r="379">
          <cell r="F379">
            <v>13</v>
          </cell>
        </row>
        <row r="380">
          <cell r="F380">
            <v>13</v>
          </cell>
        </row>
        <row r="381">
          <cell r="F381">
            <v>13</v>
          </cell>
        </row>
        <row r="382">
          <cell r="F382">
            <v>13</v>
          </cell>
        </row>
        <row r="383">
          <cell r="F383">
            <v>13</v>
          </cell>
        </row>
        <row r="384">
          <cell r="F384">
            <v>13</v>
          </cell>
        </row>
        <row r="385">
          <cell r="F385">
            <v>13</v>
          </cell>
        </row>
        <row r="386">
          <cell r="F386">
            <v>13</v>
          </cell>
        </row>
        <row r="387">
          <cell r="F387">
            <v>13</v>
          </cell>
        </row>
        <row r="388">
          <cell r="F388">
            <v>13</v>
          </cell>
        </row>
        <row r="389">
          <cell r="F389">
            <v>13</v>
          </cell>
        </row>
        <row r="390">
          <cell r="F390">
            <v>13</v>
          </cell>
        </row>
        <row r="391">
          <cell r="F391">
            <v>14</v>
          </cell>
        </row>
        <row r="392">
          <cell r="F392">
            <v>14</v>
          </cell>
        </row>
        <row r="393">
          <cell r="F393">
            <v>14</v>
          </cell>
        </row>
        <row r="394">
          <cell r="F394">
            <v>14</v>
          </cell>
        </row>
        <row r="395">
          <cell r="F395">
            <v>14</v>
          </cell>
        </row>
        <row r="396">
          <cell r="F396">
            <v>14</v>
          </cell>
        </row>
        <row r="397">
          <cell r="F397">
            <v>14</v>
          </cell>
        </row>
        <row r="398">
          <cell r="F398">
            <v>14</v>
          </cell>
        </row>
        <row r="399">
          <cell r="F399">
            <v>14</v>
          </cell>
        </row>
        <row r="400">
          <cell r="F400">
            <v>14</v>
          </cell>
        </row>
        <row r="401">
          <cell r="F401">
            <v>14</v>
          </cell>
        </row>
        <row r="402">
          <cell r="F402">
            <v>14</v>
          </cell>
        </row>
        <row r="403">
          <cell r="F403">
            <v>14</v>
          </cell>
        </row>
        <row r="404">
          <cell r="F404">
            <v>14</v>
          </cell>
        </row>
        <row r="405">
          <cell r="F405">
            <v>14</v>
          </cell>
        </row>
        <row r="406">
          <cell r="F406">
            <v>14</v>
          </cell>
        </row>
        <row r="407">
          <cell r="F407">
            <v>14</v>
          </cell>
        </row>
        <row r="408">
          <cell r="F408">
            <v>14</v>
          </cell>
        </row>
        <row r="409">
          <cell r="F409">
            <v>14</v>
          </cell>
        </row>
        <row r="410">
          <cell r="F410">
            <v>14</v>
          </cell>
        </row>
        <row r="411">
          <cell r="F411">
            <v>14</v>
          </cell>
        </row>
        <row r="412">
          <cell r="F412">
            <v>14</v>
          </cell>
        </row>
        <row r="413">
          <cell r="F413">
            <v>14</v>
          </cell>
        </row>
        <row r="414">
          <cell r="F414">
            <v>14</v>
          </cell>
        </row>
        <row r="415">
          <cell r="F415">
            <v>14</v>
          </cell>
        </row>
        <row r="416">
          <cell r="F416">
            <v>14</v>
          </cell>
        </row>
        <row r="417">
          <cell r="F417">
            <v>14</v>
          </cell>
        </row>
        <row r="418">
          <cell r="F418">
            <v>14</v>
          </cell>
        </row>
        <row r="419">
          <cell r="F419">
            <v>14</v>
          </cell>
        </row>
        <row r="420">
          <cell r="F420">
            <v>14</v>
          </cell>
        </row>
        <row r="421">
          <cell r="F421">
            <v>15</v>
          </cell>
        </row>
        <row r="422">
          <cell r="F422">
            <v>15</v>
          </cell>
        </row>
        <row r="423">
          <cell r="F423">
            <v>15</v>
          </cell>
        </row>
        <row r="424">
          <cell r="F424">
            <v>15</v>
          </cell>
        </row>
        <row r="425">
          <cell r="F425">
            <v>15</v>
          </cell>
        </row>
        <row r="426">
          <cell r="F426">
            <v>15</v>
          </cell>
        </row>
        <row r="427">
          <cell r="F427">
            <v>15</v>
          </cell>
        </row>
        <row r="428">
          <cell r="F428">
            <v>15</v>
          </cell>
        </row>
        <row r="429">
          <cell r="F429">
            <v>15</v>
          </cell>
        </row>
        <row r="430">
          <cell r="F430">
            <v>15</v>
          </cell>
        </row>
        <row r="431">
          <cell r="F431">
            <v>15</v>
          </cell>
        </row>
        <row r="432">
          <cell r="F432">
            <v>15</v>
          </cell>
        </row>
        <row r="433">
          <cell r="F433">
            <v>15</v>
          </cell>
        </row>
        <row r="434">
          <cell r="F434">
            <v>15</v>
          </cell>
        </row>
        <row r="435">
          <cell r="F435">
            <v>15</v>
          </cell>
        </row>
        <row r="436">
          <cell r="F436">
            <v>15</v>
          </cell>
        </row>
        <row r="437">
          <cell r="F437">
            <v>15</v>
          </cell>
        </row>
        <row r="438">
          <cell r="F438">
            <v>15</v>
          </cell>
        </row>
        <row r="439">
          <cell r="F439">
            <v>15</v>
          </cell>
        </row>
        <row r="440">
          <cell r="F440">
            <v>15</v>
          </cell>
        </row>
        <row r="441">
          <cell r="F441">
            <v>15</v>
          </cell>
        </row>
        <row r="442">
          <cell r="F442">
            <v>15</v>
          </cell>
        </row>
        <row r="443">
          <cell r="F443">
            <v>15</v>
          </cell>
        </row>
        <row r="444">
          <cell r="F444">
            <v>15</v>
          </cell>
        </row>
        <row r="445">
          <cell r="F445">
            <v>15</v>
          </cell>
        </row>
        <row r="446">
          <cell r="F446">
            <v>15</v>
          </cell>
        </row>
        <row r="447">
          <cell r="F447">
            <v>15</v>
          </cell>
        </row>
        <row r="448">
          <cell r="F448">
            <v>15</v>
          </cell>
        </row>
        <row r="449">
          <cell r="F449">
            <v>15</v>
          </cell>
        </row>
        <row r="450">
          <cell r="F450">
            <v>16</v>
          </cell>
        </row>
        <row r="451">
          <cell r="F451">
            <v>16</v>
          </cell>
        </row>
        <row r="452">
          <cell r="F452">
            <v>16</v>
          </cell>
        </row>
        <row r="453">
          <cell r="F453">
            <v>16</v>
          </cell>
        </row>
        <row r="454">
          <cell r="F454">
            <v>16</v>
          </cell>
        </row>
        <row r="455">
          <cell r="F455">
            <v>16</v>
          </cell>
        </row>
        <row r="456">
          <cell r="F456">
            <v>16</v>
          </cell>
        </row>
        <row r="457">
          <cell r="F457">
            <v>16</v>
          </cell>
        </row>
        <row r="458">
          <cell r="F458">
            <v>16</v>
          </cell>
        </row>
        <row r="459">
          <cell r="F459">
            <v>16</v>
          </cell>
        </row>
        <row r="460">
          <cell r="F460">
            <v>16</v>
          </cell>
        </row>
        <row r="461">
          <cell r="F461">
            <v>16</v>
          </cell>
        </row>
        <row r="462">
          <cell r="F462">
            <v>16</v>
          </cell>
        </row>
        <row r="463">
          <cell r="F463">
            <v>16</v>
          </cell>
        </row>
        <row r="464">
          <cell r="F464">
            <v>16</v>
          </cell>
        </row>
        <row r="465">
          <cell r="F465">
            <v>16</v>
          </cell>
        </row>
        <row r="466">
          <cell r="F466">
            <v>16</v>
          </cell>
        </row>
        <row r="467">
          <cell r="F467">
            <v>16</v>
          </cell>
        </row>
        <row r="468">
          <cell r="F468">
            <v>16</v>
          </cell>
        </row>
        <row r="469">
          <cell r="F469">
            <v>16</v>
          </cell>
        </row>
        <row r="470">
          <cell r="F470">
            <v>16</v>
          </cell>
        </row>
        <row r="471">
          <cell r="F471">
            <v>16</v>
          </cell>
        </row>
        <row r="472">
          <cell r="F472">
            <v>16</v>
          </cell>
        </row>
        <row r="473">
          <cell r="F473">
            <v>16</v>
          </cell>
        </row>
        <row r="474">
          <cell r="F474">
            <v>16</v>
          </cell>
        </row>
        <row r="475">
          <cell r="F475">
            <v>16</v>
          </cell>
        </row>
        <row r="476">
          <cell r="F476">
            <v>16</v>
          </cell>
        </row>
        <row r="477">
          <cell r="F477">
            <v>16</v>
          </cell>
        </row>
        <row r="478">
          <cell r="F478">
            <v>16</v>
          </cell>
        </row>
        <row r="479">
          <cell r="F479">
            <v>16</v>
          </cell>
        </row>
        <row r="480">
          <cell r="F480">
            <v>16</v>
          </cell>
        </row>
        <row r="481">
          <cell r="F481">
            <v>17</v>
          </cell>
        </row>
        <row r="482">
          <cell r="F482">
            <v>17</v>
          </cell>
        </row>
        <row r="483">
          <cell r="F483">
            <v>17</v>
          </cell>
        </row>
        <row r="484">
          <cell r="F484">
            <v>17</v>
          </cell>
        </row>
        <row r="485">
          <cell r="F485">
            <v>17</v>
          </cell>
        </row>
        <row r="486">
          <cell r="F486">
            <v>17</v>
          </cell>
        </row>
        <row r="487">
          <cell r="F487">
            <v>17</v>
          </cell>
        </row>
        <row r="488">
          <cell r="F488">
            <v>17</v>
          </cell>
        </row>
        <row r="489">
          <cell r="F489">
            <v>17</v>
          </cell>
        </row>
        <row r="490">
          <cell r="F490">
            <v>17</v>
          </cell>
        </row>
        <row r="491">
          <cell r="F491">
            <v>17</v>
          </cell>
        </row>
        <row r="492">
          <cell r="F492">
            <v>17</v>
          </cell>
        </row>
        <row r="493">
          <cell r="F493">
            <v>17</v>
          </cell>
        </row>
        <row r="494">
          <cell r="F494">
            <v>17</v>
          </cell>
        </row>
        <row r="495">
          <cell r="F495">
            <v>17</v>
          </cell>
        </row>
        <row r="496">
          <cell r="F496">
            <v>17</v>
          </cell>
        </row>
        <row r="497">
          <cell r="F497">
            <v>17</v>
          </cell>
        </row>
        <row r="498">
          <cell r="F498">
            <v>17</v>
          </cell>
        </row>
        <row r="499">
          <cell r="F499">
            <v>17</v>
          </cell>
        </row>
        <row r="500">
          <cell r="F500">
            <v>17</v>
          </cell>
        </row>
        <row r="501">
          <cell r="F501">
            <v>17</v>
          </cell>
        </row>
        <row r="502">
          <cell r="F502">
            <v>17</v>
          </cell>
        </row>
        <row r="503">
          <cell r="F503">
            <v>17</v>
          </cell>
        </row>
        <row r="504">
          <cell r="F504">
            <v>17</v>
          </cell>
        </row>
        <row r="505">
          <cell r="F505">
            <v>17</v>
          </cell>
        </row>
        <row r="506">
          <cell r="F506">
            <v>17</v>
          </cell>
        </row>
        <row r="507">
          <cell r="F507">
            <v>17</v>
          </cell>
        </row>
        <row r="508">
          <cell r="F508">
            <v>17</v>
          </cell>
        </row>
        <row r="509">
          <cell r="F509">
            <v>17</v>
          </cell>
        </row>
        <row r="510">
          <cell r="F510">
            <v>17</v>
          </cell>
        </row>
        <row r="511">
          <cell r="F511">
            <v>17</v>
          </cell>
        </row>
        <row r="512">
          <cell r="F512">
            <v>17</v>
          </cell>
        </row>
        <row r="513">
          <cell r="F513">
            <v>18</v>
          </cell>
        </row>
        <row r="514">
          <cell r="F514">
            <v>18</v>
          </cell>
        </row>
        <row r="515">
          <cell r="F515">
            <v>18</v>
          </cell>
        </row>
        <row r="516">
          <cell r="F516">
            <v>18</v>
          </cell>
        </row>
        <row r="517">
          <cell r="F517">
            <v>18</v>
          </cell>
        </row>
        <row r="518">
          <cell r="F518">
            <v>18</v>
          </cell>
        </row>
        <row r="519">
          <cell r="F519">
            <v>18</v>
          </cell>
        </row>
        <row r="520">
          <cell r="F520">
            <v>18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BM.csv"/>
    </sheetNames>
    <sheetDataSet>
      <sheetData sheetId="0">
        <row r="2">
          <cell r="F2">
            <v>5</v>
          </cell>
        </row>
        <row r="3">
          <cell r="F3">
            <v>5</v>
          </cell>
        </row>
        <row r="4">
          <cell r="F4">
            <v>5</v>
          </cell>
        </row>
        <row r="5">
          <cell r="F5">
            <v>5</v>
          </cell>
        </row>
        <row r="6">
          <cell r="F6">
            <v>5</v>
          </cell>
        </row>
        <row r="7">
          <cell r="F7">
            <v>5</v>
          </cell>
        </row>
        <row r="8">
          <cell r="F8">
            <v>5</v>
          </cell>
        </row>
        <row r="9">
          <cell r="F9">
            <v>5</v>
          </cell>
        </row>
        <row r="10">
          <cell r="F10">
            <v>5</v>
          </cell>
        </row>
        <row r="11">
          <cell r="F11">
            <v>5</v>
          </cell>
        </row>
        <row r="12">
          <cell r="F12">
            <v>5</v>
          </cell>
        </row>
        <row r="13">
          <cell r="F13">
            <v>5</v>
          </cell>
        </row>
        <row r="14">
          <cell r="F14">
            <v>5</v>
          </cell>
        </row>
        <row r="15">
          <cell r="F15">
            <v>5</v>
          </cell>
        </row>
        <row r="16">
          <cell r="F16">
            <v>5</v>
          </cell>
        </row>
        <row r="17">
          <cell r="F17">
            <v>5</v>
          </cell>
        </row>
        <row r="18">
          <cell r="F18">
            <v>5</v>
          </cell>
        </row>
        <row r="19">
          <cell r="F19">
            <v>5</v>
          </cell>
        </row>
        <row r="20">
          <cell r="F20">
            <v>5</v>
          </cell>
        </row>
        <row r="21">
          <cell r="F21">
            <v>5</v>
          </cell>
        </row>
        <row r="22">
          <cell r="F22">
            <v>5</v>
          </cell>
        </row>
        <row r="23">
          <cell r="F23">
            <v>6</v>
          </cell>
        </row>
        <row r="24">
          <cell r="F24">
            <v>6</v>
          </cell>
        </row>
        <row r="25">
          <cell r="F25">
            <v>6</v>
          </cell>
        </row>
        <row r="26">
          <cell r="F26">
            <v>6</v>
          </cell>
        </row>
        <row r="27">
          <cell r="F27">
            <v>6</v>
          </cell>
        </row>
        <row r="28">
          <cell r="F28">
            <v>6</v>
          </cell>
        </row>
        <row r="29">
          <cell r="F29">
            <v>6</v>
          </cell>
        </row>
        <row r="30">
          <cell r="F30">
            <v>6</v>
          </cell>
        </row>
        <row r="31">
          <cell r="F31">
            <v>6</v>
          </cell>
        </row>
        <row r="32">
          <cell r="F32">
            <v>6</v>
          </cell>
        </row>
        <row r="33">
          <cell r="F33">
            <v>6</v>
          </cell>
        </row>
        <row r="34">
          <cell r="F34">
            <v>6</v>
          </cell>
        </row>
        <row r="35">
          <cell r="F35">
            <v>6</v>
          </cell>
        </row>
        <row r="36">
          <cell r="F36">
            <v>6</v>
          </cell>
        </row>
        <row r="37">
          <cell r="F37">
            <v>6</v>
          </cell>
        </row>
        <row r="38">
          <cell r="F38">
            <v>6</v>
          </cell>
        </row>
        <row r="39">
          <cell r="F39">
            <v>6</v>
          </cell>
        </row>
        <row r="40">
          <cell r="F40">
            <v>6</v>
          </cell>
        </row>
        <row r="41">
          <cell r="F41">
            <v>6</v>
          </cell>
        </row>
        <row r="42">
          <cell r="F42">
            <v>6</v>
          </cell>
        </row>
        <row r="43">
          <cell r="F43">
            <v>6</v>
          </cell>
        </row>
        <row r="44">
          <cell r="F44">
            <v>6</v>
          </cell>
        </row>
        <row r="45">
          <cell r="F45">
            <v>6</v>
          </cell>
        </row>
        <row r="46">
          <cell r="F46">
            <v>6</v>
          </cell>
        </row>
        <row r="47">
          <cell r="F47">
            <v>6</v>
          </cell>
        </row>
        <row r="48">
          <cell r="F48">
            <v>6</v>
          </cell>
        </row>
        <row r="49">
          <cell r="F49">
            <v>6</v>
          </cell>
        </row>
        <row r="50">
          <cell r="F50">
            <v>6</v>
          </cell>
        </row>
        <row r="51">
          <cell r="F51">
            <v>6</v>
          </cell>
        </row>
        <row r="52">
          <cell r="F52">
            <v>6</v>
          </cell>
        </row>
        <row r="53">
          <cell r="F53">
            <v>6</v>
          </cell>
        </row>
        <row r="54">
          <cell r="F54">
            <v>6</v>
          </cell>
        </row>
        <row r="55">
          <cell r="F55">
            <v>6</v>
          </cell>
        </row>
        <row r="56">
          <cell r="F56">
            <v>6</v>
          </cell>
        </row>
        <row r="57">
          <cell r="F57">
            <v>6</v>
          </cell>
        </row>
        <row r="58">
          <cell r="F58">
            <v>6</v>
          </cell>
        </row>
        <row r="59">
          <cell r="F59">
            <v>6</v>
          </cell>
        </row>
        <row r="60">
          <cell r="F60">
            <v>7</v>
          </cell>
        </row>
        <row r="61">
          <cell r="F61">
            <v>7</v>
          </cell>
        </row>
        <row r="62">
          <cell r="F62">
            <v>7</v>
          </cell>
        </row>
        <row r="63">
          <cell r="F63">
            <v>7</v>
          </cell>
        </row>
        <row r="64">
          <cell r="F64">
            <v>7</v>
          </cell>
        </row>
        <row r="65">
          <cell r="F65">
            <v>7</v>
          </cell>
        </row>
        <row r="66">
          <cell r="F66">
            <v>7</v>
          </cell>
        </row>
        <row r="67">
          <cell r="F67">
            <v>7</v>
          </cell>
        </row>
        <row r="68">
          <cell r="F68">
            <v>7</v>
          </cell>
        </row>
        <row r="69">
          <cell r="F69">
            <v>7</v>
          </cell>
        </row>
        <row r="70">
          <cell r="F70">
            <v>7</v>
          </cell>
        </row>
        <row r="71">
          <cell r="F71">
            <v>7</v>
          </cell>
        </row>
        <row r="72">
          <cell r="F72">
            <v>7</v>
          </cell>
        </row>
        <row r="73">
          <cell r="F73">
            <v>7</v>
          </cell>
        </row>
        <row r="74">
          <cell r="F74">
            <v>7</v>
          </cell>
        </row>
        <row r="75">
          <cell r="F75">
            <v>7</v>
          </cell>
        </row>
        <row r="76">
          <cell r="F76">
            <v>7</v>
          </cell>
        </row>
        <row r="77">
          <cell r="F77">
            <v>7</v>
          </cell>
        </row>
        <row r="78">
          <cell r="F78">
            <v>7</v>
          </cell>
        </row>
        <row r="79">
          <cell r="F79">
            <v>7</v>
          </cell>
        </row>
        <row r="80">
          <cell r="F80">
            <v>7</v>
          </cell>
        </row>
        <row r="81">
          <cell r="F81">
            <v>7</v>
          </cell>
        </row>
        <row r="82">
          <cell r="F82">
            <v>7</v>
          </cell>
        </row>
        <row r="83">
          <cell r="F83">
            <v>7</v>
          </cell>
        </row>
        <row r="84">
          <cell r="F84">
            <v>7</v>
          </cell>
        </row>
        <row r="85">
          <cell r="F85">
            <v>7</v>
          </cell>
        </row>
        <row r="86">
          <cell r="F86">
            <v>7</v>
          </cell>
        </row>
        <row r="87">
          <cell r="F87">
            <v>7</v>
          </cell>
        </row>
        <row r="88">
          <cell r="F88">
            <v>7</v>
          </cell>
        </row>
        <row r="89">
          <cell r="F89">
            <v>7</v>
          </cell>
        </row>
        <row r="90">
          <cell r="F90">
            <v>7</v>
          </cell>
        </row>
        <row r="91">
          <cell r="F91">
            <v>7</v>
          </cell>
        </row>
        <row r="92">
          <cell r="F92">
            <v>7</v>
          </cell>
        </row>
        <row r="93">
          <cell r="F93">
            <v>7</v>
          </cell>
        </row>
        <row r="94">
          <cell r="F94">
            <v>7</v>
          </cell>
        </row>
        <row r="95">
          <cell r="F95">
            <v>7</v>
          </cell>
        </row>
        <row r="96">
          <cell r="F96">
            <v>7</v>
          </cell>
        </row>
        <row r="97">
          <cell r="F97">
            <v>7</v>
          </cell>
        </row>
        <row r="98">
          <cell r="F98">
            <v>7</v>
          </cell>
        </row>
        <row r="99">
          <cell r="F99">
            <v>7</v>
          </cell>
        </row>
        <row r="100">
          <cell r="F100">
            <v>7</v>
          </cell>
        </row>
        <row r="101">
          <cell r="F101">
            <v>7</v>
          </cell>
        </row>
        <row r="102">
          <cell r="F102">
            <v>8</v>
          </cell>
        </row>
        <row r="103">
          <cell r="F103">
            <v>8</v>
          </cell>
        </row>
        <row r="104">
          <cell r="F104">
            <v>8</v>
          </cell>
        </row>
        <row r="105">
          <cell r="F105">
            <v>8</v>
          </cell>
        </row>
        <row r="106">
          <cell r="F106">
            <v>8</v>
          </cell>
        </row>
        <row r="107">
          <cell r="F107">
            <v>8</v>
          </cell>
        </row>
        <row r="108">
          <cell r="F108">
            <v>8</v>
          </cell>
        </row>
        <row r="109">
          <cell r="F109">
            <v>8</v>
          </cell>
        </row>
        <row r="110">
          <cell r="F110">
            <v>8</v>
          </cell>
        </row>
        <row r="111">
          <cell r="F111">
            <v>8</v>
          </cell>
        </row>
        <row r="112">
          <cell r="F112">
            <v>8</v>
          </cell>
        </row>
        <row r="113">
          <cell r="F113">
            <v>8</v>
          </cell>
        </row>
        <row r="114">
          <cell r="F114">
            <v>8</v>
          </cell>
        </row>
        <row r="115">
          <cell r="F115">
            <v>8</v>
          </cell>
        </row>
        <row r="116">
          <cell r="F116">
            <v>8</v>
          </cell>
        </row>
        <row r="117">
          <cell r="F117">
            <v>8</v>
          </cell>
        </row>
        <row r="118">
          <cell r="F118">
            <v>8</v>
          </cell>
        </row>
        <row r="119">
          <cell r="F119">
            <v>8</v>
          </cell>
        </row>
        <row r="120">
          <cell r="F120">
            <v>8</v>
          </cell>
        </row>
        <row r="121">
          <cell r="F121">
            <v>8</v>
          </cell>
        </row>
        <row r="122">
          <cell r="F122">
            <v>8</v>
          </cell>
        </row>
        <row r="123">
          <cell r="F123">
            <v>8</v>
          </cell>
        </row>
        <row r="124">
          <cell r="F124">
            <v>8</v>
          </cell>
        </row>
        <row r="125">
          <cell r="F125">
            <v>8</v>
          </cell>
        </row>
        <row r="126">
          <cell r="F126">
            <v>8</v>
          </cell>
        </row>
        <row r="127">
          <cell r="F127">
            <v>8</v>
          </cell>
        </row>
        <row r="128">
          <cell r="F128">
            <v>8</v>
          </cell>
        </row>
        <row r="129">
          <cell r="F129">
            <v>8</v>
          </cell>
        </row>
        <row r="130">
          <cell r="F130">
            <v>8</v>
          </cell>
        </row>
        <row r="131">
          <cell r="F131">
            <v>8</v>
          </cell>
        </row>
        <row r="132">
          <cell r="F132">
            <v>8</v>
          </cell>
        </row>
        <row r="133">
          <cell r="F133">
            <v>8</v>
          </cell>
        </row>
        <row r="134">
          <cell r="F134">
            <v>8</v>
          </cell>
        </row>
        <row r="135">
          <cell r="F135">
            <v>8</v>
          </cell>
        </row>
        <row r="136">
          <cell r="F136">
            <v>8</v>
          </cell>
        </row>
        <row r="137">
          <cell r="F137">
            <v>8</v>
          </cell>
        </row>
        <row r="138">
          <cell r="F138">
            <v>8</v>
          </cell>
        </row>
        <row r="139">
          <cell r="F139">
            <v>8</v>
          </cell>
        </row>
        <row r="140">
          <cell r="F140">
            <v>8</v>
          </cell>
        </row>
        <row r="141">
          <cell r="F141">
            <v>8</v>
          </cell>
        </row>
        <row r="142">
          <cell r="F142">
            <v>8</v>
          </cell>
        </row>
        <row r="143">
          <cell r="F143">
            <v>8</v>
          </cell>
        </row>
        <row r="144">
          <cell r="F144">
            <v>8</v>
          </cell>
        </row>
        <row r="145">
          <cell r="F145">
            <v>8</v>
          </cell>
        </row>
        <row r="146">
          <cell r="F146">
            <v>8</v>
          </cell>
        </row>
        <row r="147">
          <cell r="F147">
            <v>8</v>
          </cell>
        </row>
        <row r="148">
          <cell r="F148">
            <v>8</v>
          </cell>
        </row>
        <row r="149">
          <cell r="F149">
            <v>8</v>
          </cell>
        </row>
        <row r="150">
          <cell r="F150">
            <v>8</v>
          </cell>
        </row>
        <row r="151">
          <cell r="F151">
            <v>8</v>
          </cell>
        </row>
        <row r="152">
          <cell r="F152">
            <v>8</v>
          </cell>
        </row>
        <row r="153">
          <cell r="F153">
            <v>8</v>
          </cell>
        </row>
        <row r="154">
          <cell r="F154">
            <v>8</v>
          </cell>
        </row>
        <row r="155">
          <cell r="F155">
            <v>8</v>
          </cell>
        </row>
        <row r="156">
          <cell r="F156">
            <v>8</v>
          </cell>
        </row>
        <row r="157">
          <cell r="F157">
            <v>8</v>
          </cell>
        </row>
        <row r="158">
          <cell r="F158">
            <v>8</v>
          </cell>
        </row>
        <row r="159">
          <cell r="F159">
            <v>8</v>
          </cell>
        </row>
        <row r="160">
          <cell r="F160">
            <v>8</v>
          </cell>
        </row>
        <row r="161">
          <cell r="F161">
            <v>9</v>
          </cell>
        </row>
        <row r="162">
          <cell r="F162">
            <v>9</v>
          </cell>
        </row>
        <row r="163">
          <cell r="F163">
            <v>9</v>
          </cell>
        </row>
        <row r="164">
          <cell r="F164">
            <v>9</v>
          </cell>
        </row>
        <row r="165">
          <cell r="F165">
            <v>9</v>
          </cell>
        </row>
        <row r="166">
          <cell r="F166">
            <v>9</v>
          </cell>
        </row>
        <row r="167">
          <cell r="F167">
            <v>9</v>
          </cell>
        </row>
        <row r="168">
          <cell r="F168">
            <v>9</v>
          </cell>
        </row>
        <row r="169">
          <cell r="F169">
            <v>9</v>
          </cell>
        </row>
        <row r="170">
          <cell r="F170">
            <v>9</v>
          </cell>
        </row>
        <row r="171">
          <cell r="F171">
            <v>9</v>
          </cell>
        </row>
        <row r="172">
          <cell r="F172">
            <v>9</v>
          </cell>
        </row>
        <row r="173">
          <cell r="F173">
            <v>9</v>
          </cell>
        </row>
        <row r="174">
          <cell r="F174">
            <v>9</v>
          </cell>
        </row>
        <row r="175">
          <cell r="F175">
            <v>9</v>
          </cell>
        </row>
        <row r="176">
          <cell r="F176">
            <v>9</v>
          </cell>
        </row>
        <row r="177">
          <cell r="F177">
            <v>9</v>
          </cell>
        </row>
        <row r="178">
          <cell r="F178">
            <v>9</v>
          </cell>
        </row>
        <row r="179">
          <cell r="F179">
            <v>9</v>
          </cell>
        </row>
        <row r="180">
          <cell r="F180">
            <v>9</v>
          </cell>
        </row>
        <row r="181">
          <cell r="F181">
            <v>9</v>
          </cell>
        </row>
        <row r="182">
          <cell r="F182">
            <v>9</v>
          </cell>
        </row>
        <row r="183">
          <cell r="F183">
            <v>9</v>
          </cell>
        </row>
        <row r="184">
          <cell r="F184">
            <v>9</v>
          </cell>
        </row>
        <row r="185">
          <cell r="F185">
            <v>9</v>
          </cell>
        </row>
        <row r="186">
          <cell r="F186">
            <v>9</v>
          </cell>
        </row>
        <row r="187">
          <cell r="F187">
            <v>9</v>
          </cell>
        </row>
        <row r="188">
          <cell r="F188">
            <v>9</v>
          </cell>
        </row>
        <row r="189">
          <cell r="F189">
            <v>9</v>
          </cell>
        </row>
        <row r="190">
          <cell r="F190">
            <v>9</v>
          </cell>
        </row>
        <row r="191">
          <cell r="F191">
            <v>9</v>
          </cell>
        </row>
        <row r="192">
          <cell r="F192">
            <v>9</v>
          </cell>
        </row>
        <row r="193">
          <cell r="F193">
            <v>9</v>
          </cell>
        </row>
        <row r="194">
          <cell r="F194">
            <v>9</v>
          </cell>
        </row>
        <row r="195">
          <cell r="F195">
            <v>9</v>
          </cell>
        </row>
        <row r="196">
          <cell r="F196">
            <v>9</v>
          </cell>
        </row>
        <row r="197">
          <cell r="F197">
            <v>9</v>
          </cell>
        </row>
        <row r="198">
          <cell r="F198">
            <v>9</v>
          </cell>
        </row>
        <row r="199">
          <cell r="F199">
            <v>9</v>
          </cell>
        </row>
        <row r="200">
          <cell r="F200">
            <v>9</v>
          </cell>
        </row>
        <row r="201">
          <cell r="F201">
            <v>9</v>
          </cell>
        </row>
        <row r="202">
          <cell r="F202">
            <v>9</v>
          </cell>
        </row>
        <row r="203">
          <cell r="F203">
            <v>9</v>
          </cell>
        </row>
        <row r="204">
          <cell r="F204">
            <v>9</v>
          </cell>
        </row>
        <row r="205">
          <cell r="F205">
            <v>9</v>
          </cell>
        </row>
        <row r="206">
          <cell r="F206">
            <v>9</v>
          </cell>
        </row>
        <row r="207">
          <cell r="F207">
            <v>9</v>
          </cell>
        </row>
        <row r="208">
          <cell r="F208">
            <v>9</v>
          </cell>
        </row>
        <row r="209">
          <cell r="F209">
            <v>9</v>
          </cell>
        </row>
        <row r="210">
          <cell r="F210">
            <v>9</v>
          </cell>
        </row>
        <row r="211">
          <cell r="F211">
            <v>9</v>
          </cell>
        </row>
        <row r="212">
          <cell r="F212">
            <v>9</v>
          </cell>
        </row>
        <row r="213">
          <cell r="F213">
            <v>9</v>
          </cell>
        </row>
        <row r="214">
          <cell r="F214">
            <v>9</v>
          </cell>
        </row>
        <row r="215">
          <cell r="F215">
            <v>9</v>
          </cell>
        </row>
        <row r="216">
          <cell r="F216">
            <v>9</v>
          </cell>
        </row>
        <row r="217">
          <cell r="F217">
            <v>9</v>
          </cell>
        </row>
        <row r="218">
          <cell r="F218">
            <v>9</v>
          </cell>
        </row>
        <row r="219">
          <cell r="F219">
            <v>9</v>
          </cell>
        </row>
        <row r="220">
          <cell r="F220">
            <v>9</v>
          </cell>
        </row>
        <row r="221">
          <cell r="F221">
            <v>9</v>
          </cell>
        </row>
        <row r="222">
          <cell r="F222">
            <v>9</v>
          </cell>
        </row>
        <row r="223">
          <cell r="F223">
            <v>9</v>
          </cell>
        </row>
        <row r="224">
          <cell r="F224">
            <v>9</v>
          </cell>
        </row>
        <row r="225">
          <cell r="F225">
            <v>9</v>
          </cell>
        </row>
        <row r="226">
          <cell r="F226">
            <v>9</v>
          </cell>
        </row>
        <row r="227">
          <cell r="F227">
            <v>9</v>
          </cell>
        </row>
        <row r="228">
          <cell r="F228">
            <v>9</v>
          </cell>
        </row>
        <row r="229">
          <cell r="F229">
            <v>9</v>
          </cell>
        </row>
        <row r="230">
          <cell r="F230">
            <v>9</v>
          </cell>
        </row>
        <row r="231">
          <cell r="F231">
            <v>9</v>
          </cell>
        </row>
        <row r="232">
          <cell r="F232">
            <v>9</v>
          </cell>
        </row>
        <row r="233">
          <cell r="F233">
            <v>9</v>
          </cell>
        </row>
        <row r="234">
          <cell r="F234">
            <v>9</v>
          </cell>
        </row>
        <row r="235">
          <cell r="F235">
            <v>10</v>
          </cell>
        </row>
        <row r="236">
          <cell r="F236">
            <v>10</v>
          </cell>
        </row>
        <row r="237">
          <cell r="F237">
            <v>10</v>
          </cell>
        </row>
        <row r="238">
          <cell r="F238">
            <v>10</v>
          </cell>
        </row>
        <row r="239">
          <cell r="F239">
            <v>10</v>
          </cell>
        </row>
        <row r="240">
          <cell r="F240">
            <v>10</v>
          </cell>
        </row>
        <row r="241">
          <cell r="F241">
            <v>10</v>
          </cell>
        </row>
        <row r="242">
          <cell r="F242">
            <v>10</v>
          </cell>
        </row>
        <row r="243">
          <cell r="F243">
            <v>10</v>
          </cell>
        </row>
        <row r="244">
          <cell r="F244">
            <v>10</v>
          </cell>
        </row>
        <row r="245">
          <cell r="F245">
            <v>10</v>
          </cell>
        </row>
        <row r="246">
          <cell r="F246">
            <v>10</v>
          </cell>
        </row>
        <row r="247">
          <cell r="F247">
            <v>10</v>
          </cell>
        </row>
        <row r="248">
          <cell r="F248">
            <v>10</v>
          </cell>
        </row>
        <row r="249">
          <cell r="F249">
            <v>10</v>
          </cell>
        </row>
        <row r="250">
          <cell r="F250">
            <v>10</v>
          </cell>
        </row>
        <row r="251">
          <cell r="F251">
            <v>10</v>
          </cell>
        </row>
        <row r="252">
          <cell r="F252">
            <v>10</v>
          </cell>
        </row>
        <row r="253">
          <cell r="F253">
            <v>10</v>
          </cell>
        </row>
        <row r="254">
          <cell r="F254">
            <v>10</v>
          </cell>
        </row>
        <row r="255">
          <cell r="F255">
            <v>10</v>
          </cell>
        </row>
        <row r="256">
          <cell r="F256">
            <v>10</v>
          </cell>
        </row>
        <row r="257">
          <cell r="F257">
            <v>10</v>
          </cell>
        </row>
        <row r="258">
          <cell r="F258">
            <v>10</v>
          </cell>
        </row>
        <row r="259">
          <cell r="F259">
            <v>10</v>
          </cell>
        </row>
        <row r="260">
          <cell r="F260">
            <v>10</v>
          </cell>
        </row>
        <row r="261">
          <cell r="F261">
            <v>10</v>
          </cell>
        </row>
        <row r="262">
          <cell r="F262">
            <v>10</v>
          </cell>
        </row>
        <row r="263">
          <cell r="F263">
            <v>10</v>
          </cell>
        </row>
        <row r="264">
          <cell r="F264">
            <v>10</v>
          </cell>
        </row>
        <row r="265">
          <cell r="F265">
            <v>10</v>
          </cell>
        </row>
        <row r="266">
          <cell r="F266">
            <v>10</v>
          </cell>
        </row>
        <row r="267">
          <cell r="F267">
            <v>10</v>
          </cell>
        </row>
        <row r="268">
          <cell r="F268">
            <v>10</v>
          </cell>
        </row>
        <row r="269">
          <cell r="F269">
            <v>10</v>
          </cell>
        </row>
        <row r="270">
          <cell r="F270">
            <v>10</v>
          </cell>
        </row>
        <row r="271">
          <cell r="F271">
            <v>10</v>
          </cell>
        </row>
        <row r="272">
          <cell r="F272">
            <v>10</v>
          </cell>
        </row>
        <row r="273">
          <cell r="F273">
            <v>10</v>
          </cell>
        </row>
        <row r="274">
          <cell r="F274">
            <v>10</v>
          </cell>
        </row>
        <row r="275">
          <cell r="F275">
            <v>10</v>
          </cell>
        </row>
        <row r="276">
          <cell r="F276">
            <v>10</v>
          </cell>
        </row>
        <row r="277">
          <cell r="F277">
            <v>10</v>
          </cell>
        </row>
        <row r="278">
          <cell r="F278">
            <v>10</v>
          </cell>
        </row>
        <row r="279">
          <cell r="F279">
            <v>10</v>
          </cell>
        </row>
        <row r="280">
          <cell r="F280">
            <v>10</v>
          </cell>
        </row>
        <row r="281">
          <cell r="F281">
            <v>10</v>
          </cell>
        </row>
        <row r="282">
          <cell r="F282">
            <v>10</v>
          </cell>
        </row>
        <row r="283">
          <cell r="F283">
            <v>10</v>
          </cell>
        </row>
        <row r="284">
          <cell r="F284">
            <v>10</v>
          </cell>
        </row>
        <row r="285">
          <cell r="F285">
            <v>10</v>
          </cell>
        </row>
        <row r="286">
          <cell r="F286">
            <v>10</v>
          </cell>
        </row>
        <row r="287">
          <cell r="F287">
            <v>10</v>
          </cell>
        </row>
        <row r="288">
          <cell r="F288">
            <v>10</v>
          </cell>
        </row>
        <row r="289">
          <cell r="F289">
            <v>10</v>
          </cell>
        </row>
        <row r="290">
          <cell r="F290">
            <v>10</v>
          </cell>
        </row>
        <row r="291">
          <cell r="F291">
            <v>10</v>
          </cell>
        </row>
        <row r="292">
          <cell r="F292">
            <v>10</v>
          </cell>
        </row>
        <row r="293">
          <cell r="F293">
            <v>10</v>
          </cell>
        </row>
        <row r="294">
          <cell r="F294">
            <v>10</v>
          </cell>
        </row>
        <row r="295">
          <cell r="F295">
            <v>10</v>
          </cell>
        </row>
        <row r="296">
          <cell r="F296">
            <v>10</v>
          </cell>
        </row>
        <row r="297">
          <cell r="F297">
            <v>10</v>
          </cell>
        </row>
        <row r="298">
          <cell r="F298">
            <v>10</v>
          </cell>
        </row>
        <row r="299">
          <cell r="F299">
            <v>10</v>
          </cell>
        </row>
        <row r="300">
          <cell r="F300">
            <v>10</v>
          </cell>
        </row>
        <row r="301">
          <cell r="F301">
            <v>10</v>
          </cell>
        </row>
        <row r="302">
          <cell r="F302">
            <v>10</v>
          </cell>
        </row>
        <row r="303">
          <cell r="F303">
            <v>10</v>
          </cell>
        </row>
        <row r="304">
          <cell r="F304">
            <v>10</v>
          </cell>
        </row>
        <row r="305">
          <cell r="F305">
            <v>10</v>
          </cell>
        </row>
        <row r="306">
          <cell r="F306">
            <v>10</v>
          </cell>
        </row>
        <row r="307">
          <cell r="F307">
            <v>10</v>
          </cell>
        </row>
        <row r="308">
          <cell r="F308">
            <v>10</v>
          </cell>
        </row>
        <row r="309">
          <cell r="F309">
            <v>10</v>
          </cell>
        </row>
        <row r="310">
          <cell r="F310">
            <v>10</v>
          </cell>
        </row>
        <row r="311">
          <cell r="F311">
            <v>10</v>
          </cell>
        </row>
        <row r="312">
          <cell r="F312">
            <v>10</v>
          </cell>
        </row>
        <row r="313">
          <cell r="F313">
            <v>10</v>
          </cell>
        </row>
        <row r="314">
          <cell r="F314">
            <v>10</v>
          </cell>
        </row>
        <row r="315">
          <cell r="F315">
            <v>10</v>
          </cell>
        </row>
        <row r="316">
          <cell r="F316">
            <v>10</v>
          </cell>
        </row>
        <row r="317">
          <cell r="F317">
            <v>11</v>
          </cell>
        </row>
        <row r="318">
          <cell r="F318">
            <v>11</v>
          </cell>
        </row>
        <row r="319">
          <cell r="F319">
            <v>11</v>
          </cell>
        </row>
        <row r="320">
          <cell r="F320">
            <v>11</v>
          </cell>
        </row>
        <row r="321">
          <cell r="F321">
            <v>11</v>
          </cell>
        </row>
        <row r="322">
          <cell r="F322">
            <v>11</v>
          </cell>
        </row>
        <row r="323">
          <cell r="F323">
            <v>11</v>
          </cell>
        </row>
        <row r="324">
          <cell r="F324">
            <v>11</v>
          </cell>
        </row>
        <row r="325">
          <cell r="F325">
            <v>11</v>
          </cell>
        </row>
        <row r="326">
          <cell r="F326">
            <v>11</v>
          </cell>
        </row>
        <row r="327">
          <cell r="F327">
            <v>11</v>
          </cell>
        </row>
        <row r="328">
          <cell r="F328">
            <v>11</v>
          </cell>
        </row>
        <row r="329">
          <cell r="F329">
            <v>11</v>
          </cell>
        </row>
        <row r="330">
          <cell r="F330">
            <v>11</v>
          </cell>
        </row>
        <row r="331">
          <cell r="F331">
            <v>11</v>
          </cell>
        </row>
        <row r="332">
          <cell r="F332">
            <v>11</v>
          </cell>
        </row>
        <row r="333">
          <cell r="F333">
            <v>11</v>
          </cell>
        </row>
        <row r="334">
          <cell r="F334">
            <v>11</v>
          </cell>
        </row>
        <row r="335">
          <cell r="F335">
            <v>11</v>
          </cell>
        </row>
        <row r="336">
          <cell r="F336">
            <v>11</v>
          </cell>
        </row>
        <row r="337">
          <cell r="F337">
            <v>11</v>
          </cell>
        </row>
        <row r="338">
          <cell r="F338">
            <v>11</v>
          </cell>
        </row>
        <row r="339">
          <cell r="F339">
            <v>11</v>
          </cell>
        </row>
        <row r="340">
          <cell r="F340">
            <v>11</v>
          </cell>
        </row>
        <row r="341">
          <cell r="F341">
            <v>11</v>
          </cell>
        </row>
        <row r="342">
          <cell r="F342">
            <v>11</v>
          </cell>
        </row>
        <row r="343">
          <cell r="F343">
            <v>11</v>
          </cell>
        </row>
        <row r="344">
          <cell r="F344">
            <v>11</v>
          </cell>
        </row>
        <row r="345">
          <cell r="F345">
            <v>11</v>
          </cell>
        </row>
        <row r="346">
          <cell r="F346">
            <v>11</v>
          </cell>
        </row>
        <row r="347">
          <cell r="F347">
            <v>11</v>
          </cell>
        </row>
        <row r="348">
          <cell r="F348">
            <v>11</v>
          </cell>
        </row>
        <row r="349">
          <cell r="F349">
            <v>11</v>
          </cell>
        </row>
        <row r="350">
          <cell r="F350">
            <v>11</v>
          </cell>
        </row>
        <row r="351">
          <cell r="F351">
            <v>11</v>
          </cell>
        </row>
        <row r="352">
          <cell r="F352">
            <v>11</v>
          </cell>
        </row>
        <row r="353">
          <cell r="F353">
            <v>11</v>
          </cell>
        </row>
        <row r="354">
          <cell r="F354">
            <v>11</v>
          </cell>
        </row>
        <row r="355">
          <cell r="F355">
            <v>11</v>
          </cell>
        </row>
        <row r="356">
          <cell r="F356">
            <v>11</v>
          </cell>
        </row>
        <row r="357">
          <cell r="F357">
            <v>11</v>
          </cell>
        </row>
        <row r="358">
          <cell r="F358">
            <v>11</v>
          </cell>
        </row>
        <row r="359">
          <cell r="F359">
            <v>11</v>
          </cell>
        </row>
        <row r="360">
          <cell r="F360">
            <v>11</v>
          </cell>
        </row>
        <row r="361">
          <cell r="F361">
            <v>11</v>
          </cell>
        </row>
        <row r="362">
          <cell r="F362">
            <v>11</v>
          </cell>
        </row>
        <row r="363">
          <cell r="F363">
            <v>11</v>
          </cell>
        </row>
        <row r="364">
          <cell r="F364">
            <v>11</v>
          </cell>
        </row>
        <row r="365">
          <cell r="F365">
            <v>11</v>
          </cell>
        </row>
        <row r="366">
          <cell r="F366">
            <v>11</v>
          </cell>
        </row>
        <row r="367">
          <cell r="F367">
            <v>11</v>
          </cell>
        </row>
        <row r="368">
          <cell r="F368">
            <v>11</v>
          </cell>
        </row>
        <row r="369">
          <cell r="F369">
            <v>11</v>
          </cell>
        </row>
        <row r="370">
          <cell r="F370">
            <v>11</v>
          </cell>
        </row>
        <row r="371">
          <cell r="F371">
            <v>11</v>
          </cell>
        </row>
        <row r="372">
          <cell r="F372">
            <v>11</v>
          </cell>
        </row>
        <row r="373">
          <cell r="F373">
            <v>11</v>
          </cell>
        </row>
        <row r="374">
          <cell r="F374">
            <v>11</v>
          </cell>
        </row>
        <row r="375">
          <cell r="F375">
            <v>11</v>
          </cell>
        </row>
        <row r="376">
          <cell r="F376">
            <v>11</v>
          </cell>
        </row>
        <row r="377">
          <cell r="F377">
            <v>11</v>
          </cell>
        </row>
        <row r="378">
          <cell r="F378">
            <v>11</v>
          </cell>
        </row>
        <row r="379">
          <cell r="F379">
            <v>11</v>
          </cell>
        </row>
        <row r="380">
          <cell r="F380">
            <v>11</v>
          </cell>
        </row>
        <row r="381">
          <cell r="F381">
            <v>11</v>
          </cell>
        </row>
        <row r="382">
          <cell r="F382">
            <v>11</v>
          </cell>
        </row>
        <row r="383">
          <cell r="F383">
            <v>11</v>
          </cell>
        </row>
        <row r="384">
          <cell r="F384">
            <v>11</v>
          </cell>
        </row>
        <row r="385">
          <cell r="F385">
            <v>11</v>
          </cell>
        </row>
        <row r="386">
          <cell r="F386">
            <v>11</v>
          </cell>
        </row>
        <row r="387">
          <cell r="F387">
            <v>11</v>
          </cell>
        </row>
        <row r="388">
          <cell r="F388">
            <v>11</v>
          </cell>
        </row>
        <row r="389">
          <cell r="F389">
            <v>11</v>
          </cell>
        </row>
        <row r="390">
          <cell r="F390">
            <v>11</v>
          </cell>
        </row>
        <row r="391">
          <cell r="F391">
            <v>11</v>
          </cell>
        </row>
        <row r="392">
          <cell r="F392">
            <v>11</v>
          </cell>
        </row>
        <row r="393">
          <cell r="F393">
            <v>11</v>
          </cell>
        </row>
        <row r="394">
          <cell r="F394">
            <v>11</v>
          </cell>
        </row>
        <row r="395">
          <cell r="F395">
            <v>11</v>
          </cell>
        </row>
        <row r="396">
          <cell r="F396">
            <v>11</v>
          </cell>
        </row>
        <row r="397">
          <cell r="F397">
            <v>11</v>
          </cell>
        </row>
        <row r="398">
          <cell r="F398">
            <v>11</v>
          </cell>
        </row>
        <row r="399">
          <cell r="F399">
            <v>11</v>
          </cell>
        </row>
        <row r="400">
          <cell r="F400">
            <v>11</v>
          </cell>
        </row>
        <row r="401">
          <cell r="F401">
            <v>11</v>
          </cell>
        </row>
        <row r="402">
          <cell r="F402">
            <v>11</v>
          </cell>
        </row>
        <row r="403">
          <cell r="F403">
            <v>11</v>
          </cell>
        </row>
        <row r="404">
          <cell r="F404">
            <v>11</v>
          </cell>
        </row>
        <row r="405">
          <cell r="F405">
            <v>12</v>
          </cell>
        </row>
        <row r="406">
          <cell r="F406">
            <v>12</v>
          </cell>
        </row>
        <row r="407">
          <cell r="F407">
            <v>12</v>
          </cell>
        </row>
        <row r="408">
          <cell r="F408">
            <v>12</v>
          </cell>
        </row>
        <row r="409">
          <cell r="F409">
            <v>12</v>
          </cell>
        </row>
        <row r="410">
          <cell r="F410">
            <v>12</v>
          </cell>
        </row>
        <row r="411">
          <cell r="F411">
            <v>12</v>
          </cell>
        </row>
        <row r="412">
          <cell r="F412">
            <v>12</v>
          </cell>
        </row>
        <row r="413">
          <cell r="F413">
            <v>12</v>
          </cell>
        </row>
        <row r="414">
          <cell r="F414">
            <v>12</v>
          </cell>
        </row>
        <row r="415">
          <cell r="F415">
            <v>12</v>
          </cell>
        </row>
        <row r="416">
          <cell r="F416">
            <v>12</v>
          </cell>
        </row>
        <row r="417">
          <cell r="F417">
            <v>12</v>
          </cell>
        </row>
        <row r="418">
          <cell r="F418">
            <v>12</v>
          </cell>
        </row>
        <row r="419">
          <cell r="F419">
            <v>12</v>
          </cell>
        </row>
        <row r="420">
          <cell r="F420">
            <v>12</v>
          </cell>
        </row>
        <row r="421">
          <cell r="F421">
            <v>12</v>
          </cell>
        </row>
        <row r="422">
          <cell r="F422">
            <v>12</v>
          </cell>
        </row>
        <row r="423">
          <cell r="F423">
            <v>12</v>
          </cell>
        </row>
        <row r="424">
          <cell r="F424">
            <v>12</v>
          </cell>
        </row>
        <row r="425">
          <cell r="F425">
            <v>12</v>
          </cell>
        </row>
        <row r="426">
          <cell r="F426">
            <v>12</v>
          </cell>
        </row>
        <row r="427">
          <cell r="F427">
            <v>12</v>
          </cell>
        </row>
        <row r="428">
          <cell r="F428">
            <v>12</v>
          </cell>
        </row>
        <row r="429">
          <cell r="F429">
            <v>12</v>
          </cell>
        </row>
        <row r="430">
          <cell r="F430">
            <v>12</v>
          </cell>
        </row>
        <row r="431">
          <cell r="F431">
            <v>12</v>
          </cell>
        </row>
        <row r="432">
          <cell r="F432">
            <v>12</v>
          </cell>
        </row>
        <row r="433">
          <cell r="F433">
            <v>12</v>
          </cell>
        </row>
        <row r="434">
          <cell r="F434">
            <v>12</v>
          </cell>
        </row>
        <row r="435">
          <cell r="F435">
            <v>12</v>
          </cell>
        </row>
        <row r="436">
          <cell r="F436">
            <v>12</v>
          </cell>
        </row>
        <row r="437">
          <cell r="F437">
            <v>12</v>
          </cell>
        </row>
        <row r="438">
          <cell r="F438">
            <v>12</v>
          </cell>
        </row>
        <row r="439">
          <cell r="F439">
            <v>12</v>
          </cell>
        </row>
        <row r="440">
          <cell r="F440">
            <v>12</v>
          </cell>
        </row>
        <row r="441">
          <cell r="F441">
            <v>12</v>
          </cell>
        </row>
        <row r="442">
          <cell r="F442">
            <v>12</v>
          </cell>
        </row>
        <row r="443">
          <cell r="F443">
            <v>12</v>
          </cell>
        </row>
        <row r="444">
          <cell r="F444">
            <v>12</v>
          </cell>
        </row>
        <row r="445">
          <cell r="F445">
            <v>12</v>
          </cell>
        </row>
        <row r="446">
          <cell r="F446">
            <v>12</v>
          </cell>
        </row>
        <row r="447">
          <cell r="F447">
            <v>12</v>
          </cell>
        </row>
        <row r="448">
          <cell r="F448">
            <v>12</v>
          </cell>
        </row>
        <row r="449">
          <cell r="F449">
            <v>12</v>
          </cell>
        </row>
        <row r="450">
          <cell r="F450">
            <v>12</v>
          </cell>
        </row>
        <row r="451">
          <cell r="F451">
            <v>12</v>
          </cell>
        </row>
        <row r="452">
          <cell r="F452">
            <v>12</v>
          </cell>
        </row>
        <row r="453">
          <cell r="F453">
            <v>12</v>
          </cell>
        </row>
        <row r="454">
          <cell r="F454">
            <v>12</v>
          </cell>
        </row>
        <row r="455">
          <cell r="F455">
            <v>12</v>
          </cell>
        </row>
        <row r="456">
          <cell r="F456">
            <v>12</v>
          </cell>
        </row>
        <row r="457">
          <cell r="F457">
            <v>12</v>
          </cell>
        </row>
        <row r="458">
          <cell r="F458">
            <v>12</v>
          </cell>
        </row>
        <row r="459">
          <cell r="F459">
            <v>12</v>
          </cell>
        </row>
        <row r="460">
          <cell r="F460">
            <v>12</v>
          </cell>
        </row>
        <row r="461">
          <cell r="F461">
            <v>12</v>
          </cell>
        </row>
        <row r="462">
          <cell r="F462">
            <v>12</v>
          </cell>
        </row>
        <row r="463">
          <cell r="F463">
            <v>12</v>
          </cell>
        </row>
        <row r="464">
          <cell r="F464">
            <v>13</v>
          </cell>
        </row>
        <row r="465">
          <cell r="F465">
            <v>13</v>
          </cell>
        </row>
        <row r="466">
          <cell r="F466">
            <v>13</v>
          </cell>
        </row>
        <row r="467">
          <cell r="F467">
            <v>13</v>
          </cell>
        </row>
        <row r="468">
          <cell r="F468">
            <v>13</v>
          </cell>
        </row>
        <row r="469">
          <cell r="F469">
            <v>13</v>
          </cell>
        </row>
        <row r="470">
          <cell r="F470">
            <v>13</v>
          </cell>
        </row>
        <row r="471">
          <cell r="F471">
            <v>13</v>
          </cell>
        </row>
        <row r="472">
          <cell r="F472">
            <v>13</v>
          </cell>
        </row>
        <row r="473">
          <cell r="F473">
            <v>13</v>
          </cell>
        </row>
        <row r="474">
          <cell r="F474">
            <v>13</v>
          </cell>
        </row>
        <row r="475">
          <cell r="F475">
            <v>13</v>
          </cell>
        </row>
        <row r="476">
          <cell r="F476">
            <v>13</v>
          </cell>
        </row>
        <row r="477">
          <cell r="F477">
            <v>13</v>
          </cell>
        </row>
        <row r="478">
          <cell r="F478">
            <v>13</v>
          </cell>
        </row>
        <row r="479">
          <cell r="F479">
            <v>13</v>
          </cell>
        </row>
        <row r="480">
          <cell r="F480">
            <v>13</v>
          </cell>
        </row>
        <row r="481">
          <cell r="F481">
            <v>13</v>
          </cell>
        </row>
        <row r="482">
          <cell r="F482">
            <v>13</v>
          </cell>
        </row>
        <row r="483">
          <cell r="F483">
            <v>13</v>
          </cell>
        </row>
        <row r="484">
          <cell r="F484">
            <v>13</v>
          </cell>
        </row>
        <row r="485">
          <cell r="F485">
            <v>13</v>
          </cell>
        </row>
        <row r="486">
          <cell r="F486">
            <v>13</v>
          </cell>
        </row>
        <row r="487">
          <cell r="F487">
            <v>13</v>
          </cell>
        </row>
        <row r="488">
          <cell r="F488">
            <v>13</v>
          </cell>
        </row>
        <row r="489">
          <cell r="F489">
            <v>13</v>
          </cell>
        </row>
        <row r="490">
          <cell r="F490">
            <v>13</v>
          </cell>
        </row>
        <row r="491">
          <cell r="F491">
            <v>13</v>
          </cell>
        </row>
        <row r="492">
          <cell r="F492">
            <v>13</v>
          </cell>
        </row>
        <row r="493">
          <cell r="F493">
            <v>13</v>
          </cell>
        </row>
        <row r="494">
          <cell r="F494">
            <v>13</v>
          </cell>
        </row>
        <row r="495">
          <cell r="F495">
            <v>13</v>
          </cell>
        </row>
        <row r="496">
          <cell r="F496">
            <v>13</v>
          </cell>
        </row>
        <row r="497">
          <cell r="F497">
            <v>13</v>
          </cell>
        </row>
        <row r="498">
          <cell r="F498">
            <v>13</v>
          </cell>
        </row>
        <row r="499">
          <cell r="F499">
            <v>13</v>
          </cell>
        </row>
        <row r="500">
          <cell r="F500">
            <v>13</v>
          </cell>
        </row>
        <row r="501">
          <cell r="F501">
            <v>13</v>
          </cell>
        </row>
        <row r="502">
          <cell r="F502">
            <v>13</v>
          </cell>
        </row>
        <row r="503">
          <cell r="F503">
            <v>13</v>
          </cell>
        </row>
        <row r="504">
          <cell r="F504">
            <v>13</v>
          </cell>
        </row>
        <row r="505">
          <cell r="F505">
            <v>13</v>
          </cell>
        </row>
        <row r="506">
          <cell r="F506">
            <v>13</v>
          </cell>
        </row>
        <row r="507">
          <cell r="F507">
            <v>13</v>
          </cell>
        </row>
        <row r="508">
          <cell r="F508">
            <v>13</v>
          </cell>
        </row>
        <row r="509">
          <cell r="F509">
            <v>13</v>
          </cell>
        </row>
        <row r="510">
          <cell r="F510">
            <v>13</v>
          </cell>
        </row>
        <row r="511">
          <cell r="F511">
            <v>13</v>
          </cell>
        </row>
        <row r="512">
          <cell r="F512">
            <v>13</v>
          </cell>
        </row>
        <row r="513">
          <cell r="F513">
            <v>13</v>
          </cell>
        </row>
        <row r="514">
          <cell r="F514">
            <v>13</v>
          </cell>
        </row>
        <row r="515">
          <cell r="F515">
            <v>14</v>
          </cell>
        </row>
        <row r="516">
          <cell r="F516">
            <v>14</v>
          </cell>
        </row>
        <row r="517">
          <cell r="F517">
            <v>14</v>
          </cell>
        </row>
        <row r="518">
          <cell r="F518">
            <v>14</v>
          </cell>
        </row>
        <row r="519">
          <cell r="F519">
            <v>14</v>
          </cell>
        </row>
        <row r="520">
          <cell r="F520">
            <v>14</v>
          </cell>
        </row>
        <row r="521">
          <cell r="F521">
            <v>14</v>
          </cell>
        </row>
        <row r="522">
          <cell r="F522">
            <v>14</v>
          </cell>
        </row>
        <row r="523">
          <cell r="F523">
            <v>14</v>
          </cell>
        </row>
        <row r="524">
          <cell r="F524">
            <v>14</v>
          </cell>
        </row>
        <row r="525">
          <cell r="F525">
            <v>14</v>
          </cell>
        </row>
        <row r="526">
          <cell r="F526">
            <v>14</v>
          </cell>
        </row>
        <row r="527">
          <cell r="F527">
            <v>14</v>
          </cell>
        </row>
        <row r="528">
          <cell r="F528">
            <v>14</v>
          </cell>
        </row>
        <row r="529">
          <cell r="F529">
            <v>14</v>
          </cell>
        </row>
        <row r="530">
          <cell r="F530">
            <v>14</v>
          </cell>
        </row>
        <row r="531">
          <cell r="F531">
            <v>14</v>
          </cell>
        </row>
        <row r="532">
          <cell r="F532">
            <v>14</v>
          </cell>
        </row>
        <row r="533">
          <cell r="F533">
            <v>14</v>
          </cell>
        </row>
        <row r="534">
          <cell r="F534">
            <v>14</v>
          </cell>
        </row>
        <row r="535">
          <cell r="F535">
            <v>14</v>
          </cell>
        </row>
        <row r="536">
          <cell r="F536">
            <v>14</v>
          </cell>
        </row>
        <row r="537">
          <cell r="F537">
            <v>14</v>
          </cell>
        </row>
        <row r="538">
          <cell r="F538">
            <v>14</v>
          </cell>
        </row>
        <row r="539">
          <cell r="F539">
            <v>14</v>
          </cell>
        </row>
        <row r="540">
          <cell r="F540">
            <v>14</v>
          </cell>
        </row>
        <row r="541">
          <cell r="F541">
            <v>14</v>
          </cell>
        </row>
        <row r="542">
          <cell r="F542">
            <v>14</v>
          </cell>
        </row>
        <row r="543">
          <cell r="F543">
            <v>14</v>
          </cell>
        </row>
        <row r="544">
          <cell r="F544">
            <v>14</v>
          </cell>
        </row>
        <row r="545">
          <cell r="F545">
            <v>14</v>
          </cell>
        </row>
        <row r="546">
          <cell r="F546">
            <v>14</v>
          </cell>
        </row>
        <row r="547">
          <cell r="F547">
            <v>14</v>
          </cell>
        </row>
        <row r="548">
          <cell r="F548">
            <v>14</v>
          </cell>
        </row>
        <row r="549">
          <cell r="F549">
            <v>14</v>
          </cell>
        </row>
        <row r="550">
          <cell r="F550">
            <v>14</v>
          </cell>
        </row>
        <row r="551">
          <cell r="F551">
            <v>14</v>
          </cell>
        </row>
        <row r="552">
          <cell r="F552">
            <v>14</v>
          </cell>
        </row>
        <row r="553">
          <cell r="F553">
            <v>14</v>
          </cell>
        </row>
        <row r="554">
          <cell r="F554">
            <v>14</v>
          </cell>
        </row>
        <row r="555">
          <cell r="F555">
            <v>14</v>
          </cell>
        </row>
        <row r="556">
          <cell r="F556">
            <v>14</v>
          </cell>
        </row>
        <row r="557">
          <cell r="F557">
            <v>14</v>
          </cell>
        </row>
        <row r="558">
          <cell r="F558">
            <v>14</v>
          </cell>
        </row>
        <row r="559">
          <cell r="F559">
            <v>15</v>
          </cell>
        </row>
        <row r="560">
          <cell r="F560">
            <v>15</v>
          </cell>
        </row>
        <row r="561">
          <cell r="F561">
            <v>15</v>
          </cell>
        </row>
        <row r="562">
          <cell r="F562">
            <v>15</v>
          </cell>
        </row>
        <row r="563">
          <cell r="F563">
            <v>15</v>
          </cell>
        </row>
        <row r="564">
          <cell r="F564">
            <v>15</v>
          </cell>
        </row>
        <row r="565">
          <cell r="F565">
            <v>15</v>
          </cell>
        </row>
        <row r="566">
          <cell r="F566">
            <v>15</v>
          </cell>
        </row>
        <row r="567">
          <cell r="F567">
            <v>15</v>
          </cell>
        </row>
        <row r="568">
          <cell r="F568">
            <v>15</v>
          </cell>
        </row>
        <row r="569">
          <cell r="F569">
            <v>15</v>
          </cell>
        </row>
        <row r="570">
          <cell r="F570">
            <v>15</v>
          </cell>
        </row>
        <row r="571">
          <cell r="F571">
            <v>15</v>
          </cell>
        </row>
        <row r="572">
          <cell r="F572">
            <v>15</v>
          </cell>
        </row>
        <row r="573">
          <cell r="F573">
            <v>15</v>
          </cell>
        </row>
        <row r="574">
          <cell r="F574">
            <v>15</v>
          </cell>
        </row>
        <row r="575">
          <cell r="F575">
            <v>15</v>
          </cell>
        </row>
        <row r="576">
          <cell r="F576">
            <v>15</v>
          </cell>
        </row>
        <row r="577">
          <cell r="F577">
            <v>15</v>
          </cell>
        </row>
        <row r="578">
          <cell r="F578">
            <v>15</v>
          </cell>
        </row>
        <row r="579">
          <cell r="F579">
            <v>15</v>
          </cell>
        </row>
        <row r="580">
          <cell r="F580">
            <v>15</v>
          </cell>
        </row>
        <row r="581">
          <cell r="F581">
            <v>15</v>
          </cell>
        </row>
        <row r="582">
          <cell r="F582">
            <v>15</v>
          </cell>
        </row>
        <row r="583">
          <cell r="F583">
            <v>15</v>
          </cell>
        </row>
        <row r="584">
          <cell r="F584">
            <v>15</v>
          </cell>
        </row>
        <row r="585">
          <cell r="F585">
            <v>15</v>
          </cell>
        </row>
        <row r="586">
          <cell r="F586">
            <v>15</v>
          </cell>
        </row>
        <row r="587">
          <cell r="F587">
            <v>15</v>
          </cell>
        </row>
        <row r="588">
          <cell r="F588">
            <v>15</v>
          </cell>
        </row>
        <row r="589">
          <cell r="F589">
            <v>15</v>
          </cell>
        </row>
        <row r="590">
          <cell r="F590">
            <v>15</v>
          </cell>
        </row>
        <row r="591">
          <cell r="F591">
            <v>15</v>
          </cell>
        </row>
        <row r="592">
          <cell r="F592">
            <v>15</v>
          </cell>
        </row>
        <row r="593">
          <cell r="F593">
            <v>15</v>
          </cell>
        </row>
        <row r="594">
          <cell r="F594">
            <v>15</v>
          </cell>
        </row>
        <row r="595">
          <cell r="F595">
            <v>15</v>
          </cell>
        </row>
        <row r="596">
          <cell r="F596">
            <v>15</v>
          </cell>
        </row>
        <row r="597">
          <cell r="F597">
            <v>15</v>
          </cell>
        </row>
        <row r="598">
          <cell r="F598">
            <v>15</v>
          </cell>
        </row>
        <row r="599">
          <cell r="F599">
            <v>15</v>
          </cell>
        </row>
        <row r="600">
          <cell r="F600">
            <v>16</v>
          </cell>
        </row>
        <row r="601">
          <cell r="F601">
            <v>16</v>
          </cell>
        </row>
        <row r="602">
          <cell r="F602">
            <v>16</v>
          </cell>
        </row>
        <row r="603">
          <cell r="F603">
            <v>16</v>
          </cell>
        </row>
        <row r="604">
          <cell r="F604">
            <v>16</v>
          </cell>
        </row>
        <row r="605">
          <cell r="F605">
            <v>16</v>
          </cell>
        </row>
        <row r="606">
          <cell r="F606">
            <v>16</v>
          </cell>
        </row>
        <row r="607">
          <cell r="F607">
            <v>16</v>
          </cell>
        </row>
        <row r="608">
          <cell r="F608">
            <v>16</v>
          </cell>
        </row>
        <row r="609">
          <cell r="F609">
            <v>16</v>
          </cell>
        </row>
        <row r="610">
          <cell r="F610">
            <v>16</v>
          </cell>
        </row>
        <row r="611">
          <cell r="F611">
            <v>16</v>
          </cell>
        </row>
        <row r="612">
          <cell r="F612">
            <v>16</v>
          </cell>
        </row>
        <row r="613">
          <cell r="F613">
            <v>16</v>
          </cell>
        </row>
        <row r="614">
          <cell r="F614">
            <v>16</v>
          </cell>
        </row>
        <row r="615">
          <cell r="F615">
            <v>16</v>
          </cell>
        </row>
        <row r="616">
          <cell r="F616">
            <v>16</v>
          </cell>
        </row>
        <row r="617">
          <cell r="F617">
            <v>16</v>
          </cell>
        </row>
        <row r="618">
          <cell r="F618">
            <v>16</v>
          </cell>
        </row>
        <row r="619">
          <cell r="F619">
            <v>16</v>
          </cell>
        </row>
        <row r="620">
          <cell r="F620">
            <v>16</v>
          </cell>
        </row>
        <row r="621">
          <cell r="F621">
            <v>16</v>
          </cell>
        </row>
        <row r="622">
          <cell r="F622">
            <v>16</v>
          </cell>
        </row>
        <row r="623">
          <cell r="F623">
            <v>16</v>
          </cell>
        </row>
        <row r="624">
          <cell r="F624">
            <v>16</v>
          </cell>
        </row>
        <row r="625">
          <cell r="F625">
            <v>16</v>
          </cell>
        </row>
        <row r="626">
          <cell r="F626">
            <v>16</v>
          </cell>
        </row>
        <row r="627">
          <cell r="F627">
            <v>16</v>
          </cell>
        </row>
        <row r="628">
          <cell r="F628">
            <v>16</v>
          </cell>
        </row>
        <row r="629">
          <cell r="F629">
            <v>16</v>
          </cell>
        </row>
        <row r="630">
          <cell r="F630">
            <v>16</v>
          </cell>
        </row>
        <row r="631">
          <cell r="F631">
            <v>16</v>
          </cell>
        </row>
        <row r="632">
          <cell r="F632">
            <v>17</v>
          </cell>
        </row>
        <row r="633">
          <cell r="F633">
            <v>17</v>
          </cell>
        </row>
        <row r="634">
          <cell r="F634">
            <v>17</v>
          </cell>
        </row>
        <row r="635">
          <cell r="F635">
            <v>17</v>
          </cell>
        </row>
        <row r="636">
          <cell r="F636">
            <v>17</v>
          </cell>
        </row>
        <row r="637">
          <cell r="F637">
            <v>17</v>
          </cell>
        </row>
        <row r="638">
          <cell r="F638">
            <v>17</v>
          </cell>
        </row>
        <row r="639">
          <cell r="F639">
            <v>17</v>
          </cell>
        </row>
        <row r="640">
          <cell r="F640">
            <v>17</v>
          </cell>
        </row>
        <row r="641">
          <cell r="F641">
            <v>17</v>
          </cell>
        </row>
        <row r="642">
          <cell r="F642">
            <v>17</v>
          </cell>
        </row>
        <row r="643">
          <cell r="F643">
            <v>17</v>
          </cell>
        </row>
        <row r="644">
          <cell r="F644">
            <v>17</v>
          </cell>
        </row>
        <row r="645">
          <cell r="F645">
            <v>17</v>
          </cell>
        </row>
        <row r="646">
          <cell r="F646">
            <v>17</v>
          </cell>
        </row>
        <row r="647">
          <cell r="F647">
            <v>17</v>
          </cell>
        </row>
        <row r="648">
          <cell r="F648">
            <v>17</v>
          </cell>
        </row>
        <row r="649">
          <cell r="F649">
            <v>17</v>
          </cell>
        </row>
        <row r="650">
          <cell r="F650">
            <v>17</v>
          </cell>
        </row>
        <row r="651">
          <cell r="F651">
            <v>17</v>
          </cell>
        </row>
        <row r="652">
          <cell r="F652">
            <v>17</v>
          </cell>
        </row>
        <row r="653">
          <cell r="F653">
            <v>17</v>
          </cell>
        </row>
        <row r="654">
          <cell r="F654">
            <v>17</v>
          </cell>
        </row>
        <row r="655">
          <cell r="F655">
            <v>17</v>
          </cell>
        </row>
        <row r="656">
          <cell r="F656">
            <v>17</v>
          </cell>
        </row>
        <row r="657">
          <cell r="F657">
            <v>17</v>
          </cell>
        </row>
        <row r="658">
          <cell r="F658">
            <v>17</v>
          </cell>
        </row>
        <row r="659">
          <cell r="F659">
            <v>17</v>
          </cell>
        </row>
        <row r="660">
          <cell r="F660">
            <v>17</v>
          </cell>
        </row>
        <row r="661">
          <cell r="F661">
            <v>17</v>
          </cell>
        </row>
        <row r="662">
          <cell r="F662">
            <v>17</v>
          </cell>
        </row>
        <row r="663">
          <cell r="F663">
            <v>17</v>
          </cell>
        </row>
        <row r="664">
          <cell r="F664">
            <v>17</v>
          </cell>
        </row>
        <row r="665">
          <cell r="F665">
            <v>17</v>
          </cell>
        </row>
        <row r="666">
          <cell r="F666">
            <v>17</v>
          </cell>
        </row>
        <row r="667">
          <cell r="F667">
            <v>17</v>
          </cell>
        </row>
        <row r="668">
          <cell r="F668">
            <v>18</v>
          </cell>
        </row>
        <row r="669">
          <cell r="F669">
            <v>18</v>
          </cell>
        </row>
        <row r="670">
          <cell r="F670">
            <v>18</v>
          </cell>
        </row>
        <row r="671">
          <cell r="F671">
            <v>18</v>
          </cell>
        </row>
        <row r="672">
          <cell r="F672">
            <v>18</v>
          </cell>
        </row>
        <row r="673">
          <cell r="F673">
            <v>18</v>
          </cell>
        </row>
        <row r="674">
          <cell r="F674">
            <v>18</v>
          </cell>
        </row>
        <row r="675">
          <cell r="F675">
            <v>18</v>
          </cell>
        </row>
        <row r="676">
          <cell r="F676">
            <v>18</v>
          </cell>
        </row>
        <row r="677">
          <cell r="F677">
            <v>18</v>
          </cell>
        </row>
        <row r="678">
          <cell r="F678">
            <v>18</v>
          </cell>
        </row>
        <row r="679">
          <cell r="F679">
            <v>18</v>
          </cell>
        </row>
        <row r="680">
          <cell r="F680">
            <v>18</v>
          </cell>
        </row>
        <row r="681">
          <cell r="F681">
            <v>18</v>
          </cell>
        </row>
        <row r="682">
          <cell r="F682">
            <v>18</v>
          </cell>
        </row>
        <row r="683">
          <cell r="F683">
            <v>18</v>
          </cell>
        </row>
        <row r="684">
          <cell r="F684">
            <v>18</v>
          </cell>
        </row>
        <row r="685">
          <cell r="F685">
            <v>18</v>
          </cell>
        </row>
        <row r="686">
          <cell r="F686">
            <v>18</v>
          </cell>
        </row>
        <row r="687">
          <cell r="F687">
            <v>18</v>
          </cell>
        </row>
        <row r="688">
          <cell r="F688">
            <v>18</v>
          </cell>
        </row>
        <row r="689">
          <cell r="F689">
            <v>18</v>
          </cell>
        </row>
        <row r="690">
          <cell r="F690">
            <v>18</v>
          </cell>
        </row>
        <row r="691">
          <cell r="F691">
            <v>18</v>
          </cell>
        </row>
        <row r="692">
          <cell r="F692">
            <v>18</v>
          </cell>
        </row>
        <row r="693">
          <cell r="F693">
            <v>18</v>
          </cell>
        </row>
        <row r="694">
          <cell r="F694">
            <v>18</v>
          </cell>
        </row>
        <row r="695">
          <cell r="F695">
            <v>18</v>
          </cell>
        </row>
        <row r="696">
          <cell r="F696">
            <v>18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W.csv"/>
    </sheetNames>
    <sheetDataSet>
      <sheetData sheetId="0">
        <row r="2">
          <cell r="F2">
            <v>6</v>
          </cell>
        </row>
        <row r="3">
          <cell r="F3">
            <v>6</v>
          </cell>
        </row>
        <row r="4">
          <cell r="F4">
            <v>6</v>
          </cell>
        </row>
        <row r="5">
          <cell r="F5">
            <v>6</v>
          </cell>
        </row>
        <row r="6">
          <cell r="F6">
            <v>6</v>
          </cell>
        </row>
        <row r="7">
          <cell r="F7">
            <v>7</v>
          </cell>
        </row>
        <row r="8">
          <cell r="F8">
            <v>7</v>
          </cell>
        </row>
        <row r="9">
          <cell r="F9">
            <v>7</v>
          </cell>
        </row>
        <row r="10">
          <cell r="F10">
            <v>7</v>
          </cell>
        </row>
        <row r="11">
          <cell r="F11">
            <v>7</v>
          </cell>
        </row>
        <row r="12">
          <cell r="F12">
            <v>7</v>
          </cell>
        </row>
        <row r="13">
          <cell r="F13">
            <v>7</v>
          </cell>
        </row>
        <row r="14">
          <cell r="F14">
            <v>7</v>
          </cell>
        </row>
        <row r="15">
          <cell r="F15">
            <v>7</v>
          </cell>
        </row>
        <row r="16">
          <cell r="F16">
            <v>7</v>
          </cell>
        </row>
        <row r="17">
          <cell r="F17">
            <v>7</v>
          </cell>
        </row>
        <row r="18">
          <cell r="F18">
            <v>7</v>
          </cell>
        </row>
        <row r="19">
          <cell r="F19">
            <v>7</v>
          </cell>
        </row>
        <row r="20">
          <cell r="F20">
            <v>7</v>
          </cell>
        </row>
        <row r="21">
          <cell r="F21">
            <v>7</v>
          </cell>
        </row>
        <row r="22">
          <cell r="F22">
            <v>7</v>
          </cell>
        </row>
        <row r="23">
          <cell r="F23">
            <v>7</v>
          </cell>
        </row>
        <row r="24">
          <cell r="F24">
            <v>7</v>
          </cell>
        </row>
        <row r="25">
          <cell r="F25">
            <v>7</v>
          </cell>
        </row>
        <row r="26">
          <cell r="F26">
            <v>7</v>
          </cell>
        </row>
        <row r="27">
          <cell r="F27">
            <v>8</v>
          </cell>
        </row>
        <row r="28">
          <cell r="F28">
            <v>8</v>
          </cell>
        </row>
        <row r="29">
          <cell r="F29">
            <v>8</v>
          </cell>
        </row>
        <row r="30">
          <cell r="F30">
            <v>8</v>
          </cell>
        </row>
        <row r="31">
          <cell r="F31">
            <v>8</v>
          </cell>
        </row>
        <row r="32">
          <cell r="F32">
            <v>8</v>
          </cell>
        </row>
        <row r="33">
          <cell r="F33">
            <v>8</v>
          </cell>
        </row>
        <row r="34">
          <cell r="F34">
            <v>8</v>
          </cell>
        </row>
        <row r="35">
          <cell r="F35">
            <v>8</v>
          </cell>
        </row>
        <row r="36">
          <cell r="F36">
            <v>8</v>
          </cell>
        </row>
        <row r="37">
          <cell r="F37">
            <v>8</v>
          </cell>
        </row>
        <row r="38">
          <cell r="F38">
            <v>8</v>
          </cell>
        </row>
        <row r="39">
          <cell r="F39">
            <v>8</v>
          </cell>
        </row>
        <row r="40">
          <cell r="F40">
            <v>8</v>
          </cell>
        </row>
        <row r="41">
          <cell r="F41">
            <v>8</v>
          </cell>
        </row>
        <row r="42">
          <cell r="F42">
            <v>8</v>
          </cell>
        </row>
        <row r="43">
          <cell r="F43">
            <v>8</v>
          </cell>
        </row>
        <row r="44">
          <cell r="F44">
            <v>8</v>
          </cell>
        </row>
        <row r="45">
          <cell r="F45">
            <v>8</v>
          </cell>
        </row>
        <row r="46">
          <cell r="F46">
            <v>8</v>
          </cell>
        </row>
        <row r="47">
          <cell r="F47">
            <v>8</v>
          </cell>
        </row>
        <row r="48">
          <cell r="F48">
            <v>8</v>
          </cell>
        </row>
        <row r="49">
          <cell r="F49">
            <v>8</v>
          </cell>
        </row>
        <row r="50">
          <cell r="F50">
            <v>8</v>
          </cell>
        </row>
        <row r="51">
          <cell r="F51">
            <v>8</v>
          </cell>
        </row>
        <row r="52">
          <cell r="F52">
            <v>9</v>
          </cell>
        </row>
        <row r="53">
          <cell r="F53">
            <v>9</v>
          </cell>
        </row>
        <row r="54">
          <cell r="F54">
            <v>9</v>
          </cell>
        </row>
        <row r="55">
          <cell r="F55">
            <v>9</v>
          </cell>
        </row>
        <row r="56">
          <cell r="F56">
            <v>9</v>
          </cell>
        </row>
        <row r="57">
          <cell r="F57">
            <v>9</v>
          </cell>
        </row>
        <row r="58">
          <cell r="F58">
            <v>9</v>
          </cell>
        </row>
        <row r="59">
          <cell r="F59">
            <v>9</v>
          </cell>
        </row>
        <row r="60">
          <cell r="F60">
            <v>9</v>
          </cell>
        </row>
        <row r="61">
          <cell r="F61">
            <v>9</v>
          </cell>
        </row>
        <row r="62">
          <cell r="F62">
            <v>9</v>
          </cell>
        </row>
        <row r="63">
          <cell r="F63">
            <v>9</v>
          </cell>
        </row>
        <row r="64">
          <cell r="F64">
            <v>9</v>
          </cell>
        </row>
        <row r="65">
          <cell r="F65">
            <v>9</v>
          </cell>
        </row>
        <row r="66">
          <cell r="F66">
            <v>9</v>
          </cell>
        </row>
        <row r="67">
          <cell r="F67">
            <v>9</v>
          </cell>
        </row>
        <row r="68">
          <cell r="F68">
            <v>9</v>
          </cell>
        </row>
        <row r="69">
          <cell r="F69">
            <v>9</v>
          </cell>
        </row>
        <row r="70">
          <cell r="F70">
            <v>9</v>
          </cell>
        </row>
        <row r="71">
          <cell r="F71">
            <v>9</v>
          </cell>
        </row>
        <row r="72">
          <cell r="F72">
            <v>9</v>
          </cell>
        </row>
        <row r="73">
          <cell r="F73">
            <v>10</v>
          </cell>
        </row>
        <row r="74">
          <cell r="F74">
            <v>10</v>
          </cell>
        </row>
        <row r="75">
          <cell r="F75">
            <v>10</v>
          </cell>
        </row>
        <row r="76">
          <cell r="F76">
            <v>10</v>
          </cell>
        </row>
        <row r="77">
          <cell r="F77">
            <v>10</v>
          </cell>
        </row>
        <row r="78">
          <cell r="F78">
            <v>10</v>
          </cell>
        </row>
        <row r="79">
          <cell r="F79">
            <v>10</v>
          </cell>
        </row>
        <row r="80">
          <cell r="F80">
            <v>10</v>
          </cell>
        </row>
        <row r="81">
          <cell r="F81">
            <v>10</v>
          </cell>
        </row>
        <row r="82">
          <cell r="F82">
            <v>11</v>
          </cell>
        </row>
        <row r="83">
          <cell r="F83">
            <v>11</v>
          </cell>
        </row>
        <row r="84">
          <cell r="F84">
            <v>11</v>
          </cell>
        </row>
        <row r="85">
          <cell r="F85">
            <v>11</v>
          </cell>
        </row>
        <row r="86">
          <cell r="F86">
            <v>12</v>
          </cell>
        </row>
        <row r="87">
          <cell r="F87">
            <v>12</v>
          </cell>
        </row>
        <row r="88">
          <cell r="F88">
            <v>12</v>
          </cell>
        </row>
        <row r="89">
          <cell r="F89">
            <v>12</v>
          </cell>
        </row>
        <row r="90">
          <cell r="F90">
            <v>13</v>
          </cell>
        </row>
        <row r="91">
          <cell r="F91">
            <v>13</v>
          </cell>
        </row>
        <row r="92">
          <cell r="F92">
            <v>13</v>
          </cell>
        </row>
        <row r="93">
          <cell r="F93">
            <v>13</v>
          </cell>
        </row>
        <row r="94">
          <cell r="F94">
            <v>13</v>
          </cell>
        </row>
        <row r="95">
          <cell r="F95">
            <v>13</v>
          </cell>
        </row>
        <row r="96">
          <cell r="F96">
            <v>14</v>
          </cell>
        </row>
        <row r="97">
          <cell r="F97">
            <v>14</v>
          </cell>
        </row>
        <row r="98">
          <cell r="F98">
            <v>14</v>
          </cell>
        </row>
        <row r="99">
          <cell r="F99">
            <v>14</v>
          </cell>
        </row>
        <row r="100">
          <cell r="F100">
            <v>14</v>
          </cell>
        </row>
        <row r="101">
          <cell r="F101">
            <v>14</v>
          </cell>
        </row>
        <row r="102">
          <cell r="F102">
            <v>14</v>
          </cell>
        </row>
        <row r="103">
          <cell r="F103">
            <v>14</v>
          </cell>
        </row>
        <row r="104">
          <cell r="F104">
            <v>15</v>
          </cell>
        </row>
        <row r="105">
          <cell r="F105">
            <v>15</v>
          </cell>
        </row>
        <row r="106">
          <cell r="F106">
            <v>15</v>
          </cell>
        </row>
        <row r="107">
          <cell r="F107">
            <v>15</v>
          </cell>
        </row>
        <row r="108">
          <cell r="F108">
            <v>15</v>
          </cell>
        </row>
        <row r="109">
          <cell r="F109">
            <v>15</v>
          </cell>
        </row>
        <row r="110">
          <cell r="F110">
            <v>15</v>
          </cell>
        </row>
        <row r="111">
          <cell r="F111">
            <v>15</v>
          </cell>
        </row>
        <row r="112">
          <cell r="F112">
            <v>15</v>
          </cell>
        </row>
        <row r="113">
          <cell r="F113">
            <v>16</v>
          </cell>
        </row>
        <row r="114">
          <cell r="F114">
            <v>16</v>
          </cell>
        </row>
        <row r="115">
          <cell r="F115">
            <v>16</v>
          </cell>
        </row>
        <row r="116">
          <cell r="F116">
            <v>16</v>
          </cell>
        </row>
        <row r="117">
          <cell r="F117">
            <v>16</v>
          </cell>
        </row>
        <row r="118">
          <cell r="F118">
            <v>16</v>
          </cell>
        </row>
        <row r="119">
          <cell r="F119">
            <v>16</v>
          </cell>
        </row>
        <row r="120">
          <cell r="F120">
            <v>17</v>
          </cell>
        </row>
        <row r="121">
          <cell r="F121">
            <v>17</v>
          </cell>
        </row>
        <row r="122">
          <cell r="F122">
            <v>17</v>
          </cell>
        </row>
        <row r="123">
          <cell r="F123">
            <v>17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.csv"/>
    </sheetNames>
    <sheetDataSet>
      <sheetData sheetId="0">
        <row r="3">
          <cell r="F3">
            <v>6</v>
          </cell>
        </row>
        <row r="4">
          <cell r="F4">
            <v>6</v>
          </cell>
        </row>
        <row r="5">
          <cell r="F5">
            <v>6</v>
          </cell>
        </row>
        <row r="6">
          <cell r="F6">
            <v>6</v>
          </cell>
        </row>
        <row r="7">
          <cell r="F7">
            <v>6</v>
          </cell>
        </row>
        <row r="8">
          <cell r="F8">
            <v>6</v>
          </cell>
        </row>
        <row r="9">
          <cell r="F9">
            <v>6</v>
          </cell>
        </row>
        <row r="10">
          <cell r="F10">
            <v>6</v>
          </cell>
        </row>
        <row r="11">
          <cell r="F11">
            <v>6</v>
          </cell>
        </row>
        <row r="12">
          <cell r="F12">
            <v>6</v>
          </cell>
        </row>
        <row r="13">
          <cell r="F13">
            <v>6</v>
          </cell>
        </row>
        <row r="14">
          <cell r="F14">
            <v>6</v>
          </cell>
        </row>
        <row r="15">
          <cell r="F15">
            <v>6</v>
          </cell>
        </row>
        <row r="16">
          <cell r="F16">
            <v>6</v>
          </cell>
        </row>
        <row r="17">
          <cell r="F17">
            <v>7</v>
          </cell>
        </row>
        <row r="18">
          <cell r="F18">
            <v>7</v>
          </cell>
        </row>
        <row r="19">
          <cell r="F19">
            <v>7</v>
          </cell>
        </row>
        <row r="20">
          <cell r="F20">
            <v>7</v>
          </cell>
        </row>
        <row r="21">
          <cell r="F21">
            <v>7</v>
          </cell>
        </row>
        <row r="22">
          <cell r="F22">
            <v>7</v>
          </cell>
        </row>
        <row r="23">
          <cell r="F23">
            <v>7</v>
          </cell>
        </row>
        <row r="24">
          <cell r="F24">
            <v>7</v>
          </cell>
        </row>
        <row r="25">
          <cell r="F25">
            <v>7</v>
          </cell>
        </row>
        <row r="26">
          <cell r="F26">
            <v>7</v>
          </cell>
        </row>
        <row r="27">
          <cell r="F27">
            <v>7</v>
          </cell>
        </row>
        <row r="28">
          <cell r="F28">
            <v>7</v>
          </cell>
        </row>
        <row r="29">
          <cell r="F29">
            <v>7</v>
          </cell>
        </row>
        <row r="30">
          <cell r="F30">
            <v>7</v>
          </cell>
        </row>
        <row r="31">
          <cell r="F31">
            <v>7</v>
          </cell>
        </row>
        <row r="32">
          <cell r="F32">
            <v>7</v>
          </cell>
        </row>
        <row r="33">
          <cell r="F33">
            <v>7</v>
          </cell>
        </row>
        <row r="34">
          <cell r="F34">
            <v>7</v>
          </cell>
        </row>
        <row r="35">
          <cell r="F35">
            <v>7</v>
          </cell>
        </row>
        <row r="36">
          <cell r="F36">
            <v>7</v>
          </cell>
        </row>
        <row r="37">
          <cell r="F37">
            <v>7</v>
          </cell>
        </row>
        <row r="38">
          <cell r="F38">
            <v>7</v>
          </cell>
        </row>
        <row r="39">
          <cell r="F39">
            <v>7</v>
          </cell>
        </row>
        <row r="40">
          <cell r="F40">
            <v>7</v>
          </cell>
        </row>
        <row r="41">
          <cell r="F41">
            <v>7</v>
          </cell>
        </row>
        <row r="42">
          <cell r="F42">
            <v>7</v>
          </cell>
        </row>
        <row r="43">
          <cell r="F43">
            <v>7</v>
          </cell>
        </row>
        <row r="44">
          <cell r="F44">
            <v>7</v>
          </cell>
        </row>
        <row r="45">
          <cell r="F45">
            <v>7</v>
          </cell>
        </row>
        <row r="46">
          <cell r="F46">
            <v>7</v>
          </cell>
        </row>
        <row r="47">
          <cell r="F47">
            <v>8</v>
          </cell>
        </row>
        <row r="48">
          <cell r="F48">
            <v>8</v>
          </cell>
        </row>
        <row r="49">
          <cell r="F49">
            <v>8</v>
          </cell>
        </row>
        <row r="50">
          <cell r="F50">
            <v>8</v>
          </cell>
        </row>
        <row r="51">
          <cell r="F51">
            <v>8</v>
          </cell>
        </row>
        <row r="52">
          <cell r="F52">
            <v>8</v>
          </cell>
        </row>
        <row r="53">
          <cell r="F53">
            <v>8</v>
          </cell>
        </row>
        <row r="54">
          <cell r="F54">
            <v>8</v>
          </cell>
        </row>
        <row r="55">
          <cell r="F55">
            <v>8</v>
          </cell>
        </row>
        <row r="56">
          <cell r="F56">
            <v>8</v>
          </cell>
        </row>
        <row r="57">
          <cell r="F57">
            <v>8</v>
          </cell>
        </row>
        <row r="58">
          <cell r="F58">
            <v>8</v>
          </cell>
        </row>
        <row r="59">
          <cell r="F59">
            <v>8</v>
          </cell>
        </row>
        <row r="60">
          <cell r="F60">
            <v>8</v>
          </cell>
        </row>
        <row r="61">
          <cell r="F61">
            <v>8</v>
          </cell>
        </row>
        <row r="62">
          <cell r="F62">
            <v>8</v>
          </cell>
        </row>
        <row r="63">
          <cell r="F63">
            <v>8</v>
          </cell>
        </row>
        <row r="64">
          <cell r="F64">
            <v>8</v>
          </cell>
        </row>
        <row r="65">
          <cell r="F65">
            <v>8</v>
          </cell>
        </row>
        <row r="66">
          <cell r="F66">
            <v>8</v>
          </cell>
        </row>
        <row r="67">
          <cell r="F67">
            <v>8</v>
          </cell>
        </row>
        <row r="68">
          <cell r="F68">
            <v>8</v>
          </cell>
        </row>
        <row r="69">
          <cell r="F69">
            <v>8</v>
          </cell>
        </row>
        <row r="70">
          <cell r="F70">
            <v>8</v>
          </cell>
        </row>
        <row r="71">
          <cell r="F71">
            <v>8</v>
          </cell>
        </row>
        <row r="72">
          <cell r="F72">
            <v>8</v>
          </cell>
        </row>
        <row r="73">
          <cell r="F73">
            <v>8</v>
          </cell>
        </row>
        <row r="74">
          <cell r="F74">
            <v>8</v>
          </cell>
        </row>
        <row r="75">
          <cell r="F75">
            <v>8</v>
          </cell>
        </row>
        <row r="76">
          <cell r="F76">
            <v>8</v>
          </cell>
        </row>
        <row r="77">
          <cell r="F77">
            <v>8</v>
          </cell>
        </row>
        <row r="78">
          <cell r="F78">
            <v>8</v>
          </cell>
        </row>
        <row r="79">
          <cell r="F79">
            <v>8</v>
          </cell>
        </row>
        <row r="80">
          <cell r="F80">
            <v>8</v>
          </cell>
        </row>
        <row r="81">
          <cell r="F81">
            <v>8</v>
          </cell>
        </row>
        <row r="82">
          <cell r="F82">
            <v>8</v>
          </cell>
        </row>
        <row r="83">
          <cell r="F83">
            <v>8</v>
          </cell>
        </row>
        <row r="84">
          <cell r="F84">
            <v>8</v>
          </cell>
        </row>
        <row r="85">
          <cell r="F85">
            <v>8</v>
          </cell>
        </row>
        <row r="86">
          <cell r="F86">
            <v>8</v>
          </cell>
        </row>
        <row r="87">
          <cell r="F87">
            <v>8</v>
          </cell>
        </row>
        <row r="88">
          <cell r="F88">
            <v>8</v>
          </cell>
        </row>
        <row r="89">
          <cell r="F89">
            <v>8</v>
          </cell>
        </row>
        <row r="90">
          <cell r="F90">
            <v>8</v>
          </cell>
        </row>
        <row r="91">
          <cell r="F91">
            <v>8</v>
          </cell>
        </row>
        <row r="92">
          <cell r="F92">
            <v>8</v>
          </cell>
        </row>
        <row r="93">
          <cell r="F93">
            <v>8</v>
          </cell>
        </row>
        <row r="94">
          <cell r="F94">
            <v>9</v>
          </cell>
        </row>
        <row r="95">
          <cell r="F95">
            <v>9</v>
          </cell>
        </row>
        <row r="96">
          <cell r="F96">
            <v>9</v>
          </cell>
        </row>
        <row r="97">
          <cell r="F97">
            <v>9</v>
          </cell>
        </row>
        <row r="98">
          <cell r="F98">
            <v>9</v>
          </cell>
        </row>
        <row r="99">
          <cell r="F99">
            <v>9</v>
          </cell>
        </row>
        <row r="100">
          <cell r="F100">
            <v>9</v>
          </cell>
        </row>
        <row r="101">
          <cell r="F101">
            <v>9</v>
          </cell>
        </row>
        <row r="102">
          <cell r="F102">
            <v>9</v>
          </cell>
        </row>
        <row r="103">
          <cell r="F103">
            <v>9</v>
          </cell>
        </row>
        <row r="104">
          <cell r="F104">
            <v>9</v>
          </cell>
        </row>
        <row r="105">
          <cell r="F105">
            <v>9</v>
          </cell>
        </row>
        <row r="106">
          <cell r="F106">
            <v>9</v>
          </cell>
        </row>
        <row r="107">
          <cell r="F107">
            <v>9</v>
          </cell>
        </row>
        <row r="108">
          <cell r="F108">
            <v>9</v>
          </cell>
        </row>
        <row r="109">
          <cell r="F109">
            <v>9</v>
          </cell>
        </row>
        <row r="110">
          <cell r="F110">
            <v>9</v>
          </cell>
        </row>
        <row r="111">
          <cell r="F111">
            <v>9</v>
          </cell>
        </row>
        <row r="112">
          <cell r="F112">
            <v>9</v>
          </cell>
        </row>
        <row r="113">
          <cell r="F113">
            <v>9</v>
          </cell>
        </row>
        <row r="114">
          <cell r="F114">
            <v>9</v>
          </cell>
        </row>
        <row r="115">
          <cell r="F115">
            <v>9</v>
          </cell>
        </row>
        <row r="116">
          <cell r="F116">
            <v>9</v>
          </cell>
        </row>
        <row r="117">
          <cell r="F117">
            <v>9</v>
          </cell>
        </row>
        <row r="118">
          <cell r="F118">
            <v>9</v>
          </cell>
        </row>
        <row r="119">
          <cell r="F119">
            <v>9</v>
          </cell>
        </row>
        <row r="120">
          <cell r="F120">
            <v>9</v>
          </cell>
        </row>
        <row r="121">
          <cell r="F121">
            <v>9</v>
          </cell>
        </row>
        <row r="122">
          <cell r="F122">
            <v>9</v>
          </cell>
        </row>
        <row r="123">
          <cell r="F123">
            <v>9</v>
          </cell>
        </row>
        <row r="124">
          <cell r="F124">
            <v>9</v>
          </cell>
        </row>
        <row r="125">
          <cell r="F125">
            <v>9</v>
          </cell>
        </row>
        <row r="126">
          <cell r="F126">
            <v>9</v>
          </cell>
        </row>
        <row r="127">
          <cell r="F127">
            <v>9</v>
          </cell>
        </row>
        <row r="128">
          <cell r="F128">
            <v>9</v>
          </cell>
        </row>
        <row r="129">
          <cell r="F129">
            <v>9</v>
          </cell>
        </row>
        <row r="130">
          <cell r="F130">
            <v>9</v>
          </cell>
        </row>
        <row r="131">
          <cell r="F131">
            <v>9</v>
          </cell>
        </row>
        <row r="132">
          <cell r="F132">
            <v>9</v>
          </cell>
        </row>
        <row r="133">
          <cell r="F133">
            <v>9</v>
          </cell>
        </row>
        <row r="134">
          <cell r="F134">
            <v>9</v>
          </cell>
        </row>
        <row r="135">
          <cell r="F135">
            <v>9</v>
          </cell>
        </row>
        <row r="136">
          <cell r="F136">
            <v>9</v>
          </cell>
        </row>
        <row r="137">
          <cell r="F137">
            <v>9</v>
          </cell>
        </row>
        <row r="138">
          <cell r="F138">
            <v>9</v>
          </cell>
        </row>
        <row r="139">
          <cell r="F139">
            <v>9</v>
          </cell>
        </row>
        <row r="140">
          <cell r="F140">
            <v>9</v>
          </cell>
        </row>
        <row r="141">
          <cell r="F141">
            <v>9</v>
          </cell>
        </row>
        <row r="142">
          <cell r="F142">
            <v>9</v>
          </cell>
        </row>
        <row r="143">
          <cell r="F143">
            <v>9</v>
          </cell>
        </row>
        <row r="144">
          <cell r="F144">
            <v>9</v>
          </cell>
        </row>
        <row r="145">
          <cell r="F145">
            <v>9</v>
          </cell>
        </row>
        <row r="146">
          <cell r="F146">
            <v>9</v>
          </cell>
        </row>
        <row r="147">
          <cell r="F147">
            <v>9</v>
          </cell>
        </row>
        <row r="148">
          <cell r="F148">
            <v>9</v>
          </cell>
        </row>
        <row r="149">
          <cell r="F149">
            <v>9</v>
          </cell>
        </row>
        <row r="150">
          <cell r="F150">
            <v>9</v>
          </cell>
        </row>
        <row r="151">
          <cell r="F151">
            <v>9</v>
          </cell>
        </row>
        <row r="152">
          <cell r="F152">
            <v>9</v>
          </cell>
        </row>
        <row r="153">
          <cell r="F153">
            <v>9</v>
          </cell>
        </row>
        <row r="154">
          <cell r="F154">
            <v>9</v>
          </cell>
        </row>
        <row r="155">
          <cell r="F155">
            <v>9</v>
          </cell>
        </row>
        <row r="156">
          <cell r="F156">
            <v>9</v>
          </cell>
        </row>
        <row r="157">
          <cell r="F157">
            <v>9</v>
          </cell>
        </row>
        <row r="158">
          <cell r="F158">
            <v>9</v>
          </cell>
        </row>
        <row r="159">
          <cell r="F159">
            <v>9</v>
          </cell>
        </row>
        <row r="160">
          <cell r="F160">
            <v>9</v>
          </cell>
        </row>
        <row r="161">
          <cell r="F161">
            <v>9</v>
          </cell>
        </row>
        <row r="162">
          <cell r="F162">
            <v>9</v>
          </cell>
        </row>
        <row r="163">
          <cell r="F163">
            <v>9</v>
          </cell>
        </row>
        <row r="164">
          <cell r="F164">
            <v>9</v>
          </cell>
        </row>
        <row r="165">
          <cell r="F165">
            <v>9</v>
          </cell>
        </row>
        <row r="166">
          <cell r="F166">
            <v>9</v>
          </cell>
        </row>
        <row r="167">
          <cell r="F167">
            <v>9</v>
          </cell>
        </row>
        <row r="168">
          <cell r="F168">
            <v>9</v>
          </cell>
        </row>
        <row r="169">
          <cell r="F169">
            <v>9</v>
          </cell>
        </row>
        <row r="170">
          <cell r="F170">
            <v>9</v>
          </cell>
        </row>
        <row r="171">
          <cell r="F171">
            <v>9</v>
          </cell>
        </row>
        <row r="172">
          <cell r="F172">
            <v>9</v>
          </cell>
        </row>
        <row r="173">
          <cell r="F173">
            <v>9</v>
          </cell>
        </row>
        <row r="174">
          <cell r="F174">
            <v>9</v>
          </cell>
        </row>
        <row r="175">
          <cell r="F175">
            <v>9</v>
          </cell>
        </row>
        <row r="176">
          <cell r="F176">
            <v>9</v>
          </cell>
        </row>
        <row r="177">
          <cell r="F177">
            <v>9</v>
          </cell>
        </row>
        <row r="178">
          <cell r="F178">
            <v>9</v>
          </cell>
        </row>
        <row r="179">
          <cell r="F179">
            <v>9</v>
          </cell>
        </row>
        <row r="180">
          <cell r="F180">
            <v>9</v>
          </cell>
        </row>
        <row r="181">
          <cell r="F181">
            <v>9</v>
          </cell>
        </row>
        <row r="182">
          <cell r="F182">
            <v>9</v>
          </cell>
        </row>
        <row r="183">
          <cell r="F183">
            <v>9</v>
          </cell>
        </row>
        <row r="184">
          <cell r="F184">
            <v>9</v>
          </cell>
        </row>
        <row r="185">
          <cell r="F185">
            <v>9</v>
          </cell>
        </row>
        <row r="186">
          <cell r="F186">
            <v>9</v>
          </cell>
        </row>
        <row r="187">
          <cell r="F187">
            <v>9</v>
          </cell>
        </row>
        <row r="188">
          <cell r="F188">
            <v>9</v>
          </cell>
        </row>
        <row r="189">
          <cell r="F189">
            <v>9</v>
          </cell>
        </row>
        <row r="190">
          <cell r="F190">
            <v>9</v>
          </cell>
        </row>
        <row r="191">
          <cell r="F191">
            <v>9</v>
          </cell>
        </row>
        <row r="192">
          <cell r="F192">
            <v>9</v>
          </cell>
        </row>
        <row r="193">
          <cell r="F193">
            <v>9</v>
          </cell>
        </row>
        <row r="194">
          <cell r="F194">
            <v>9</v>
          </cell>
        </row>
        <row r="195">
          <cell r="F195">
            <v>9</v>
          </cell>
        </row>
        <row r="196">
          <cell r="F196">
            <v>9</v>
          </cell>
        </row>
        <row r="197">
          <cell r="F197">
            <v>9</v>
          </cell>
        </row>
        <row r="198">
          <cell r="F198">
            <v>9</v>
          </cell>
        </row>
        <row r="199">
          <cell r="F199">
            <v>9</v>
          </cell>
        </row>
        <row r="200">
          <cell r="F200">
            <v>9</v>
          </cell>
        </row>
        <row r="201">
          <cell r="F201">
            <v>9</v>
          </cell>
        </row>
        <row r="202">
          <cell r="F202">
            <v>10</v>
          </cell>
        </row>
        <row r="203">
          <cell r="F203">
            <v>10</v>
          </cell>
        </row>
        <row r="204">
          <cell r="F204">
            <v>10</v>
          </cell>
        </row>
        <row r="205">
          <cell r="F205">
            <v>10</v>
          </cell>
        </row>
        <row r="206">
          <cell r="F206">
            <v>10</v>
          </cell>
        </row>
        <row r="207">
          <cell r="F207">
            <v>10</v>
          </cell>
        </row>
        <row r="208">
          <cell r="F208">
            <v>10</v>
          </cell>
        </row>
        <row r="209">
          <cell r="F209">
            <v>10</v>
          </cell>
        </row>
        <row r="210">
          <cell r="F210">
            <v>10</v>
          </cell>
        </row>
        <row r="211">
          <cell r="F211">
            <v>10</v>
          </cell>
        </row>
        <row r="212">
          <cell r="F212">
            <v>10</v>
          </cell>
        </row>
        <row r="213">
          <cell r="F213">
            <v>10</v>
          </cell>
        </row>
        <row r="214">
          <cell r="F214">
            <v>10</v>
          </cell>
        </row>
        <row r="215">
          <cell r="F215">
            <v>10</v>
          </cell>
        </row>
        <row r="216">
          <cell r="F216">
            <v>10</v>
          </cell>
        </row>
        <row r="217">
          <cell r="F217">
            <v>10</v>
          </cell>
        </row>
        <row r="218">
          <cell r="F218">
            <v>10</v>
          </cell>
        </row>
        <row r="219">
          <cell r="F219">
            <v>10</v>
          </cell>
        </row>
        <row r="220">
          <cell r="F220">
            <v>10</v>
          </cell>
        </row>
        <row r="221">
          <cell r="F221">
            <v>10</v>
          </cell>
        </row>
        <row r="222">
          <cell r="F222">
            <v>10</v>
          </cell>
        </row>
        <row r="223">
          <cell r="F223">
            <v>10</v>
          </cell>
        </row>
        <row r="224">
          <cell r="F224">
            <v>10</v>
          </cell>
        </row>
        <row r="225">
          <cell r="F225">
            <v>10</v>
          </cell>
        </row>
        <row r="226">
          <cell r="F226">
            <v>10</v>
          </cell>
        </row>
        <row r="227">
          <cell r="F227">
            <v>10</v>
          </cell>
        </row>
        <row r="228">
          <cell r="F228">
            <v>10</v>
          </cell>
        </row>
        <row r="229">
          <cell r="F229">
            <v>10</v>
          </cell>
        </row>
        <row r="230">
          <cell r="F230">
            <v>10</v>
          </cell>
        </row>
        <row r="231">
          <cell r="F231">
            <v>10</v>
          </cell>
        </row>
        <row r="232">
          <cell r="F232">
            <v>10</v>
          </cell>
        </row>
        <row r="233">
          <cell r="F233">
            <v>10</v>
          </cell>
        </row>
        <row r="234">
          <cell r="F234">
            <v>10</v>
          </cell>
        </row>
        <row r="235">
          <cell r="F235">
            <v>10</v>
          </cell>
        </row>
        <row r="236">
          <cell r="F236">
            <v>10</v>
          </cell>
        </row>
        <row r="237">
          <cell r="F237">
            <v>10</v>
          </cell>
        </row>
        <row r="238">
          <cell r="F238">
            <v>10</v>
          </cell>
        </row>
        <row r="239">
          <cell r="F239">
            <v>10</v>
          </cell>
        </row>
        <row r="240">
          <cell r="F240">
            <v>10</v>
          </cell>
        </row>
        <row r="241">
          <cell r="F241">
            <v>10</v>
          </cell>
        </row>
        <row r="242">
          <cell r="F242">
            <v>10</v>
          </cell>
        </row>
        <row r="243">
          <cell r="F243">
            <v>10</v>
          </cell>
        </row>
        <row r="244">
          <cell r="F244">
            <v>10</v>
          </cell>
        </row>
        <row r="245">
          <cell r="F245">
            <v>10</v>
          </cell>
        </row>
        <row r="246">
          <cell r="F246">
            <v>10</v>
          </cell>
        </row>
        <row r="247">
          <cell r="F247">
            <v>10</v>
          </cell>
        </row>
        <row r="248">
          <cell r="F248">
            <v>10</v>
          </cell>
        </row>
        <row r="249">
          <cell r="F249">
            <v>10</v>
          </cell>
        </row>
        <row r="250">
          <cell r="F250">
            <v>10</v>
          </cell>
        </row>
        <row r="251">
          <cell r="F251">
            <v>10</v>
          </cell>
        </row>
        <row r="252">
          <cell r="F252">
            <v>10</v>
          </cell>
        </row>
        <row r="253">
          <cell r="F253">
            <v>10</v>
          </cell>
        </row>
        <row r="254">
          <cell r="F254">
            <v>10</v>
          </cell>
        </row>
        <row r="255">
          <cell r="F255">
            <v>10</v>
          </cell>
        </row>
        <row r="256">
          <cell r="F256">
            <v>10</v>
          </cell>
        </row>
        <row r="257">
          <cell r="F257">
            <v>10</v>
          </cell>
        </row>
        <row r="258">
          <cell r="F258">
            <v>10</v>
          </cell>
        </row>
        <row r="259">
          <cell r="F259">
            <v>10</v>
          </cell>
        </row>
        <row r="260">
          <cell r="F260">
            <v>10</v>
          </cell>
        </row>
        <row r="261">
          <cell r="F261">
            <v>10</v>
          </cell>
        </row>
        <row r="262">
          <cell r="F262">
            <v>10</v>
          </cell>
        </row>
        <row r="263">
          <cell r="F263">
            <v>10</v>
          </cell>
        </row>
        <row r="264">
          <cell r="F264">
            <v>10</v>
          </cell>
        </row>
        <row r="265">
          <cell r="F265">
            <v>10</v>
          </cell>
        </row>
        <row r="266">
          <cell r="F266">
            <v>10</v>
          </cell>
        </row>
        <row r="267">
          <cell r="F267">
            <v>10</v>
          </cell>
        </row>
        <row r="268">
          <cell r="F268">
            <v>10</v>
          </cell>
        </row>
        <row r="269">
          <cell r="F269">
            <v>10</v>
          </cell>
        </row>
        <row r="270">
          <cell r="F270">
            <v>10</v>
          </cell>
        </row>
        <row r="271">
          <cell r="F271">
            <v>10</v>
          </cell>
        </row>
        <row r="272">
          <cell r="F272">
            <v>10</v>
          </cell>
        </row>
        <row r="273">
          <cell r="F273">
            <v>10</v>
          </cell>
        </row>
        <row r="274">
          <cell r="F274">
            <v>10</v>
          </cell>
        </row>
        <row r="275">
          <cell r="F275">
            <v>10</v>
          </cell>
        </row>
        <row r="276">
          <cell r="F276">
            <v>10</v>
          </cell>
        </row>
        <row r="277">
          <cell r="F277">
            <v>10</v>
          </cell>
        </row>
        <row r="278">
          <cell r="F278">
            <v>10</v>
          </cell>
        </row>
        <row r="279">
          <cell r="F279">
            <v>10</v>
          </cell>
        </row>
        <row r="280">
          <cell r="F280">
            <v>10</v>
          </cell>
        </row>
        <row r="281">
          <cell r="F281">
            <v>10</v>
          </cell>
        </row>
        <row r="282">
          <cell r="F282">
            <v>10</v>
          </cell>
        </row>
        <row r="283">
          <cell r="F283">
            <v>10</v>
          </cell>
        </row>
        <row r="284">
          <cell r="F284">
            <v>10</v>
          </cell>
        </row>
        <row r="285">
          <cell r="F285">
            <v>10</v>
          </cell>
        </row>
        <row r="286">
          <cell r="F286">
            <v>10</v>
          </cell>
        </row>
        <row r="287">
          <cell r="F287">
            <v>10</v>
          </cell>
        </row>
        <row r="288">
          <cell r="F288">
            <v>10</v>
          </cell>
        </row>
        <row r="289">
          <cell r="F289">
            <v>10</v>
          </cell>
        </row>
        <row r="290">
          <cell r="F290">
            <v>10</v>
          </cell>
        </row>
        <row r="291">
          <cell r="F291">
            <v>10</v>
          </cell>
        </row>
        <row r="292">
          <cell r="F292">
            <v>10</v>
          </cell>
        </row>
        <row r="293">
          <cell r="F293">
            <v>10</v>
          </cell>
        </row>
        <row r="294">
          <cell r="F294">
            <v>10</v>
          </cell>
        </row>
        <row r="295">
          <cell r="F295">
            <v>10</v>
          </cell>
        </row>
        <row r="296">
          <cell r="F296">
            <v>10</v>
          </cell>
        </row>
        <row r="297">
          <cell r="F297">
            <v>10</v>
          </cell>
        </row>
        <row r="298">
          <cell r="F298">
            <v>10</v>
          </cell>
        </row>
        <row r="299">
          <cell r="F299">
            <v>10</v>
          </cell>
        </row>
        <row r="300">
          <cell r="F300">
            <v>10</v>
          </cell>
        </row>
        <row r="301">
          <cell r="F301">
            <v>10</v>
          </cell>
        </row>
        <row r="302">
          <cell r="F302">
            <v>10</v>
          </cell>
        </row>
        <row r="303">
          <cell r="F303">
            <v>10</v>
          </cell>
        </row>
        <row r="304">
          <cell r="F304">
            <v>10</v>
          </cell>
        </row>
        <row r="305">
          <cell r="F305">
            <v>10</v>
          </cell>
        </row>
        <row r="306">
          <cell r="F306">
            <v>10</v>
          </cell>
        </row>
        <row r="307">
          <cell r="F307">
            <v>10</v>
          </cell>
        </row>
        <row r="308">
          <cell r="F308">
            <v>10</v>
          </cell>
        </row>
        <row r="309">
          <cell r="F309">
            <v>10</v>
          </cell>
        </row>
        <row r="310">
          <cell r="F310">
            <v>10</v>
          </cell>
        </row>
        <row r="311">
          <cell r="F311">
            <v>10</v>
          </cell>
        </row>
        <row r="312">
          <cell r="F312">
            <v>10</v>
          </cell>
        </row>
        <row r="313">
          <cell r="F313">
            <v>10</v>
          </cell>
        </row>
        <row r="314">
          <cell r="F314">
            <v>10</v>
          </cell>
        </row>
        <row r="315">
          <cell r="F315">
            <v>10</v>
          </cell>
        </row>
        <row r="316">
          <cell r="F316">
            <v>10</v>
          </cell>
        </row>
        <row r="317">
          <cell r="F317">
            <v>10</v>
          </cell>
        </row>
        <row r="318">
          <cell r="F318">
            <v>10</v>
          </cell>
        </row>
        <row r="319">
          <cell r="F319">
            <v>10</v>
          </cell>
        </row>
        <row r="320">
          <cell r="F320">
            <v>10</v>
          </cell>
        </row>
        <row r="321">
          <cell r="F321">
            <v>10</v>
          </cell>
        </row>
        <row r="322">
          <cell r="F322">
            <v>10</v>
          </cell>
        </row>
        <row r="323">
          <cell r="F323">
            <v>10</v>
          </cell>
        </row>
        <row r="324">
          <cell r="F324">
            <v>10</v>
          </cell>
        </row>
        <row r="325">
          <cell r="F325">
            <v>11</v>
          </cell>
        </row>
        <row r="326">
          <cell r="F326">
            <v>11</v>
          </cell>
        </row>
        <row r="327">
          <cell r="F327">
            <v>11</v>
          </cell>
        </row>
        <row r="328">
          <cell r="F328">
            <v>11</v>
          </cell>
        </row>
        <row r="329">
          <cell r="F329">
            <v>11</v>
          </cell>
        </row>
        <row r="330">
          <cell r="F330">
            <v>11</v>
          </cell>
        </row>
        <row r="331">
          <cell r="F331">
            <v>11</v>
          </cell>
        </row>
        <row r="332">
          <cell r="F332">
            <v>11</v>
          </cell>
        </row>
        <row r="333">
          <cell r="F333">
            <v>11</v>
          </cell>
        </row>
        <row r="334">
          <cell r="F334">
            <v>11</v>
          </cell>
        </row>
        <row r="335">
          <cell r="F335">
            <v>11</v>
          </cell>
        </row>
        <row r="336">
          <cell r="F336">
            <v>11</v>
          </cell>
        </row>
        <row r="337">
          <cell r="F337">
            <v>11</v>
          </cell>
        </row>
        <row r="338">
          <cell r="F338">
            <v>11</v>
          </cell>
        </row>
        <row r="339">
          <cell r="F339">
            <v>11</v>
          </cell>
        </row>
        <row r="340">
          <cell r="F340">
            <v>11</v>
          </cell>
        </row>
        <row r="341">
          <cell r="F341">
            <v>11</v>
          </cell>
        </row>
        <row r="342">
          <cell r="F342">
            <v>11</v>
          </cell>
        </row>
        <row r="343">
          <cell r="F343">
            <v>11</v>
          </cell>
        </row>
        <row r="344">
          <cell r="F344">
            <v>11</v>
          </cell>
        </row>
        <row r="345">
          <cell r="F345">
            <v>11</v>
          </cell>
        </row>
        <row r="346">
          <cell r="F346">
            <v>11</v>
          </cell>
        </row>
        <row r="347">
          <cell r="F347">
            <v>11</v>
          </cell>
        </row>
        <row r="348">
          <cell r="F348">
            <v>11</v>
          </cell>
        </row>
        <row r="349">
          <cell r="F349">
            <v>11</v>
          </cell>
        </row>
        <row r="350">
          <cell r="F350">
            <v>11</v>
          </cell>
        </row>
        <row r="351">
          <cell r="F351">
            <v>11</v>
          </cell>
        </row>
        <row r="352">
          <cell r="F352">
            <v>11</v>
          </cell>
        </row>
        <row r="353">
          <cell r="F353">
            <v>11</v>
          </cell>
        </row>
        <row r="354">
          <cell r="F354">
            <v>11</v>
          </cell>
        </row>
        <row r="355">
          <cell r="F355">
            <v>11</v>
          </cell>
        </row>
        <row r="356">
          <cell r="F356">
            <v>11</v>
          </cell>
        </row>
        <row r="357">
          <cell r="F357">
            <v>11</v>
          </cell>
        </row>
        <row r="358">
          <cell r="F358">
            <v>11</v>
          </cell>
        </row>
        <row r="359">
          <cell r="F359">
            <v>11</v>
          </cell>
        </row>
        <row r="360">
          <cell r="F360">
            <v>11</v>
          </cell>
        </row>
        <row r="361">
          <cell r="F361">
            <v>11</v>
          </cell>
        </row>
        <row r="362">
          <cell r="F362">
            <v>11</v>
          </cell>
        </row>
        <row r="363">
          <cell r="F363">
            <v>11</v>
          </cell>
        </row>
        <row r="364">
          <cell r="F364">
            <v>11</v>
          </cell>
        </row>
        <row r="365">
          <cell r="F365">
            <v>11</v>
          </cell>
        </row>
        <row r="366">
          <cell r="F366">
            <v>11</v>
          </cell>
        </row>
        <row r="367">
          <cell r="F367">
            <v>11</v>
          </cell>
        </row>
        <row r="368">
          <cell r="F368">
            <v>11</v>
          </cell>
        </row>
        <row r="369">
          <cell r="F369">
            <v>11</v>
          </cell>
        </row>
        <row r="370">
          <cell r="F370">
            <v>11</v>
          </cell>
        </row>
        <row r="371">
          <cell r="F371">
            <v>11</v>
          </cell>
        </row>
        <row r="372">
          <cell r="F372">
            <v>11</v>
          </cell>
        </row>
        <row r="373">
          <cell r="F373">
            <v>11</v>
          </cell>
        </row>
        <row r="374">
          <cell r="F374">
            <v>11</v>
          </cell>
        </row>
        <row r="375">
          <cell r="F375">
            <v>11</v>
          </cell>
        </row>
        <row r="376">
          <cell r="F376">
            <v>11</v>
          </cell>
        </row>
        <row r="377">
          <cell r="F377">
            <v>11</v>
          </cell>
        </row>
        <row r="378">
          <cell r="F378">
            <v>11</v>
          </cell>
        </row>
        <row r="379">
          <cell r="F379">
            <v>11</v>
          </cell>
        </row>
        <row r="380">
          <cell r="F380">
            <v>11</v>
          </cell>
        </row>
        <row r="381">
          <cell r="F381">
            <v>11</v>
          </cell>
        </row>
        <row r="382">
          <cell r="F382">
            <v>11</v>
          </cell>
        </row>
        <row r="383">
          <cell r="F383">
            <v>11</v>
          </cell>
        </row>
        <row r="384">
          <cell r="F384">
            <v>11</v>
          </cell>
        </row>
        <row r="385">
          <cell r="F385">
            <v>11</v>
          </cell>
        </row>
        <row r="386">
          <cell r="F386">
            <v>11</v>
          </cell>
        </row>
        <row r="387">
          <cell r="F387">
            <v>11</v>
          </cell>
        </row>
        <row r="388">
          <cell r="F388">
            <v>11</v>
          </cell>
        </row>
        <row r="389">
          <cell r="F389">
            <v>11</v>
          </cell>
        </row>
        <row r="390">
          <cell r="F390">
            <v>11</v>
          </cell>
        </row>
        <row r="391">
          <cell r="F391">
            <v>11</v>
          </cell>
        </row>
        <row r="392">
          <cell r="F392">
            <v>11</v>
          </cell>
        </row>
        <row r="393">
          <cell r="F393">
            <v>11</v>
          </cell>
        </row>
        <row r="394">
          <cell r="F394">
            <v>11</v>
          </cell>
        </row>
        <row r="395">
          <cell r="F395">
            <v>11</v>
          </cell>
        </row>
        <row r="396">
          <cell r="F396">
            <v>11</v>
          </cell>
        </row>
        <row r="397">
          <cell r="F397">
            <v>11</v>
          </cell>
        </row>
        <row r="398">
          <cell r="F398">
            <v>11</v>
          </cell>
        </row>
        <row r="399">
          <cell r="F399">
            <v>11</v>
          </cell>
        </row>
        <row r="400">
          <cell r="F400">
            <v>11</v>
          </cell>
        </row>
        <row r="401">
          <cell r="F401">
            <v>11</v>
          </cell>
        </row>
        <row r="402">
          <cell r="F402">
            <v>11</v>
          </cell>
        </row>
        <row r="403">
          <cell r="F403">
            <v>11</v>
          </cell>
        </row>
        <row r="404">
          <cell r="F404">
            <v>11</v>
          </cell>
        </row>
        <row r="405">
          <cell r="F405">
            <v>11</v>
          </cell>
        </row>
        <row r="406">
          <cell r="F406">
            <v>11</v>
          </cell>
        </row>
        <row r="407">
          <cell r="F407">
            <v>11</v>
          </cell>
        </row>
        <row r="408">
          <cell r="F408">
            <v>11</v>
          </cell>
        </row>
        <row r="409">
          <cell r="F409">
            <v>11</v>
          </cell>
        </row>
        <row r="410">
          <cell r="F410">
            <v>11</v>
          </cell>
        </row>
        <row r="411">
          <cell r="F411">
            <v>11</v>
          </cell>
        </row>
        <row r="412">
          <cell r="F412">
            <v>11</v>
          </cell>
        </row>
        <row r="413">
          <cell r="F413">
            <v>11</v>
          </cell>
        </row>
        <row r="414">
          <cell r="F414">
            <v>11</v>
          </cell>
        </row>
        <row r="415">
          <cell r="F415">
            <v>11</v>
          </cell>
        </row>
        <row r="416">
          <cell r="F416">
            <v>11</v>
          </cell>
        </row>
        <row r="417">
          <cell r="F417">
            <v>11</v>
          </cell>
        </row>
        <row r="418">
          <cell r="F418">
            <v>11</v>
          </cell>
        </row>
        <row r="419">
          <cell r="F419">
            <v>11</v>
          </cell>
        </row>
        <row r="420">
          <cell r="F420">
            <v>11</v>
          </cell>
        </row>
        <row r="421">
          <cell r="F421">
            <v>11</v>
          </cell>
        </row>
        <row r="422">
          <cell r="F422">
            <v>11</v>
          </cell>
        </row>
        <row r="423">
          <cell r="F423">
            <v>11</v>
          </cell>
        </row>
        <row r="424">
          <cell r="F424">
            <v>11</v>
          </cell>
        </row>
        <row r="425">
          <cell r="F425">
            <v>11</v>
          </cell>
        </row>
        <row r="426">
          <cell r="F426">
            <v>11</v>
          </cell>
        </row>
        <row r="427">
          <cell r="F427">
            <v>11</v>
          </cell>
        </row>
        <row r="428">
          <cell r="F428">
            <v>11</v>
          </cell>
        </row>
        <row r="429">
          <cell r="F429">
            <v>11</v>
          </cell>
        </row>
        <row r="430">
          <cell r="F430">
            <v>11</v>
          </cell>
        </row>
        <row r="431">
          <cell r="F431">
            <v>11</v>
          </cell>
        </row>
        <row r="432">
          <cell r="F432">
            <v>11</v>
          </cell>
        </row>
        <row r="433">
          <cell r="F433">
            <v>11</v>
          </cell>
        </row>
        <row r="434">
          <cell r="F434">
            <v>11</v>
          </cell>
        </row>
        <row r="435">
          <cell r="F435">
            <v>11</v>
          </cell>
        </row>
        <row r="436">
          <cell r="F436">
            <v>11</v>
          </cell>
        </row>
        <row r="437">
          <cell r="F437">
            <v>11</v>
          </cell>
        </row>
        <row r="438">
          <cell r="F438">
            <v>11</v>
          </cell>
        </row>
        <row r="439">
          <cell r="F439">
            <v>11</v>
          </cell>
        </row>
        <row r="440">
          <cell r="F440">
            <v>11</v>
          </cell>
        </row>
        <row r="441">
          <cell r="F441">
            <v>11</v>
          </cell>
        </row>
        <row r="442">
          <cell r="F442">
            <v>11</v>
          </cell>
        </row>
        <row r="443">
          <cell r="F443">
            <v>11</v>
          </cell>
        </row>
        <row r="444">
          <cell r="F444">
            <v>11</v>
          </cell>
        </row>
        <row r="445">
          <cell r="F445">
            <v>11</v>
          </cell>
        </row>
        <row r="446">
          <cell r="F446">
            <v>11</v>
          </cell>
        </row>
        <row r="447">
          <cell r="F447">
            <v>11</v>
          </cell>
        </row>
        <row r="448">
          <cell r="F448">
            <v>11</v>
          </cell>
        </row>
        <row r="449">
          <cell r="F449">
            <v>11</v>
          </cell>
        </row>
        <row r="450">
          <cell r="F450">
            <v>11</v>
          </cell>
        </row>
        <row r="451">
          <cell r="F451">
            <v>11</v>
          </cell>
        </row>
        <row r="452">
          <cell r="F452">
            <v>11</v>
          </cell>
        </row>
        <row r="453">
          <cell r="F453">
            <v>12</v>
          </cell>
        </row>
        <row r="454">
          <cell r="F454">
            <v>12</v>
          </cell>
        </row>
        <row r="455">
          <cell r="F455">
            <v>12</v>
          </cell>
        </row>
        <row r="456">
          <cell r="F456">
            <v>12</v>
          </cell>
        </row>
        <row r="457">
          <cell r="F457">
            <v>12</v>
          </cell>
        </row>
        <row r="458">
          <cell r="F458">
            <v>12</v>
          </cell>
        </row>
        <row r="459">
          <cell r="F459">
            <v>12</v>
          </cell>
        </row>
        <row r="460">
          <cell r="F460">
            <v>12</v>
          </cell>
        </row>
        <row r="461">
          <cell r="F461">
            <v>12</v>
          </cell>
        </row>
        <row r="462">
          <cell r="F462">
            <v>12</v>
          </cell>
        </row>
        <row r="463">
          <cell r="F463">
            <v>12</v>
          </cell>
        </row>
        <row r="464">
          <cell r="F464">
            <v>12</v>
          </cell>
        </row>
        <row r="465">
          <cell r="F465">
            <v>12</v>
          </cell>
        </row>
        <row r="466">
          <cell r="F466">
            <v>12</v>
          </cell>
        </row>
        <row r="467">
          <cell r="F467">
            <v>12</v>
          </cell>
        </row>
        <row r="468">
          <cell r="F468">
            <v>12</v>
          </cell>
        </row>
        <row r="469">
          <cell r="F469">
            <v>12</v>
          </cell>
        </row>
        <row r="470">
          <cell r="F470">
            <v>12</v>
          </cell>
        </row>
        <row r="471">
          <cell r="F471">
            <v>12</v>
          </cell>
        </row>
        <row r="472">
          <cell r="F472">
            <v>12</v>
          </cell>
        </row>
        <row r="473">
          <cell r="F473">
            <v>12</v>
          </cell>
        </row>
        <row r="474">
          <cell r="F474">
            <v>12</v>
          </cell>
        </row>
        <row r="475">
          <cell r="F475">
            <v>12</v>
          </cell>
        </row>
        <row r="476">
          <cell r="F476">
            <v>12</v>
          </cell>
        </row>
        <row r="477">
          <cell r="F477">
            <v>12</v>
          </cell>
        </row>
        <row r="478">
          <cell r="F478">
            <v>12</v>
          </cell>
        </row>
        <row r="479">
          <cell r="F479">
            <v>12</v>
          </cell>
        </row>
        <row r="480">
          <cell r="F480">
            <v>12</v>
          </cell>
        </row>
        <row r="481">
          <cell r="F481">
            <v>12</v>
          </cell>
        </row>
        <row r="482">
          <cell r="F482">
            <v>12</v>
          </cell>
        </row>
        <row r="483">
          <cell r="F483">
            <v>12</v>
          </cell>
        </row>
        <row r="484">
          <cell r="F484">
            <v>12</v>
          </cell>
        </row>
        <row r="485">
          <cell r="F485">
            <v>12</v>
          </cell>
        </row>
        <row r="486">
          <cell r="F486">
            <v>12</v>
          </cell>
        </row>
        <row r="487">
          <cell r="F487">
            <v>12</v>
          </cell>
        </row>
        <row r="488">
          <cell r="F488">
            <v>12</v>
          </cell>
        </row>
        <row r="489">
          <cell r="F489">
            <v>12</v>
          </cell>
        </row>
        <row r="490">
          <cell r="F490">
            <v>12</v>
          </cell>
        </row>
        <row r="491">
          <cell r="F491">
            <v>12</v>
          </cell>
        </row>
        <row r="492">
          <cell r="F492">
            <v>12</v>
          </cell>
        </row>
        <row r="493">
          <cell r="F493">
            <v>12</v>
          </cell>
        </row>
        <row r="494">
          <cell r="F494">
            <v>12</v>
          </cell>
        </row>
        <row r="495">
          <cell r="F495">
            <v>12</v>
          </cell>
        </row>
        <row r="496">
          <cell r="F496">
            <v>12</v>
          </cell>
        </row>
        <row r="497">
          <cell r="F497">
            <v>12</v>
          </cell>
        </row>
        <row r="498">
          <cell r="F498">
            <v>12</v>
          </cell>
        </row>
        <row r="499">
          <cell r="F499">
            <v>12</v>
          </cell>
        </row>
        <row r="500">
          <cell r="F500">
            <v>12</v>
          </cell>
        </row>
        <row r="501">
          <cell r="F501">
            <v>12</v>
          </cell>
        </row>
        <row r="502">
          <cell r="F502">
            <v>12</v>
          </cell>
        </row>
        <row r="503">
          <cell r="F503">
            <v>12</v>
          </cell>
        </row>
        <row r="504">
          <cell r="F504">
            <v>12</v>
          </cell>
        </row>
        <row r="505">
          <cell r="F505">
            <v>12</v>
          </cell>
        </row>
        <row r="506">
          <cell r="F506">
            <v>12</v>
          </cell>
        </row>
        <row r="507">
          <cell r="F507">
            <v>12</v>
          </cell>
        </row>
        <row r="508">
          <cell r="F508">
            <v>12</v>
          </cell>
        </row>
        <row r="509">
          <cell r="F509">
            <v>12</v>
          </cell>
        </row>
        <row r="510">
          <cell r="F510">
            <v>12</v>
          </cell>
        </row>
        <row r="511">
          <cell r="F511">
            <v>12</v>
          </cell>
        </row>
        <row r="512">
          <cell r="F512">
            <v>12</v>
          </cell>
        </row>
        <row r="513">
          <cell r="F513">
            <v>12</v>
          </cell>
        </row>
        <row r="514">
          <cell r="F514">
            <v>12</v>
          </cell>
        </row>
        <row r="515">
          <cell r="F515">
            <v>12</v>
          </cell>
        </row>
        <row r="516">
          <cell r="F516">
            <v>12</v>
          </cell>
        </row>
        <row r="517">
          <cell r="F517">
            <v>12</v>
          </cell>
        </row>
        <row r="518">
          <cell r="F518">
            <v>12</v>
          </cell>
        </row>
        <row r="519">
          <cell r="F519">
            <v>12</v>
          </cell>
        </row>
        <row r="520">
          <cell r="F520">
            <v>12</v>
          </cell>
        </row>
        <row r="521">
          <cell r="F521">
            <v>12</v>
          </cell>
        </row>
        <row r="522">
          <cell r="F522">
            <v>12</v>
          </cell>
        </row>
        <row r="523">
          <cell r="F523">
            <v>12</v>
          </cell>
        </row>
        <row r="524">
          <cell r="F524">
            <v>12</v>
          </cell>
        </row>
        <row r="525">
          <cell r="F525">
            <v>12</v>
          </cell>
        </row>
        <row r="526">
          <cell r="F526">
            <v>12</v>
          </cell>
        </row>
        <row r="527">
          <cell r="F527">
            <v>12</v>
          </cell>
        </row>
        <row r="528">
          <cell r="F528">
            <v>12</v>
          </cell>
        </row>
        <row r="529">
          <cell r="F529">
            <v>12</v>
          </cell>
        </row>
        <row r="530">
          <cell r="F530">
            <v>12</v>
          </cell>
        </row>
        <row r="531">
          <cell r="F531">
            <v>12</v>
          </cell>
        </row>
        <row r="532">
          <cell r="F532">
            <v>12</v>
          </cell>
        </row>
        <row r="533">
          <cell r="F533">
            <v>12</v>
          </cell>
        </row>
        <row r="534">
          <cell r="F534">
            <v>12</v>
          </cell>
        </row>
        <row r="535">
          <cell r="F535">
            <v>12</v>
          </cell>
        </row>
        <row r="536">
          <cell r="F536">
            <v>12</v>
          </cell>
        </row>
        <row r="537">
          <cell r="F537">
            <v>12</v>
          </cell>
        </row>
        <row r="538">
          <cell r="F538">
            <v>12</v>
          </cell>
        </row>
        <row r="539">
          <cell r="F539">
            <v>12</v>
          </cell>
        </row>
        <row r="540">
          <cell r="F540">
            <v>12</v>
          </cell>
        </row>
        <row r="541">
          <cell r="F541">
            <v>12</v>
          </cell>
        </row>
        <row r="542">
          <cell r="F542">
            <v>12</v>
          </cell>
        </row>
        <row r="543">
          <cell r="F543">
            <v>12</v>
          </cell>
        </row>
        <row r="544">
          <cell r="F544">
            <v>12</v>
          </cell>
        </row>
        <row r="545">
          <cell r="F545">
            <v>12</v>
          </cell>
        </row>
        <row r="546">
          <cell r="F546">
            <v>12</v>
          </cell>
        </row>
        <row r="547">
          <cell r="F547">
            <v>12</v>
          </cell>
        </row>
        <row r="548">
          <cell r="F548">
            <v>12</v>
          </cell>
        </row>
        <row r="549">
          <cell r="F549">
            <v>12</v>
          </cell>
        </row>
        <row r="550">
          <cell r="F550">
            <v>12</v>
          </cell>
        </row>
        <row r="551">
          <cell r="F551">
            <v>12</v>
          </cell>
        </row>
        <row r="552">
          <cell r="F552">
            <v>12</v>
          </cell>
        </row>
        <row r="553">
          <cell r="F553">
            <v>12</v>
          </cell>
        </row>
        <row r="554">
          <cell r="F554">
            <v>12</v>
          </cell>
        </row>
        <row r="555">
          <cell r="F555">
            <v>12</v>
          </cell>
        </row>
        <row r="556">
          <cell r="F556">
            <v>12</v>
          </cell>
        </row>
        <row r="557">
          <cell r="F557">
            <v>12</v>
          </cell>
        </row>
        <row r="558">
          <cell r="F558">
            <v>12</v>
          </cell>
        </row>
        <row r="559">
          <cell r="F559">
            <v>12</v>
          </cell>
        </row>
        <row r="560">
          <cell r="F560">
            <v>12</v>
          </cell>
        </row>
        <row r="561">
          <cell r="F561">
            <v>12</v>
          </cell>
        </row>
        <row r="562">
          <cell r="F562">
            <v>12</v>
          </cell>
        </row>
        <row r="563">
          <cell r="F563">
            <v>12</v>
          </cell>
        </row>
        <row r="564">
          <cell r="F564">
            <v>12</v>
          </cell>
        </row>
        <row r="565">
          <cell r="F565">
            <v>12</v>
          </cell>
        </row>
        <row r="566">
          <cell r="F566">
            <v>12</v>
          </cell>
        </row>
        <row r="567">
          <cell r="F567">
            <v>12</v>
          </cell>
        </row>
        <row r="568">
          <cell r="F568">
            <v>12</v>
          </cell>
        </row>
        <row r="569">
          <cell r="F569">
            <v>12</v>
          </cell>
        </row>
        <row r="570">
          <cell r="F570">
            <v>12</v>
          </cell>
        </row>
        <row r="571">
          <cell r="F571">
            <v>12</v>
          </cell>
        </row>
        <row r="572">
          <cell r="F572">
            <v>12</v>
          </cell>
        </row>
        <row r="573">
          <cell r="F573">
            <v>13</v>
          </cell>
        </row>
        <row r="574">
          <cell r="F574">
            <v>13</v>
          </cell>
        </row>
        <row r="575">
          <cell r="F575">
            <v>13</v>
          </cell>
        </row>
        <row r="576">
          <cell r="F576">
            <v>13</v>
          </cell>
        </row>
        <row r="577">
          <cell r="F577">
            <v>13</v>
          </cell>
        </row>
        <row r="578">
          <cell r="F578">
            <v>13</v>
          </cell>
        </row>
        <row r="579">
          <cell r="F579">
            <v>13</v>
          </cell>
        </row>
        <row r="580">
          <cell r="F580">
            <v>13</v>
          </cell>
        </row>
        <row r="581">
          <cell r="F581">
            <v>13</v>
          </cell>
        </row>
        <row r="582">
          <cell r="F582">
            <v>13</v>
          </cell>
        </row>
        <row r="583">
          <cell r="F583">
            <v>13</v>
          </cell>
        </row>
        <row r="584">
          <cell r="F584">
            <v>13</v>
          </cell>
        </row>
        <row r="585">
          <cell r="F585">
            <v>13</v>
          </cell>
        </row>
        <row r="586">
          <cell r="F586">
            <v>13</v>
          </cell>
        </row>
        <row r="587">
          <cell r="F587">
            <v>13</v>
          </cell>
        </row>
        <row r="588">
          <cell r="F588">
            <v>13</v>
          </cell>
        </row>
        <row r="589">
          <cell r="F589">
            <v>13</v>
          </cell>
        </row>
        <row r="590">
          <cell r="F590">
            <v>13</v>
          </cell>
        </row>
        <row r="591">
          <cell r="F591">
            <v>13</v>
          </cell>
        </row>
        <row r="592">
          <cell r="F592">
            <v>13</v>
          </cell>
        </row>
        <row r="593">
          <cell r="F593">
            <v>13</v>
          </cell>
        </row>
        <row r="594">
          <cell r="F594">
            <v>13</v>
          </cell>
        </row>
        <row r="595">
          <cell r="F595">
            <v>13</v>
          </cell>
        </row>
        <row r="596">
          <cell r="F596">
            <v>13</v>
          </cell>
        </row>
        <row r="597">
          <cell r="F597">
            <v>13</v>
          </cell>
        </row>
        <row r="598">
          <cell r="F598">
            <v>13</v>
          </cell>
        </row>
        <row r="599">
          <cell r="F599">
            <v>13</v>
          </cell>
        </row>
        <row r="600">
          <cell r="F600">
            <v>13</v>
          </cell>
        </row>
        <row r="601">
          <cell r="F601">
            <v>13</v>
          </cell>
        </row>
        <row r="602">
          <cell r="F602">
            <v>13</v>
          </cell>
        </row>
        <row r="603">
          <cell r="F603">
            <v>13</v>
          </cell>
        </row>
        <row r="604">
          <cell r="F604">
            <v>13</v>
          </cell>
        </row>
        <row r="605">
          <cell r="F605">
            <v>13</v>
          </cell>
        </row>
        <row r="606">
          <cell r="F606">
            <v>13</v>
          </cell>
        </row>
        <row r="607">
          <cell r="F607">
            <v>13</v>
          </cell>
        </row>
        <row r="608">
          <cell r="F608">
            <v>13</v>
          </cell>
        </row>
        <row r="609">
          <cell r="F609">
            <v>13</v>
          </cell>
        </row>
        <row r="610">
          <cell r="F610">
            <v>13</v>
          </cell>
        </row>
        <row r="611">
          <cell r="F611">
            <v>13</v>
          </cell>
        </row>
        <row r="612">
          <cell r="F612">
            <v>13</v>
          </cell>
        </row>
        <row r="613">
          <cell r="F613">
            <v>13</v>
          </cell>
        </row>
        <row r="614">
          <cell r="F614">
            <v>13</v>
          </cell>
        </row>
        <row r="615">
          <cell r="F615">
            <v>13</v>
          </cell>
        </row>
        <row r="616">
          <cell r="F616">
            <v>13</v>
          </cell>
        </row>
        <row r="617">
          <cell r="F617">
            <v>13</v>
          </cell>
        </row>
        <row r="618">
          <cell r="F618">
            <v>13</v>
          </cell>
        </row>
        <row r="619">
          <cell r="F619">
            <v>13</v>
          </cell>
        </row>
        <row r="620">
          <cell r="F620">
            <v>13</v>
          </cell>
        </row>
        <row r="621">
          <cell r="F621">
            <v>13</v>
          </cell>
        </row>
        <row r="622">
          <cell r="F622">
            <v>13</v>
          </cell>
        </row>
        <row r="623">
          <cell r="F623">
            <v>13</v>
          </cell>
        </row>
        <row r="624">
          <cell r="F624">
            <v>13</v>
          </cell>
        </row>
        <row r="625">
          <cell r="F625">
            <v>13</v>
          </cell>
        </row>
        <row r="626">
          <cell r="F626">
            <v>13</v>
          </cell>
        </row>
        <row r="627">
          <cell r="F627">
            <v>13</v>
          </cell>
        </row>
        <row r="628">
          <cell r="F628">
            <v>13</v>
          </cell>
        </row>
        <row r="629">
          <cell r="F629">
            <v>13</v>
          </cell>
        </row>
        <row r="630">
          <cell r="F630">
            <v>13</v>
          </cell>
        </row>
        <row r="631">
          <cell r="F631">
            <v>13</v>
          </cell>
        </row>
        <row r="632">
          <cell r="F632">
            <v>13</v>
          </cell>
        </row>
        <row r="633">
          <cell r="F633">
            <v>13</v>
          </cell>
        </row>
        <row r="634">
          <cell r="F634">
            <v>13</v>
          </cell>
        </row>
        <row r="635">
          <cell r="F635">
            <v>13</v>
          </cell>
        </row>
        <row r="636">
          <cell r="F636">
            <v>13</v>
          </cell>
        </row>
        <row r="637">
          <cell r="F637">
            <v>13</v>
          </cell>
        </row>
        <row r="638">
          <cell r="F638">
            <v>13</v>
          </cell>
        </row>
        <row r="639">
          <cell r="F639">
            <v>13</v>
          </cell>
        </row>
        <row r="640">
          <cell r="F640">
            <v>13</v>
          </cell>
        </row>
        <row r="641">
          <cell r="F641">
            <v>13</v>
          </cell>
        </row>
        <row r="642">
          <cell r="F642">
            <v>13</v>
          </cell>
        </row>
        <row r="643">
          <cell r="F643">
            <v>13</v>
          </cell>
        </row>
        <row r="644">
          <cell r="F644">
            <v>13</v>
          </cell>
        </row>
        <row r="645">
          <cell r="F645">
            <v>13</v>
          </cell>
        </row>
        <row r="646">
          <cell r="F646">
            <v>13</v>
          </cell>
        </row>
        <row r="647">
          <cell r="F647">
            <v>13</v>
          </cell>
        </row>
        <row r="648">
          <cell r="F648">
            <v>13</v>
          </cell>
        </row>
        <row r="649">
          <cell r="F649">
            <v>13</v>
          </cell>
        </row>
        <row r="650">
          <cell r="F650">
            <v>13</v>
          </cell>
        </row>
        <row r="651">
          <cell r="F651">
            <v>13</v>
          </cell>
        </row>
        <row r="652">
          <cell r="F652">
            <v>13</v>
          </cell>
        </row>
        <row r="653">
          <cell r="F653">
            <v>13</v>
          </cell>
        </row>
        <row r="654">
          <cell r="F654">
            <v>13</v>
          </cell>
        </row>
        <row r="655">
          <cell r="F655">
            <v>13</v>
          </cell>
        </row>
        <row r="656">
          <cell r="F656">
            <v>13</v>
          </cell>
        </row>
        <row r="657">
          <cell r="F657">
            <v>13</v>
          </cell>
        </row>
        <row r="658">
          <cell r="F658">
            <v>13</v>
          </cell>
        </row>
        <row r="659">
          <cell r="F659">
            <v>13</v>
          </cell>
        </row>
        <row r="660">
          <cell r="F660">
            <v>13</v>
          </cell>
        </row>
        <row r="661">
          <cell r="F661">
            <v>13</v>
          </cell>
        </row>
        <row r="662">
          <cell r="F662">
            <v>13</v>
          </cell>
        </row>
        <row r="663">
          <cell r="F663">
            <v>13</v>
          </cell>
        </row>
        <row r="664">
          <cell r="F664">
            <v>13</v>
          </cell>
        </row>
        <row r="665">
          <cell r="F665">
            <v>13</v>
          </cell>
        </row>
        <row r="666">
          <cell r="F666">
            <v>13</v>
          </cell>
        </row>
        <row r="667">
          <cell r="F667">
            <v>13</v>
          </cell>
        </row>
        <row r="668">
          <cell r="F668">
            <v>13</v>
          </cell>
        </row>
        <row r="669">
          <cell r="F669">
            <v>13</v>
          </cell>
        </row>
        <row r="670">
          <cell r="F670">
            <v>13</v>
          </cell>
        </row>
        <row r="671">
          <cell r="F671">
            <v>13</v>
          </cell>
        </row>
        <row r="672">
          <cell r="F672">
            <v>13</v>
          </cell>
        </row>
        <row r="673">
          <cell r="F673">
            <v>13</v>
          </cell>
        </row>
        <row r="674">
          <cell r="F674">
            <v>13</v>
          </cell>
        </row>
        <row r="675">
          <cell r="F675">
            <v>14</v>
          </cell>
        </row>
        <row r="676">
          <cell r="F676">
            <v>14</v>
          </cell>
        </row>
        <row r="677">
          <cell r="F677">
            <v>14</v>
          </cell>
        </row>
        <row r="678">
          <cell r="F678">
            <v>14</v>
          </cell>
        </row>
        <row r="679">
          <cell r="F679">
            <v>14</v>
          </cell>
        </row>
        <row r="680">
          <cell r="F680">
            <v>14</v>
          </cell>
        </row>
        <row r="681">
          <cell r="F681">
            <v>14</v>
          </cell>
        </row>
        <row r="682">
          <cell r="F682">
            <v>14</v>
          </cell>
        </row>
        <row r="683">
          <cell r="F683">
            <v>14</v>
          </cell>
        </row>
        <row r="684">
          <cell r="F684">
            <v>14</v>
          </cell>
        </row>
        <row r="685">
          <cell r="F685">
            <v>14</v>
          </cell>
        </row>
        <row r="686">
          <cell r="F686">
            <v>14</v>
          </cell>
        </row>
        <row r="687">
          <cell r="F687">
            <v>14</v>
          </cell>
        </row>
        <row r="688">
          <cell r="F688">
            <v>14</v>
          </cell>
        </row>
        <row r="689">
          <cell r="F689">
            <v>14</v>
          </cell>
        </row>
        <row r="690">
          <cell r="F690">
            <v>14</v>
          </cell>
        </row>
        <row r="691">
          <cell r="F691">
            <v>14</v>
          </cell>
        </row>
        <row r="692">
          <cell r="F692">
            <v>14</v>
          </cell>
        </row>
        <row r="693">
          <cell r="F693">
            <v>14</v>
          </cell>
        </row>
        <row r="694">
          <cell r="F694">
            <v>14</v>
          </cell>
        </row>
        <row r="695">
          <cell r="F695">
            <v>14</v>
          </cell>
        </row>
        <row r="696">
          <cell r="F696">
            <v>14</v>
          </cell>
        </row>
        <row r="697">
          <cell r="F697">
            <v>14</v>
          </cell>
        </row>
        <row r="698">
          <cell r="F698">
            <v>14</v>
          </cell>
        </row>
        <row r="699">
          <cell r="F699">
            <v>14</v>
          </cell>
        </row>
        <row r="700">
          <cell r="F700">
            <v>14</v>
          </cell>
        </row>
        <row r="701">
          <cell r="F701">
            <v>14</v>
          </cell>
        </row>
        <row r="702">
          <cell r="F702">
            <v>14</v>
          </cell>
        </row>
        <row r="703">
          <cell r="F703">
            <v>14</v>
          </cell>
        </row>
        <row r="704">
          <cell r="F704">
            <v>14</v>
          </cell>
        </row>
        <row r="705">
          <cell r="F705">
            <v>14</v>
          </cell>
        </row>
        <row r="706">
          <cell r="F706">
            <v>14</v>
          </cell>
        </row>
        <row r="707">
          <cell r="F707">
            <v>14</v>
          </cell>
        </row>
        <row r="708">
          <cell r="F708">
            <v>14</v>
          </cell>
        </row>
        <row r="709">
          <cell r="F709">
            <v>14</v>
          </cell>
        </row>
        <row r="710">
          <cell r="F710">
            <v>14</v>
          </cell>
        </row>
        <row r="711">
          <cell r="F711">
            <v>14</v>
          </cell>
        </row>
        <row r="712">
          <cell r="F712">
            <v>14</v>
          </cell>
        </row>
        <row r="713">
          <cell r="F713">
            <v>14</v>
          </cell>
        </row>
        <row r="714">
          <cell r="F714">
            <v>14</v>
          </cell>
        </row>
        <row r="715">
          <cell r="F715">
            <v>14</v>
          </cell>
        </row>
        <row r="716">
          <cell r="F716">
            <v>14</v>
          </cell>
        </row>
        <row r="717">
          <cell r="F717">
            <v>14</v>
          </cell>
        </row>
        <row r="718">
          <cell r="F718">
            <v>14</v>
          </cell>
        </row>
        <row r="719">
          <cell r="F719">
            <v>14</v>
          </cell>
        </row>
        <row r="720">
          <cell r="F720">
            <v>14</v>
          </cell>
        </row>
        <row r="721">
          <cell r="F721">
            <v>14</v>
          </cell>
        </row>
        <row r="722">
          <cell r="F722">
            <v>14</v>
          </cell>
        </row>
        <row r="723">
          <cell r="F723">
            <v>14</v>
          </cell>
        </row>
        <row r="724">
          <cell r="F724">
            <v>14</v>
          </cell>
        </row>
        <row r="725">
          <cell r="F725">
            <v>14</v>
          </cell>
        </row>
        <row r="726">
          <cell r="F726">
            <v>14</v>
          </cell>
        </row>
        <row r="727">
          <cell r="F727">
            <v>14</v>
          </cell>
        </row>
        <row r="728">
          <cell r="F728">
            <v>14</v>
          </cell>
        </row>
        <row r="729">
          <cell r="F729">
            <v>14</v>
          </cell>
        </row>
        <row r="730">
          <cell r="F730">
            <v>14</v>
          </cell>
        </row>
        <row r="731">
          <cell r="F731">
            <v>14</v>
          </cell>
        </row>
        <row r="732">
          <cell r="F732">
            <v>14</v>
          </cell>
        </row>
        <row r="733">
          <cell r="F733">
            <v>14</v>
          </cell>
        </row>
        <row r="734">
          <cell r="F734">
            <v>14</v>
          </cell>
        </row>
        <row r="735">
          <cell r="F735">
            <v>14</v>
          </cell>
        </row>
        <row r="736">
          <cell r="F736">
            <v>14</v>
          </cell>
        </row>
        <row r="737">
          <cell r="F737">
            <v>14</v>
          </cell>
        </row>
        <row r="738">
          <cell r="F738">
            <v>14</v>
          </cell>
        </row>
        <row r="739">
          <cell r="F739">
            <v>14</v>
          </cell>
        </row>
        <row r="740">
          <cell r="F740">
            <v>14</v>
          </cell>
        </row>
        <row r="741">
          <cell r="F741">
            <v>14</v>
          </cell>
        </row>
        <row r="742">
          <cell r="F742">
            <v>14</v>
          </cell>
        </row>
        <row r="743">
          <cell r="F743">
            <v>14</v>
          </cell>
        </row>
        <row r="744">
          <cell r="F744">
            <v>14</v>
          </cell>
        </row>
        <row r="745">
          <cell r="F745">
            <v>14</v>
          </cell>
        </row>
        <row r="746">
          <cell r="F746">
            <v>14</v>
          </cell>
        </row>
        <row r="747">
          <cell r="F747">
            <v>14</v>
          </cell>
        </row>
        <row r="748">
          <cell r="F748">
            <v>14</v>
          </cell>
        </row>
        <row r="749">
          <cell r="F749">
            <v>14</v>
          </cell>
        </row>
        <row r="750">
          <cell r="F750">
            <v>14</v>
          </cell>
        </row>
        <row r="751">
          <cell r="F751">
            <v>14</v>
          </cell>
        </row>
        <row r="752">
          <cell r="F752">
            <v>14</v>
          </cell>
        </row>
        <row r="753">
          <cell r="F753">
            <v>14</v>
          </cell>
        </row>
        <row r="754">
          <cell r="F754">
            <v>14</v>
          </cell>
        </row>
        <row r="755">
          <cell r="F755">
            <v>14</v>
          </cell>
        </row>
        <row r="756">
          <cell r="F756">
            <v>14</v>
          </cell>
        </row>
        <row r="757">
          <cell r="F757">
            <v>15</v>
          </cell>
        </row>
        <row r="758">
          <cell r="F758">
            <v>15</v>
          </cell>
        </row>
        <row r="759">
          <cell r="F759">
            <v>15</v>
          </cell>
        </row>
        <row r="760">
          <cell r="F760">
            <v>15</v>
          </cell>
        </row>
        <row r="761">
          <cell r="F761">
            <v>15</v>
          </cell>
        </row>
        <row r="762">
          <cell r="F762">
            <v>15</v>
          </cell>
        </row>
        <row r="763">
          <cell r="F763">
            <v>15</v>
          </cell>
        </row>
        <row r="764">
          <cell r="F764">
            <v>15</v>
          </cell>
        </row>
        <row r="765">
          <cell r="F765">
            <v>15</v>
          </cell>
        </row>
        <row r="766">
          <cell r="F766">
            <v>15</v>
          </cell>
        </row>
        <row r="767">
          <cell r="F767">
            <v>15</v>
          </cell>
        </row>
        <row r="768">
          <cell r="F768">
            <v>15</v>
          </cell>
        </row>
        <row r="769">
          <cell r="F769">
            <v>15</v>
          </cell>
        </row>
        <row r="770">
          <cell r="F770">
            <v>15</v>
          </cell>
        </row>
        <row r="771">
          <cell r="F771">
            <v>15</v>
          </cell>
        </row>
        <row r="772">
          <cell r="F772">
            <v>15</v>
          </cell>
        </row>
        <row r="773">
          <cell r="F773">
            <v>15</v>
          </cell>
        </row>
        <row r="774">
          <cell r="F774">
            <v>15</v>
          </cell>
        </row>
        <row r="775">
          <cell r="F775">
            <v>15</v>
          </cell>
        </row>
        <row r="776">
          <cell r="F776">
            <v>15</v>
          </cell>
        </row>
        <row r="777">
          <cell r="F777">
            <v>15</v>
          </cell>
        </row>
        <row r="778">
          <cell r="F778">
            <v>15</v>
          </cell>
        </row>
        <row r="779">
          <cell r="F779">
            <v>15</v>
          </cell>
        </row>
        <row r="780">
          <cell r="F780">
            <v>15</v>
          </cell>
        </row>
        <row r="781">
          <cell r="F781">
            <v>15</v>
          </cell>
        </row>
        <row r="782">
          <cell r="F782">
            <v>15</v>
          </cell>
        </row>
        <row r="783">
          <cell r="F783">
            <v>15</v>
          </cell>
        </row>
        <row r="784">
          <cell r="F784">
            <v>15</v>
          </cell>
        </row>
        <row r="785">
          <cell r="F785">
            <v>15</v>
          </cell>
        </row>
        <row r="786">
          <cell r="F786">
            <v>15</v>
          </cell>
        </row>
        <row r="787">
          <cell r="F787">
            <v>15</v>
          </cell>
        </row>
        <row r="788">
          <cell r="F788">
            <v>15</v>
          </cell>
        </row>
        <row r="789">
          <cell r="F789">
            <v>15</v>
          </cell>
        </row>
        <row r="790">
          <cell r="F790">
            <v>15</v>
          </cell>
        </row>
        <row r="791">
          <cell r="F791">
            <v>15</v>
          </cell>
        </row>
        <row r="792">
          <cell r="F792">
            <v>15</v>
          </cell>
        </row>
        <row r="793">
          <cell r="F793">
            <v>15</v>
          </cell>
        </row>
        <row r="794">
          <cell r="F794">
            <v>15</v>
          </cell>
        </row>
        <row r="795">
          <cell r="F795">
            <v>15</v>
          </cell>
        </row>
        <row r="796">
          <cell r="F796">
            <v>15</v>
          </cell>
        </row>
        <row r="797">
          <cell r="F797">
            <v>15</v>
          </cell>
        </row>
        <row r="798">
          <cell r="F798">
            <v>15</v>
          </cell>
        </row>
        <row r="799">
          <cell r="F799">
            <v>15</v>
          </cell>
        </row>
        <row r="800">
          <cell r="F800">
            <v>15</v>
          </cell>
        </row>
        <row r="801">
          <cell r="F801">
            <v>15</v>
          </cell>
        </row>
        <row r="802">
          <cell r="F802">
            <v>15</v>
          </cell>
        </row>
        <row r="803">
          <cell r="F803">
            <v>15</v>
          </cell>
        </row>
        <row r="804">
          <cell r="F804">
            <v>15</v>
          </cell>
        </row>
        <row r="805">
          <cell r="F805">
            <v>15</v>
          </cell>
        </row>
        <row r="806">
          <cell r="F806">
            <v>15</v>
          </cell>
        </row>
        <row r="807">
          <cell r="F807">
            <v>15</v>
          </cell>
        </row>
        <row r="808">
          <cell r="F808">
            <v>15</v>
          </cell>
        </row>
        <row r="809">
          <cell r="F809">
            <v>15</v>
          </cell>
        </row>
        <row r="810">
          <cell r="F810">
            <v>15</v>
          </cell>
        </row>
        <row r="811">
          <cell r="F811">
            <v>15</v>
          </cell>
        </row>
        <row r="812">
          <cell r="F812">
            <v>15</v>
          </cell>
        </row>
        <row r="813">
          <cell r="F813">
            <v>15</v>
          </cell>
        </row>
        <row r="814">
          <cell r="F814">
            <v>15</v>
          </cell>
        </row>
        <row r="815">
          <cell r="F815">
            <v>15</v>
          </cell>
        </row>
        <row r="816">
          <cell r="F816">
            <v>15</v>
          </cell>
        </row>
        <row r="817">
          <cell r="F817">
            <v>15</v>
          </cell>
        </row>
        <row r="818">
          <cell r="F818">
            <v>15</v>
          </cell>
        </row>
        <row r="819">
          <cell r="F819">
            <v>15</v>
          </cell>
        </row>
        <row r="820">
          <cell r="F820">
            <v>15</v>
          </cell>
        </row>
        <row r="821">
          <cell r="F821">
            <v>15</v>
          </cell>
        </row>
        <row r="822">
          <cell r="F822">
            <v>15</v>
          </cell>
        </row>
        <row r="823">
          <cell r="F823">
            <v>15</v>
          </cell>
        </row>
        <row r="824">
          <cell r="F824">
            <v>15</v>
          </cell>
        </row>
        <row r="825">
          <cell r="F825">
            <v>15</v>
          </cell>
        </row>
        <row r="826">
          <cell r="F826">
            <v>15</v>
          </cell>
        </row>
        <row r="827">
          <cell r="F827">
            <v>15</v>
          </cell>
        </row>
        <row r="828">
          <cell r="F828">
            <v>15</v>
          </cell>
        </row>
        <row r="829">
          <cell r="F829">
            <v>16</v>
          </cell>
        </row>
        <row r="830">
          <cell r="F830">
            <v>16</v>
          </cell>
        </row>
        <row r="831">
          <cell r="F831">
            <v>16</v>
          </cell>
        </row>
        <row r="832">
          <cell r="F832">
            <v>16</v>
          </cell>
        </row>
        <row r="833">
          <cell r="F833">
            <v>16</v>
          </cell>
        </row>
        <row r="834">
          <cell r="F834">
            <v>16</v>
          </cell>
        </row>
        <row r="835">
          <cell r="F835">
            <v>16</v>
          </cell>
        </row>
        <row r="836">
          <cell r="F836">
            <v>16</v>
          </cell>
        </row>
        <row r="837">
          <cell r="F837">
            <v>16</v>
          </cell>
        </row>
        <row r="838">
          <cell r="F838">
            <v>16</v>
          </cell>
        </row>
        <row r="839">
          <cell r="F839">
            <v>16</v>
          </cell>
        </row>
        <row r="840">
          <cell r="F840">
            <v>16</v>
          </cell>
        </row>
        <row r="841">
          <cell r="F841">
            <v>16</v>
          </cell>
        </row>
        <row r="842">
          <cell r="F842">
            <v>16</v>
          </cell>
        </row>
        <row r="843">
          <cell r="F843">
            <v>16</v>
          </cell>
        </row>
        <row r="844">
          <cell r="F844">
            <v>16</v>
          </cell>
        </row>
        <row r="845">
          <cell r="F845">
            <v>16</v>
          </cell>
        </row>
        <row r="846">
          <cell r="F846">
            <v>16</v>
          </cell>
        </row>
        <row r="847">
          <cell r="F847">
            <v>16</v>
          </cell>
        </row>
        <row r="848">
          <cell r="F848">
            <v>16</v>
          </cell>
        </row>
        <row r="849">
          <cell r="F849">
            <v>16</v>
          </cell>
        </row>
        <row r="850">
          <cell r="F850">
            <v>16</v>
          </cell>
        </row>
        <row r="851">
          <cell r="F851">
            <v>16</v>
          </cell>
        </row>
        <row r="852">
          <cell r="F852">
            <v>16</v>
          </cell>
        </row>
        <row r="853">
          <cell r="F853">
            <v>16</v>
          </cell>
        </row>
        <row r="854">
          <cell r="F854">
            <v>16</v>
          </cell>
        </row>
        <row r="855">
          <cell r="F855">
            <v>16</v>
          </cell>
        </row>
        <row r="856">
          <cell r="F856">
            <v>16</v>
          </cell>
        </row>
        <row r="857">
          <cell r="F857">
            <v>16</v>
          </cell>
        </row>
        <row r="858">
          <cell r="F858">
            <v>16</v>
          </cell>
        </row>
        <row r="859">
          <cell r="F859">
            <v>16</v>
          </cell>
        </row>
        <row r="860">
          <cell r="F860">
            <v>16</v>
          </cell>
        </row>
        <row r="861">
          <cell r="F861">
            <v>16</v>
          </cell>
        </row>
        <row r="862">
          <cell r="F862">
            <v>16</v>
          </cell>
        </row>
        <row r="863">
          <cell r="F863">
            <v>16</v>
          </cell>
        </row>
        <row r="864">
          <cell r="F864">
            <v>16</v>
          </cell>
        </row>
        <row r="865">
          <cell r="F865">
            <v>16</v>
          </cell>
        </row>
        <row r="866">
          <cell r="F866">
            <v>16</v>
          </cell>
        </row>
        <row r="867">
          <cell r="F867">
            <v>16</v>
          </cell>
        </row>
        <row r="868">
          <cell r="F868">
            <v>16</v>
          </cell>
        </row>
        <row r="869">
          <cell r="F869">
            <v>16</v>
          </cell>
        </row>
        <row r="870">
          <cell r="F870">
            <v>16</v>
          </cell>
        </row>
        <row r="871">
          <cell r="F871">
            <v>16</v>
          </cell>
        </row>
        <row r="872">
          <cell r="F872">
            <v>16</v>
          </cell>
        </row>
        <row r="873">
          <cell r="F873">
            <v>16</v>
          </cell>
        </row>
        <row r="874">
          <cell r="F874">
            <v>16</v>
          </cell>
        </row>
        <row r="875">
          <cell r="F875">
            <v>16</v>
          </cell>
        </row>
        <row r="876">
          <cell r="F876">
            <v>16</v>
          </cell>
        </row>
        <row r="877">
          <cell r="F877">
            <v>16</v>
          </cell>
        </row>
        <row r="878">
          <cell r="F878">
            <v>16</v>
          </cell>
        </row>
        <row r="879">
          <cell r="F879">
            <v>16</v>
          </cell>
        </row>
        <row r="880">
          <cell r="F880">
            <v>16</v>
          </cell>
        </row>
        <row r="881">
          <cell r="F881">
            <v>16</v>
          </cell>
        </row>
        <row r="882">
          <cell r="F882">
            <v>16</v>
          </cell>
        </row>
        <row r="883">
          <cell r="F883">
            <v>16</v>
          </cell>
        </row>
        <row r="884">
          <cell r="F884">
            <v>16</v>
          </cell>
        </row>
        <row r="885">
          <cell r="F885">
            <v>16</v>
          </cell>
        </row>
        <row r="886">
          <cell r="F886">
            <v>17</v>
          </cell>
        </row>
        <row r="887">
          <cell r="F887">
            <v>17</v>
          </cell>
        </row>
        <row r="888">
          <cell r="F888">
            <v>17</v>
          </cell>
        </row>
        <row r="889">
          <cell r="F889">
            <v>17</v>
          </cell>
        </row>
        <row r="890">
          <cell r="F890">
            <v>17</v>
          </cell>
        </row>
        <row r="891">
          <cell r="F891">
            <v>17</v>
          </cell>
        </row>
        <row r="892">
          <cell r="F892">
            <v>17</v>
          </cell>
        </row>
        <row r="893">
          <cell r="F893">
            <v>17</v>
          </cell>
        </row>
        <row r="894">
          <cell r="F894">
            <v>17</v>
          </cell>
        </row>
        <row r="895">
          <cell r="F895">
            <v>17</v>
          </cell>
        </row>
        <row r="896">
          <cell r="F896">
            <v>17</v>
          </cell>
        </row>
        <row r="897">
          <cell r="F897">
            <v>17</v>
          </cell>
        </row>
        <row r="898">
          <cell r="F898">
            <v>17</v>
          </cell>
        </row>
        <row r="899">
          <cell r="F899">
            <v>17</v>
          </cell>
        </row>
        <row r="900">
          <cell r="F900">
            <v>17</v>
          </cell>
        </row>
        <row r="901">
          <cell r="F901">
            <v>17</v>
          </cell>
        </row>
        <row r="902">
          <cell r="F902">
            <v>17</v>
          </cell>
        </row>
        <row r="903">
          <cell r="F903">
            <v>17</v>
          </cell>
        </row>
        <row r="904">
          <cell r="F904">
            <v>17</v>
          </cell>
        </row>
        <row r="905">
          <cell r="F905">
            <v>17</v>
          </cell>
        </row>
        <row r="906">
          <cell r="F906">
            <v>17</v>
          </cell>
        </row>
        <row r="907">
          <cell r="F907">
            <v>17</v>
          </cell>
        </row>
        <row r="908">
          <cell r="F908">
            <v>17</v>
          </cell>
        </row>
        <row r="909">
          <cell r="F909">
            <v>17</v>
          </cell>
        </row>
        <row r="910">
          <cell r="F910">
            <v>17</v>
          </cell>
        </row>
        <row r="911">
          <cell r="F911">
            <v>17</v>
          </cell>
        </row>
        <row r="912">
          <cell r="F912">
            <v>17</v>
          </cell>
        </row>
        <row r="913">
          <cell r="F913">
            <v>17</v>
          </cell>
        </row>
        <row r="914">
          <cell r="F914">
            <v>17</v>
          </cell>
        </row>
        <row r="915">
          <cell r="F915">
            <v>17</v>
          </cell>
        </row>
        <row r="916">
          <cell r="F916">
            <v>17</v>
          </cell>
        </row>
        <row r="917">
          <cell r="F917">
            <v>17</v>
          </cell>
        </row>
        <row r="918">
          <cell r="F918">
            <v>17</v>
          </cell>
        </row>
        <row r="919">
          <cell r="F919">
            <v>17</v>
          </cell>
        </row>
        <row r="920">
          <cell r="F920">
            <v>17</v>
          </cell>
        </row>
        <row r="921">
          <cell r="F921">
            <v>17</v>
          </cell>
        </row>
        <row r="922">
          <cell r="F922">
            <v>17</v>
          </cell>
        </row>
        <row r="923">
          <cell r="F923">
            <v>17</v>
          </cell>
        </row>
        <row r="924">
          <cell r="F924">
            <v>17</v>
          </cell>
        </row>
        <row r="925">
          <cell r="F925">
            <v>17</v>
          </cell>
        </row>
        <row r="926">
          <cell r="F926">
            <v>17</v>
          </cell>
        </row>
        <row r="927">
          <cell r="F927">
            <v>17</v>
          </cell>
        </row>
        <row r="928">
          <cell r="F928">
            <v>17</v>
          </cell>
        </row>
        <row r="929">
          <cell r="F929">
            <v>17</v>
          </cell>
        </row>
        <row r="930">
          <cell r="F930">
            <v>17</v>
          </cell>
        </row>
        <row r="931">
          <cell r="F931">
            <v>17</v>
          </cell>
        </row>
        <row r="932">
          <cell r="F932">
            <v>17</v>
          </cell>
        </row>
        <row r="933">
          <cell r="F933">
            <v>17</v>
          </cell>
        </row>
        <row r="934">
          <cell r="F934">
            <v>17</v>
          </cell>
        </row>
        <row r="935">
          <cell r="F935">
            <v>17</v>
          </cell>
        </row>
        <row r="936">
          <cell r="F936">
            <v>17</v>
          </cell>
        </row>
        <row r="937">
          <cell r="F937">
            <v>17</v>
          </cell>
        </row>
        <row r="938">
          <cell r="F938">
            <v>17</v>
          </cell>
        </row>
        <row r="939">
          <cell r="F939">
            <v>17</v>
          </cell>
        </row>
        <row r="940">
          <cell r="F940">
            <v>17</v>
          </cell>
        </row>
        <row r="941">
          <cell r="F941">
            <v>17</v>
          </cell>
        </row>
        <row r="942">
          <cell r="F942">
            <v>18</v>
          </cell>
        </row>
        <row r="943">
          <cell r="F943">
            <v>18</v>
          </cell>
        </row>
        <row r="944">
          <cell r="F944">
            <v>18</v>
          </cell>
        </row>
        <row r="945">
          <cell r="F945">
            <v>18</v>
          </cell>
        </row>
        <row r="946">
          <cell r="F946">
            <v>18</v>
          </cell>
        </row>
        <row r="947">
          <cell r="F947">
            <v>18</v>
          </cell>
        </row>
        <row r="948">
          <cell r="F948">
            <v>18</v>
          </cell>
        </row>
        <row r="949">
          <cell r="F949">
            <v>18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workbookViewId="0">
      <selection activeCell="E11" sqref="E11"/>
    </sheetView>
  </sheetViews>
  <sheetFormatPr baseColWidth="10" defaultRowHeight="16" x14ac:dyDescent="0.2"/>
  <cols>
    <col min="1" max="1" width="22.33203125" customWidth="1"/>
    <col min="2" max="2" width="15.6640625" customWidth="1"/>
    <col min="3" max="3" width="29.83203125" customWidth="1"/>
    <col min="5" max="5" width="19.5" customWidth="1"/>
  </cols>
  <sheetData>
    <row r="1" spans="1:5" x14ac:dyDescent="0.2">
      <c r="A1" s="24" t="s">
        <v>8</v>
      </c>
      <c r="B1" s="24"/>
      <c r="C1" s="24"/>
    </row>
    <row r="2" spans="1:5" x14ac:dyDescent="0.2">
      <c r="A2" s="24" t="s">
        <v>9</v>
      </c>
      <c r="B2" s="24" t="s">
        <v>10</v>
      </c>
      <c r="C2" s="24" t="s">
        <v>11</v>
      </c>
    </row>
    <row r="3" spans="1:5" x14ac:dyDescent="0.2">
      <c r="A3" s="24" t="s">
        <v>0</v>
      </c>
      <c r="B3" s="24" t="s">
        <v>3</v>
      </c>
      <c r="C3" s="38">
        <v>0.64406779661016944</v>
      </c>
    </row>
    <row r="4" spans="1:5" x14ac:dyDescent="0.2">
      <c r="A4" s="24"/>
      <c r="B4" s="24" t="s">
        <v>4</v>
      </c>
      <c r="C4" s="38">
        <v>0.86440677966101698</v>
      </c>
    </row>
    <row r="5" spans="1:5" x14ac:dyDescent="0.2">
      <c r="A5" s="24"/>
      <c r="B5" s="24" t="s">
        <v>7</v>
      </c>
      <c r="C5" s="38">
        <v>0.54166666666666663</v>
      </c>
    </row>
    <row r="6" spans="1:5" x14ac:dyDescent="0.2">
      <c r="A6" s="24"/>
      <c r="B6" s="24" t="s">
        <v>6</v>
      </c>
      <c r="C6" s="27">
        <v>0.5</v>
      </c>
    </row>
    <row r="7" spans="1:5" x14ac:dyDescent="0.2">
      <c r="A7" s="24" t="s">
        <v>1</v>
      </c>
      <c r="B7" s="24" t="s">
        <v>12</v>
      </c>
      <c r="C7" s="38">
        <v>0.15048543689320387</v>
      </c>
    </row>
    <row r="8" spans="1:5" x14ac:dyDescent="0.2">
      <c r="A8" s="24"/>
      <c r="B8" s="24" t="s">
        <v>13</v>
      </c>
      <c r="C8" s="38">
        <v>0.72330097087378642</v>
      </c>
      <c r="E8" s="136">
        <f>AVERAGE(C3:C11)</f>
        <v>0.62416894402813539</v>
      </c>
    </row>
    <row r="9" spans="1:5" x14ac:dyDescent="0.2">
      <c r="A9" s="24"/>
      <c r="B9" s="24" t="s">
        <v>4</v>
      </c>
      <c r="C9" s="38">
        <v>0.79611650485436891</v>
      </c>
      <c r="E9" s="136">
        <f>MEDIAN(C3:C11)</f>
        <v>0.64406779661016944</v>
      </c>
    </row>
    <row r="10" spans="1:5" x14ac:dyDescent="0.2">
      <c r="A10" s="24" t="s">
        <v>2</v>
      </c>
      <c r="B10" s="24" t="s">
        <v>5</v>
      </c>
      <c r="C10" s="38">
        <v>0.63722397476340698</v>
      </c>
      <c r="E10">
        <f>QUARTILE(C3:C11,1)</f>
        <v>0.54166666666666663</v>
      </c>
    </row>
    <row r="11" spans="1:5" x14ac:dyDescent="0.2">
      <c r="A11" s="24"/>
      <c r="B11" s="24" t="s">
        <v>6</v>
      </c>
      <c r="C11" s="38">
        <v>0.76025236593059942</v>
      </c>
      <c r="E11">
        <f>QUARTILE(C3:C11,3)</f>
        <v>0.76025236593059942</v>
      </c>
    </row>
    <row r="42" spans="1:1" x14ac:dyDescent="0.2">
      <c r="A42" t="s">
        <v>87</v>
      </c>
    </row>
  </sheetData>
  <pageMargins left="0.7" right="0.7" top="0.75" bottom="0.75" header="0.3" footer="0.3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K445"/>
  <sheetViews>
    <sheetView showGridLines="0" topLeftCell="Q190" workbookViewId="0">
      <selection activeCell="BF225" sqref="BF225"/>
    </sheetView>
  </sheetViews>
  <sheetFormatPr baseColWidth="10" defaultRowHeight="16" x14ac:dyDescent="0.2"/>
  <cols>
    <col min="1" max="1" width="17.5" style="24" customWidth="1"/>
    <col min="2" max="3" width="10.83203125" style="24" customWidth="1"/>
    <col min="4" max="12" width="10.83203125" style="24"/>
    <col min="13" max="13" width="9.5" style="90" customWidth="1"/>
    <col min="14" max="24" width="9.5" style="24" customWidth="1"/>
    <col min="25" max="401" width="1" style="24" customWidth="1"/>
    <col min="402" max="16384" width="10.83203125" style="24"/>
  </cols>
  <sheetData>
    <row r="1" spans="1:401" x14ac:dyDescent="0.2">
      <c r="A1" s="24" t="s">
        <v>0</v>
      </c>
      <c r="D1" s="24" t="s">
        <v>1</v>
      </c>
      <c r="H1" s="24" t="s">
        <v>2</v>
      </c>
    </row>
    <row r="2" spans="1:401" x14ac:dyDescent="0.2">
      <c r="A2" s="25" t="s">
        <v>50</v>
      </c>
      <c r="B2" s="18" t="s">
        <v>51</v>
      </c>
      <c r="C2" s="18" t="s">
        <v>52</v>
      </c>
      <c r="D2" s="17" t="s">
        <v>38</v>
      </c>
      <c r="E2" s="17" t="s">
        <v>39</v>
      </c>
      <c r="F2" s="17" t="s">
        <v>40</v>
      </c>
      <c r="G2" s="17" t="s">
        <v>41</v>
      </c>
      <c r="H2" s="25" t="s">
        <v>38</v>
      </c>
      <c r="I2" s="25" t="s">
        <v>5</v>
      </c>
      <c r="J2" s="25" t="s">
        <v>6</v>
      </c>
    </row>
    <row r="3" spans="1:401" x14ac:dyDescent="0.2">
      <c r="B3" s="32"/>
      <c r="C3" s="28"/>
      <c r="D3" s="11"/>
      <c r="E3" s="12"/>
      <c r="F3" s="15"/>
      <c r="G3" s="15"/>
      <c r="H3" s="22"/>
      <c r="I3" s="20"/>
      <c r="J3" s="22"/>
    </row>
    <row r="4" spans="1:401" x14ac:dyDescent="0.2">
      <c r="B4" s="32"/>
      <c r="C4" s="28"/>
      <c r="D4" s="11"/>
      <c r="E4" s="12"/>
      <c r="F4" s="15"/>
      <c r="G4" s="15"/>
      <c r="H4" s="22"/>
      <c r="I4" s="20"/>
      <c r="J4" s="22"/>
    </row>
    <row r="5" spans="1:401" ht="17" thickBot="1" x14ac:dyDescent="0.25">
      <c r="B5" s="32"/>
      <c r="C5" s="28"/>
      <c r="D5" s="11"/>
      <c r="E5" s="12"/>
      <c r="F5" s="15"/>
      <c r="G5" s="15"/>
      <c r="H5" s="22"/>
      <c r="I5" s="15"/>
      <c r="J5" s="23"/>
    </row>
    <row r="6" spans="1:401" ht="18" x14ac:dyDescent="0.2">
      <c r="B6" s="32"/>
      <c r="C6" s="28"/>
      <c r="D6" s="11"/>
      <c r="E6" s="12"/>
      <c r="F6" s="15"/>
      <c r="G6" s="15"/>
      <c r="H6" s="26"/>
      <c r="I6" s="15"/>
      <c r="J6" s="23"/>
      <c r="M6" s="104" t="s">
        <v>1377</v>
      </c>
      <c r="N6" s="91"/>
      <c r="O6" s="91"/>
      <c r="P6" s="91"/>
      <c r="Q6" s="92"/>
      <c r="R6" s="92"/>
      <c r="S6" s="91"/>
      <c r="T6" s="91"/>
      <c r="U6" s="91"/>
      <c r="V6" s="91"/>
      <c r="W6" s="91"/>
      <c r="X6" s="91"/>
      <c r="Y6" s="91"/>
      <c r="Z6" s="91"/>
      <c r="AA6" s="92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1"/>
      <c r="CT6" s="91"/>
      <c r="CU6" s="91"/>
      <c r="CV6" s="91"/>
      <c r="CW6" s="91"/>
      <c r="CX6" s="91"/>
      <c r="CY6" s="91"/>
      <c r="CZ6" s="91"/>
      <c r="DA6" s="91"/>
      <c r="DB6" s="91"/>
      <c r="DC6" s="91"/>
      <c r="DD6" s="91"/>
      <c r="DE6" s="91"/>
      <c r="DF6" s="91"/>
      <c r="DG6" s="91"/>
      <c r="DH6" s="91"/>
      <c r="DI6" s="91"/>
      <c r="DJ6" s="91"/>
      <c r="DK6" s="91"/>
      <c r="DL6" s="91"/>
      <c r="DM6" s="91"/>
      <c r="DN6" s="91"/>
      <c r="DO6" s="91"/>
      <c r="DP6" s="91"/>
      <c r="DQ6" s="91"/>
      <c r="DR6" s="91"/>
      <c r="DS6" s="91"/>
      <c r="DT6" s="91"/>
      <c r="DU6" s="91"/>
      <c r="DV6" s="91"/>
      <c r="DW6" s="91"/>
      <c r="DX6" s="91"/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1"/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1"/>
      <c r="EY6" s="91"/>
      <c r="EZ6" s="91"/>
      <c r="FA6" s="91"/>
      <c r="FB6" s="91"/>
      <c r="FC6" s="91"/>
      <c r="FD6" s="91"/>
      <c r="FE6" s="91"/>
      <c r="FF6" s="91"/>
      <c r="FG6" s="91"/>
      <c r="FH6" s="91"/>
      <c r="FI6" s="91"/>
      <c r="FJ6" s="91"/>
      <c r="FK6" s="91"/>
      <c r="FL6" s="91"/>
      <c r="FM6" s="91"/>
      <c r="FN6" s="91"/>
      <c r="FO6" s="91"/>
      <c r="FP6" s="91"/>
      <c r="FQ6" s="91"/>
      <c r="FR6" s="91"/>
      <c r="FS6" s="91"/>
      <c r="FT6" s="91"/>
      <c r="FU6" s="91"/>
      <c r="FV6" s="91"/>
      <c r="FW6" s="91"/>
      <c r="FX6" s="91"/>
      <c r="FY6" s="91"/>
      <c r="FZ6" s="91"/>
      <c r="GA6" s="91"/>
      <c r="GB6" s="91"/>
      <c r="GC6" s="91"/>
      <c r="GD6" s="91"/>
      <c r="GE6" s="91"/>
      <c r="GF6" s="91"/>
      <c r="GG6" s="91"/>
      <c r="GH6" s="91"/>
      <c r="GI6" s="91"/>
      <c r="GJ6" s="91"/>
      <c r="GK6" s="91"/>
      <c r="GL6" s="91"/>
      <c r="GM6" s="91"/>
      <c r="GN6" s="91"/>
      <c r="GO6" s="91"/>
      <c r="GP6" s="91"/>
      <c r="GQ6" s="91"/>
      <c r="GR6" s="91"/>
      <c r="GS6" s="91"/>
      <c r="GT6" s="91"/>
      <c r="GU6" s="91"/>
      <c r="GV6" s="91"/>
      <c r="GW6" s="91"/>
      <c r="GX6" s="91"/>
      <c r="GY6" s="91"/>
      <c r="GZ6" s="91"/>
      <c r="HA6" s="91"/>
      <c r="HB6" s="91"/>
      <c r="HC6" s="91"/>
      <c r="HD6" s="91"/>
      <c r="HE6" s="91"/>
      <c r="HF6" s="91"/>
      <c r="HG6" s="91"/>
      <c r="HH6" s="91"/>
      <c r="HI6" s="91"/>
      <c r="HJ6" s="91"/>
      <c r="HK6" s="91"/>
      <c r="HL6" s="91"/>
      <c r="HM6" s="91"/>
      <c r="HN6" s="91"/>
      <c r="HO6" s="91"/>
      <c r="HP6" s="91"/>
      <c r="HQ6" s="91"/>
      <c r="HR6" s="91"/>
      <c r="HS6" s="91"/>
      <c r="HT6" s="91"/>
      <c r="HU6" s="91"/>
      <c r="HV6" s="91"/>
      <c r="HW6" s="91"/>
      <c r="HX6" s="91"/>
      <c r="HY6" s="91"/>
      <c r="HZ6" s="91"/>
      <c r="IA6" s="91"/>
      <c r="IB6" s="91"/>
      <c r="IC6" s="91"/>
      <c r="ID6" s="91"/>
      <c r="IE6" s="91"/>
      <c r="IF6" s="91"/>
      <c r="IG6" s="91"/>
      <c r="IH6" s="91"/>
      <c r="II6" s="91"/>
      <c r="IJ6" s="91"/>
      <c r="IK6" s="91"/>
      <c r="IL6" s="91"/>
      <c r="IM6" s="91"/>
      <c r="IN6" s="91"/>
      <c r="IO6" s="92"/>
      <c r="IP6" s="92"/>
      <c r="IQ6" s="92"/>
      <c r="IR6" s="92"/>
      <c r="IS6" s="92"/>
      <c r="IT6" s="91"/>
      <c r="IU6" s="91"/>
      <c r="IV6" s="91"/>
      <c r="IW6" s="91"/>
      <c r="IX6" s="91"/>
      <c r="IY6" s="92"/>
      <c r="IZ6" s="92"/>
      <c r="JA6" s="91"/>
      <c r="JB6" s="91"/>
      <c r="JC6" s="91"/>
      <c r="JD6" s="91"/>
      <c r="JE6" s="91"/>
      <c r="JF6" s="91"/>
      <c r="JG6" s="91"/>
      <c r="JH6" s="91"/>
      <c r="JI6" s="91"/>
      <c r="JJ6" s="91"/>
      <c r="JK6" s="91"/>
      <c r="JL6" s="91"/>
      <c r="JM6" s="92"/>
      <c r="JN6" s="92"/>
      <c r="JO6" s="92"/>
      <c r="JP6" s="91"/>
      <c r="JQ6" s="91"/>
      <c r="JR6" s="91"/>
      <c r="JS6" s="91"/>
      <c r="JT6" s="91"/>
      <c r="JU6" s="91"/>
      <c r="JV6" s="91"/>
      <c r="JW6" s="91"/>
      <c r="JX6" s="91"/>
      <c r="JY6" s="91"/>
      <c r="JZ6" s="91"/>
      <c r="KA6" s="91"/>
      <c r="KB6" s="92"/>
      <c r="KC6" s="92"/>
      <c r="KD6" s="92"/>
      <c r="KE6" s="92"/>
      <c r="KF6" s="92"/>
      <c r="KG6" s="91"/>
      <c r="KH6" s="91"/>
      <c r="KI6" s="91"/>
      <c r="KJ6" s="91"/>
      <c r="KK6" s="91"/>
      <c r="KL6" s="91"/>
      <c r="KM6" s="92"/>
      <c r="KN6" s="92"/>
      <c r="KO6" s="92"/>
      <c r="KP6" s="92"/>
      <c r="KQ6" s="92"/>
      <c r="KR6" s="92"/>
      <c r="KS6" s="91"/>
      <c r="KT6" s="91"/>
      <c r="KU6" s="91"/>
      <c r="KV6" s="91"/>
      <c r="KW6" s="91"/>
      <c r="KX6" s="92"/>
      <c r="KY6" s="92"/>
      <c r="KZ6" s="91"/>
      <c r="LA6" s="92"/>
      <c r="LB6" s="92"/>
      <c r="LC6" s="92"/>
      <c r="LD6" s="91"/>
      <c r="LE6" s="91"/>
      <c r="LF6" s="91"/>
      <c r="LG6" s="91"/>
      <c r="LH6" s="91"/>
      <c r="LI6" s="91"/>
      <c r="LJ6" s="91"/>
      <c r="LK6" s="93"/>
      <c r="LL6" s="92"/>
      <c r="LM6" s="92"/>
      <c r="LN6" s="91"/>
      <c r="LO6" s="91"/>
      <c r="LP6" s="92"/>
      <c r="LQ6" s="92"/>
      <c r="LR6" s="92"/>
      <c r="LS6" s="92"/>
      <c r="LT6" s="94"/>
      <c r="LU6" s="94"/>
      <c r="LV6" s="94"/>
      <c r="LW6" s="94"/>
      <c r="LX6" s="94"/>
      <c r="LY6" s="94"/>
      <c r="LZ6" s="94"/>
      <c r="MA6" s="94"/>
      <c r="MB6" s="94"/>
      <c r="MC6" s="94"/>
      <c r="MD6" s="94"/>
      <c r="ME6" s="94"/>
      <c r="MF6" s="94"/>
      <c r="MG6" s="94"/>
      <c r="MH6" s="94"/>
      <c r="MI6" s="94"/>
      <c r="MJ6" s="94"/>
      <c r="MK6" s="94"/>
      <c r="ML6" s="94"/>
      <c r="MM6" s="94"/>
      <c r="MN6" s="94"/>
      <c r="MO6" s="94"/>
      <c r="MP6" s="94"/>
      <c r="MQ6" s="94"/>
      <c r="MR6" s="94"/>
      <c r="MS6" s="94"/>
      <c r="MT6" s="94"/>
      <c r="MU6" s="94"/>
      <c r="MV6" s="94"/>
      <c r="MW6" s="94"/>
      <c r="MX6" s="94"/>
      <c r="MY6" s="94"/>
      <c r="MZ6" s="94"/>
      <c r="NA6" s="94"/>
      <c r="NB6" s="94"/>
      <c r="NC6" s="94"/>
      <c r="ND6" s="94"/>
      <c r="NE6" s="94"/>
      <c r="NF6" s="94"/>
      <c r="NG6" s="94"/>
      <c r="NH6" s="94"/>
      <c r="NI6" s="94"/>
      <c r="NJ6" s="94"/>
      <c r="NK6" s="94"/>
      <c r="NL6" s="94"/>
      <c r="NM6" s="94"/>
      <c r="NN6" s="94"/>
      <c r="NO6" s="94"/>
      <c r="NP6" s="94"/>
      <c r="NQ6" s="94"/>
      <c r="NR6" s="94"/>
      <c r="NS6" s="94"/>
      <c r="NT6" s="94"/>
      <c r="NU6" s="94"/>
      <c r="NV6" s="94"/>
      <c r="NW6" s="94"/>
      <c r="NX6" s="94"/>
      <c r="NY6" s="94"/>
      <c r="NZ6" s="94"/>
      <c r="OA6" s="94"/>
      <c r="OB6" s="94"/>
      <c r="OC6" s="94"/>
      <c r="OD6" s="94"/>
      <c r="OE6" s="94"/>
      <c r="OF6" s="94"/>
      <c r="OG6" s="94"/>
      <c r="OH6" s="94"/>
      <c r="OI6" s="94"/>
      <c r="OJ6" s="94"/>
      <c r="OK6" s="95"/>
    </row>
    <row r="7" spans="1:401" ht="18" x14ac:dyDescent="0.2">
      <c r="B7" s="18"/>
      <c r="C7" s="28"/>
      <c r="D7" s="11"/>
      <c r="E7" s="12"/>
      <c r="F7" s="15"/>
      <c r="G7" s="15"/>
      <c r="H7" s="26"/>
      <c r="I7" s="20"/>
      <c r="J7" s="22"/>
      <c r="M7" s="105">
        <v>1</v>
      </c>
      <c r="N7" s="20"/>
      <c r="O7" s="20"/>
      <c r="P7" s="15"/>
      <c r="Q7" s="15"/>
      <c r="R7" s="20"/>
      <c r="S7" s="20"/>
      <c r="T7" s="31"/>
      <c r="U7" s="20"/>
      <c r="V7" s="31"/>
      <c r="W7" s="20"/>
      <c r="X7" s="31"/>
      <c r="Y7" s="20"/>
      <c r="Z7" s="20"/>
      <c r="AA7" s="20"/>
      <c r="AB7" s="20"/>
      <c r="AC7" s="31"/>
      <c r="AD7" s="20"/>
      <c r="AE7" s="31"/>
      <c r="AF7" s="31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31"/>
      <c r="BB7" s="20"/>
      <c r="BC7" s="20"/>
      <c r="BD7" s="20"/>
      <c r="BE7" s="20"/>
      <c r="BF7" s="20"/>
      <c r="BG7" s="20"/>
      <c r="BH7" s="20"/>
      <c r="BI7" s="20"/>
      <c r="BJ7" s="31"/>
      <c r="BK7" s="20"/>
      <c r="BL7" s="20"/>
      <c r="BM7" s="20"/>
      <c r="BN7" s="20"/>
      <c r="BO7" s="31"/>
      <c r="BP7" s="31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31"/>
      <c r="CF7" s="20"/>
      <c r="CG7" s="20"/>
      <c r="CH7" s="31"/>
      <c r="CI7" s="20"/>
      <c r="CJ7" s="20"/>
      <c r="CK7" s="20"/>
      <c r="CL7" s="20"/>
      <c r="CM7" s="20"/>
      <c r="CN7" s="20"/>
      <c r="CO7" s="31"/>
      <c r="CP7" s="20"/>
      <c r="CQ7" s="20"/>
      <c r="CR7" s="31"/>
      <c r="CS7" s="20"/>
      <c r="CT7" s="31"/>
      <c r="CU7" s="20"/>
      <c r="CV7" s="20"/>
      <c r="CW7" s="20"/>
      <c r="CX7" s="20"/>
      <c r="CY7" s="31"/>
      <c r="CZ7" s="20"/>
      <c r="DA7" s="20"/>
      <c r="DB7" s="31"/>
      <c r="DC7" s="20"/>
      <c r="DD7" s="31"/>
      <c r="DE7" s="31"/>
      <c r="DF7" s="31"/>
      <c r="DG7" s="20"/>
      <c r="DH7" s="31"/>
      <c r="DI7" s="31"/>
      <c r="DJ7" s="31"/>
      <c r="DK7" s="31"/>
      <c r="DL7" s="20"/>
      <c r="DM7" s="20"/>
      <c r="DN7" s="20"/>
      <c r="DO7" s="31"/>
      <c r="DP7" s="20"/>
      <c r="DQ7" s="31"/>
      <c r="DR7" s="31"/>
      <c r="DS7" s="31"/>
      <c r="DT7" s="20"/>
      <c r="DU7" s="31"/>
      <c r="DV7" s="31"/>
      <c r="DW7" s="31"/>
      <c r="DX7" s="31"/>
      <c r="DY7" s="31"/>
      <c r="DZ7" s="31"/>
      <c r="EA7" s="31"/>
      <c r="EB7" s="20"/>
      <c r="EC7" s="20"/>
      <c r="ED7" s="31"/>
      <c r="EE7" s="31"/>
      <c r="EF7" s="31"/>
      <c r="EG7" s="20"/>
      <c r="EH7" s="20"/>
      <c r="EI7" s="31"/>
      <c r="EJ7" s="31"/>
      <c r="EK7" s="20"/>
      <c r="EL7" s="31"/>
      <c r="EM7" s="31"/>
      <c r="EN7" s="31"/>
      <c r="EO7" s="31"/>
      <c r="EP7" s="20"/>
      <c r="EQ7" s="20"/>
      <c r="ER7" s="31"/>
      <c r="ES7" s="31"/>
      <c r="ET7" s="31"/>
      <c r="EU7" s="31"/>
      <c r="EV7" s="20"/>
      <c r="EW7" s="31"/>
      <c r="EX7" s="20"/>
      <c r="EY7" s="20"/>
      <c r="EZ7" s="31"/>
      <c r="FA7" s="31"/>
      <c r="FB7" s="20"/>
      <c r="FC7" s="20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20"/>
      <c r="FP7" s="31"/>
      <c r="FQ7" s="20"/>
      <c r="FR7" s="20"/>
      <c r="FS7" s="31"/>
      <c r="FT7" s="20"/>
      <c r="FU7" s="20"/>
      <c r="FV7" s="20"/>
      <c r="FW7" s="20"/>
      <c r="FX7" s="20"/>
      <c r="FY7" s="20"/>
      <c r="FZ7" s="31"/>
      <c r="GA7" s="31"/>
      <c r="GB7" s="20"/>
      <c r="GC7" s="20"/>
      <c r="GD7" s="31"/>
      <c r="GE7" s="20"/>
      <c r="GF7" s="20"/>
      <c r="GG7" s="31"/>
      <c r="GH7" s="20"/>
      <c r="GI7" s="20"/>
      <c r="GJ7" s="31"/>
      <c r="GK7" s="31"/>
      <c r="GL7" s="31"/>
      <c r="GM7" s="31"/>
      <c r="GN7" s="20"/>
      <c r="GO7" s="20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31"/>
      <c r="HL7" s="20"/>
      <c r="HM7" s="20"/>
      <c r="HN7" s="31"/>
      <c r="HO7" s="20"/>
      <c r="HP7" s="20"/>
      <c r="HQ7" s="20"/>
      <c r="HR7" s="20"/>
      <c r="HS7" s="20"/>
      <c r="HT7" s="20"/>
      <c r="HU7" s="20"/>
      <c r="HV7" s="20"/>
      <c r="HW7" s="31"/>
      <c r="HX7" s="20"/>
      <c r="HY7" s="31"/>
      <c r="HZ7" s="31"/>
      <c r="IA7" s="20"/>
      <c r="IB7" s="31"/>
      <c r="IC7" s="31"/>
      <c r="ID7" s="31"/>
      <c r="IE7" s="31"/>
      <c r="IF7" s="20"/>
      <c r="IG7" s="31"/>
      <c r="IH7" s="20"/>
      <c r="II7" s="20"/>
      <c r="IJ7" s="20"/>
      <c r="IK7" s="31"/>
      <c r="IL7" s="31"/>
      <c r="IM7" s="31"/>
      <c r="IN7" s="31"/>
      <c r="IO7" s="20"/>
      <c r="IP7" s="20"/>
      <c r="IQ7" s="20"/>
      <c r="IR7" s="20"/>
      <c r="IS7" s="20"/>
      <c r="IT7" s="31"/>
      <c r="IU7" s="31"/>
      <c r="IV7" s="31"/>
      <c r="IW7" s="31"/>
      <c r="IX7" s="31"/>
      <c r="IY7" s="20"/>
      <c r="IZ7" s="20"/>
      <c r="JA7" s="31"/>
      <c r="JB7" s="31"/>
      <c r="JC7" s="20"/>
      <c r="JD7" s="20"/>
      <c r="JE7" s="20"/>
      <c r="JF7" s="20"/>
      <c r="JG7" s="20"/>
      <c r="JH7" s="20"/>
      <c r="JI7" s="20"/>
      <c r="JJ7" s="20"/>
      <c r="JK7" s="20"/>
      <c r="JL7" s="20"/>
      <c r="JM7" s="31"/>
      <c r="JN7" s="31"/>
      <c r="JO7" s="20"/>
      <c r="JP7" s="20"/>
      <c r="JQ7" s="20"/>
      <c r="JR7" s="20"/>
      <c r="JS7" s="20"/>
      <c r="JT7" s="20"/>
      <c r="JU7" s="20"/>
      <c r="JV7" s="20"/>
      <c r="JW7" s="20"/>
      <c r="JX7" s="20"/>
      <c r="JY7" s="20"/>
      <c r="JZ7" s="20"/>
      <c r="KA7" s="20"/>
      <c r="KB7" s="20"/>
      <c r="KC7" s="20"/>
      <c r="KD7" s="20"/>
      <c r="KE7" s="20"/>
      <c r="KF7" s="20"/>
      <c r="KG7" s="20"/>
      <c r="KH7" s="20"/>
      <c r="KI7" s="20"/>
      <c r="KJ7" s="20"/>
      <c r="KK7" s="31"/>
      <c r="KL7" s="31"/>
      <c r="KM7" s="20"/>
      <c r="KN7" s="20"/>
      <c r="KO7" s="20"/>
      <c r="KP7" s="20"/>
      <c r="KQ7" s="20"/>
      <c r="KR7" s="20"/>
      <c r="KS7" s="20"/>
      <c r="KT7" s="31"/>
      <c r="KU7" s="20"/>
      <c r="KV7" s="20"/>
      <c r="KW7" s="31"/>
      <c r="KX7" s="20"/>
      <c r="KY7" s="20"/>
      <c r="KZ7" s="20"/>
      <c r="LA7" s="20"/>
      <c r="LB7" s="20"/>
      <c r="LC7" s="20"/>
      <c r="LD7" s="20"/>
      <c r="LE7" s="20"/>
      <c r="LF7" s="20"/>
      <c r="LG7" s="20"/>
      <c r="LH7" s="31"/>
      <c r="LI7" s="20"/>
      <c r="LJ7" s="31"/>
      <c r="LK7" s="20"/>
      <c r="LL7" s="31"/>
      <c r="LM7" s="20"/>
      <c r="LN7" s="20"/>
      <c r="LO7" s="20"/>
      <c r="LP7" s="20"/>
      <c r="LQ7" s="20"/>
      <c r="LR7" s="20"/>
      <c r="LS7" s="20"/>
      <c r="OK7" s="96"/>
    </row>
    <row r="8" spans="1:401" ht="18" x14ac:dyDescent="0.2">
      <c r="B8" s="19"/>
      <c r="C8" s="28"/>
      <c r="D8" s="15"/>
      <c r="E8" s="12"/>
      <c r="F8" s="15"/>
      <c r="G8" s="15"/>
      <c r="H8" s="22"/>
      <c r="I8" s="20"/>
      <c r="J8" s="22"/>
      <c r="M8" s="105">
        <v>2</v>
      </c>
      <c r="N8" s="22"/>
      <c r="O8" s="22"/>
      <c r="P8" s="23"/>
      <c r="Q8" s="23"/>
      <c r="R8" s="22"/>
      <c r="S8" s="22"/>
      <c r="T8" s="23"/>
      <c r="U8" s="22"/>
      <c r="V8" s="23"/>
      <c r="W8" s="22"/>
      <c r="X8" s="23"/>
      <c r="Y8" s="22"/>
      <c r="Z8" s="23"/>
      <c r="AA8" s="23"/>
      <c r="AB8" s="22"/>
      <c r="AC8" s="23"/>
      <c r="AD8" s="22"/>
      <c r="AE8" s="23"/>
      <c r="AF8" s="23"/>
      <c r="AG8" s="22"/>
      <c r="AH8" s="22"/>
      <c r="AI8" s="22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2"/>
      <c r="BO8" s="23"/>
      <c r="BP8" s="23"/>
      <c r="BQ8" s="23"/>
      <c r="BR8" s="23"/>
      <c r="BS8" s="23"/>
      <c r="BT8" s="22"/>
      <c r="BU8" s="22"/>
      <c r="BV8" s="23"/>
      <c r="BW8" s="23"/>
      <c r="BX8" s="22"/>
      <c r="BY8" s="23"/>
      <c r="BZ8" s="23"/>
      <c r="CA8" s="23"/>
      <c r="CB8" s="23"/>
      <c r="CC8" s="23"/>
      <c r="CD8" s="23"/>
      <c r="CE8" s="23"/>
      <c r="CF8" s="22"/>
      <c r="CG8" s="22"/>
      <c r="CH8" s="23"/>
      <c r="CI8" s="23"/>
      <c r="CJ8" s="23"/>
      <c r="CK8" s="23"/>
      <c r="CL8" s="23"/>
      <c r="CM8" s="22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2"/>
      <c r="CY8" s="23"/>
      <c r="CZ8" s="23"/>
      <c r="DA8" s="23"/>
      <c r="DB8" s="23"/>
      <c r="DC8" s="23"/>
      <c r="DD8" s="23"/>
      <c r="DE8" s="23"/>
      <c r="DF8" s="23"/>
      <c r="DG8" s="22"/>
      <c r="DH8" s="23"/>
      <c r="DI8" s="23"/>
      <c r="DJ8" s="23"/>
      <c r="DK8" s="23"/>
      <c r="DL8" s="22"/>
      <c r="DM8" s="23"/>
      <c r="DN8" s="23"/>
      <c r="DO8" s="23"/>
      <c r="DP8" s="22"/>
      <c r="DQ8" s="23"/>
      <c r="DR8" s="23"/>
      <c r="DS8" s="23"/>
      <c r="DT8" s="22"/>
      <c r="DU8" s="23"/>
      <c r="DV8" s="23"/>
      <c r="DW8" s="23"/>
      <c r="DX8" s="23"/>
      <c r="DY8" s="23"/>
      <c r="DZ8" s="23"/>
      <c r="EA8" s="23"/>
      <c r="EB8" s="23"/>
      <c r="EC8" s="22"/>
      <c r="ED8" s="23"/>
      <c r="EE8" s="23"/>
      <c r="EF8" s="23"/>
      <c r="EG8" s="22"/>
      <c r="EH8" s="23"/>
      <c r="EI8" s="23"/>
      <c r="EJ8" s="23"/>
      <c r="EK8" s="22"/>
      <c r="EL8" s="23"/>
      <c r="EM8" s="23"/>
      <c r="EN8" s="23"/>
      <c r="EO8" s="23"/>
      <c r="EP8" s="22"/>
      <c r="EQ8" s="23"/>
      <c r="ER8" s="23"/>
      <c r="ES8" s="23"/>
      <c r="ET8" s="23"/>
      <c r="EU8" s="23"/>
      <c r="EV8" s="22"/>
      <c r="EW8" s="23"/>
      <c r="EX8" s="23"/>
      <c r="EY8" s="22"/>
      <c r="EZ8" s="22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2"/>
      <c r="FP8" s="23"/>
      <c r="FQ8" s="23"/>
      <c r="FR8" s="23"/>
      <c r="FS8" s="23"/>
      <c r="FT8" s="23"/>
      <c r="FU8" s="23"/>
      <c r="FV8" s="22"/>
      <c r="FW8" s="23"/>
      <c r="FX8" s="23"/>
      <c r="FY8" s="23"/>
      <c r="FZ8" s="23"/>
      <c r="GA8" s="23"/>
      <c r="GB8" s="23"/>
      <c r="GC8" s="23"/>
      <c r="GD8" s="23"/>
      <c r="GE8" s="23"/>
      <c r="GF8" s="22"/>
      <c r="GG8" s="23"/>
      <c r="GH8" s="22"/>
      <c r="GI8" s="22"/>
      <c r="GJ8" s="23"/>
      <c r="GK8" s="23"/>
      <c r="GL8" s="23"/>
      <c r="GM8" s="23"/>
      <c r="GN8" s="22"/>
      <c r="GO8" s="22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2"/>
      <c r="HH8" s="22"/>
      <c r="HI8" s="23"/>
      <c r="HJ8" s="22"/>
      <c r="HK8" s="23"/>
      <c r="HL8" s="23"/>
      <c r="HM8" s="22"/>
      <c r="HN8" s="23"/>
      <c r="HO8" s="22"/>
      <c r="HP8" s="23"/>
      <c r="HQ8" s="22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2"/>
      <c r="IP8" s="23"/>
      <c r="IQ8" s="23"/>
      <c r="IR8" s="23"/>
      <c r="IS8" s="22"/>
      <c r="IT8" s="23"/>
      <c r="IU8" s="23"/>
      <c r="IV8" s="23"/>
      <c r="IW8" s="23"/>
      <c r="IX8" s="23"/>
      <c r="IY8" s="22"/>
      <c r="IZ8" s="23"/>
      <c r="JA8" s="23"/>
      <c r="JB8" s="23"/>
      <c r="JC8" s="23"/>
      <c r="JD8" s="23"/>
      <c r="JE8" s="23"/>
      <c r="JF8" s="22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2"/>
      <c r="JW8" s="23"/>
      <c r="JX8" s="22"/>
      <c r="JY8" s="22"/>
      <c r="JZ8" s="23"/>
      <c r="KA8" s="23"/>
      <c r="KB8" s="23"/>
      <c r="KC8" s="23"/>
      <c r="KD8" s="22"/>
      <c r="KE8" s="22"/>
      <c r="KF8" s="23"/>
      <c r="KG8" s="23"/>
      <c r="KH8" s="23"/>
      <c r="KI8" s="23"/>
      <c r="KJ8" s="23"/>
      <c r="KK8" s="23"/>
      <c r="KL8" s="23"/>
      <c r="KM8" s="22"/>
      <c r="KN8" s="22"/>
      <c r="KO8" s="22"/>
      <c r="KP8" s="22"/>
      <c r="KQ8" s="23"/>
      <c r="KR8" s="22"/>
      <c r="KS8" s="23"/>
      <c r="KT8" s="23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3"/>
      <c r="LI8" s="23"/>
      <c r="LJ8" s="23"/>
      <c r="LK8" s="15"/>
      <c r="LL8" s="23"/>
      <c r="LM8" s="23"/>
      <c r="LN8" s="23"/>
      <c r="LO8" s="22"/>
      <c r="LP8" s="22"/>
      <c r="LQ8" s="22"/>
      <c r="LR8" s="22"/>
      <c r="LS8" s="22"/>
      <c r="OK8" s="96"/>
    </row>
    <row r="9" spans="1:401" ht="18" x14ac:dyDescent="0.2">
      <c r="B9" s="29"/>
      <c r="C9" s="28"/>
      <c r="D9" s="11"/>
      <c r="E9" s="12"/>
      <c r="F9" s="15"/>
      <c r="G9" s="15"/>
      <c r="H9" s="22"/>
      <c r="I9" s="31"/>
      <c r="J9" s="23"/>
      <c r="M9" s="105"/>
      <c r="OK9" s="96"/>
    </row>
    <row r="10" spans="1:401" ht="18" x14ac:dyDescent="0.2">
      <c r="B10" s="29"/>
      <c r="C10" s="28"/>
      <c r="D10" s="11"/>
      <c r="E10" s="12"/>
      <c r="F10" s="15"/>
      <c r="G10" s="15"/>
      <c r="H10" s="22"/>
      <c r="I10" s="20"/>
      <c r="J10" s="22"/>
      <c r="M10" s="105" t="s">
        <v>1377</v>
      </c>
      <c r="N10" s="11"/>
      <c r="O10" s="11"/>
      <c r="P10" s="11"/>
      <c r="Q10" s="11"/>
      <c r="R10" s="11"/>
      <c r="S10" s="15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5"/>
      <c r="AI10" s="15"/>
      <c r="AJ10" s="15"/>
      <c r="AK10" s="11"/>
      <c r="AL10" s="15"/>
      <c r="AM10" s="15"/>
      <c r="AN10" s="15"/>
      <c r="AO10" s="15"/>
      <c r="AP10" s="11"/>
      <c r="AQ10" s="11"/>
      <c r="AR10" s="11"/>
      <c r="AS10" s="11"/>
      <c r="AT10" s="11"/>
      <c r="AU10" s="15"/>
      <c r="AV10" s="15"/>
      <c r="AW10" s="15"/>
      <c r="AX10" s="15"/>
      <c r="AY10" s="15"/>
      <c r="AZ10" s="15"/>
      <c r="BA10" s="15"/>
      <c r="BB10" s="15"/>
      <c r="BC10" s="11"/>
      <c r="BD10" s="11"/>
      <c r="BE10" s="11"/>
      <c r="BF10" s="11"/>
      <c r="BG10" s="11"/>
      <c r="BH10" s="11"/>
      <c r="BI10" s="15"/>
      <c r="BJ10" s="15"/>
      <c r="BK10" s="11"/>
      <c r="BL10" s="11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1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1"/>
      <c r="GH10" s="11"/>
      <c r="GI10" s="15"/>
      <c r="GJ10" s="15"/>
      <c r="GK10" s="11"/>
      <c r="GL10" s="11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1"/>
      <c r="GY10" s="11"/>
      <c r="GZ10" s="11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1"/>
      <c r="HZ10" s="11"/>
      <c r="IA10" s="11"/>
      <c r="IB10" s="11"/>
      <c r="IC10" s="11"/>
      <c r="ID10" s="16"/>
      <c r="IE10" s="15"/>
      <c r="IF10" s="15"/>
      <c r="IG10" s="15"/>
      <c r="IH10" s="15"/>
      <c r="II10" s="15"/>
      <c r="IJ10" s="15"/>
      <c r="IK10" s="15"/>
      <c r="IL10" s="15"/>
      <c r="IM10" s="11"/>
      <c r="IN10" s="11"/>
      <c r="IO10" s="11"/>
      <c r="IP10" s="11"/>
      <c r="IQ10" s="11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1"/>
      <c r="KN10" s="11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1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1"/>
      <c r="ML10" s="11"/>
      <c r="MM10" s="11"/>
      <c r="MN10" s="11"/>
      <c r="MO10" s="16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97"/>
    </row>
    <row r="11" spans="1:401" ht="18" x14ac:dyDescent="0.2">
      <c r="B11" s="18"/>
      <c r="C11" s="28"/>
      <c r="D11" s="11"/>
      <c r="E11" s="12"/>
      <c r="F11" s="15"/>
      <c r="G11" s="15"/>
      <c r="H11" s="22"/>
      <c r="I11" s="31"/>
      <c r="J11" s="23"/>
      <c r="M11" s="105">
        <v>3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36"/>
      <c r="BV11" s="36"/>
      <c r="BW11" s="36"/>
      <c r="BX11" s="12"/>
      <c r="BY11" s="12"/>
      <c r="BZ11" s="36"/>
      <c r="CA11" s="12"/>
      <c r="CB11" s="12"/>
      <c r="CC11" s="36"/>
      <c r="CD11" s="12"/>
      <c r="CE11" s="12"/>
      <c r="CF11" s="12"/>
      <c r="CG11" s="12"/>
      <c r="CH11" s="12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12"/>
      <c r="FX11" s="12"/>
      <c r="FY11" s="36"/>
      <c r="FZ11" s="36"/>
      <c r="GA11" s="12"/>
      <c r="GB11" s="36"/>
      <c r="GC11" s="36"/>
      <c r="GD11" s="12"/>
      <c r="GE11" s="36"/>
      <c r="GF11" s="12"/>
      <c r="GG11" s="12"/>
      <c r="GH11" s="12"/>
      <c r="GI11" s="12"/>
      <c r="GJ11" s="12"/>
      <c r="GK11" s="12"/>
      <c r="GL11" s="12"/>
      <c r="GM11" s="12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12"/>
      <c r="GY11" s="12"/>
      <c r="GZ11" s="12"/>
      <c r="HA11" s="36"/>
      <c r="HB11" s="12"/>
      <c r="HC11" s="36"/>
      <c r="HD11" s="36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2"/>
      <c r="HZ11" s="12"/>
      <c r="IA11" s="12"/>
      <c r="IB11" s="12"/>
      <c r="IC11" s="12"/>
      <c r="ID11" s="12"/>
      <c r="IE11" s="12"/>
      <c r="IF11" s="12"/>
      <c r="IG11" s="15"/>
      <c r="IH11" s="15"/>
      <c r="II11" s="15"/>
      <c r="IJ11" s="15"/>
      <c r="IK11" s="15"/>
      <c r="IL11" s="31"/>
      <c r="IM11" s="12"/>
      <c r="IN11" s="12"/>
      <c r="IO11" s="12"/>
      <c r="IP11" s="12"/>
      <c r="IQ11" s="12"/>
      <c r="IR11" s="36"/>
      <c r="IS11" s="36"/>
      <c r="IT11" s="12"/>
      <c r="IU11" s="12"/>
      <c r="IV11" s="12"/>
      <c r="IW11" s="36"/>
      <c r="IX11" s="36"/>
      <c r="IY11" s="36"/>
      <c r="IZ11" s="36"/>
      <c r="JA11" s="36"/>
      <c r="JB11" s="36"/>
      <c r="JC11" s="36"/>
      <c r="JD11" s="36"/>
      <c r="JE11" s="36"/>
      <c r="JF11" s="36"/>
      <c r="JG11" s="36"/>
      <c r="JH11" s="36"/>
      <c r="JI11" s="36"/>
      <c r="JJ11" s="36"/>
      <c r="JK11" s="36"/>
      <c r="JL11" s="36"/>
      <c r="JM11" s="36"/>
      <c r="JN11" s="36"/>
      <c r="JO11" s="36"/>
      <c r="JP11" s="36"/>
      <c r="JQ11" s="36"/>
      <c r="JR11" s="36"/>
      <c r="JS11" s="36"/>
      <c r="JT11" s="36"/>
      <c r="JU11" s="36"/>
      <c r="JV11" s="36"/>
      <c r="JW11" s="36"/>
      <c r="JX11" s="36"/>
      <c r="JY11" s="36"/>
      <c r="JZ11" s="36"/>
      <c r="KA11" s="36"/>
      <c r="KB11" s="36"/>
      <c r="KC11" s="36"/>
      <c r="KD11" s="36"/>
      <c r="KE11" s="36"/>
      <c r="KF11" s="36"/>
      <c r="KG11" s="36"/>
      <c r="KH11" s="36"/>
      <c r="KI11" s="36"/>
      <c r="KJ11" s="36"/>
      <c r="KK11" s="36"/>
      <c r="KL11" s="36"/>
      <c r="KM11" s="12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2"/>
      <c r="LD11" s="36"/>
      <c r="LE11" s="36"/>
      <c r="LF11" s="36"/>
      <c r="LG11" s="36"/>
      <c r="LH11" s="36"/>
      <c r="LI11" s="36"/>
      <c r="LJ11" s="36"/>
      <c r="LK11" s="36"/>
      <c r="LL11" s="36"/>
      <c r="LM11" s="36"/>
      <c r="LN11" s="36"/>
      <c r="LO11" s="36"/>
      <c r="LP11" s="12"/>
      <c r="LQ11" s="16"/>
      <c r="LR11" s="16"/>
      <c r="LS11" s="16"/>
      <c r="LT11" s="12"/>
      <c r="LU11" s="15"/>
      <c r="LV11" s="15"/>
      <c r="LW11" s="15"/>
      <c r="LX11" s="15"/>
      <c r="LY11" s="15"/>
      <c r="LZ11" s="15"/>
      <c r="MA11" s="15"/>
      <c r="MB11" s="12"/>
      <c r="MC11" s="15"/>
      <c r="MD11" s="15"/>
      <c r="ME11" s="15"/>
      <c r="MF11" s="15"/>
      <c r="MG11" s="15"/>
      <c r="MH11" s="15"/>
      <c r="MI11" s="15"/>
      <c r="MJ11" s="15"/>
      <c r="MK11" s="12"/>
      <c r="ML11" s="12"/>
      <c r="MM11" s="12"/>
      <c r="MN11" s="12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2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2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97"/>
    </row>
    <row r="12" spans="1:401" ht="18" x14ac:dyDescent="0.2">
      <c r="B12" s="32"/>
      <c r="C12" s="28"/>
      <c r="D12" s="11"/>
      <c r="E12" s="12"/>
      <c r="F12" s="15"/>
      <c r="G12" s="15"/>
      <c r="H12" s="22"/>
      <c r="I12" s="20"/>
      <c r="J12" s="22"/>
      <c r="M12" s="106">
        <v>4</v>
      </c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3"/>
      <c r="BQ12" s="15"/>
      <c r="BR12" s="13"/>
      <c r="BS12" s="13"/>
      <c r="BT12" s="13"/>
      <c r="BU12" s="13"/>
      <c r="BV12" s="13"/>
      <c r="BW12" s="13"/>
      <c r="BX12" s="13"/>
      <c r="BY12" s="36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36"/>
      <c r="FY12" s="13"/>
      <c r="FZ12" s="13"/>
      <c r="GA12" s="13"/>
      <c r="GB12" s="13"/>
      <c r="GC12" s="13"/>
      <c r="GD12" s="13"/>
      <c r="GE12" s="13"/>
      <c r="GF12" s="36"/>
      <c r="GG12" s="36"/>
      <c r="GH12" s="36"/>
      <c r="GI12" s="36"/>
      <c r="GJ12" s="36"/>
      <c r="GK12" s="36"/>
      <c r="GL12" s="36"/>
      <c r="GM12" s="36"/>
      <c r="GN12" s="36"/>
      <c r="GO12" s="13"/>
      <c r="GP12" s="13"/>
      <c r="GQ12" s="13"/>
      <c r="GR12" s="13"/>
      <c r="GS12" s="13"/>
      <c r="GT12" s="13"/>
      <c r="GU12" s="13"/>
      <c r="GV12" s="13"/>
      <c r="GW12" s="13"/>
      <c r="GX12" s="36"/>
      <c r="GY12" s="36"/>
      <c r="GZ12" s="36"/>
      <c r="HA12" s="13"/>
      <c r="HB12" s="13"/>
      <c r="HC12" s="13"/>
      <c r="HD12" s="13"/>
      <c r="HE12" s="36"/>
      <c r="HF12" s="13"/>
      <c r="HG12" s="36"/>
      <c r="HH12" s="13"/>
      <c r="HI12" s="13"/>
      <c r="HJ12" s="15"/>
      <c r="HK12" s="13"/>
      <c r="HL12" s="13"/>
      <c r="HM12" s="13"/>
      <c r="HN12" s="13"/>
      <c r="HO12" s="13"/>
      <c r="HP12" s="15"/>
      <c r="HQ12" s="13"/>
      <c r="HR12" s="13"/>
      <c r="HS12" s="13"/>
      <c r="HT12" s="13"/>
      <c r="HU12" s="13"/>
      <c r="HV12" s="15"/>
      <c r="HW12" s="13"/>
      <c r="HX12" s="13"/>
      <c r="HY12" s="15"/>
      <c r="HZ12" s="15"/>
      <c r="IA12" s="15"/>
      <c r="IB12" s="15"/>
      <c r="IC12" s="15"/>
      <c r="ID12" s="13"/>
      <c r="IE12" s="13"/>
      <c r="IF12" s="13"/>
      <c r="IG12" s="13"/>
      <c r="IH12" s="15"/>
      <c r="II12" s="13"/>
      <c r="IJ12" s="13"/>
      <c r="IK12" s="13"/>
      <c r="IL12" s="13"/>
      <c r="IM12" s="15"/>
      <c r="IN12" s="15"/>
      <c r="IO12" s="15"/>
      <c r="IP12" s="15"/>
      <c r="IQ12" s="15"/>
      <c r="IR12" s="13"/>
      <c r="IS12" s="15"/>
      <c r="IT12" s="13"/>
      <c r="IU12" s="15"/>
      <c r="IV12" s="13"/>
      <c r="IW12" s="13"/>
      <c r="IX12" s="15"/>
      <c r="IY12" s="13"/>
      <c r="IZ12" s="15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5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5"/>
      <c r="KI12" s="13"/>
      <c r="KJ12" s="15"/>
      <c r="KK12" s="13"/>
      <c r="KL12" s="13"/>
      <c r="KM12" s="15"/>
      <c r="KN12" s="15"/>
      <c r="KO12" s="16"/>
      <c r="KP12" s="13"/>
      <c r="KQ12" s="13"/>
      <c r="KR12" s="16"/>
      <c r="KS12" s="13"/>
      <c r="KT12" s="13"/>
      <c r="KU12" s="16"/>
      <c r="KV12" s="13"/>
      <c r="KW12" s="16"/>
      <c r="KX12" s="13"/>
      <c r="KY12" s="15"/>
      <c r="KZ12" s="16"/>
      <c r="LA12" s="13"/>
      <c r="LB12" s="13"/>
      <c r="LC12" s="16"/>
      <c r="LD12" s="13"/>
      <c r="LE12" s="13"/>
      <c r="LF12" s="13"/>
      <c r="LG12" s="15"/>
      <c r="LH12" s="13"/>
      <c r="LI12" s="13"/>
      <c r="LJ12" s="13"/>
      <c r="LK12" s="15"/>
      <c r="LL12" s="15"/>
      <c r="LM12" s="13"/>
      <c r="LN12" s="13"/>
      <c r="LO12" s="13"/>
      <c r="LP12" s="13"/>
      <c r="LQ12" s="13"/>
      <c r="LR12" s="15"/>
      <c r="LS12" s="15"/>
      <c r="LT12" s="13"/>
      <c r="LU12" s="13"/>
      <c r="LV12" s="13"/>
      <c r="LW12" s="15"/>
      <c r="LX12" s="13"/>
      <c r="LY12" s="15"/>
      <c r="LZ12" s="13"/>
      <c r="MA12" s="13"/>
      <c r="MB12" s="13"/>
      <c r="MC12" s="13"/>
      <c r="MD12" s="16"/>
      <c r="ME12" s="15"/>
      <c r="MF12" s="15"/>
      <c r="MG12" s="15"/>
      <c r="MH12" s="16"/>
      <c r="MI12" s="13"/>
      <c r="MJ12" s="15"/>
      <c r="MK12" s="15"/>
      <c r="ML12" s="15"/>
      <c r="MM12" s="15"/>
      <c r="MN12" s="15"/>
      <c r="MO12" s="13"/>
      <c r="MP12" s="13"/>
      <c r="MQ12" s="15"/>
      <c r="MR12" s="13"/>
      <c r="MS12" s="13"/>
      <c r="MT12" s="15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5"/>
      <c r="NP12" s="13"/>
      <c r="NQ12" s="13"/>
      <c r="NR12" s="13"/>
      <c r="NS12" s="13"/>
      <c r="NT12" s="13"/>
      <c r="NU12" s="13"/>
      <c r="NV12" s="15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98"/>
    </row>
    <row r="13" spans="1:401" ht="19" thickBot="1" x14ac:dyDescent="0.25">
      <c r="B13" s="32"/>
      <c r="C13" s="28"/>
      <c r="D13" s="11"/>
      <c r="E13" s="12"/>
      <c r="F13" s="15"/>
      <c r="G13" s="15"/>
      <c r="H13" s="22"/>
      <c r="I13" s="31"/>
      <c r="J13" s="23"/>
      <c r="M13" s="107">
        <v>5</v>
      </c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/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/>
      <c r="CC13" s="99"/>
      <c r="CD13" s="99"/>
      <c r="CE13" s="99"/>
      <c r="CF13" s="99"/>
      <c r="CG13" s="99"/>
      <c r="CH13" s="99"/>
      <c r="CI13" s="99"/>
      <c r="CJ13" s="99"/>
      <c r="CK13" s="99"/>
      <c r="CL13" s="99"/>
      <c r="CM13" s="99"/>
      <c r="CN13" s="99"/>
      <c r="CO13" s="99"/>
      <c r="CP13" s="99"/>
      <c r="CQ13" s="99"/>
      <c r="CR13" s="99"/>
      <c r="CS13" s="99"/>
      <c r="CT13" s="99"/>
      <c r="CU13" s="99"/>
      <c r="CV13" s="99"/>
      <c r="CW13" s="99"/>
      <c r="CX13" s="99"/>
      <c r="CY13" s="99"/>
      <c r="CZ13" s="99"/>
      <c r="DA13" s="99"/>
      <c r="DB13" s="99"/>
      <c r="DC13" s="99"/>
      <c r="DD13" s="99"/>
      <c r="DE13" s="99"/>
      <c r="DF13" s="99"/>
      <c r="DG13" s="99"/>
      <c r="DH13" s="99"/>
      <c r="DI13" s="99"/>
      <c r="DJ13" s="99"/>
      <c r="DK13" s="99"/>
      <c r="DL13" s="99"/>
      <c r="DM13" s="99"/>
      <c r="DN13" s="99"/>
      <c r="DO13" s="99"/>
      <c r="DP13" s="99"/>
      <c r="DQ13" s="99"/>
      <c r="DR13" s="99"/>
      <c r="DS13" s="99"/>
      <c r="DT13" s="99"/>
      <c r="DU13" s="99"/>
      <c r="DV13" s="99"/>
      <c r="DW13" s="99"/>
      <c r="DX13" s="99"/>
      <c r="DY13" s="99"/>
      <c r="DZ13" s="99"/>
      <c r="EA13" s="99"/>
      <c r="EB13" s="99"/>
      <c r="EC13" s="99"/>
      <c r="ED13" s="99"/>
      <c r="EE13" s="99"/>
      <c r="EF13" s="99"/>
      <c r="EG13" s="99"/>
      <c r="EH13" s="99"/>
      <c r="EI13" s="99"/>
      <c r="EJ13" s="99"/>
      <c r="EK13" s="99"/>
      <c r="EL13" s="99"/>
      <c r="EM13" s="99"/>
      <c r="EN13" s="99"/>
      <c r="EO13" s="99"/>
      <c r="EP13" s="99"/>
      <c r="EQ13" s="99"/>
      <c r="ER13" s="99"/>
      <c r="ES13" s="99"/>
      <c r="ET13" s="99"/>
      <c r="EU13" s="99"/>
      <c r="EV13" s="99"/>
      <c r="EW13" s="99"/>
      <c r="EX13" s="99"/>
      <c r="EY13" s="99"/>
      <c r="EZ13" s="99"/>
      <c r="FA13" s="99"/>
      <c r="FB13" s="99"/>
      <c r="FC13" s="99"/>
      <c r="FD13" s="99"/>
      <c r="FE13" s="99"/>
      <c r="FF13" s="99"/>
      <c r="FG13" s="99"/>
      <c r="FH13" s="99"/>
      <c r="FI13" s="99"/>
      <c r="FJ13" s="99"/>
      <c r="FK13" s="99"/>
      <c r="FL13" s="99"/>
      <c r="FM13" s="99"/>
      <c r="FN13" s="99"/>
      <c r="FO13" s="99"/>
      <c r="FP13" s="99"/>
      <c r="FQ13" s="99"/>
      <c r="FR13" s="99"/>
      <c r="FS13" s="99"/>
      <c r="FT13" s="99"/>
      <c r="FU13" s="99"/>
      <c r="FV13" s="99"/>
      <c r="FW13" s="99"/>
      <c r="FX13" s="99"/>
      <c r="FY13" s="99"/>
      <c r="FZ13" s="99"/>
      <c r="GA13" s="99"/>
      <c r="GB13" s="99"/>
      <c r="GC13" s="99"/>
      <c r="GD13" s="99"/>
      <c r="GE13" s="99"/>
      <c r="GF13" s="99"/>
      <c r="GG13" s="99"/>
      <c r="GH13" s="99"/>
      <c r="GI13" s="99"/>
      <c r="GJ13" s="99"/>
      <c r="GK13" s="99"/>
      <c r="GL13" s="99"/>
      <c r="GM13" s="99"/>
      <c r="GN13" s="100"/>
      <c r="GO13" s="99"/>
      <c r="GP13" s="99"/>
      <c r="GQ13" s="100"/>
      <c r="GR13" s="100"/>
      <c r="GS13" s="100"/>
      <c r="GT13" s="100"/>
      <c r="GU13" s="100"/>
      <c r="GV13" s="99"/>
      <c r="GW13" s="100"/>
      <c r="GX13" s="100"/>
      <c r="GY13" s="101"/>
      <c r="GZ13" s="99"/>
      <c r="HA13" s="99"/>
      <c r="HB13" s="100"/>
      <c r="HC13" s="100"/>
      <c r="HD13" s="100"/>
      <c r="HE13" s="100"/>
      <c r="HF13" s="100"/>
      <c r="HG13" s="100"/>
      <c r="HH13" s="100"/>
      <c r="HI13" s="100"/>
      <c r="HJ13" s="100"/>
      <c r="HK13" s="100"/>
      <c r="HL13" s="100"/>
      <c r="HM13" s="100"/>
      <c r="HN13" s="100"/>
      <c r="HO13" s="100"/>
      <c r="HP13" s="100"/>
      <c r="HQ13" s="100"/>
      <c r="HR13" s="100"/>
      <c r="HS13" s="100"/>
      <c r="HT13" s="100"/>
      <c r="HU13" s="100"/>
      <c r="HV13" s="100"/>
      <c r="HW13" s="100"/>
      <c r="HX13" s="100"/>
      <c r="HY13" s="99"/>
      <c r="HZ13" s="100"/>
      <c r="IA13" s="99"/>
      <c r="IB13" s="99"/>
      <c r="IC13" s="99"/>
      <c r="ID13" s="100"/>
      <c r="IE13" s="100"/>
      <c r="IF13" s="100"/>
      <c r="IG13" s="99"/>
      <c r="IH13" s="100"/>
      <c r="II13" s="99"/>
      <c r="IJ13" s="99"/>
      <c r="IK13" s="99"/>
      <c r="IL13" s="99"/>
      <c r="IM13" s="99"/>
      <c r="IN13" s="99"/>
      <c r="IO13" s="99"/>
      <c r="IP13" s="99"/>
      <c r="IQ13" s="99"/>
      <c r="IR13" s="100"/>
      <c r="IS13" s="100"/>
      <c r="IT13" s="100"/>
      <c r="IU13" s="100"/>
      <c r="IV13" s="100"/>
      <c r="IW13" s="99"/>
      <c r="IX13" s="100"/>
      <c r="IY13" s="100"/>
      <c r="IZ13" s="100"/>
      <c r="JA13" s="100"/>
      <c r="JB13" s="100"/>
      <c r="JC13" s="100"/>
      <c r="JD13" s="100"/>
      <c r="JE13" s="100"/>
      <c r="JF13" s="100"/>
      <c r="JG13" s="100"/>
      <c r="JH13" s="100"/>
      <c r="JI13" s="99"/>
      <c r="JJ13" s="100"/>
      <c r="JK13" s="99"/>
      <c r="JL13" s="100"/>
      <c r="JM13" s="99"/>
      <c r="JN13" s="100"/>
      <c r="JO13" s="100"/>
      <c r="JP13" s="99"/>
      <c r="JQ13" s="100"/>
      <c r="JR13" s="100"/>
      <c r="JS13" s="100"/>
      <c r="JT13" s="100"/>
      <c r="JU13" s="99"/>
      <c r="JV13" s="100"/>
      <c r="JW13" s="100"/>
      <c r="JX13" s="99"/>
      <c r="JY13" s="99"/>
      <c r="JZ13" s="100"/>
      <c r="KA13" s="100"/>
      <c r="KB13" s="100"/>
      <c r="KC13" s="100"/>
      <c r="KD13" s="99"/>
      <c r="KE13" s="100"/>
      <c r="KF13" s="100"/>
      <c r="KG13" s="100"/>
      <c r="KH13" s="100"/>
      <c r="KI13" s="100"/>
      <c r="KJ13" s="100"/>
      <c r="KK13" s="100"/>
      <c r="KL13" s="100"/>
      <c r="KM13" s="102"/>
      <c r="KN13" s="100"/>
      <c r="KO13" s="100"/>
      <c r="KP13" s="100"/>
      <c r="KQ13" s="100"/>
      <c r="KR13" s="100"/>
      <c r="KS13" s="100"/>
      <c r="KT13" s="100"/>
      <c r="KU13" s="100"/>
      <c r="KV13" s="100"/>
      <c r="KW13" s="100"/>
      <c r="KX13" s="100"/>
      <c r="KY13" s="100"/>
      <c r="KZ13" s="100"/>
      <c r="LA13" s="100"/>
      <c r="LB13" s="100"/>
      <c r="LC13" s="100"/>
      <c r="LD13" s="100"/>
      <c r="LE13" s="100"/>
      <c r="LF13" s="100"/>
      <c r="LG13" s="100"/>
      <c r="LH13" s="100"/>
      <c r="LI13" s="100"/>
      <c r="LJ13" s="100"/>
      <c r="LK13" s="100"/>
      <c r="LL13" s="100"/>
      <c r="LM13" s="100"/>
      <c r="LN13" s="100"/>
      <c r="LO13" s="100"/>
      <c r="LP13" s="100"/>
      <c r="LQ13" s="100"/>
      <c r="LR13" s="100"/>
      <c r="LS13" s="100"/>
      <c r="LT13" s="100"/>
      <c r="LU13" s="99"/>
      <c r="LV13" s="100"/>
      <c r="LW13" s="100"/>
      <c r="LX13" s="100"/>
      <c r="LY13" s="100"/>
      <c r="LZ13" s="100"/>
      <c r="MA13" s="100"/>
      <c r="MB13" s="100"/>
      <c r="MC13" s="100"/>
      <c r="MD13" s="100"/>
      <c r="ME13" s="100"/>
      <c r="MF13" s="100"/>
      <c r="MG13" s="100"/>
      <c r="MH13" s="100"/>
      <c r="MI13" s="99"/>
      <c r="MJ13" s="100"/>
      <c r="MK13" s="99"/>
      <c r="ML13" s="100"/>
      <c r="MM13" s="99"/>
      <c r="MN13" s="100"/>
      <c r="MO13" s="100"/>
      <c r="MP13" s="99"/>
      <c r="MQ13" s="100"/>
      <c r="MR13" s="100"/>
      <c r="MS13" s="99"/>
      <c r="MT13" s="100"/>
      <c r="MU13" s="100"/>
      <c r="MV13" s="100"/>
      <c r="MW13" s="99"/>
      <c r="MX13" s="99"/>
      <c r="MY13" s="100"/>
      <c r="MZ13" s="100"/>
      <c r="NA13" s="102"/>
      <c r="NB13" s="100"/>
      <c r="NC13" s="100"/>
      <c r="ND13" s="100"/>
      <c r="NE13" s="100"/>
      <c r="NF13" s="100"/>
      <c r="NG13" s="100"/>
      <c r="NH13" s="100"/>
      <c r="NI13" s="100"/>
      <c r="NJ13" s="100"/>
      <c r="NK13" s="100"/>
      <c r="NL13" s="100"/>
      <c r="NM13" s="100"/>
      <c r="NN13" s="100"/>
      <c r="NO13" s="100"/>
      <c r="NP13" s="100"/>
      <c r="NQ13" s="100"/>
      <c r="NR13" s="100"/>
      <c r="NS13" s="102"/>
      <c r="NT13" s="100"/>
      <c r="NU13" s="100"/>
      <c r="NV13" s="100"/>
      <c r="NW13" s="100"/>
      <c r="NX13" s="99"/>
      <c r="NY13" s="100"/>
      <c r="NZ13" s="99"/>
      <c r="OA13" s="100"/>
      <c r="OB13" s="100"/>
      <c r="OC13" s="100"/>
      <c r="OD13" s="100"/>
      <c r="OE13" s="100"/>
      <c r="OF13" s="100"/>
      <c r="OG13" s="100"/>
      <c r="OH13" s="100"/>
      <c r="OI13" s="100"/>
      <c r="OJ13" s="100"/>
      <c r="OK13" s="103"/>
    </row>
    <row r="14" spans="1:401" x14ac:dyDescent="0.2">
      <c r="B14" s="32"/>
      <c r="C14" s="28"/>
      <c r="D14" s="11"/>
      <c r="E14" s="12"/>
      <c r="F14" s="15"/>
      <c r="G14" s="15"/>
      <c r="H14" s="22"/>
      <c r="I14" s="20"/>
      <c r="J14" s="22"/>
    </row>
    <row r="15" spans="1:401" x14ac:dyDescent="0.2">
      <c r="B15" s="32"/>
      <c r="C15" s="19"/>
      <c r="D15" s="11"/>
      <c r="E15" s="12"/>
      <c r="F15" s="15"/>
      <c r="G15" s="15"/>
      <c r="H15" s="22"/>
      <c r="I15" s="20"/>
      <c r="J15" s="23"/>
    </row>
    <row r="16" spans="1:401" x14ac:dyDescent="0.2">
      <c r="B16" s="32"/>
      <c r="C16" s="19"/>
      <c r="D16" s="11"/>
      <c r="E16" s="12"/>
      <c r="F16" s="15"/>
      <c r="G16" s="15"/>
      <c r="H16" s="26"/>
      <c r="I16" s="20"/>
      <c r="J16" s="23"/>
    </row>
    <row r="17" spans="2:21" x14ac:dyDescent="0.2">
      <c r="B17" s="19"/>
      <c r="C17" s="28"/>
      <c r="D17" s="11"/>
      <c r="E17" s="12"/>
      <c r="F17" s="15"/>
      <c r="G17" s="15"/>
      <c r="H17" s="22"/>
      <c r="I17" s="20"/>
      <c r="J17" s="22"/>
    </row>
    <row r="18" spans="2:21" x14ac:dyDescent="0.2">
      <c r="B18" s="32"/>
      <c r="C18" s="28"/>
      <c r="D18" s="11"/>
      <c r="E18" s="12"/>
      <c r="F18" s="15"/>
      <c r="G18" s="15"/>
      <c r="H18" s="22"/>
      <c r="I18" s="31"/>
      <c r="J18" s="23"/>
      <c r="M18" s="127"/>
      <c r="N18" s="128"/>
      <c r="O18" s="129"/>
      <c r="P18" s="130"/>
      <c r="Q18" s="131"/>
      <c r="R18" s="132"/>
      <c r="S18" s="133"/>
      <c r="T18" s="134"/>
      <c r="U18" s="135"/>
    </row>
    <row r="19" spans="2:21" x14ac:dyDescent="0.2">
      <c r="B19" s="19"/>
      <c r="C19" s="28"/>
      <c r="D19" s="11"/>
      <c r="E19" s="12"/>
      <c r="F19" s="15"/>
      <c r="G19" s="15"/>
      <c r="H19" s="22"/>
      <c r="I19" s="20"/>
      <c r="J19" s="22"/>
      <c r="M19" s="108"/>
      <c r="N19" s="20"/>
      <c r="O19" s="125"/>
      <c r="P19" s="11"/>
      <c r="Q19" s="12"/>
      <c r="R19" s="15"/>
      <c r="S19" s="109"/>
      <c r="T19" s="32"/>
      <c r="U19" s="121"/>
    </row>
    <row r="20" spans="2:21" ht="28" customHeight="1" x14ac:dyDescent="0.2">
      <c r="B20" s="19"/>
      <c r="C20" s="28"/>
      <c r="D20" s="11"/>
      <c r="E20" s="12"/>
      <c r="F20" s="15"/>
      <c r="G20" s="15"/>
      <c r="H20" s="22"/>
      <c r="I20" s="31"/>
      <c r="J20" s="23"/>
      <c r="M20" s="108"/>
      <c r="N20" s="15"/>
      <c r="O20" s="126"/>
      <c r="P20" s="11"/>
      <c r="Q20" s="12"/>
      <c r="R20" s="15"/>
      <c r="S20" s="109"/>
      <c r="T20" s="32"/>
      <c r="U20" s="121"/>
    </row>
    <row r="21" spans="2:21" ht="6" customHeight="1" x14ac:dyDescent="0.2">
      <c r="B21" s="19"/>
      <c r="C21" s="28"/>
      <c r="D21" s="11"/>
      <c r="E21" s="12"/>
      <c r="F21" s="15"/>
      <c r="G21" s="15"/>
      <c r="H21" s="22"/>
      <c r="I21" s="31"/>
      <c r="J21" s="23"/>
      <c r="M21" s="110"/>
      <c r="N21" s="15"/>
      <c r="O21" s="126"/>
      <c r="P21" s="11"/>
      <c r="Q21" s="12"/>
      <c r="R21" s="15"/>
      <c r="S21" s="109"/>
      <c r="T21" s="32"/>
      <c r="U21" s="121"/>
    </row>
    <row r="22" spans="2:21" ht="6" customHeight="1" x14ac:dyDescent="0.2">
      <c r="B22" s="19"/>
      <c r="C22" s="28"/>
      <c r="D22" s="11"/>
      <c r="E22" s="12"/>
      <c r="F22" s="15"/>
      <c r="G22" s="15"/>
      <c r="H22" s="22"/>
      <c r="I22" s="20"/>
      <c r="J22" s="22"/>
      <c r="M22" s="110"/>
      <c r="N22" s="20"/>
      <c r="O22" s="125"/>
      <c r="P22" s="11"/>
      <c r="Q22" s="12"/>
      <c r="R22" s="15"/>
      <c r="S22" s="109"/>
      <c r="T22" s="18"/>
      <c r="U22" s="121"/>
    </row>
    <row r="23" spans="2:21" ht="6" customHeight="1" x14ac:dyDescent="0.2">
      <c r="B23" s="32"/>
      <c r="C23" s="19"/>
      <c r="D23" s="15"/>
      <c r="E23" s="12"/>
      <c r="F23" s="15"/>
      <c r="G23" s="15"/>
      <c r="H23" s="22"/>
      <c r="I23" s="20"/>
      <c r="J23" s="22"/>
      <c r="M23" s="108"/>
      <c r="N23" s="20"/>
      <c r="O23" s="125"/>
      <c r="P23" s="15"/>
      <c r="Q23" s="12"/>
      <c r="R23" s="15"/>
      <c r="S23" s="109"/>
      <c r="T23" s="19"/>
      <c r="U23" s="121"/>
    </row>
    <row r="24" spans="2:21" ht="6" customHeight="1" x14ac:dyDescent="0.2">
      <c r="B24" s="32"/>
      <c r="C24" s="28"/>
      <c r="D24" s="15"/>
      <c r="E24" s="12"/>
      <c r="F24" s="15"/>
      <c r="G24" s="15"/>
      <c r="H24" s="22"/>
      <c r="I24" s="20"/>
      <c r="J24" s="22"/>
      <c r="M24" s="108"/>
      <c r="N24" s="31"/>
      <c r="O24" s="126"/>
      <c r="P24" s="11"/>
      <c r="Q24" s="12"/>
      <c r="R24" s="15"/>
      <c r="S24" s="109"/>
      <c r="T24" s="29"/>
      <c r="U24" s="121"/>
    </row>
    <row r="25" spans="2:21" ht="6" customHeight="1" x14ac:dyDescent="0.2">
      <c r="B25" s="32"/>
      <c r="C25" s="28"/>
      <c r="D25" s="15"/>
      <c r="E25" s="12"/>
      <c r="F25" s="15"/>
      <c r="G25" s="15"/>
      <c r="H25" s="22"/>
      <c r="I25" s="20"/>
      <c r="J25" s="23"/>
      <c r="M25" s="108"/>
      <c r="N25" s="20"/>
      <c r="O25" s="125"/>
      <c r="P25" s="11"/>
      <c r="Q25" s="12"/>
      <c r="R25" s="15"/>
      <c r="S25" s="109"/>
      <c r="T25" s="29"/>
      <c r="U25" s="121"/>
    </row>
    <row r="26" spans="2:21" ht="6" customHeight="1" x14ac:dyDescent="0.2">
      <c r="B26" s="32"/>
      <c r="C26" s="19"/>
      <c r="D26" s="11"/>
      <c r="E26" s="12"/>
      <c r="F26" s="15"/>
      <c r="G26" s="15"/>
      <c r="H26" s="22"/>
      <c r="I26" s="20"/>
      <c r="J26" s="23"/>
      <c r="M26" s="108"/>
      <c r="N26" s="31"/>
      <c r="O26" s="126"/>
      <c r="P26" s="11"/>
      <c r="Q26" s="12"/>
      <c r="R26" s="15"/>
      <c r="S26" s="109"/>
      <c r="T26" s="18"/>
      <c r="U26" s="121"/>
    </row>
    <row r="27" spans="2:21" ht="6" customHeight="1" x14ac:dyDescent="0.2">
      <c r="B27" s="32"/>
      <c r="C27" s="19"/>
      <c r="D27" s="15"/>
      <c r="E27" s="12"/>
      <c r="F27" s="15"/>
      <c r="G27" s="15"/>
      <c r="H27" s="22"/>
      <c r="I27" s="20"/>
      <c r="J27" s="23"/>
      <c r="M27" s="108"/>
      <c r="N27" s="20"/>
      <c r="O27" s="125"/>
      <c r="P27" s="11"/>
      <c r="Q27" s="12"/>
      <c r="R27" s="15"/>
      <c r="S27" s="109"/>
      <c r="T27" s="32"/>
      <c r="U27" s="121"/>
    </row>
    <row r="28" spans="2:21" ht="6" customHeight="1" x14ac:dyDescent="0.2">
      <c r="B28" s="32"/>
      <c r="C28" s="28"/>
      <c r="D28" s="15"/>
      <c r="E28" s="12"/>
      <c r="F28" s="15"/>
      <c r="G28" s="15"/>
      <c r="H28" s="22"/>
      <c r="I28" s="20"/>
      <c r="J28" s="23"/>
      <c r="M28" s="108"/>
      <c r="N28" s="31"/>
      <c r="O28" s="126"/>
      <c r="P28" s="11"/>
      <c r="Q28" s="12"/>
      <c r="R28" s="15"/>
      <c r="S28" s="109"/>
      <c r="T28" s="32"/>
      <c r="U28" s="121"/>
    </row>
    <row r="29" spans="2:21" ht="6" customHeight="1" x14ac:dyDescent="0.2">
      <c r="B29" s="32"/>
      <c r="C29" s="28"/>
      <c r="D29" s="15"/>
      <c r="E29" s="12"/>
      <c r="F29" s="15"/>
      <c r="G29" s="15"/>
      <c r="H29" s="22"/>
      <c r="I29" s="20"/>
      <c r="J29" s="23"/>
      <c r="M29" s="108"/>
      <c r="N29" s="20"/>
      <c r="O29" s="125"/>
      <c r="P29" s="11"/>
      <c r="Q29" s="12"/>
      <c r="R29" s="15"/>
      <c r="S29" s="109"/>
      <c r="T29" s="32"/>
      <c r="U29" s="121"/>
    </row>
    <row r="30" spans="2:21" ht="6" customHeight="1" x14ac:dyDescent="0.2">
      <c r="B30" s="32"/>
      <c r="C30" s="28"/>
      <c r="D30" s="15"/>
      <c r="E30" s="12"/>
      <c r="F30" s="15"/>
      <c r="G30" s="15"/>
      <c r="H30" s="22"/>
      <c r="I30" s="20"/>
      <c r="J30" s="23"/>
      <c r="M30" s="108"/>
      <c r="N30" s="20"/>
      <c r="O30" s="126"/>
      <c r="P30" s="11"/>
      <c r="Q30" s="12"/>
      <c r="R30" s="15"/>
      <c r="S30" s="109"/>
      <c r="T30" s="32"/>
      <c r="U30" s="122"/>
    </row>
    <row r="31" spans="2:21" ht="6" customHeight="1" x14ac:dyDescent="0.2">
      <c r="B31" s="32"/>
      <c r="C31" s="28"/>
      <c r="D31" s="11"/>
      <c r="E31" s="12"/>
      <c r="F31" s="15"/>
      <c r="G31" s="15"/>
      <c r="H31" s="22"/>
      <c r="I31" s="20"/>
      <c r="J31" s="23"/>
      <c r="M31" s="110"/>
      <c r="N31" s="20"/>
      <c r="O31" s="126"/>
      <c r="P31" s="11"/>
      <c r="Q31" s="12"/>
      <c r="R31" s="15"/>
      <c r="S31" s="109"/>
      <c r="T31" s="32"/>
      <c r="U31" s="122"/>
    </row>
    <row r="32" spans="2:21" ht="6" customHeight="1" x14ac:dyDescent="0.2">
      <c r="B32" s="32"/>
      <c r="C32" s="28"/>
      <c r="D32" s="11"/>
      <c r="E32" s="12"/>
      <c r="F32" s="15"/>
      <c r="G32" s="15"/>
      <c r="H32" s="22"/>
      <c r="I32" s="20"/>
      <c r="J32" s="23"/>
      <c r="M32" s="108"/>
      <c r="N32" s="20"/>
      <c r="O32" s="125"/>
      <c r="P32" s="11"/>
      <c r="Q32" s="12"/>
      <c r="R32" s="15"/>
      <c r="S32" s="109"/>
      <c r="T32" s="19"/>
      <c r="U32" s="121"/>
    </row>
    <row r="33" spans="2:21" ht="6" customHeight="1" x14ac:dyDescent="0.2">
      <c r="B33" s="32"/>
      <c r="C33" s="19"/>
      <c r="D33" s="11"/>
      <c r="E33" s="12"/>
      <c r="F33" s="15"/>
      <c r="G33" s="15"/>
      <c r="H33" s="22"/>
      <c r="I33" s="20"/>
      <c r="J33" s="23"/>
      <c r="M33" s="108"/>
      <c r="N33" s="31"/>
      <c r="O33" s="126"/>
      <c r="P33" s="11"/>
      <c r="Q33" s="12"/>
      <c r="R33" s="15"/>
      <c r="S33" s="109"/>
      <c r="T33" s="32"/>
      <c r="U33" s="121"/>
    </row>
    <row r="34" spans="2:21" ht="6" customHeight="1" x14ac:dyDescent="0.2">
      <c r="B34" s="32"/>
      <c r="C34" s="28"/>
      <c r="D34" s="11"/>
      <c r="E34" s="12"/>
      <c r="F34" s="15"/>
      <c r="G34" s="15"/>
      <c r="H34" s="22"/>
      <c r="I34" s="20"/>
      <c r="J34" s="23"/>
      <c r="M34" s="108"/>
      <c r="N34" s="20"/>
      <c r="O34" s="125"/>
      <c r="P34" s="11"/>
      <c r="Q34" s="12"/>
      <c r="R34" s="15"/>
      <c r="S34" s="109"/>
      <c r="T34" s="19"/>
      <c r="U34" s="121"/>
    </row>
    <row r="35" spans="2:21" ht="6" customHeight="1" x14ac:dyDescent="0.2">
      <c r="B35" s="32"/>
      <c r="C35" s="28"/>
      <c r="D35" s="11"/>
      <c r="E35" s="12"/>
      <c r="F35" s="15"/>
      <c r="G35" s="15"/>
      <c r="H35" s="22"/>
      <c r="I35" s="20"/>
      <c r="J35" s="23"/>
      <c r="M35" s="108"/>
      <c r="N35" s="31"/>
      <c r="O35" s="126"/>
      <c r="P35" s="11"/>
      <c r="Q35" s="12"/>
      <c r="R35" s="15"/>
      <c r="S35" s="109"/>
      <c r="T35" s="19"/>
      <c r="U35" s="121"/>
    </row>
    <row r="36" spans="2:21" ht="6" customHeight="1" x14ac:dyDescent="0.2">
      <c r="B36" s="18"/>
      <c r="C36" s="28"/>
      <c r="D36" s="15"/>
      <c r="E36" s="12"/>
      <c r="F36" s="15"/>
      <c r="G36" s="15"/>
      <c r="H36" s="22"/>
      <c r="I36" s="20"/>
      <c r="J36" s="23"/>
      <c r="M36" s="108"/>
      <c r="N36" s="31"/>
      <c r="O36" s="126"/>
      <c r="P36" s="11"/>
      <c r="Q36" s="12"/>
      <c r="R36" s="15"/>
      <c r="S36" s="109"/>
      <c r="T36" s="19"/>
      <c r="U36" s="121"/>
    </row>
    <row r="37" spans="2:21" ht="6" customHeight="1" x14ac:dyDescent="0.2">
      <c r="B37" s="19"/>
      <c r="C37" s="28"/>
      <c r="D37" s="15"/>
      <c r="E37" s="12"/>
      <c r="F37" s="15"/>
      <c r="G37" s="15"/>
      <c r="H37" s="22"/>
      <c r="I37" s="20"/>
      <c r="J37" s="23"/>
      <c r="M37" s="108"/>
      <c r="N37" s="20"/>
      <c r="O37" s="125"/>
      <c r="P37" s="11"/>
      <c r="Q37" s="12"/>
      <c r="R37" s="15"/>
      <c r="S37" s="109"/>
      <c r="T37" s="19"/>
      <c r="U37" s="121"/>
    </row>
    <row r="38" spans="2:21" ht="6" customHeight="1" x14ac:dyDescent="0.2">
      <c r="B38" s="32"/>
      <c r="C38" s="19"/>
      <c r="D38" s="15"/>
      <c r="E38" s="12"/>
      <c r="F38" s="15"/>
      <c r="G38" s="15"/>
      <c r="H38" s="22"/>
      <c r="I38" s="20"/>
      <c r="J38" s="23"/>
      <c r="M38" s="108"/>
      <c r="N38" s="20"/>
      <c r="O38" s="125"/>
      <c r="P38" s="15"/>
      <c r="Q38" s="12"/>
      <c r="R38" s="15"/>
      <c r="S38" s="109"/>
      <c r="T38" s="32"/>
      <c r="U38" s="122"/>
    </row>
    <row r="39" spans="2:21" ht="6" customHeight="1" x14ac:dyDescent="0.2">
      <c r="B39" s="32"/>
      <c r="C39" s="28"/>
      <c r="D39" s="15"/>
      <c r="E39" s="12"/>
      <c r="F39" s="15"/>
      <c r="G39" s="15"/>
      <c r="H39" s="22"/>
      <c r="I39" s="20"/>
      <c r="J39" s="23"/>
      <c r="M39" s="108"/>
      <c r="N39" s="20"/>
      <c r="O39" s="125"/>
      <c r="P39" s="15"/>
      <c r="Q39" s="12"/>
      <c r="R39" s="15"/>
      <c r="S39" s="109"/>
      <c r="T39" s="32"/>
      <c r="U39" s="121"/>
    </row>
    <row r="40" spans="2:21" ht="6" customHeight="1" x14ac:dyDescent="0.2">
      <c r="B40" s="32"/>
      <c r="C40" s="28"/>
      <c r="D40" s="15"/>
      <c r="E40" s="12"/>
      <c r="F40" s="15"/>
      <c r="G40" s="15"/>
      <c r="H40" s="22"/>
      <c r="I40" s="20"/>
      <c r="J40" s="23"/>
      <c r="M40" s="108"/>
      <c r="N40" s="20"/>
      <c r="O40" s="126"/>
      <c r="P40" s="15"/>
      <c r="Q40" s="12"/>
      <c r="R40" s="15"/>
      <c r="S40" s="109"/>
      <c r="T40" s="32"/>
      <c r="U40" s="121"/>
    </row>
    <row r="41" spans="2:21" ht="6" customHeight="1" x14ac:dyDescent="0.2">
      <c r="B41" s="18"/>
      <c r="C41" s="28"/>
      <c r="D41" s="15"/>
      <c r="E41" s="12"/>
      <c r="F41" s="15"/>
      <c r="G41" s="15"/>
      <c r="H41" s="22"/>
      <c r="I41" s="20"/>
      <c r="J41" s="23"/>
      <c r="M41" s="108"/>
      <c r="N41" s="20"/>
      <c r="O41" s="126"/>
      <c r="P41" s="11"/>
      <c r="Q41" s="12"/>
      <c r="R41" s="15"/>
      <c r="S41" s="109"/>
      <c r="T41" s="32"/>
      <c r="U41" s="122"/>
    </row>
    <row r="42" spans="2:21" ht="6" customHeight="1" x14ac:dyDescent="0.2">
      <c r="B42" s="18"/>
      <c r="C42" s="28"/>
      <c r="D42" s="15"/>
      <c r="E42" s="12"/>
      <c r="F42" s="15"/>
      <c r="G42" s="15"/>
      <c r="H42" s="22"/>
      <c r="I42" s="31"/>
      <c r="J42" s="23"/>
      <c r="M42" s="108"/>
      <c r="N42" s="20"/>
      <c r="O42" s="126"/>
      <c r="P42" s="15"/>
      <c r="Q42" s="12"/>
      <c r="R42" s="15"/>
      <c r="S42" s="109"/>
      <c r="T42" s="32"/>
      <c r="U42" s="122"/>
    </row>
    <row r="43" spans="2:21" ht="6" customHeight="1" x14ac:dyDescent="0.2">
      <c r="B43" s="18"/>
      <c r="C43" s="28"/>
      <c r="D43" s="15"/>
      <c r="E43" s="12"/>
      <c r="F43" s="15"/>
      <c r="G43" s="15"/>
      <c r="H43" s="22"/>
      <c r="I43" s="20"/>
      <c r="J43" s="23"/>
      <c r="M43" s="108"/>
      <c r="N43" s="20"/>
      <c r="O43" s="126"/>
      <c r="P43" s="15"/>
      <c r="Q43" s="12"/>
      <c r="R43" s="15"/>
      <c r="S43" s="109"/>
      <c r="T43" s="32"/>
      <c r="U43" s="121"/>
    </row>
    <row r="44" spans="2:21" ht="6" customHeight="1" x14ac:dyDescent="0.2">
      <c r="B44" s="18"/>
      <c r="C44" s="28"/>
      <c r="D44" s="11"/>
      <c r="E44" s="12"/>
      <c r="F44" s="15"/>
      <c r="G44" s="15"/>
      <c r="H44" s="22"/>
      <c r="I44" s="20"/>
      <c r="J44" s="23"/>
      <c r="M44" s="108"/>
      <c r="N44" s="20"/>
      <c r="O44" s="126"/>
      <c r="P44" s="15"/>
      <c r="Q44" s="12"/>
      <c r="R44" s="15"/>
      <c r="S44" s="109"/>
      <c r="T44" s="32"/>
      <c r="U44" s="121"/>
    </row>
    <row r="45" spans="2:21" ht="6" customHeight="1" x14ac:dyDescent="0.2">
      <c r="B45" s="32"/>
      <c r="C45" s="28"/>
      <c r="D45" s="11"/>
      <c r="E45" s="12"/>
      <c r="F45" s="15"/>
      <c r="G45" s="15"/>
      <c r="H45" s="22"/>
      <c r="I45" s="20"/>
      <c r="J45" s="23"/>
      <c r="M45" s="108"/>
      <c r="N45" s="20"/>
      <c r="O45" s="126"/>
      <c r="P45" s="15"/>
      <c r="Q45" s="12"/>
      <c r="R45" s="15"/>
      <c r="S45" s="109"/>
      <c r="T45" s="32"/>
      <c r="U45" s="121"/>
    </row>
    <row r="46" spans="2:21" ht="6" customHeight="1" x14ac:dyDescent="0.2">
      <c r="B46" s="18"/>
      <c r="C46" s="28"/>
      <c r="D46" s="11"/>
      <c r="E46" s="12"/>
      <c r="F46" s="15"/>
      <c r="G46" s="15"/>
      <c r="H46" s="22"/>
      <c r="I46" s="20"/>
      <c r="J46" s="23"/>
      <c r="M46" s="108"/>
      <c r="N46" s="20"/>
      <c r="O46" s="126"/>
      <c r="P46" s="11"/>
      <c r="Q46" s="12"/>
      <c r="R46" s="15"/>
      <c r="S46" s="109"/>
      <c r="T46" s="32"/>
      <c r="U46" s="121"/>
    </row>
    <row r="47" spans="2:21" ht="6" customHeight="1" x14ac:dyDescent="0.2">
      <c r="B47" s="18"/>
      <c r="C47" s="28"/>
      <c r="D47" s="11"/>
      <c r="E47" s="12"/>
      <c r="F47" s="15"/>
      <c r="G47" s="15"/>
      <c r="H47" s="22"/>
      <c r="I47" s="20"/>
      <c r="J47" s="23"/>
      <c r="M47" s="108"/>
      <c r="N47" s="20"/>
      <c r="O47" s="126"/>
      <c r="P47" s="11"/>
      <c r="Q47" s="12"/>
      <c r="R47" s="15"/>
      <c r="S47" s="109"/>
      <c r="T47" s="32"/>
      <c r="U47" s="121"/>
    </row>
    <row r="48" spans="2:21" ht="6" customHeight="1" x14ac:dyDescent="0.2">
      <c r="B48" s="18"/>
      <c r="C48" s="28"/>
      <c r="D48" s="11"/>
      <c r="E48" s="12"/>
      <c r="F48" s="15"/>
      <c r="G48" s="15"/>
      <c r="H48" s="22"/>
      <c r="I48" s="20"/>
      <c r="J48" s="23"/>
      <c r="M48" s="108"/>
      <c r="N48" s="20"/>
      <c r="O48" s="126"/>
      <c r="P48" s="11"/>
      <c r="Q48" s="12"/>
      <c r="R48" s="15"/>
      <c r="S48" s="109"/>
      <c r="T48" s="32"/>
      <c r="U48" s="122"/>
    </row>
    <row r="49" spans="2:21" ht="6" customHeight="1" x14ac:dyDescent="0.2">
      <c r="B49" s="32"/>
      <c r="C49" s="28"/>
      <c r="D49" s="11"/>
      <c r="E49" s="12"/>
      <c r="F49" s="15"/>
      <c r="G49" s="15"/>
      <c r="H49" s="22"/>
      <c r="I49" s="20"/>
      <c r="J49" s="23"/>
      <c r="M49" s="108"/>
      <c r="N49" s="20"/>
      <c r="O49" s="126"/>
      <c r="P49" s="11"/>
      <c r="Q49" s="12"/>
      <c r="R49" s="15"/>
      <c r="S49" s="109"/>
      <c r="T49" s="32"/>
      <c r="U49" s="121"/>
    </row>
    <row r="50" spans="2:21" ht="6" customHeight="1" x14ac:dyDescent="0.2">
      <c r="B50" s="33"/>
      <c r="C50" s="28"/>
      <c r="D50" s="15"/>
      <c r="E50" s="12"/>
      <c r="F50" s="15"/>
      <c r="G50" s="15"/>
      <c r="H50" s="22"/>
      <c r="I50" s="20"/>
      <c r="J50" s="23"/>
      <c r="M50" s="108"/>
      <c r="N50" s="20"/>
      <c r="O50" s="126"/>
      <c r="P50" s="11"/>
      <c r="Q50" s="12"/>
      <c r="R50" s="15"/>
      <c r="S50" s="109"/>
      <c r="T50" s="32"/>
      <c r="U50" s="121"/>
    </row>
    <row r="51" spans="2:21" ht="6" customHeight="1" x14ac:dyDescent="0.2">
      <c r="B51" s="18"/>
      <c r="C51" s="28"/>
      <c r="D51" s="15"/>
      <c r="E51" s="12"/>
      <c r="F51" s="15"/>
      <c r="G51" s="15"/>
      <c r="H51" s="22"/>
      <c r="I51" s="31"/>
      <c r="J51" s="23"/>
      <c r="M51" s="108"/>
      <c r="N51" s="20"/>
      <c r="O51" s="126"/>
      <c r="P51" s="15"/>
      <c r="Q51" s="12"/>
      <c r="R51" s="15"/>
      <c r="S51" s="109"/>
      <c r="T51" s="18"/>
      <c r="U51" s="121"/>
    </row>
    <row r="52" spans="2:21" ht="6" customHeight="1" x14ac:dyDescent="0.2">
      <c r="B52" s="32"/>
      <c r="C52" s="28"/>
      <c r="D52" s="11"/>
      <c r="E52" s="12"/>
      <c r="F52" s="15"/>
      <c r="G52" s="15"/>
      <c r="H52" s="22"/>
      <c r="I52" s="20"/>
      <c r="J52" s="23"/>
      <c r="M52" s="108"/>
      <c r="N52" s="20"/>
      <c r="O52" s="126"/>
      <c r="P52" s="15"/>
      <c r="Q52" s="12"/>
      <c r="R52" s="15"/>
      <c r="S52" s="109"/>
      <c r="T52" s="19"/>
      <c r="U52" s="121"/>
    </row>
    <row r="53" spans="2:21" ht="6" customHeight="1" x14ac:dyDescent="0.2">
      <c r="B53" s="18"/>
      <c r="C53" s="28"/>
      <c r="D53" s="11"/>
      <c r="E53" s="12"/>
      <c r="F53" s="15"/>
      <c r="G53" s="15"/>
      <c r="H53" s="22"/>
      <c r="I53" s="20"/>
      <c r="J53" s="23"/>
      <c r="M53" s="108"/>
      <c r="N53" s="20"/>
      <c r="O53" s="126"/>
      <c r="P53" s="15"/>
      <c r="Q53" s="12"/>
      <c r="R53" s="15"/>
      <c r="S53" s="109"/>
      <c r="T53" s="32"/>
      <c r="U53" s="122"/>
    </row>
    <row r="54" spans="2:21" ht="6" customHeight="1" x14ac:dyDescent="0.2">
      <c r="B54" s="18"/>
      <c r="C54" s="28"/>
      <c r="D54" s="15"/>
      <c r="E54" s="12"/>
      <c r="F54" s="15"/>
      <c r="G54" s="15"/>
      <c r="H54" s="22"/>
      <c r="I54" s="20"/>
      <c r="J54" s="23"/>
      <c r="M54" s="108"/>
      <c r="N54" s="20"/>
      <c r="O54" s="126"/>
      <c r="P54" s="15"/>
      <c r="Q54" s="12"/>
      <c r="R54" s="15"/>
      <c r="S54" s="109"/>
      <c r="T54" s="32"/>
      <c r="U54" s="121"/>
    </row>
    <row r="55" spans="2:21" ht="6" customHeight="1" x14ac:dyDescent="0.2">
      <c r="B55" s="18"/>
      <c r="C55" s="28"/>
      <c r="D55" s="15"/>
      <c r="E55" s="12"/>
      <c r="F55" s="15"/>
      <c r="G55" s="15"/>
      <c r="H55" s="22"/>
      <c r="I55" s="20"/>
      <c r="J55" s="22"/>
      <c r="M55" s="108"/>
      <c r="N55" s="20"/>
      <c r="O55" s="126"/>
      <c r="P55" s="15"/>
      <c r="Q55" s="12"/>
      <c r="R55" s="15"/>
      <c r="S55" s="109"/>
      <c r="T55" s="32"/>
      <c r="U55" s="121"/>
    </row>
    <row r="56" spans="2:21" ht="6" customHeight="1" x14ac:dyDescent="0.2">
      <c r="B56" s="32"/>
      <c r="C56" s="28"/>
      <c r="D56" s="15"/>
      <c r="E56" s="12"/>
      <c r="F56" s="15"/>
      <c r="G56" s="15"/>
      <c r="H56" s="22"/>
      <c r="I56" s="31"/>
      <c r="J56" s="23"/>
      <c r="M56" s="108"/>
      <c r="N56" s="20"/>
      <c r="O56" s="126"/>
      <c r="P56" s="15"/>
      <c r="Q56" s="12"/>
      <c r="R56" s="15"/>
      <c r="S56" s="109"/>
      <c r="T56" s="18"/>
      <c r="U56" s="121"/>
    </row>
    <row r="57" spans="2:21" ht="6" customHeight="1" x14ac:dyDescent="0.2">
      <c r="B57" s="32"/>
      <c r="C57" s="28"/>
      <c r="D57" s="15"/>
      <c r="E57" s="12"/>
      <c r="F57" s="13"/>
      <c r="G57" s="15"/>
      <c r="H57" s="22"/>
      <c r="I57" s="31"/>
      <c r="J57" s="23"/>
      <c r="M57" s="108"/>
      <c r="N57" s="31"/>
      <c r="O57" s="126"/>
      <c r="P57" s="15"/>
      <c r="Q57" s="12"/>
      <c r="R57" s="15"/>
      <c r="S57" s="109"/>
      <c r="T57" s="18"/>
      <c r="U57" s="121"/>
    </row>
    <row r="58" spans="2:21" ht="6" customHeight="1" x14ac:dyDescent="0.2">
      <c r="B58" s="32"/>
      <c r="C58" s="28"/>
      <c r="D58" s="15"/>
      <c r="E58" s="12"/>
      <c r="F58" s="15"/>
      <c r="G58" s="15"/>
      <c r="H58" s="22"/>
      <c r="I58" s="20"/>
      <c r="J58" s="23"/>
      <c r="M58" s="108"/>
      <c r="N58" s="20"/>
      <c r="O58" s="126"/>
      <c r="P58" s="15"/>
      <c r="Q58" s="12"/>
      <c r="R58" s="15"/>
      <c r="S58" s="109"/>
      <c r="T58" s="18"/>
      <c r="U58" s="121"/>
    </row>
    <row r="59" spans="2:21" ht="6" customHeight="1" x14ac:dyDescent="0.2">
      <c r="B59" s="32"/>
      <c r="C59" s="28"/>
      <c r="D59" s="15"/>
      <c r="E59" s="12"/>
      <c r="F59" s="13"/>
      <c r="G59" s="15"/>
      <c r="H59" s="22"/>
      <c r="I59" s="20"/>
      <c r="J59" s="23"/>
      <c r="M59" s="108"/>
      <c r="N59" s="20"/>
      <c r="O59" s="126"/>
      <c r="P59" s="11"/>
      <c r="Q59" s="12"/>
      <c r="R59" s="15"/>
      <c r="S59" s="109"/>
      <c r="T59" s="18"/>
      <c r="U59" s="121"/>
    </row>
    <row r="60" spans="2:21" ht="6" customHeight="1" x14ac:dyDescent="0.2">
      <c r="B60" s="32"/>
      <c r="C60" s="28"/>
      <c r="D60" s="15"/>
      <c r="E60" s="12"/>
      <c r="F60" s="13"/>
      <c r="G60" s="15"/>
      <c r="H60" s="22"/>
      <c r="I60" s="20"/>
      <c r="J60" s="23"/>
      <c r="M60" s="108"/>
      <c r="N60" s="20"/>
      <c r="O60" s="126"/>
      <c r="P60" s="11"/>
      <c r="Q60" s="12"/>
      <c r="R60" s="15"/>
      <c r="S60" s="109"/>
      <c r="T60" s="32"/>
      <c r="U60" s="121"/>
    </row>
    <row r="61" spans="2:21" ht="6" customHeight="1" x14ac:dyDescent="0.2">
      <c r="B61" s="32"/>
      <c r="C61" s="19"/>
      <c r="D61" s="15"/>
      <c r="E61" s="12"/>
      <c r="F61" s="13"/>
      <c r="G61" s="15"/>
      <c r="H61" s="22"/>
      <c r="I61" s="20"/>
      <c r="J61" s="22"/>
      <c r="M61" s="108"/>
      <c r="N61" s="20"/>
      <c r="O61" s="126"/>
      <c r="P61" s="11"/>
      <c r="Q61" s="12"/>
      <c r="R61" s="15"/>
      <c r="S61" s="109"/>
      <c r="T61" s="18"/>
      <c r="U61" s="121"/>
    </row>
    <row r="62" spans="2:21" ht="6" customHeight="1" x14ac:dyDescent="0.2">
      <c r="B62" s="21">
        <v>38</v>
      </c>
      <c r="C62" s="19">
        <v>51</v>
      </c>
      <c r="D62" s="15"/>
      <c r="E62" s="36"/>
      <c r="F62" s="13"/>
      <c r="G62" s="15"/>
      <c r="H62" s="22"/>
      <c r="I62" s="20"/>
      <c r="J62" s="22"/>
      <c r="M62" s="108"/>
      <c r="N62" s="20"/>
      <c r="O62" s="126"/>
      <c r="P62" s="11"/>
      <c r="Q62" s="12"/>
      <c r="R62" s="15"/>
      <c r="S62" s="109"/>
      <c r="T62" s="18"/>
      <c r="U62" s="121"/>
    </row>
    <row r="63" spans="2:21" ht="6" customHeight="1" x14ac:dyDescent="0.2">
      <c r="B63" s="21">
        <v>59</v>
      </c>
      <c r="C63" s="19">
        <v>59</v>
      </c>
      <c r="D63" s="15"/>
      <c r="E63" s="36"/>
      <c r="F63" s="13"/>
      <c r="G63" s="15"/>
      <c r="H63" s="22"/>
      <c r="I63" s="20"/>
      <c r="J63" s="23"/>
      <c r="M63" s="108"/>
      <c r="N63" s="20"/>
      <c r="O63" s="126"/>
      <c r="P63" s="11"/>
      <c r="Q63" s="12"/>
      <c r="R63" s="15"/>
      <c r="S63" s="109"/>
      <c r="T63" s="18"/>
      <c r="U63" s="121"/>
    </row>
    <row r="64" spans="2:21" ht="6" customHeight="1" x14ac:dyDescent="0.2">
      <c r="B64" s="38">
        <f>B62/B63</f>
        <v>0.64406779661016944</v>
      </c>
      <c r="C64" s="38">
        <f>C62/C63</f>
        <v>0.86440677966101698</v>
      </c>
      <c r="D64" s="15"/>
      <c r="E64" s="36"/>
      <c r="F64" s="13"/>
      <c r="G64" s="15"/>
      <c r="H64" s="22"/>
      <c r="I64" s="20"/>
      <c r="J64" s="23"/>
      <c r="M64" s="108"/>
      <c r="N64" s="20"/>
      <c r="O64" s="126"/>
      <c r="P64" s="11"/>
      <c r="Q64" s="12"/>
      <c r="R64" s="15"/>
      <c r="S64" s="109"/>
      <c r="T64" s="32"/>
      <c r="U64" s="121"/>
    </row>
    <row r="65" spans="2:21" ht="6" customHeight="1" x14ac:dyDescent="0.2">
      <c r="D65" s="15"/>
      <c r="E65" s="12"/>
      <c r="F65" s="13"/>
      <c r="G65" s="15"/>
      <c r="H65" s="22"/>
      <c r="I65" s="20"/>
      <c r="J65" s="22"/>
      <c r="M65" s="108"/>
      <c r="N65" s="20"/>
      <c r="O65" s="126"/>
      <c r="P65" s="15"/>
      <c r="Q65" s="12"/>
      <c r="R65" s="15"/>
      <c r="S65" s="109"/>
      <c r="T65" s="33"/>
      <c r="U65" s="121"/>
    </row>
    <row r="66" spans="2:21" ht="6" customHeight="1" x14ac:dyDescent="0.2">
      <c r="B66" s="18" t="s">
        <v>53</v>
      </c>
      <c r="C66" s="18" t="s">
        <v>54</v>
      </c>
      <c r="D66" s="11"/>
      <c r="E66" s="12"/>
      <c r="F66" s="36"/>
      <c r="G66" s="15"/>
      <c r="H66" s="22"/>
      <c r="I66" s="20"/>
      <c r="J66" s="23"/>
      <c r="M66" s="108"/>
      <c r="N66" s="31"/>
      <c r="O66" s="126"/>
      <c r="P66" s="15"/>
      <c r="Q66" s="12"/>
      <c r="R66" s="15"/>
      <c r="S66" s="109"/>
      <c r="T66" s="18"/>
      <c r="U66" s="121"/>
    </row>
    <row r="67" spans="2:21" ht="6" customHeight="1" x14ac:dyDescent="0.2">
      <c r="B67" s="21"/>
      <c r="C67" s="30"/>
      <c r="D67" s="15"/>
      <c r="E67" s="36"/>
      <c r="F67" s="13"/>
      <c r="G67" s="15"/>
      <c r="H67" s="22"/>
      <c r="I67" s="20"/>
      <c r="J67" s="23"/>
      <c r="M67" s="108"/>
      <c r="N67" s="20"/>
      <c r="O67" s="126"/>
      <c r="P67" s="11"/>
      <c r="Q67" s="12"/>
      <c r="R67" s="15"/>
      <c r="S67" s="109"/>
      <c r="T67" s="32"/>
      <c r="U67" s="121"/>
    </row>
    <row r="68" spans="2:21" ht="6" customHeight="1" x14ac:dyDescent="0.2">
      <c r="B68" s="21"/>
      <c r="C68" s="30"/>
      <c r="D68" s="15"/>
      <c r="E68" s="12"/>
      <c r="F68" s="13"/>
      <c r="G68" s="15"/>
      <c r="H68" s="22"/>
      <c r="I68" s="20"/>
      <c r="J68" s="23"/>
      <c r="M68" s="108"/>
      <c r="N68" s="20"/>
      <c r="O68" s="126"/>
      <c r="P68" s="11"/>
      <c r="Q68" s="12"/>
      <c r="R68" s="15"/>
      <c r="S68" s="109"/>
      <c r="T68" s="18"/>
      <c r="U68" s="121"/>
    </row>
    <row r="69" spans="2:21" ht="6" customHeight="1" x14ac:dyDescent="0.2">
      <c r="B69" s="21"/>
      <c r="C69" s="30"/>
      <c r="D69" s="15"/>
      <c r="E69" s="12"/>
      <c r="F69" s="13"/>
      <c r="G69" s="15"/>
      <c r="H69" s="22"/>
      <c r="I69" s="20"/>
      <c r="J69" s="23"/>
      <c r="M69" s="108"/>
      <c r="N69" s="20"/>
      <c r="O69" s="126"/>
      <c r="P69" s="15"/>
      <c r="Q69" s="12"/>
      <c r="R69" s="15"/>
      <c r="S69" s="109"/>
      <c r="T69" s="18"/>
      <c r="U69" s="121"/>
    </row>
    <row r="70" spans="2:21" ht="6" customHeight="1" x14ac:dyDescent="0.2">
      <c r="B70" s="34"/>
      <c r="C70" s="19"/>
      <c r="D70" s="15"/>
      <c r="E70" s="36"/>
      <c r="F70" s="13"/>
      <c r="G70" s="15"/>
      <c r="H70" s="22"/>
      <c r="I70" s="20"/>
      <c r="J70" s="23"/>
      <c r="M70" s="108"/>
      <c r="N70" s="20"/>
      <c r="O70" s="125"/>
      <c r="P70" s="15"/>
      <c r="Q70" s="12"/>
      <c r="R70" s="15"/>
      <c r="S70" s="109"/>
      <c r="T70" s="18"/>
      <c r="U70" s="121"/>
    </row>
    <row r="71" spans="2:21" ht="6" customHeight="1" x14ac:dyDescent="0.2">
      <c r="B71" s="34"/>
      <c r="C71" s="19"/>
      <c r="D71" s="15"/>
      <c r="E71" s="12"/>
      <c r="F71" s="13"/>
      <c r="G71" s="15"/>
      <c r="H71" s="22"/>
      <c r="I71" s="20"/>
      <c r="J71" s="23"/>
      <c r="M71" s="108"/>
      <c r="N71" s="31"/>
      <c r="O71" s="126"/>
      <c r="P71" s="15"/>
      <c r="Q71" s="12"/>
      <c r="R71" s="15"/>
      <c r="S71" s="109"/>
      <c r="T71" s="32"/>
      <c r="U71" s="121"/>
    </row>
    <row r="72" spans="2:21" ht="6" customHeight="1" x14ac:dyDescent="0.2">
      <c r="B72" s="34"/>
      <c r="C72" s="19"/>
      <c r="D72" s="15"/>
      <c r="E72" s="12"/>
      <c r="F72" s="13"/>
      <c r="G72" s="15"/>
      <c r="H72" s="22"/>
      <c r="I72" s="31"/>
      <c r="J72" s="23"/>
      <c r="M72" s="108"/>
      <c r="N72" s="31"/>
      <c r="O72" s="126"/>
      <c r="P72" s="15"/>
      <c r="Q72" s="12"/>
      <c r="R72" s="13"/>
      <c r="S72" s="109"/>
      <c r="T72" s="32"/>
      <c r="U72" s="121"/>
    </row>
    <row r="73" spans="2:21" ht="6" customHeight="1" x14ac:dyDescent="0.2">
      <c r="B73" s="21"/>
      <c r="C73" s="30"/>
      <c r="D73" s="15"/>
      <c r="E73" s="12"/>
      <c r="F73" s="13"/>
      <c r="G73" s="15"/>
      <c r="H73" s="22"/>
      <c r="I73" s="20"/>
      <c r="J73" s="22"/>
      <c r="M73" s="108"/>
      <c r="N73" s="20"/>
      <c r="O73" s="126"/>
      <c r="P73" s="15"/>
      <c r="Q73" s="12"/>
      <c r="R73" s="15"/>
      <c r="S73" s="109"/>
      <c r="T73" s="32"/>
      <c r="U73" s="121"/>
    </row>
    <row r="74" spans="2:21" ht="6" customHeight="1" x14ac:dyDescent="0.2">
      <c r="B74" s="34"/>
      <c r="C74" s="21"/>
      <c r="D74" s="15"/>
      <c r="E74" s="12"/>
      <c r="F74" s="13"/>
      <c r="G74" s="15"/>
      <c r="H74" s="22"/>
      <c r="I74" s="20"/>
      <c r="J74" s="22"/>
      <c r="M74" s="108"/>
      <c r="N74" s="20"/>
      <c r="O74" s="126"/>
      <c r="P74" s="15"/>
      <c r="Q74" s="12"/>
      <c r="R74" s="13"/>
      <c r="S74" s="109"/>
      <c r="T74" s="32"/>
      <c r="U74" s="121"/>
    </row>
    <row r="75" spans="2:21" ht="6" customHeight="1" x14ac:dyDescent="0.2">
      <c r="B75" s="34"/>
      <c r="C75" s="30"/>
      <c r="D75" s="15"/>
      <c r="E75" s="12"/>
      <c r="F75" s="13"/>
      <c r="G75" s="15"/>
      <c r="H75" s="22"/>
      <c r="I75" s="31"/>
      <c r="J75" s="23"/>
      <c r="M75" s="108"/>
      <c r="N75" s="20"/>
      <c r="O75" s="126"/>
      <c r="P75" s="15"/>
      <c r="Q75" s="12"/>
      <c r="R75" s="13"/>
      <c r="S75" s="109"/>
      <c r="T75" s="32"/>
      <c r="U75" s="121"/>
    </row>
    <row r="76" spans="2:21" ht="6" customHeight="1" x14ac:dyDescent="0.2">
      <c r="B76" s="35"/>
      <c r="C76" s="30"/>
      <c r="D76" s="15"/>
      <c r="E76" s="36"/>
      <c r="F76" s="13"/>
      <c r="G76" s="15"/>
      <c r="H76" s="22"/>
      <c r="I76" s="20"/>
      <c r="J76" s="23"/>
      <c r="M76" s="108"/>
      <c r="N76" s="20"/>
      <c r="O76" s="125"/>
      <c r="P76" s="15"/>
      <c r="Q76" s="12"/>
      <c r="R76" s="13"/>
      <c r="S76" s="109"/>
      <c r="T76" s="32"/>
      <c r="U76" s="122"/>
    </row>
    <row r="77" spans="2:21" ht="6" customHeight="1" x14ac:dyDescent="0.2">
      <c r="B77" s="34"/>
      <c r="C77" s="21"/>
      <c r="D77" s="15"/>
      <c r="E77" s="36"/>
      <c r="F77" s="13"/>
      <c r="G77" s="15"/>
      <c r="H77" s="22"/>
      <c r="I77" s="20"/>
      <c r="J77" s="23"/>
      <c r="M77" s="108"/>
      <c r="N77" s="20"/>
      <c r="O77" s="125"/>
      <c r="P77" s="15"/>
      <c r="Q77" s="36"/>
      <c r="R77" s="13"/>
      <c r="S77" s="109"/>
      <c r="U77" s="123"/>
    </row>
    <row r="78" spans="2:21" ht="6" customHeight="1" x14ac:dyDescent="0.2">
      <c r="B78" s="35"/>
      <c r="C78" s="30"/>
      <c r="D78" s="15"/>
      <c r="E78" s="36"/>
      <c r="F78" s="13"/>
      <c r="G78" s="15"/>
      <c r="H78" s="22"/>
      <c r="I78" s="20"/>
      <c r="J78" s="23"/>
      <c r="M78" s="108"/>
      <c r="N78" s="20"/>
      <c r="O78" s="126"/>
      <c r="P78" s="15"/>
      <c r="Q78" s="36"/>
      <c r="R78" s="13"/>
      <c r="S78" s="109"/>
      <c r="U78" s="123"/>
    </row>
    <row r="79" spans="2:21" ht="6" customHeight="1" x14ac:dyDescent="0.2">
      <c r="B79" s="34"/>
      <c r="C79" s="21"/>
      <c r="D79" s="15"/>
      <c r="E79" s="36"/>
      <c r="F79" s="13"/>
      <c r="G79" s="15"/>
      <c r="H79" s="22"/>
      <c r="I79" s="20"/>
      <c r="J79" s="23"/>
      <c r="M79" s="108"/>
      <c r="N79" s="20"/>
      <c r="O79" s="126"/>
      <c r="P79" s="15"/>
      <c r="Q79" s="36"/>
      <c r="R79" s="13"/>
      <c r="S79" s="109"/>
      <c r="U79" s="123"/>
    </row>
    <row r="80" spans="2:21" ht="6" customHeight="1" x14ac:dyDescent="0.2">
      <c r="B80" s="34"/>
      <c r="C80" s="21"/>
      <c r="D80" s="15"/>
      <c r="E80" s="36"/>
      <c r="F80" s="13"/>
      <c r="G80" s="15"/>
      <c r="H80" s="22"/>
      <c r="I80" s="20"/>
      <c r="J80" s="22"/>
      <c r="M80" s="108"/>
      <c r="N80" s="20"/>
      <c r="O80" s="125"/>
      <c r="P80" s="15"/>
      <c r="Q80" s="12"/>
      <c r="R80" s="13"/>
      <c r="S80" s="109"/>
      <c r="U80" s="123"/>
    </row>
    <row r="81" spans="2:21" ht="6" customHeight="1" x14ac:dyDescent="0.2">
      <c r="B81" s="34"/>
      <c r="C81" s="21"/>
      <c r="D81" s="15"/>
      <c r="E81" s="36"/>
      <c r="F81" s="13"/>
      <c r="G81" s="15"/>
      <c r="H81" s="22"/>
      <c r="I81" s="20"/>
      <c r="J81" s="23"/>
      <c r="M81" s="108"/>
      <c r="N81" s="20"/>
      <c r="O81" s="126"/>
      <c r="P81" s="11"/>
      <c r="Q81" s="12"/>
      <c r="R81" s="36"/>
      <c r="S81" s="109"/>
      <c r="U81" s="123"/>
    </row>
    <row r="82" spans="2:21" ht="6" customHeight="1" x14ac:dyDescent="0.2">
      <c r="B82" s="34"/>
      <c r="C82" s="21"/>
      <c r="D82" s="15"/>
      <c r="E82" s="36"/>
      <c r="F82" s="13"/>
      <c r="G82" s="15"/>
      <c r="H82" s="22"/>
      <c r="I82" s="31"/>
      <c r="J82" s="23"/>
      <c r="M82" s="108"/>
      <c r="N82" s="20"/>
      <c r="O82" s="126"/>
      <c r="P82" s="15"/>
      <c r="Q82" s="36"/>
      <c r="R82" s="13"/>
      <c r="S82" s="109"/>
      <c r="U82" s="123"/>
    </row>
    <row r="83" spans="2:21" ht="6" customHeight="1" x14ac:dyDescent="0.2">
      <c r="B83" s="34"/>
      <c r="C83" s="21"/>
      <c r="D83" s="15"/>
      <c r="E83" s="36"/>
      <c r="F83" s="13"/>
      <c r="G83" s="15"/>
      <c r="H83" s="22"/>
      <c r="I83" s="20"/>
      <c r="J83" s="23"/>
      <c r="M83" s="108"/>
      <c r="N83" s="20"/>
      <c r="O83" s="126"/>
      <c r="P83" s="15"/>
      <c r="Q83" s="12"/>
      <c r="R83" s="13"/>
      <c r="S83" s="109"/>
      <c r="U83" s="123"/>
    </row>
    <row r="84" spans="2:21" ht="6" customHeight="1" x14ac:dyDescent="0.2">
      <c r="B84" s="34"/>
      <c r="C84" s="21"/>
      <c r="D84" s="15"/>
      <c r="E84" s="36"/>
      <c r="F84" s="13"/>
      <c r="G84" s="15"/>
      <c r="H84" s="22"/>
      <c r="I84" s="20"/>
      <c r="J84" s="23"/>
      <c r="M84" s="108"/>
      <c r="N84" s="20"/>
      <c r="O84" s="126"/>
      <c r="P84" s="15"/>
      <c r="Q84" s="12"/>
      <c r="R84" s="13"/>
      <c r="S84" s="109"/>
      <c r="U84" s="123"/>
    </row>
    <row r="85" spans="2:21" ht="6" customHeight="1" x14ac:dyDescent="0.2">
      <c r="B85" s="21"/>
      <c r="C85" s="30"/>
      <c r="D85" s="15"/>
      <c r="E85" s="36"/>
      <c r="F85" s="13"/>
      <c r="G85" s="15"/>
      <c r="H85" s="22"/>
      <c r="I85" s="31"/>
      <c r="J85" s="23"/>
      <c r="M85" s="108"/>
      <c r="N85" s="20"/>
      <c r="O85" s="126"/>
      <c r="P85" s="15"/>
      <c r="Q85" s="36"/>
      <c r="R85" s="13"/>
      <c r="S85" s="109"/>
      <c r="U85" s="123"/>
    </row>
    <row r="86" spans="2:21" ht="6" customHeight="1" x14ac:dyDescent="0.2">
      <c r="B86" s="34"/>
      <c r="C86" s="21"/>
      <c r="D86" s="15"/>
      <c r="E86" s="36"/>
      <c r="F86" s="13"/>
      <c r="G86" s="15"/>
      <c r="H86" s="22"/>
      <c r="I86" s="20"/>
      <c r="J86" s="23"/>
      <c r="M86" s="108"/>
      <c r="N86" s="20"/>
      <c r="O86" s="126"/>
      <c r="P86" s="15"/>
      <c r="Q86" s="12"/>
      <c r="R86" s="13"/>
      <c r="S86" s="109"/>
      <c r="U86" s="123"/>
    </row>
    <row r="87" spans="2:21" ht="6" customHeight="1" x14ac:dyDescent="0.2">
      <c r="B87" s="21"/>
      <c r="C87" s="30"/>
      <c r="D87" s="15"/>
      <c r="E87" s="36"/>
      <c r="F87" s="13"/>
      <c r="G87" s="15"/>
      <c r="H87" s="22"/>
      <c r="I87" s="31"/>
      <c r="J87" s="23"/>
      <c r="M87" s="108"/>
      <c r="N87" s="31"/>
      <c r="O87" s="126"/>
      <c r="P87" s="15"/>
      <c r="Q87" s="12"/>
      <c r="R87" s="13"/>
      <c r="S87" s="109"/>
      <c r="U87" s="123"/>
    </row>
    <row r="88" spans="2:21" ht="6" customHeight="1" x14ac:dyDescent="0.2">
      <c r="B88" s="21"/>
      <c r="C88" s="30"/>
      <c r="D88" s="15"/>
      <c r="E88" s="36"/>
      <c r="F88" s="13"/>
      <c r="G88" s="15"/>
      <c r="H88" s="22"/>
      <c r="I88" s="20"/>
      <c r="J88" s="23"/>
      <c r="M88" s="108"/>
      <c r="N88" s="20"/>
      <c r="O88" s="125"/>
      <c r="P88" s="15"/>
      <c r="Q88" s="12"/>
      <c r="R88" s="13"/>
      <c r="S88" s="109"/>
      <c r="U88" s="123"/>
    </row>
    <row r="89" spans="2:21" ht="6" customHeight="1" x14ac:dyDescent="0.2">
      <c r="B89" s="21"/>
      <c r="C89" s="30"/>
      <c r="D89" s="15"/>
      <c r="E89" s="36"/>
      <c r="F89" s="13"/>
      <c r="G89" s="15"/>
      <c r="H89" s="22"/>
      <c r="I89" s="20"/>
      <c r="J89" s="23"/>
      <c r="M89" s="108"/>
      <c r="N89" s="20"/>
      <c r="O89" s="125"/>
      <c r="P89" s="15"/>
      <c r="Q89" s="12"/>
      <c r="R89" s="13"/>
      <c r="S89" s="109"/>
      <c r="U89" s="123"/>
    </row>
    <row r="90" spans="2:21" ht="6" customHeight="1" x14ac:dyDescent="0.2">
      <c r="B90" s="21"/>
      <c r="C90" s="30"/>
      <c r="D90" s="15"/>
      <c r="E90" s="36"/>
      <c r="F90" s="13"/>
      <c r="G90" s="15"/>
      <c r="H90" s="22"/>
      <c r="I90" s="20"/>
      <c r="J90" s="23"/>
      <c r="M90" s="108"/>
      <c r="N90" s="31"/>
      <c r="O90" s="126"/>
      <c r="P90" s="15"/>
      <c r="Q90" s="12"/>
      <c r="R90" s="13"/>
      <c r="S90" s="109"/>
      <c r="U90" s="123"/>
    </row>
    <row r="91" spans="2:21" ht="6" customHeight="1" x14ac:dyDescent="0.2">
      <c r="B91" s="21">
        <v>13</v>
      </c>
      <c r="C91" s="19">
        <v>12</v>
      </c>
      <c r="D91" s="15"/>
      <c r="E91" s="36"/>
      <c r="F91" s="13"/>
      <c r="G91" s="15"/>
      <c r="H91" s="22"/>
      <c r="I91" s="20"/>
      <c r="J91" s="22"/>
      <c r="M91" s="108"/>
      <c r="N91" s="20"/>
      <c r="O91" s="126"/>
      <c r="P91" s="15"/>
      <c r="Q91" s="36"/>
      <c r="R91" s="13"/>
      <c r="S91" s="109"/>
      <c r="U91" s="123"/>
    </row>
    <row r="92" spans="2:21" ht="6" customHeight="1" x14ac:dyDescent="0.2">
      <c r="B92" s="21">
        <v>24</v>
      </c>
      <c r="C92" s="19">
        <v>24</v>
      </c>
      <c r="D92" s="15"/>
      <c r="E92" s="36"/>
      <c r="F92" s="13"/>
      <c r="G92" s="15"/>
      <c r="H92" s="22"/>
      <c r="I92" s="31"/>
      <c r="J92" s="23"/>
      <c r="M92" s="108"/>
      <c r="N92" s="20"/>
      <c r="O92" s="126"/>
      <c r="P92" s="15"/>
      <c r="Q92" s="36"/>
      <c r="R92" s="13"/>
      <c r="S92" s="109"/>
      <c r="U92" s="123"/>
    </row>
    <row r="93" spans="2:21" ht="6" customHeight="1" x14ac:dyDescent="0.2">
      <c r="B93" s="38">
        <f>B91/B92</f>
        <v>0.54166666666666663</v>
      </c>
      <c r="C93" s="38">
        <f>C91/C92</f>
        <v>0.5</v>
      </c>
      <c r="D93" s="15"/>
      <c r="E93" s="36"/>
      <c r="F93" s="13"/>
      <c r="G93" s="15"/>
      <c r="H93" s="22"/>
      <c r="I93" s="20"/>
      <c r="J93" s="23"/>
      <c r="M93" s="108"/>
      <c r="N93" s="20"/>
      <c r="O93" s="126"/>
      <c r="P93" s="15"/>
      <c r="Q93" s="36"/>
      <c r="R93" s="13"/>
      <c r="S93" s="109"/>
      <c r="U93" s="123"/>
    </row>
    <row r="94" spans="2:21" ht="6" customHeight="1" x14ac:dyDescent="0.2">
      <c r="D94" s="15"/>
      <c r="E94" s="36"/>
      <c r="F94" s="13"/>
      <c r="G94" s="15"/>
      <c r="H94" s="22"/>
      <c r="I94" s="20"/>
      <c r="J94" s="23"/>
      <c r="M94" s="108"/>
      <c r="N94" s="20"/>
      <c r="O94" s="126"/>
      <c r="P94" s="15"/>
      <c r="Q94" s="36"/>
      <c r="R94" s="13"/>
      <c r="S94" s="109"/>
      <c r="U94" s="123"/>
    </row>
    <row r="95" spans="2:21" ht="6" customHeight="1" x14ac:dyDescent="0.2">
      <c r="D95" s="15"/>
      <c r="E95" s="36"/>
      <c r="F95" s="13"/>
      <c r="G95" s="15"/>
      <c r="H95" s="22"/>
      <c r="I95" s="31"/>
      <c r="J95" s="23"/>
      <c r="M95" s="108"/>
      <c r="N95" s="20"/>
      <c r="O95" s="125"/>
      <c r="P95" s="15"/>
      <c r="Q95" s="36"/>
      <c r="R95" s="13"/>
      <c r="S95" s="109"/>
      <c r="U95" s="123"/>
    </row>
    <row r="96" spans="2:21" ht="6" customHeight="1" x14ac:dyDescent="0.2">
      <c r="D96" s="15"/>
      <c r="E96" s="36"/>
      <c r="F96" s="13"/>
      <c r="G96" s="15"/>
      <c r="H96" s="22"/>
      <c r="I96" s="20"/>
      <c r="J96" s="23"/>
      <c r="M96" s="108"/>
      <c r="N96" s="20"/>
      <c r="O96" s="126"/>
      <c r="P96" s="15"/>
      <c r="Q96" s="36"/>
      <c r="R96" s="13"/>
      <c r="S96" s="109"/>
      <c r="U96" s="123"/>
    </row>
    <row r="97" spans="4:21" ht="6" customHeight="1" x14ac:dyDescent="0.2">
      <c r="D97" s="15"/>
      <c r="E97" s="36"/>
      <c r="F97" s="13"/>
      <c r="G97" s="15"/>
      <c r="H97" s="22"/>
      <c r="I97" s="31"/>
      <c r="J97" s="23"/>
      <c r="M97" s="108"/>
      <c r="N97" s="31"/>
      <c r="O97" s="126"/>
      <c r="P97" s="15"/>
      <c r="Q97" s="36"/>
      <c r="R97" s="13"/>
      <c r="S97" s="109"/>
      <c r="U97" s="123"/>
    </row>
    <row r="98" spans="4:21" ht="6" customHeight="1" x14ac:dyDescent="0.2">
      <c r="D98" s="15"/>
      <c r="E98" s="36"/>
      <c r="F98" s="13"/>
      <c r="G98" s="15"/>
      <c r="H98" s="22"/>
      <c r="I98" s="31"/>
      <c r="J98" s="23"/>
      <c r="M98" s="108"/>
      <c r="N98" s="20"/>
      <c r="O98" s="126"/>
      <c r="P98" s="15"/>
      <c r="Q98" s="36"/>
      <c r="R98" s="13"/>
      <c r="S98" s="109"/>
      <c r="U98" s="123"/>
    </row>
    <row r="99" spans="4:21" ht="6" customHeight="1" x14ac:dyDescent="0.2">
      <c r="D99" s="15"/>
      <c r="E99" s="36"/>
      <c r="F99" s="13"/>
      <c r="G99" s="15"/>
      <c r="H99" s="22"/>
      <c r="I99" s="31"/>
      <c r="J99" s="23"/>
      <c r="M99" s="108"/>
      <c r="N99" s="20"/>
      <c r="O99" s="126"/>
      <c r="P99" s="15"/>
      <c r="Q99" s="36"/>
      <c r="R99" s="13"/>
      <c r="S99" s="109"/>
      <c r="U99" s="123"/>
    </row>
    <row r="100" spans="4:21" ht="6" customHeight="1" x14ac:dyDescent="0.2">
      <c r="D100" s="15"/>
      <c r="E100" s="36"/>
      <c r="F100" s="13"/>
      <c r="G100" s="15"/>
      <c r="H100" s="22"/>
      <c r="I100" s="20"/>
      <c r="J100" s="22"/>
      <c r="M100" s="108"/>
      <c r="N100" s="31"/>
      <c r="O100" s="126"/>
      <c r="P100" s="15"/>
      <c r="Q100" s="36"/>
      <c r="R100" s="13"/>
      <c r="S100" s="109"/>
      <c r="U100" s="123"/>
    </row>
    <row r="101" spans="4:21" ht="6" customHeight="1" x14ac:dyDescent="0.2">
      <c r="D101" s="15"/>
      <c r="E101" s="36"/>
      <c r="F101" s="13"/>
      <c r="G101" s="15"/>
      <c r="H101" s="22"/>
      <c r="I101" s="31"/>
      <c r="J101" s="23"/>
      <c r="M101" s="108"/>
      <c r="N101" s="20"/>
      <c r="O101" s="126"/>
      <c r="P101" s="15"/>
      <c r="Q101" s="36"/>
      <c r="R101" s="13"/>
      <c r="S101" s="109"/>
      <c r="U101" s="123"/>
    </row>
    <row r="102" spans="4:21" ht="6" customHeight="1" x14ac:dyDescent="0.2">
      <c r="D102" s="15"/>
      <c r="E102" s="36"/>
      <c r="F102" s="13"/>
      <c r="G102" s="15"/>
      <c r="H102" s="22"/>
      <c r="I102" s="31"/>
      <c r="J102" s="23"/>
      <c r="M102" s="108"/>
      <c r="N102" s="31"/>
      <c r="O102" s="126"/>
      <c r="P102" s="15"/>
      <c r="Q102" s="36"/>
      <c r="R102" s="13"/>
      <c r="S102" s="109"/>
      <c r="U102" s="123"/>
    </row>
    <row r="103" spans="4:21" ht="6" customHeight="1" x14ac:dyDescent="0.2">
      <c r="D103" s="15"/>
      <c r="E103" s="36"/>
      <c r="F103" s="13"/>
      <c r="G103" s="15"/>
      <c r="H103" s="22"/>
      <c r="I103" s="31"/>
      <c r="J103" s="23"/>
      <c r="M103" s="108"/>
      <c r="N103" s="20"/>
      <c r="O103" s="126"/>
      <c r="P103" s="15"/>
      <c r="Q103" s="36"/>
      <c r="R103" s="13"/>
      <c r="S103" s="109"/>
      <c r="U103" s="123"/>
    </row>
    <row r="104" spans="4:21" ht="6" customHeight="1" x14ac:dyDescent="0.2">
      <c r="D104" s="15"/>
      <c r="E104" s="36"/>
      <c r="F104" s="13"/>
      <c r="G104" s="15"/>
      <c r="H104" s="22"/>
      <c r="I104" s="31"/>
      <c r="J104" s="23"/>
      <c r="M104" s="108"/>
      <c r="N104" s="20"/>
      <c r="O104" s="126"/>
      <c r="P104" s="15"/>
      <c r="Q104" s="36"/>
      <c r="R104" s="13"/>
      <c r="S104" s="109"/>
      <c r="U104" s="123"/>
    </row>
    <row r="105" spans="4:21" ht="6" customHeight="1" x14ac:dyDescent="0.2">
      <c r="D105" s="15"/>
      <c r="E105" s="36"/>
      <c r="F105" s="13"/>
      <c r="G105" s="15"/>
      <c r="H105" s="22"/>
      <c r="I105" s="20"/>
      <c r="J105" s="22"/>
      <c r="M105" s="108"/>
      <c r="N105" s="20"/>
      <c r="O105" s="126"/>
      <c r="P105" s="15"/>
      <c r="Q105" s="36"/>
      <c r="R105" s="13"/>
      <c r="S105" s="109"/>
      <c r="U105" s="123"/>
    </row>
    <row r="106" spans="4:21" ht="6" customHeight="1" x14ac:dyDescent="0.2">
      <c r="D106" s="15"/>
      <c r="E106" s="36"/>
      <c r="F106" s="13"/>
      <c r="G106" s="15"/>
      <c r="H106" s="22"/>
      <c r="I106" s="20"/>
      <c r="J106" s="23"/>
      <c r="M106" s="108"/>
      <c r="N106" s="20"/>
      <c r="O106" s="125"/>
      <c r="P106" s="15"/>
      <c r="Q106" s="36"/>
      <c r="R106" s="13"/>
      <c r="S106" s="109"/>
      <c r="U106" s="123"/>
    </row>
    <row r="107" spans="4:21" ht="6" customHeight="1" x14ac:dyDescent="0.2">
      <c r="D107" s="15"/>
      <c r="E107" s="36"/>
      <c r="F107" s="13"/>
      <c r="G107" s="15"/>
      <c r="H107" s="22"/>
      <c r="I107" s="20"/>
      <c r="J107" s="23"/>
      <c r="M107" s="108"/>
      <c r="N107" s="31"/>
      <c r="O107" s="126"/>
      <c r="P107" s="15"/>
      <c r="Q107" s="36"/>
      <c r="R107" s="13"/>
      <c r="S107" s="109"/>
      <c r="U107" s="123"/>
    </row>
    <row r="108" spans="4:21" ht="6" customHeight="1" x14ac:dyDescent="0.2">
      <c r="D108" s="15"/>
      <c r="E108" s="36"/>
      <c r="F108" s="13"/>
      <c r="G108" s="15"/>
      <c r="H108" s="22"/>
      <c r="I108" s="31"/>
      <c r="J108" s="23"/>
      <c r="M108" s="108"/>
      <c r="N108" s="20"/>
      <c r="O108" s="126"/>
      <c r="P108" s="15"/>
      <c r="Q108" s="36"/>
      <c r="R108" s="13"/>
      <c r="S108" s="109"/>
      <c r="U108" s="123"/>
    </row>
    <row r="109" spans="4:21" ht="6" customHeight="1" x14ac:dyDescent="0.2">
      <c r="D109" s="15"/>
      <c r="E109" s="36"/>
      <c r="F109" s="13"/>
      <c r="G109" s="15"/>
      <c r="H109" s="22"/>
      <c r="I109" s="20"/>
      <c r="J109" s="22"/>
      <c r="M109" s="108"/>
      <c r="N109" s="20"/>
      <c r="O109" s="126"/>
      <c r="P109" s="15"/>
      <c r="Q109" s="36"/>
      <c r="R109" s="13"/>
      <c r="S109" s="109"/>
      <c r="U109" s="123"/>
    </row>
    <row r="110" spans="4:21" ht="6" customHeight="1" x14ac:dyDescent="0.2">
      <c r="D110" s="15"/>
      <c r="E110" s="36"/>
      <c r="F110" s="13"/>
      <c r="G110" s="15"/>
      <c r="H110" s="22"/>
      <c r="I110" s="31"/>
      <c r="J110" s="23"/>
      <c r="M110" s="108"/>
      <c r="N110" s="31"/>
      <c r="O110" s="126"/>
      <c r="P110" s="15"/>
      <c r="Q110" s="36"/>
      <c r="R110" s="13"/>
      <c r="S110" s="109"/>
      <c r="U110" s="123"/>
    </row>
    <row r="111" spans="4:21" ht="6" customHeight="1" x14ac:dyDescent="0.2">
      <c r="D111" s="15"/>
      <c r="E111" s="36"/>
      <c r="F111" s="13"/>
      <c r="G111" s="15"/>
      <c r="H111" s="22"/>
      <c r="I111" s="31"/>
      <c r="J111" s="23"/>
      <c r="M111" s="108"/>
      <c r="N111" s="20"/>
      <c r="O111" s="126"/>
      <c r="P111" s="15"/>
      <c r="Q111" s="36"/>
      <c r="R111" s="13"/>
      <c r="S111" s="109"/>
      <c r="U111" s="123"/>
    </row>
    <row r="112" spans="4:21" ht="6" customHeight="1" x14ac:dyDescent="0.2">
      <c r="D112" s="15"/>
      <c r="E112" s="36"/>
      <c r="F112" s="13"/>
      <c r="G112" s="15"/>
      <c r="H112" s="22"/>
      <c r="I112" s="31"/>
      <c r="J112" s="23"/>
      <c r="M112" s="108"/>
      <c r="N112" s="31"/>
      <c r="O112" s="126"/>
      <c r="P112" s="15"/>
      <c r="Q112" s="36"/>
      <c r="R112" s="13"/>
      <c r="S112" s="109"/>
      <c r="U112" s="123"/>
    </row>
    <row r="113" spans="4:21" ht="6" customHeight="1" x14ac:dyDescent="0.2">
      <c r="D113" s="15"/>
      <c r="E113" s="36"/>
      <c r="F113" s="13"/>
      <c r="G113" s="15"/>
      <c r="H113" s="22"/>
      <c r="I113" s="20"/>
      <c r="J113" s="22"/>
      <c r="M113" s="108"/>
      <c r="N113" s="31"/>
      <c r="O113" s="126"/>
      <c r="P113" s="15"/>
      <c r="Q113" s="36"/>
      <c r="R113" s="13"/>
      <c r="S113" s="109"/>
      <c r="U113" s="123"/>
    </row>
    <row r="114" spans="4:21" ht="6" customHeight="1" x14ac:dyDescent="0.2">
      <c r="D114" s="15"/>
      <c r="E114" s="36"/>
      <c r="F114" s="13"/>
      <c r="G114" s="15"/>
      <c r="H114" s="22"/>
      <c r="I114" s="31"/>
      <c r="J114" s="23"/>
      <c r="M114" s="108"/>
      <c r="N114" s="31"/>
      <c r="O114" s="126"/>
      <c r="P114" s="15"/>
      <c r="Q114" s="36"/>
      <c r="R114" s="13"/>
      <c r="S114" s="109"/>
      <c r="U114" s="123"/>
    </row>
    <row r="115" spans="4:21" ht="6" customHeight="1" x14ac:dyDescent="0.2">
      <c r="D115" s="15"/>
      <c r="E115" s="36"/>
      <c r="F115" s="13"/>
      <c r="G115" s="15"/>
      <c r="H115" s="22"/>
      <c r="I115" s="31"/>
      <c r="J115" s="23"/>
      <c r="M115" s="108"/>
      <c r="N115" s="20"/>
      <c r="O115" s="125"/>
      <c r="P115" s="15"/>
      <c r="Q115" s="36"/>
      <c r="R115" s="13"/>
      <c r="S115" s="109"/>
      <c r="U115" s="123"/>
    </row>
    <row r="116" spans="4:21" ht="6" customHeight="1" x14ac:dyDescent="0.2">
      <c r="D116" s="15"/>
      <c r="E116" s="36"/>
      <c r="F116" s="13"/>
      <c r="G116" s="15"/>
      <c r="H116" s="22"/>
      <c r="I116" s="31"/>
      <c r="J116" s="23"/>
      <c r="M116" s="108"/>
      <c r="N116" s="31"/>
      <c r="O116" s="126"/>
      <c r="P116" s="15"/>
      <c r="Q116" s="36"/>
      <c r="R116" s="13"/>
      <c r="S116" s="109"/>
      <c r="U116" s="123"/>
    </row>
    <row r="117" spans="4:21" ht="6" customHeight="1" x14ac:dyDescent="0.2">
      <c r="D117" s="15"/>
      <c r="E117" s="36"/>
      <c r="F117" s="13"/>
      <c r="G117" s="15"/>
      <c r="H117" s="22"/>
      <c r="I117" s="31"/>
      <c r="J117" s="23"/>
      <c r="M117" s="108"/>
      <c r="N117" s="31"/>
      <c r="O117" s="126"/>
      <c r="P117" s="15"/>
      <c r="Q117" s="36"/>
      <c r="R117" s="13"/>
      <c r="S117" s="109"/>
      <c r="U117" s="123"/>
    </row>
    <row r="118" spans="4:21" ht="6" customHeight="1" x14ac:dyDescent="0.2">
      <c r="D118" s="15"/>
      <c r="E118" s="36"/>
      <c r="F118" s="13"/>
      <c r="G118" s="15"/>
      <c r="H118" s="22"/>
      <c r="I118" s="31"/>
      <c r="J118" s="23"/>
      <c r="M118" s="108"/>
      <c r="N118" s="31"/>
      <c r="O118" s="126"/>
      <c r="P118" s="15"/>
      <c r="Q118" s="36"/>
      <c r="R118" s="13"/>
      <c r="S118" s="109"/>
      <c r="U118" s="123"/>
    </row>
    <row r="119" spans="4:21" ht="6" customHeight="1" x14ac:dyDescent="0.2">
      <c r="D119" s="15"/>
      <c r="E119" s="36"/>
      <c r="F119" s="13"/>
      <c r="G119" s="15"/>
      <c r="H119" s="22"/>
      <c r="I119" s="31"/>
      <c r="J119" s="23"/>
      <c r="M119" s="108"/>
      <c r="N119" s="31"/>
      <c r="O119" s="126"/>
      <c r="P119" s="15"/>
      <c r="Q119" s="36"/>
      <c r="R119" s="13"/>
      <c r="S119" s="109"/>
      <c r="U119" s="123"/>
    </row>
    <row r="120" spans="4:21" ht="6" customHeight="1" x14ac:dyDescent="0.2">
      <c r="D120" s="15"/>
      <c r="E120" s="36"/>
      <c r="F120" s="13"/>
      <c r="G120" s="15"/>
      <c r="H120" s="22"/>
      <c r="I120" s="31"/>
      <c r="J120" s="23"/>
      <c r="M120" s="108"/>
      <c r="N120" s="20"/>
      <c r="O120" s="125"/>
      <c r="P120" s="15"/>
      <c r="Q120" s="36"/>
      <c r="R120" s="13"/>
      <c r="S120" s="109"/>
      <c r="U120" s="123"/>
    </row>
    <row r="121" spans="4:21" ht="6" customHeight="1" x14ac:dyDescent="0.2">
      <c r="D121" s="15"/>
      <c r="E121" s="36"/>
      <c r="F121" s="13"/>
      <c r="G121" s="15"/>
      <c r="H121" s="22"/>
      <c r="I121" s="20"/>
      <c r="J121" s="23"/>
      <c r="M121" s="108"/>
      <c r="N121" s="20"/>
      <c r="O121" s="126"/>
      <c r="P121" s="15"/>
      <c r="Q121" s="36"/>
      <c r="R121" s="13"/>
      <c r="S121" s="109"/>
      <c r="U121" s="123"/>
    </row>
    <row r="122" spans="4:21" ht="6" customHeight="1" x14ac:dyDescent="0.2">
      <c r="D122" s="15"/>
      <c r="E122" s="36"/>
      <c r="F122" s="13"/>
      <c r="G122" s="15"/>
      <c r="H122" s="22"/>
      <c r="I122" s="20"/>
      <c r="J122" s="22"/>
      <c r="M122" s="108"/>
      <c r="N122" s="20"/>
      <c r="O122" s="126"/>
      <c r="P122" s="15"/>
      <c r="Q122" s="36"/>
      <c r="R122" s="13"/>
      <c r="S122" s="109"/>
      <c r="U122" s="123"/>
    </row>
    <row r="123" spans="4:21" ht="6" customHeight="1" x14ac:dyDescent="0.2">
      <c r="D123" s="15"/>
      <c r="E123" s="36"/>
      <c r="F123" s="13"/>
      <c r="G123" s="15"/>
      <c r="H123" s="22"/>
      <c r="I123" s="31"/>
      <c r="J123" s="23"/>
      <c r="M123" s="108"/>
      <c r="N123" s="31"/>
      <c r="O123" s="126"/>
      <c r="P123" s="15"/>
      <c r="Q123" s="36"/>
      <c r="R123" s="13"/>
      <c r="S123" s="109"/>
      <c r="U123" s="123"/>
    </row>
    <row r="124" spans="4:21" ht="6" customHeight="1" x14ac:dyDescent="0.2">
      <c r="D124" s="15"/>
      <c r="E124" s="36"/>
      <c r="F124" s="13"/>
      <c r="G124" s="15"/>
      <c r="H124" s="22"/>
      <c r="I124" s="31"/>
      <c r="J124" s="23"/>
      <c r="M124" s="108"/>
      <c r="N124" s="20"/>
      <c r="O124" s="125"/>
      <c r="P124" s="15"/>
      <c r="Q124" s="36"/>
      <c r="R124" s="13"/>
      <c r="S124" s="109"/>
      <c r="U124" s="123"/>
    </row>
    <row r="125" spans="4:21" ht="6" customHeight="1" x14ac:dyDescent="0.2">
      <c r="D125" s="15"/>
      <c r="E125" s="36"/>
      <c r="F125" s="13"/>
      <c r="G125" s="15"/>
      <c r="H125" s="22"/>
      <c r="I125" s="31"/>
      <c r="J125" s="23"/>
      <c r="M125" s="108"/>
      <c r="N125" s="31"/>
      <c r="O125" s="126"/>
      <c r="P125" s="15"/>
      <c r="Q125" s="36"/>
      <c r="R125" s="13"/>
      <c r="S125" s="109"/>
      <c r="U125" s="123"/>
    </row>
    <row r="126" spans="4:21" ht="6" customHeight="1" x14ac:dyDescent="0.2">
      <c r="D126" s="15"/>
      <c r="E126" s="36"/>
      <c r="F126" s="13"/>
      <c r="G126" s="15"/>
      <c r="H126" s="22"/>
      <c r="I126" s="20"/>
      <c r="J126" s="22"/>
      <c r="M126" s="108"/>
      <c r="N126" s="31"/>
      <c r="O126" s="126"/>
      <c r="P126" s="15"/>
      <c r="Q126" s="36"/>
      <c r="R126" s="13"/>
      <c r="S126" s="109"/>
      <c r="U126" s="123"/>
    </row>
    <row r="127" spans="4:21" ht="6" customHeight="1" x14ac:dyDescent="0.2">
      <c r="D127" s="15"/>
      <c r="E127" s="36"/>
      <c r="F127" s="13"/>
      <c r="G127" s="15"/>
      <c r="H127" s="22"/>
      <c r="I127" s="20"/>
      <c r="J127" s="23"/>
      <c r="M127" s="108"/>
      <c r="N127" s="31"/>
      <c r="O127" s="126"/>
      <c r="P127" s="15"/>
      <c r="Q127" s="36"/>
      <c r="R127" s="13"/>
      <c r="S127" s="109"/>
      <c r="U127" s="123"/>
    </row>
    <row r="128" spans="4:21" ht="6" customHeight="1" x14ac:dyDescent="0.2">
      <c r="D128" s="15"/>
      <c r="E128" s="36"/>
      <c r="F128" s="13"/>
      <c r="G128" s="15"/>
      <c r="H128" s="22"/>
      <c r="I128" s="31"/>
      <c r="J128" s="23"/>
      <c r="M128" s="108"/>
      <c r="N128" s="20"/>
      <c r="O128" s="125"/>
      <c r="P128" s="15"/>
      <c r="Q128" s="36"/>
      <c r="R128" s="13"/>
      <c r="S128" s="109"/>
      <c r="U128" s="123"/>
    </row>
    <row r="129" spans="4:21" ht="6" customHeight="1" x14ac:dyDescent="0.2">
      <c r="D129" s="15"/>
      <c r="E129" s="36"/>
      <c r="F129" s="13"/>
      <c r="G129" s="15"/>
      <c r="H129" s="22"/>
      <c r="I129" s="31"/>
      <c r="J129" s="23"/>
      <c r="M129" s="108"/>
      <c r="N129" s="31"/>
      <c r="O129" s="126"/>
      <c r="P129" s="15"/>
      <c r="Q129" s="36"/>
      <c r="R129" s="13"/>
      <c r="S129" s="109"/>
      <c r="U129" s="123"/>
    </row>
    <row r="130" spans="4:21" ht="6" customHeight="1" x14ac:dyDescent="0.2">
      <c r="D130" s="15"/>
      <c r="E130" s="36"/>
      <c r="F130" s="13"/>
      <c r="G130" s="15"/>
      <c r="H130" s="22"/>
      <c r="I130" s="20"/>
      <c r="J130" s="22"/>
      <c r="M130" s="108"/>
      <c r="N130" s="31"/>
      <c r="O130" s="126"/>
      <c r="P130" s="15"/>
      <c r="Q130" s="36"/>
      <c r="R130" s="13"/>
      <c r="S130" s="109"/>
      <c r="U130" s="123"/>
    </row>
    <row r="131" spans="4:21" ht="6" customHeight="1" x14ac:dyDescent="0.2">
      <c r="D131" s="15"/>
      <c r="E131" s="36"/>
      <c r="F131" s="13"/>
      <c r="G131" s="15"/>
      <c r="H131" s="22"/>
      <c r="I131" s="31"/>
      <c r="J131" s="23"/>
      <c r="M131" s="108"/>
      <c r="N131" s="31"/>
      <c r="O131" s="126"/>
      <c r="P131" s="15"/>
      <c r="Q131" s="36"/>
      <c r="R131" s="13"/>
      <c r="S131" s="109"/>
      <c r="U131" s="123"/>
    </row>
    <row r="132" spans="4:21" ht="6" customHeight="1" x14ac:dyDescent="0.2">
      <c r="D132" s="15"/>
      <c r="E132" s="36"/>
      <c r="F132" s="13"/>
      <c r="G132" s="15"/>
      <c r="H132" s="22"/>
      <c r="I132" s="31"/>
      <c r="J132" s="23"/>
      <c r="M132" s="108"/>
      <c r="N132" s="31"/>
      <c r="O132" s="126"/>
      <c r="P132" s="15"/>
      <c r="Q132" s="36"/>
      <c r="R132" s="13"/>
      <c r="S132" s="109"/>
      <c r="U132" s="123"/>
    </row>
    <row r="133" spans="4:21" ht="6" customHeight="1" x14ac:dyDescent="0.2">
      <c r="D133" s="15"/>
      <c r="E133" s="36"/>
      <c r="F133" s="13"/>
      <c r="G133" s="15"/>
      <c r="H133" s="22"/>
      <c r="I133" s="31"/>
      <c r="J133" s="23"/>
      <c r="M133" s="108"/>
      <c r="N133" s="31"/>
      <c r="O133" s="126"/>
      <c r="P133" s="15"/>
      <c r="Q133" s="36"/>
      <c r="R133" s="13"/>
      <c r="S133" s="109"/>
      <c r="U133" s="123"/>
    </row>
    <row r="134" spans="4:21" ht="6" customHeight="1" x14ac:dyDescent="0.2">
      <c r="D134" s="15"/>
      <c r="E134" s="36"/>
      <c r="F134" s="13"/>
      <c r="G134" s="15"/>
      <c r="H134" s="22"/>
      <c r="I134" s="31"/>
      <c r="J134" s="23"/>
      <c r="M134" s="108"/>
      <c r="N134" s="31"/>
      <c r="O134" s="126"/>
      <c r="P134" s="15"/>
      <c r="Q134" s="36"/>
      <c r="R134" s="13"/>
      <c r="S134" s="109"/>
      <c r="U134" s="123"/>
    </row>
    <row r="135" spans="4:21" ht="6" customHeight="1" x14ac:dyDescent="0.2">
      <c r="D135" s="15"/>
      <c r="E135" s="36"/>
      <c r="F135" s="13"/>
      <c r="G135" s="15"/>
      <c r="H135" s="22"/>
      <c r="I135" s="20"/>
      <c r="J135" s="22"/>
      <c r="M135" s="108"/>
      <c r="N135" s="31"/>
      <c r="O135" s="126"/>
      <c r="P135" s="15"/>
      <c r="Q135" s="36"/>
      <c r="R135" s="13"/>
      <c r="S135" s="109"/>
      <c r="U135" s="123"/>
    </row>
    <row r="136" spans="4:21" ht="6" customHeight="1" x14ac:dyDescent="0.2">
      <c r="D136" s="15"/>
      <c r="E136" s="36"/>
      <c r="F136" s="13"/>
      <c r="G136" s="15"/>
      <c r="H136" s="22"/>
      <c r="I136" s="20"/>
      <c r="J136" s="23"/>
      <c r="M136" s="108"/>
      <c r="N136" s="20"/>
      <c r="O136" s="126"/>
      <c r="P136" s="15"/>
      <c r="Q136" s="36"/>
      <c r="R136" s="13"/>
      <c r="S136" s="109"/>
      <c r="U136" s="123"/>
    </row>
    <row r="137" spans="4:21" ht="6" customHeight="1" x14ac:dyDescent="0.2">
      <c r="D137" s="15"/>
      <c r="E137" s="36"/>
      <c r="F137" s="13"/>
      <c r="G137" s="15"/>
      <c r="H137" s="22"/>
      <c r="I137" s="31"/>
      <c r="J137" s="23"/>
      <c r="M137" s="108"/>
      <c r="N137" s="20"/>
      <c r="O137" s="125"/>
      <c r="P137" s="15"/>
      <c r="Q137" s="36"/>
      <c r="R137" s="13"/>
      <c r="S137" s="109"/>
      <c r="U137" s="123"/>
    </row>
    <row r="138" spans="4:21" ht="6" customHeight="1" x14ac:dyDescent="0.2">
      <c r="D138" s="15"/>
      <c r="E138" s="36"/>
      <c r="F138" s="13"/>
      <c r="G138" s="15"/>
      <c r="H138" s="22"/>
      <c r="I138" s="31"/>
      <c r="J138" s="23"/>
      <c r="M138" s="108"/>
      <c r="N138" s="31"/>
      <c r="O138" s="126"/>
      <c r="P138" s="15"/>
      <c r="Q138" s="36"/>
      <c r="R138" s="13"/>
      <c r="S138" s="109"/>
      <c r="U138" s="123"/>
    </row>
    <row r="139" spans="4:21" ht="6" customHeight="1" x14ac:dyDescent="0.2">
      <c r="D139" s="15"/>
      <c r="E139" s="36"/>
      <c r="F139" s="13"/>
      <c r="G139" s="15"/>
      <c r="H139" s="22"/>
      <c r="I139" s="31"/>
      <c r="J139" s="23"/>
      <c r="M139" s="108"/>
      <c r="N139" s="31"/>
      <c r="O139" s="126"/>
      <c r="P139" s="15"/>
      <c r="Q139" s="36"/>
      <c r="R139" s="13"/>
      <c r="S139" s="109"/>
      <c r="U139" s="123"/>
    </row>
    <row r="140" spans="4:21" ht="6" customHeight="1" x14ac:dyDescent="0.2">
      <c r="D140" s="15"/>
      <c r="E140" s="36"/>
      <c r="F140" s="13"/>
      <c r="G140" s="15"/>
      <c r="H140" s="22"/>
      <c r="I140" s="31"/>
      <c r="J140" s="23"/>
      <c r="M140" s="108"/>
      <c r="N140" s="31"/>
      <c r="O140" s="126"/>
      <c r="P140" s="15"/>
      <c r="Q140" s="36"/>
      <c r="R140" s="13"/>
      <c r="S140" s="109"/>
      <c r="U140" s="123"/>
    </row>
    <row r="141" spans="4:21" ht="6" customHeight="1" x14ac:dyDescent="0.2">
      <c r="D141" s="15"/>
      <c r="E141" s="36"/>
      <c r="F141" s="13"/>
      <c r="G141" s="15"/>
      <c r="H141" s="22"/>
      <c r="I141" s="20"/>
      <c r="J141" s="22"/>
      <c r="M141" s="108"/>
      <c r="N141" s="20"/>
      <c r="O141" s="125"/>
      <c r="P141" s="15"/>
      <c r="Q141" s="36"/>
      <c r="R141" s="13"/>
      <c r="S141" s="109"/>
      <c r="U141" s="123"/>
    </row>
    <row r="142" spans="4:21" ht="6" customHeight="1" x14ac:dyDescent="0.2">
      <c r="D142" s="15"/>
      <c r="E142" s="36"/>
      <c r="F142" s="13"/>
      <c r="G142" s="15"/>
      <c r="H142" s="22"/>
      <c r="I142" s="31"/>
      <c r="J142" s="23"/>
      <c r="M142" s="108"/>
      <c r="N142" s="20"/>
      <c r="O142" s="126"/>
      <c r="P142" s="15"/>
      <c r="Q142" s="36"/>
      <c r="R142" s="13"/>
      <c r="S142" s="109"/>
      <c r="U142" s="123"/>
    </row>
    <row r="143" spans="4:21" ht="6" customHeight="1" x14ac:dyDescent="0.2">
      <c r="D143" s="15"/>
      <c r="E143" s="36"/>
      <c r="F143" s="13"/>
      <c r="G143" s="15"/>
      <c r="H143" s="22"/>
      <c r="I143" s="20"/>
      <c r="J143" s="23"/>
      <c r="M143" s="108"/>
      <c r="N143" s="31"/>
      <c r="O143" s="126"/>
      <c r="P143" s="15"/>
      <c r="Q143" s="36"/>
      <c r="R143" s="13"/>
      <c r="S143" s="109"/>
      <c r="U143" s="123"/>
    </row>
    <row r="144" spans="4:21" ht="6" customHeight="1" x14ac:dyDescent="0.2">
      <c r="D144" s="15"/>
      <c r="E144" s="36"/>
      <c r="F144" s="13"/>
      <c r="G144" s="15"/>
      <c r="H144" s="22"/>
      <c r="I144" s="20"/>
      <c r="J144" s="22"/>
      <c r="M144" s="108"/>
      <c r="N144" s="31"/>
      <c r="O144" s="126"/>
      <c r="P144" s="15"/>
      <c r="Q144" s="36"/>
      <c r="R144" s="13"/>
      <c r="S144" s="109"/>
      <c r="U144" s="123"/>
    </row>
    <row r="145" spans="4:21" ht="6" customHeight="1" x14ac:dyDescent="0.2">
      <c r="D145" s="15"/>
      <c r="E145" s="36"/>
      <c r="F145" s="13"/>
      <c r="G145" s="15"/>
      <c r="H145" s="22"/>
      <c r="I145" s="31"/>
      <c r="J145" s="22"/>
      <c r="M145" s="108"/>
      <c r="N145" s="20"/>
      <c r="O145" s="125"/>
      <c r="P145" s="15"/>
      <c r="Q145" s="36"/>
      <c r="R145" s="13"/>
      <c r="S145" s="109"/>
      <c r="U145" s="123"/>
    </row>
    <row r="146" spans="4:21" ht="6" customHeight="1" x14ac:dyDescent="0.2">
      <c r="D146" s="15"/>
      <c r="E146" s="36"/>
      <c r="F146" s="13"/>
      <c r="G146" s="15"/>
      <c r="H146" s="22"/>
      <c r="I146" s="31"/>
      <c r="J146" s="23"/>
      <c r="M146" s="108"/>
      <c r="N146" s="31"/>
      <c r="O146" s="126"/>
      <c r="P146" s="15"/>
      <c r="Q146" s="36"/>
      <c r="R146" s="13"/>
      <c r="S146" s="109"/>
      <c r="U146" s="123"/>
    </row>
    <row r="147" spans="4:21" ht="6" customHeight="1" x14ac:dyDescent="0.2">
      <c r="D147" s="15"/>
      <c r="E147" s="36"/>
      <c r="F147" s="13"/>
      <c r="G147" s="15"/>
      <c r="H147" s="22"/>
      <c r="I147" s="20"/>
      <c r="J147" s="23"/>
      <c r="M147" s="108"/>
      <c r="N147" s="31"/>
      <c r="O147" s="126"/>
      <c r="P147" s="15"/>
      <c r="Q147" s="36"/>
      <c r="R147" s="13"/>
      <c r="S147" s="109"/>
      <c r="U147" s="123"/>
    </row>
    <row r="148" spans="4:21" ht="6" customHeight="1" x14ac:dyDescent="0.2">
      <c r="D148" s="15"/>
      <c r="E148" s="36"/>
      <c r="F148" s="13"/>
      <c r="G148" s="15"/>
      <c r="H148" s="22"/>
      <c r="I148" s="20"/>
      <c r="J148" s="23"/>
      <c r="M148" s="108"/>
      <c r="N148" s="31"/>
      <c r="O148" s="126"/>
      <c r="P148" s="15"/>
      <c r="Q148" s="36"/>
      <c r="R148" s="13"/>
      <c r="S148" s="109"/>
      <c r="U148" s="123"/>
    </row>
    <row r="149" spans="4:21" ht="6" customHeight="1" x14ac:dyDescent="0.2">
      <c r="D149" s="15"/>
      <c r="E149" s="36"/>
      <c r="F149" s="13"/>
      <c r="G149" s="15"/>
      <c r="H149" s="22"/>
      <c r="I149" s="31"/>
      <c r="J149" s="23"/>
      <c r="M149" s="108"/>
      <c r="N149" s="31"/>
      <c r="O149" s="126"/>
      <c r="P149" s="15"/>
      <c r="Q149" s="36"/>
      <c r="R149" s="13"/>
      <c r="S149" s="109"/>
      <c r="U149" s="123"/>
    </row>
    <row r="150" spans="4:21" ht="6" customHeight="1" x14ac:dyDescent="0.2">
      <c r="D150" s="15"/>
      <c r="E150" s="36"/>
      <c r="F150" s="13"/>
      <c r="G150" s="15"/>
      <c r="H150" s="22"/>
      <c r="I150" s="31"/>
      <c r="J150" s="23"/>
      <c r="M150" s="108"/>
      <c r="N150" s="20"/>
      <c r="O150" s="125"/>
      <c r="P150" s="15"/>
      <c r="Q150" s="36"/>
      <c r="R150" s="13"/>
      <c r="S150" s="109"/>
      <c r="U150" s="123"/>
    </row>
    <row r="151" spans="4:21" ht="6" customHeight="1" x14ac:dyDescent="0.2">
      <c r="D151" s="15"/>
      <c r="E151" s="36"/>
      <c r="F151" s="13"/>
      <c r="G151" s="15"/>
      <c r="H151" s="22"/>
      <c r="I151" s="31"/>
      <c r="J151" s="23"/>
      <c r="M151" s="108"/>
      <c r="N151" s="20"/>
      <c r="O151" s="126"/>
      <c r="P151" s="15"/>
      <c r="Q151" s="36"/>
      <c r="R151" s="13"/>
      <c r="S151" s="109"/>
      <c r="U151" s="123"/>
    </row>
    <row r="152" spans="4:21" ht="6" customHeight="1" x14ac:dyDescent="0.2">
      <c r="D152" s="15"/>
      <c r="E152" s="36"/>
      <c r="F152" s="13"/>
      <c r="G152" s="15"/>
      <c r="H152" s="22"/>
      <c r="I152" s="31"/>
      <c r="J152" s="23"/>
      <c r="M152" s="108"/>
      <c r="N152" s="31"/>
      <c r="O152" s="126"/>
      <c r="P152" s="15"/>
      <c r="Q152" s="36"/>
      <c r="R152" s="13"/>
      <c r="S152" s="109"/>
      <c r="U152" s="123"/>
    </row>
    <row r="153" spans="4:21" ht="6" customHeight="1" x14ac:dyDescent="0.2">
      <c r="D153" s="15"/>
      <c r="E153" s="36"/>
      <c r="F153" s="13"/>
      <c r="G153" s="15"/>
      <c r="H153" s="22"/>
      <c r="I153" s="31"/>
      <c r="J153" s="23"/>
      <c r="M153" s="108"/>
      <c r="N153" s="31"/>
      <c r="O153" s="126"/>
      <c r="P153" s="15"/>
      <c r="Q153" s="36"/>
      <c r="R153" s="13"/>
      <c r="S153" s="109"/>
      <c r="U153" s="123"/>
    </row>
    <row r="154" spans="4:21" ht="6" customHeight="1" x14ac:dyDescent="0.2">
      <c r="D154" s="15"/>
      <c r="E154" s="36"/>
      <c r="F154" s="13"/>
      <c r="G154" s="15"/>
      <c r="H154" s="22"/>
      <c r="I154" s="31"/>
      <c r="J154" s="23"/>
      <c r="M154" s="108"/>
      <c r="N154" s="31"/>
      <c r="O154" s="126"/>
      <c r="P154" s="15"/>
      <c r="Q154" s="36"/>
      <c r="R154" s="13"/>
      <c r="S154" s="109"/>
      <c r="U154" s="123"/>
    </row>
    <row r="155" spans="4:21" ht="6" customHeight="1" x14ac:dyDescent="0.2">
      <c r="D155" s="15"/>
      <c r="E155" s="36"/>
      <c r="F155" s="13"/>
      <c r="G155" s="15"/>
      <c r="H155" s="22"/>
      <c r="I155" s="31"/>
      <c r="J155" s="23"/>
      <c r="M155" s="108"/>
      <c r="N155" s="31"/>
      <c r="O155" s="126"/>
      <c r="P155" s="15"/>
      <c r="Q155" s="36"/>
      <c r="R155" s="13"/>
      <c r="S155" s="109"/>
      <c r="U155" s="123"/>
    </row>
    <row r="156" spans="4:21" ht="6" customHeight="1" x14ac:dyDescent="0.2">
      <c r="D156" s="15"/>
      <c r="E156" s="36"/>
      <c r="F156" s="13"/>
      <c r="G156" s="15"/>
      <c r="H156" s="22"/>
      <c r="I156" s="31"/>
      <c r="J156" s="23"/>
      <c r="M156" s="108"/>
      <c r="N156" s="20"/>
      <c r="O156" s="125"/>
      <c r="P156" s="15"/>
      <c r="Q156" s="36"/>
      <c r="R156" s="13"/>
      <c r="S156" s="109"/>
      <c r="U156" s="123"/>
    </row>
    <row r="157" spans="4:21" ht="6" customHeight="1" x14ac:dyDescent="0.2">
      <c r="D157" s="15"/>
      <c r="E157" s="36"/>
      <c r="F157" s="13"/>
      <c r="G157" s="15"/>
      <c r="H157" s="22"/>
      <c r="I157" s="31"/>
      <c r="J157" s="23"/>
      <c r="M157" s="108"/>
      <c r="N157" s="31"/>
      <c r="O157" s="126"/>
      <c r="P157" s="15"/>
      <c r="Q157" s="36"/>
      <c r="R157" s="13"/>
      <c r="S157" s="109"/>
      <c r="U157" s="123"/>
    </row>
    <row r="158" spans="4:21" ht="6" customHeight="1" x14ac:dyDescent="0.2">
      <c r="D158" s="15"/>
      <c r="E158" s="36"/>
      <c r="F158" s="13"/>
      <c r="G158" s="15"/>
      <c r="H158" s="22"/>
      <c r="I158" s="31"/>
      <c r="J158" s="23"/>
      <c r="M158" s="108"/>
      <c r="N158" s="20"/>
      <c r="O158" s="126"/>
      <c r="P158" s="15"/>
      <c r="Q158" s="36"/>
      <c r="R158" s="13"/>
      <c r="S158" s="109"/>
      <c r="U158" s="123"/>
    </row>
    <row r="159" spans="4:21" ht="6" customHeight="1" x14ac:dyDescent="0.2">
      <c r="D159" s="15"/>
      <c r="E159" s="36"/>
      <c r="F159" s="13"/>
      <c r="G159" s="15"/>
      <c r="H159" s="22"/>
      <c r="I159" s="31"/>
      <c r="J159" s="23"/>
      <c r="M159" s="108"/>
      <c r="N159" s="20"/>
      <c r="O159" s="125"/>
      <c r="P159" s="15"/>
      <c r="Q159" s="36"/>
      <c r="R159" s="13"/>
      <c r="S159" s="109"/>
      <c r="U159" s="123"/>
    </row>
    <row r="160" spans="4:21" ht="6" customHeight="1" x14ac:dyDescent="0.2">
      <c r="D160" s="15"/>
      <c r="E160" s="36"/>
      <c r="F160" s="13"/>
      <c r="G160" s="15"/>
      <c r="H160" s="22"/>
      <c r="I160" s="20"/>
      <c r="J160" s="22"/>
      <c r="M160" s="108"/>
      <c r="N160" s="31"/>
      <c r="O160" s="125"/>
      <c r="P160" s="15"/>
      <c r="Q160" s="36"/>
      <c r="R160" s="13"/>
      <c r="S160" s="109"/>
      <c r="U160" s="123"/>
    </row>
    <row r="161" spans="4:21" ht="6" customHeight="1" x14ac:dyDescent="0.2">
      <c r="D161" s="15"/>
      <c r="E161" s="36"/>
      <c r="F161" s="13"/>
      <c r="G161" s="15"/>
      <c r="H161" s="22"/>
      <c r="I161" s="31"/>
      <c r="J161" s="23"/>
      <c r="M161" s="108"/>
      <c r="N161" s="31"/>
      <c r="O161" s="126"/>
      <c r="P161" s="15"/>
      <c r="Q161" s="36"/>
      <c r="R161" s="13"/>
      <c r="S161" s="109"/>
      <c r="U161" s="123"/>
    </row>
    <row r="162" spans="4:21" ht="6" customHeight="1" x14ac:dyDescent="0.2">
      <c r="D162" s="15"/>
      <c r="E162" s="36"/>
      <c r="F162" s="13"/>
      <c r="G162" s="15"/>
      <c r="H162" s="22"/>
      <c r="I162" s="20"/>
      <c r="J162" s="23"/>
      <c r="M162" s="108"/>
      <c r="N162" s="20"/>
      <c r="O162" s="126"/>
      <c r="P162" s="15"/>
      <c r="Q162" s="36"/>
      <c r="R162" s="13"/>
      <c r="S162" s="109"/>
      <c r="U162" s="123"/>
    </row>
    <row r="163" spans="4:21" ht="6" customHeight="1" x14ac:dyDescent="0.2">
      <c r="D163" s="15"/>
      <c r="E163" s="36"/>
      <c r="F163" s="13"/>
      <c r="G163" s="15"/>
      <c r="H163" s="22"/>
      <c r="I163" s="20"/>
      <c r="J163" s="23"/>
      <c r="M163" s="108"/>
      <c r="N163" s="20"/>
      <c r="O163" s="126"/>
      <c r="P163" s="15"/>
      <c r="Q163" s="36"/>
      <c r="R163" s="13"/>
      <c r="S163" s="109"/>
      <c r="U163" s="123"/>
    </row>
    <row r="164" spans="4:21" ht="6" customHeight="1" x14ac:dyDescent="0.2">
      <c r="D164" s="15"/>
      <c r="E164" s="36"/>
      <c r="F164" s="13"/>
      <c r="G164" s="15"/>
      <c r="H164" s="22"/>
      <c r="I164" s="31"/>
      <c r="J164" s="23"/>
      <c r="M164" s="108"/>
      <c r="N164" s="31"/>
      <c r="O164" s="126"/>
      <c r="P164" s="15"/>
      <c r="Q164" s="36"/>
      <c r="R164" s="13"/>
      <c r="S164" s="109"/>
      <c r="U164" s="123"/>
    </row>
    <row r="165" spans="4:21" ht="6" customHeight="1" x14ac:dyDescent="0.2">
      <c r="D165" s="15"/>
      <c r="E165" s="36"/>
      <c r="F165" s="13"/>
      <c r="G165" s="15"/>
      <c r="H165" s="22"/>
      <c r="I165" s="20"/>
      <c r="J165" s="23"/>
      <c r="M165" s="108"/>
      <c r="N165" s="31"/>
      <c r="O165" s="126"/>
      <c r="P165" s="15"/>
      <c r="Q165" s="36"/>
      <c r="R165" s="13"/>
      <c r="S165" s="109"/>
      <c r="U165" s="123"/>
    </row>
    <row r="166" spans="4:21" ht="6" customHeight="1" x14ac:dyDescent="0.2">
      <c r="D166" s="15"/>
      <c r="E166" s="36"/>
      <c r="F166" s="13"/>
      <c r="G166" s="15"/>
      <c r="H166" s="22"/>
      <c r="I166" s="20"/>
      <c r="J166" s="23"/>
      <c r="M166" s="108"/>
      <c r="N166" s="31"/>
      <c r="O166" s="126"/>
      <c r="P166" s="15"/>
      <c r="Q166" s="36"/>
      <c r="R166" s="13"/>
      <c r="S166" s="109"/>
      <c r="U166" s="123"/>
    </row>
    <row r="167" spans="4:21" ht="6" customHeight="1" x14ac:dyDescent="0.2">
      <c r="D167" s="15"/>
      <c r="E167" s="36"/>
      <c r="F167" s="13"/>
      <c r="G167" s="15"/>
      <c r="H167" s="22"/>
      <c r="I167" s="20"/>
      <c r="J167" s="22"/>
      <c r="M167" s="108"/>
      <c r="N167" s="31"/>
      <c r="O167" s="126"/>
      <c r="P167" s="15"/>
      <c r="Q167" s="36"/>
      <c r="R167" s="13"/>
      <c r="S167" s="109"/>
      <c r="U167" s="123"/>
    </row>
    <row r="168" spans="4:21" ht="6" customHeight="1" x14ac:dyDescent="0.2">
      <c r="D168" s="15"/>
      <c r="E168" s="12"/>
      <c r="F168" s="13"/>
      <c r="G168" s="15"/>
      <c r="H168" s="22"/>
      <c r="I168" s="20"/>
      <c r="J168" s="23"/>
      <c r="M168" s="108"/>
      <c r="N168" s="31"/>
      <c r="O168" s="126"/>
      <c r="P168" s="15"/>
      <c r="Q168" s="36"/>
      <c r="R168" s="13"/>
      <c r="S168" s="109"/>
      <c r="U168" s="123"/>
    </row>
    <row r="169" spans="4:21" ht="6" customHeight="1" x14ac:dyDescent="0.2">
      <c r="D169" s="15"/>
      <c r="E169" s="12"/>
      <c r="F169" s="36"/>
      <c r="G169" s="15"/>
      <c r="H169" s="22"/>
      <c r="I169" s="20"/>
      <c r="J169" s="23"/>
      <c r="M169" s="108"/>
      <c r="N169" s="31"/>
      <c r="O169" s="126"/>
      <c r="P169" s="15"/>
      <c r="Q169" s="36"/>
      <c r="R169" s="13"/>
      <c r="S169" s="109"/>
      <c r="U169" s="123"/>
    </row>
    <row r="170" spans="4:21" ht="6" customHeight="1" x14ac:dyDescent="0.2">
      <c r="D170" s="15"/>
      <c r="E170" s="36"/>
      <c r="F170" s="13"/>
      <c r="G170" s="15"/>
      <c r="H170" s="22"/>
      <c r="I170" s="20"/>
      <c r="J170" s="23"/>
      <c r="M170" s="108"/>
      <c r="N170" s="31"/>
      <c r="O170" s="126"/>
      <c r="P170" s="15"/>
      <c r="Q170" s="36"/>
      <c r="R170" s="13"/>
      <c r="S170" s="109"/>
      <c r="U170" s="123"/>
    </row>
    <row r="171" spans="4:21" ht="6" customHeight="1" x14ac:dyDescent="0.2">
      <c r="D171" s="15"/>
      <c r="E171" s="36"/>
      <c r="F171" s="13"/>
      <c r="G171" s="15"/>
      <c r="H171" s="22"/>
      <c r="I171" s="31"/>
      <c r="J171" s="23"/>
      <c r="M171" s="108"/>
      <c r="N171" s="31"/>
      <c r="O171" s="126"/>
      <c r="P171" s="15"/>
      <c r="Q171" s="36"/>
      <c r="R171" s="13"/>
      <c r="S171" s="109"/>
      <c r="U171" s="123"/>
    </row>
    <row r="172" spans="4:21" ht="6" customHeight="1" x14ac:dyDescent="0.2">
      <c r="D172" s="15"/>
      <c r="E172" s="12"/>
      <c r="F172" s="13"/>
      <c r="G172" s="15"/>
      <c r="H172" s="22"/>
      <c r="I172" s="31"/>
      <c r="J172" s="23"/>
      <c r="M172" s="108"/>
      <c r="N172" s="31"/>
      <c r="O172" s="126"/>
      <c r="P172" s="15"/>
      <c r="Q172" s="36"/>
      <c r="R172" s="13"/>
      <c r="S172" s="109"/>
      <c r="U172" s="123"/>
    </row>
    <row r="173" spans="4:21" ht="6" customHeight="1" x14ac:dyDescent="0.2">
      <c r="D173" s="15"/>
      <c r="E173" s="36"/>
      <c r="F173" s="13"/>
      <c r="G173" s="15"/>
      <c r="H173" s="22"/>
      <c r="I173" s="20"/>
      <c r="J173" s="23"/>
      <c r="M173" s="108"/>
      <c r="N173" s="31"/>
      <c r="O173" s="126"/>
      <c r="P173" s="15"/>
      <c r="Q173" s="36"/>
      <c r="R173" s="13"/>
      <c r="S173" s="109"/>
      <c r="U173" s="123"/>
    </row>
    <row r="174" spans="4:21" ht="6" customHeight="1" x14ac:dyDescent="0.2">
      <c r="D174" s="15"/>
      <c r="E174" s="36"/>
      <c r="F174" s="13"/>
      <c r="G174" s="15"/>
      <c r="H174" s="22"/>
      <c r="I174" s="20"/>
      <c r="J174" s="23"/>
      <c r="M174" s="108"/>
      <c r="N174" s="31"/>
      <c r="O174" s="126"/>
      <c r="P174" s="15"/>
      <c r="Q174" s="36"/>
      <c r="R174" s="13"/>
      <c r="S174" s="109"/>
      <c r="U174" s="123"/>
    </row>
    <row r="175" spans="4:21" ht="6" customHeight="1" x14ac:dyDescent="0.2">
      <c r="D175" s="15"/>
      <c r="E175" s="12"/>
      <c r="F175" s="13"/>
      <c r="G175" s="15"/>
      <c r="H175" s="22"/>
      <c r="I175" s="31"/>
      <c r="J175" s="23"/>
      <c r="M175" s="108"/>
      <c r="N175" s="20"/>
      <c r="O175" s="125"/>
      <c r="P175" s="15"/>
      <c r="Q175" s="36"/>
      <c r="R175" s="13"/>
      <c r="S175" s="109"/>
      <c r="U175" s="123"/>
    </row>
    <row r="176" spans="4:21" ht="6" customHeight="1" x14ac:dyDescent="0.2">
      <c r="D176" s="15"/>
      <c r="E176" s="36"/>
      <c r="F176" s="13"/>
      <c r="G176" s="15"/>
      <c r="H176" s="22"/>
      <c r="I176" s="20"/>
      <c r="J176" s="23"/>
      <c r="M176" s="108"/>
      <c r="N176" s="31"/>
      <c r="O176" s="126"/>
      <c r="P176" s="15"/>
      <c r="Q176" s="36"/>
      <c r="R176" s="13"/>
      <c r="S176" s="109"/>
      <c r="U176" s="123"/>
    </row>
    <row r="177" spans="4:21" ht="6" customHeight="1" x14ac:dyDescent="0.2">
      <c r="D177" s="15"/>
      <c r="E177" s="12"/>
      <c r="F177" s="36"/>
      <c r="G177" s="15"/>
      <c r="H177" s="22"/>
      <c r="I177" s="20"/>
      <c r="J177" s="22"/>
      <c r="M177" s="108"/>
      <c r="N177" s="20"/>
      <c r="O177" s="126"/>
      <c r="P177" s="15"/>
      <c r="Q177" s="36"/>
      <c r="R177" s="13"/>
      <c r="S177" s="109"/>
      <c r="U177" s="123"/>
    </row>
    <row r="178" spans="4:21" ht="6" customHeight="1" x14ac:dyDescent="0.2">
      <c r="D178" s="11"/>
      <c r="E178" s="12"/>
      <c r="F178" s="36"/>
      <c r="G178" s="15"/>
      <c r="H178" s="22"/>
      <c r="I178" s="31"/>
      <c r="J178" s="23"/>
      <c r="M178" s="108"/>
      <c r="N178" s="20"/>
      <c r="O178" s="126"/>
      <c r="P178" s="15"/>
      <c r="Q178" s="36"/>
      <c r="R178" s="13"/>
      <c r="S178" s="109"/>
      <c r="U178" s="123"/>
    </row>
    <row r="179" spans="4:21" ht="6" customHeight="1" x14ac:dyDescent="0.2">
      <c r="D179" s="11"/>
      <c r="E179" s="12"/>
      <c r="F179" s="36"/>
      <c r="G179" s="15"/>
      <c r="H179" s="22"/>
      <c r="I179" s="20"/>
      <c r="J179" s="22"/>
      <c r="M179" s="108"/>
      <c r="N179" s="31"/>
      <c r="O179" s="126"/>
      <c r="P179" s="15"/>
      <c r="Q179" s="36"/>
      <c r="R179" s="13"/>
      <c r="S179" s="109"/>
      <c r="U179" s="123"/>
    </row>
    <row r="180" spans="4:21" ht="6" customHeight="1" x14ac:dyDescent="0.2">
      <c r="D180" s="15"/>
      <c r="E180" s="12"/>
      <c r="F180" s="36"/>
      <c r="G180" s="15"/>
      <c r="H180" s="22"/>
      <c r="I180" s="20"/>
      <c r="J180" s="22"/>
      <c r="M180" s="108"/>
      <c r="N180" s="20"/>
      <c r="O180" s="126"/>
      <c r="P180" s="15"/>
      <c r="Q180" s="36"/>
      <c r="R180" s="13"/>
      <c r="S180" s="109"/>
      <c r="U180" s="123"/>
    </row>
    <row r="181" spans="4:21" ht="6" customHeight="1" x14ac:dyDescent="0.2">
      <c r="D181" s="15"/>
      <c r="E181" s="12"/>
      <c r="F181" s="36"/>
      <c r="G181" s="15"/>
      <c r="H181" s="22"/>
      <c r="I181" s="31"/>
      <c r="J181" s="23"/>
      <c r="M181" s="108"/>
      <c r="N181" s="20"/>
      <c r="O181" s="126"/>
      <c r="P181" s="15"/>
      <c r="Q181" s="36"/>
      <c r="R181" s="13"/>
      <c r="S181" s="109"/>
      <c r="U181" s="123"/>
    </row>
    <row r="182" spans="4:21" ht="6" customHeight="1" x14ac:dyDescent="0.2">
      <c r="D182" s="11"/>
      <c r="E182" s="12"/>
      <c r="F182" s="36"/>
      <c r="G182" s="15"/>
      <c r="H182" s="22"/>
      <c r="I182" s="31"/>
      <c r="J182" s="23"/>
      <c r="M182" s="108"/>
      <c r="N182" s="20"/>
      <c r="O182" s="125"/>
      <c r="P182" s="15"/>
      <c r="Q182" s="36"/>
      <c r="R182" s="13"/>
      <c r="S182" s="109"/>
      <c r="U182" s="123"/>
    </row>
    <row r="183" spans="4:21" ht="6" customHeight="1" x14ac:dyDescent="0.2">
      <c r="D183" s="11"/>
      <c r="E183" s="12"/>
      <c r="F183" s="36"/>
      <c r="G183" s="15"/>
      <c r="H183" s="22"/>
      <c r="I183" s="31"/>
      <c r="J183" s="23"/>
      <c r="M183" s="108"/>
      <c r="N183" s="20"/>
      <c r="O183" s="126"/>
      <c r="P183" s="15"/>
      <c r="Q183" s="12"/>
      <c r="R183" s="13"/>
      <c r="S183" s="109"/>
      <c r="U183" s="123"/>
    </row>
    <row r="184" spans="4:21" ht="6" customHeight="1" x14ac:dyDescent="0.2">
      <c r="D184" s="15"/>
      <c r="E184" s="12"/>
      <c r="F184" s="36"/>
      <c r="G184" s="15"/>
      <c r="H184" s="22"/>
      <c r="I184" s="31"/>
      <c r="J184" s="23"/>
      <c r="M184" s="108"/>
      <c r="N184" s="20"/>
      <c r="O184" s="126"/>
      <c r="P184" s="15"/>
      <c r="Q184" s="12"/>
      <c r="R184" s="36"/>
      <c r="S184" s="109"/>
      <c r="U184" s="123"/>
    </row>
    <row r="185" spans="4:21" ht="6" customHeight="1" x14ac:dyDescent="0.2">
      <c r="D185" s="15"/>
      <c r="E185" s="36"/>
      <c r="F185" s="36"/>
      <c r="G185" s="14"/>
      <c r="H185" s="22"/>
      <c r="I185" s="20"/>
      <c r="J185" s="22"/>
      <c r="M185" s="108"/>
      <c r="N185" s="20"/>
      <c r="O185" s="126"/>
      <c r="P185" s="15"/>
      <c r="Q185" s="36"/>
      <c r="R185" s="13"/>
      <c r="S185" s="109"/>
      <c r="U185" s="123"/>
    </row>
    <row r="186" spans="4:21" ht="6" customHeight="1" x14ac:dyDescent="0.2">
      <c r="D186" s="15"/>
      <c r="E186" s="36"/>
      <c r="F186" s="13"/>
      <c r="G186" s="15"/>
      <c r="H186" s="22"/>
      <c r="I186" s="20"/>
      <c r="J186" s="22"/>
      <c r="M186" s="108"/>
      <c r="N186" s="31"/>
      <c r="O186" s="126"/>
      <c r="P186" s="15"/>
      <c r="Q186" s="36"/>
      <c r="R186" s="13"/>
      <c r="S186" s="109"/>
      <c r="U186" s="123"/>
    </row>
    <row r="187" spans="4:21" ht="6" customHeight="1" x14ac:dyDescent="0.2">
      <c r="D187" s="15"/>
      <c r="E187" s="36"/>
      <c r="F187" s="13"/>
      <c r="G187" s="15"/>
      <c r="H187" s="22"/>
      <c r="I187" s="31"/>
      <c r="J187" s="23"/>
      <c r="M187" s="108"/>
      <c r="N187" s="31"/>
      <c r="O187" s="126"/>
      <c r="P187" s="15"/>
      <c r="Q187" s="12"/>
      <c r="R187" s="13"/>
      <c r="S187" s="109"/>
      <c r="U187" s="123"/>
    </row>
    <row r="188" spans="4:21" ht="6" customHeight="1" x14ac:dyDescent="0.2">
      <c r="D188" s="15"/>
      <c r="E188" s="36"/>
      <c r="F188" s="13"/>
      <c r="G188" s="14"/>
      <c r="H188" s="22"/>
      <c r="I188" s="31"/>
      <c r="J188" s="23"/>
      <c r="M188" s="108"/>
      <c r="N188" s="20"/>
      <c r="O188" s="126"/>
      <c r="P188" s="15"/>
      <c r="Q188" s="36"/>
      <c r="R188" s="13"/>
      <c r="S188" s="109"/>
      <c r="U188" s="123"/>
    </row>
    <row r="189" spans="4:21" ht="6" customHeight="1" x14ac:dyDescent="0.2">
      <c r="D189" s="15"/>
      <c r="E189" s="36"/>
      <c r="F189" s="13"/>
      <c r="G189" s="14"/>
      <c r="H189" s="22"/>
      <c r="I189" s="31"/>
      <c r="J189" s="23"/>
      <c r="M189" s="108"/>
      <c r="N189" s="20"/>
      <c r="O189" s="126"/>
      <c r="P189" s="15"/>
      <c r="Q189" s="36"/>
      <c r="R189" s="13"/>
      <c r="S189" s="109"/>
      <c r="U189" s="123"/>
    </row>
    <row r="190" spans="4:21" ht="6" customHeight="1" x14ac:dyDescent="0.2">
      <c r="D190" s="15"/>
      <c r="E190" s="36"/>
      <c r="F190" s="13"/>
      <c r="G190" s="14"/>
      <c r="H190" s="22"/>
      <c r="I190" s="31"/>
      <c r="J190" s="23"/>
      <c r="M190" s="108"/>
      <c r="N190" s="31"/>
      <c r="O190" s="126"/>
      <c r="P190" s="15"/>
      <c r="Q190" s="12"/>
      <c r="R190" s="13"/>
      <c r="S190" s="109"/>
      <c r="U190" s="123"/>
    </row>
    <row r="191" spans="4:21" ht="6" customHeight="1" x14ac:dyDescent="0.2">
      <c r="D191" s="15"/>
      <c r="E191" s="36"/>
      <c r="F191" s="13"/>
      <c r="G191" s="14"/>
      <c r="H191" s="22"/>
      <c r="I191" s="31"/>
      <c r="J191" s="23"/>
      <c r="M191" s="108"/>
      <c r="N191" s="20"/>
      <c r="O191" s="126"/>
      <c r="P191" s="15"/>
      <c r="Q191" s="36"/>
      <c r="R191" s="13"/>
      <c r="S191" s="109"/>
      <c r="U191" s="123"/>
    </row>
    <row r="192" spans="4:21" ht="6" customHeight="1" x14ac:dyDescent="0.2">
      <c r="D192" s="15"/>
      <c r="E192" s="36"/>
      <c r="F192" s="13"/>
      <c r="G192" s="14"/>
      <c r="H192" s="22"/>
      <c r="I192" s="31"/>
      <c r="J192" s="23"/>
      <c r="M192" s="108"/>
      <c r="N192" s="20"/>
      <c r="O192" s="125"/>
      <c r="P192" s="15"/>
      <c r="Q192" s="12"/>
      <c r="R192" s="36"/>
      <c r="S192" s="109"/>
      <c r="U192" s="123"/>
    </row>
    <row r="193" spans="4:21" ht="6" customHeight="1" x14ac:dyDescent="0.2">
      <c r="D193" s="15"/>
      <c r="E193" s="36"/>
      <c r="F193" s="13"/>
      <c r="G193" s="15"/>
      <c r="H193" s="22"/>
      <c r="I193" s="31"/>
      <c r="J193" s="23"/>
      <c r="M193" s="108"/>
      <c r="N193" s="31"/>
      <c r="O193" s="126"/>
      <c r="P193" s="11"/>
      <c r="Q193" s="12"/>
      <c r="R193" s="36"/>
      <c r="S193" s="109"/>
      <c r="U193" s="123"/>
    </row>
    <row r="194" spans="4:21" ht="6" customHeight="1" x14ac:dyDescent="0.2">
      <c r="D194" s="15"/>
      <c r="E194" s="36"/>
      <c r="F194" s="13"/>
      <c r="G194" s="14"/>
      <c r="H194" s="22"/>
      <c r="I194" s="31"/>
      <c r="J194" s="23"/>
      <c r="M194" s="108"/>
      <c r="N194" s="20"/>
      <c r="O194" s="125"/>
      <c r="P194" s="11"/>
      <c r="Q194" s="12"/>
      <c r="R194" s="36"/>
      <c r="S194" s="109"/>
      <c r="U194" s="123"/>
    </row>
    <row r="195" spans="4:21" ht="6" customHeight="1" x14ac:dyDescent="0.2">
      <c r="D195" s="11"/>
      <c r="E195" s="12"/>
      <c r="F195" s="36"/>
      <c r="G195" s="14"/>
      <c r="H195" s="22"/>
      <c r="I195" s="31"/>
      <c r="J195" s="23"/>
      <c r="M195" s="108"/>
      <c r="N195" s="20"/>
      <c r="O195" s="125"/>
      <c r="P195" s="15"/>
      <c r="Q195" s="12"/>
      <c r="R195" s="36"/>
      <c r="S195" s="109"/>
      <c r="U195" s="123"/>
    </row>
    <row r="196" spans="4:21" ht="6" customHeight="1" x14ac:dyDescent="0.2">
      <c r="D196" s="11"/>
      <c r="E196" s="12"/>
      <c r="F196" s="36"/>
      <c r="G196" s="36"/>
      <c r="H196" s="22"/>
      <c r="I196" s="31"/>
      <c r="J196" s="23"/>
      <c r="M196" s="108"/>
      <c r="N196" s="31"/>
      <c r="O196" s="126"/>
      <c r="P196" s="15"/>
      <c r="Q196" s="12"/>
      <c r="R196" s="36"/>
      <c r="S196" s="109"/>
      <c r="U196" s="123"/>
    </row>
    <row r="197" spans="4:21" ht="6" customHeight="1" x14ac:dyDescent="0.2">
      <c r="D197" s="11"/>
      <c r="E197" s="12"/>
      <c r="F197" s="36"/>
      <c r="G197" s="15"/>
      <c r="H197" s="22"/>
      <c r="I197" s="31"/>
      <c r="J197" s="23"/>
      <c r="M197" s="108"/>
      <c r="N197" s="31"/>
      <c r="O197" s="126"/>
      <c r="P197" s="11"/>
      <c r="Q197" s="12"/>
      <c r="R197" s="36"/>
      <c r="S197" s="109"/>
      <c r="U197" s="123"/>
    </row>
    <row r="198" spans="4:21" ht="6" customHeight="1" x14ac:dyDescent="0.2">
      <c r="D198" s="15"/>
      <c r="E198" s="36"/>
      <c r="F198" s="13"/>
      <c r="G198" s="15"/>
      <c r="H198" s="22"/>
      <c r="I198" s="20"/>
      <c r="J198" s="23"/>
      <c r="M198" s="108"/>
      <c r="N198" s="31"/>
      <c r="O198" s="126"/>
      <c r="P198" s="11"/>
      <c r="Q198" s="12"/>
      <c r="R198" s="36"/>
      <c r="S198" s="109"/>
      <c r="U198" s="123"/>
    </row>
    <row r="199" spans="4:21" ht="6" customHeight="1" x14ac:dyDescent="0.2">
      <c r="D199" s="15"/>
      <c r="E199" s="12"/>
      <c r="F199" s="13"/>
      <c r="G199" s="14"/>
      <c r="H199" s="22"/>
      <c r="I199" s="20"/>
      <c r="J199" s="23"/>
      <c r="M199" s="108"/>
      <c r="N199" s="31"/>
      <c r="O199" s="126"/>
      <c r="P199" s="15"/>
      <c r="Q199" s="12"/>
      <c r="R199" s="36"/>
      <c r="S199" s="109"/>
      <c r="U199" s="123"/>
    </row>
    <row r="200" spans="4:21" ht="6" customHeight="1" x14ac:dyDescent="0.2">
      <c r="D200" s="15"/>
      <c r="E200" s="36"/>
      <c r="F200" s="13"/>
      <c r="G200" s="14"/>
      <c r="H200" s="22"/>
      <c r="I200" s="20"/>
      <c r="J200" s="23"/>
      <c r="M200" s="108"/>
      <c r="N200" s="20"/>
      <c r="O200" s="125"/>
      <c r="P200" s="15"/>
      <c r="Q200" s="36"/>
      <c r="R200" s="36"/>
      <c r="S200" s="111"/>
      <c r="U200" s="123"/>
    </row>
    <row r="201" spans="4:21" ht="6" customHeight="1" x14ac:dyDescent="0.2">
      <c r="D201" s="15"/>
      <c r="E201" s="36"/>
      <c r="F201" s="13"/>
      <c r="G201" s="14"/>
      <c r="H201" s="22"/>
      <c r="I201" s="20"/>
      <c r="J201" s="23"/>
      <c r="M201" s="108"/>
      <c r="N201" s="20"/>
      <c r="O201" s="125"/>
      <c r="P201" s="15"/>
      <c r="Q201" s="36"/>
      <c r="R201" s="13"/>
      <c r="S201" s="109"/>
      <c r="U201" s="123"/>
    </row>
    <row r="202" spans="4:21" ht="6" customHeight="1" x14ac:dyDescent="0.2">
      <c r="D202" s="15"/>
      <c r="E202" s="15"/>
      <c r="F202" s="36"/>
      <c r="G202" s="14"/>
      <c r="H202" s="22"/>
      <c r="I202" s="20"/>
      <c r="J202" s="23"/>
      <c r="M202" s="108"/>
      <c r="N202" s="31"/>
      <c r="O202" s="126"/>
      <c r="P202" s="15"/>
      <c r="Q202" s="36"/>
      <c r="R202" s="13"/>
      <c r="S202" s="109"/>
      <c r="U202" s="123"/>
    </row>
    <row r="203" spans="4:21" ht="6" customHeight="1" x14ac:dyDescent="0.2">
      <c r="D203" s="15"/>
      <c r="E203" s="15"/>
      <c r="F203" s="13"/>
      <c r="G203" s="14"/>
      <c r="H203" s="22"/>
      <c r="I203" s="20"/>
      <c r="J203" s="23"/>
      <c r="M203" s="108"/>
      <c r="N203" s="31"/>
      <c r="O203" s="126"/>
      <c r="P203" s="15"/>
      <c r="Q203" s="36"/>
      <c r="R203" s="13"/>
      <c r="S203" s="111"/>
      <c r="U203" s="123"/>
    </row>
    <row r="204" spans="4:21" ht="6" customHeight="1" x14ac:dyDescent="0.2">
      <c r="D204" s="15"/>
      <c r="E204" s="15"/>
      <c r="F204" s="36"/>
      <c r="G204" s="14"/>
      <c r="H204" s="22"/>
      <c r="I204" s="20"/>
      <c r="J204" s="22"/>
      <c r="M204" s="108"/>
      <c r="N204" s="31"/>
      <c r="O204" s="126"/>
      <c r="P204" s="15"/>
      <c r="Q204" s="36"/>
      <c r="R204" s="13"/>
      <c r="S204" s="111"/>
      <c r="U204" s="123"/>
    </row>
    <row r="205" spans="4:21" ht="6" customHeight="1" x14ac:dyDescent="0.2">
      <c r="D205" s="15"/>
      <c r="E205" s="15"/>
      <c r="F205" s="13"/>
      <c r="G205" s="14"/>
      <c r="H205" s="22"/>
      <c r="I205" s="20"/>
      <c r="J205" s="22"/>
      <c r="M205" s="108"/>
      <c r="N205" s="31"/>
      <c r="O205" s="126"/>
      <c r="P205" s="15"/>
      <c r="Q205" s="36"/>
      <c r="R205" s="13"/>
      <c r="S205" s="111"/>
      <c r="U205" s="123"/>
    </row>
    <row r="206" spans="4:21" ht="6" customHeight="1" x14ac:dyDescent="0.2">
      <c r="D206" s="15"/>
      <c r="E206" s="15"/>
      <c r="F206" s="13"/>
      <c r="G206" s="14"/>
      <c r="H206" s="22"/>
      <c r="I206" s="20"/>
      <c r="J206" s="23"/>
      <c r="M206" s="108"/>
      <c r="N206" s="31"/>
      <c r="O206" s="126"/>
      <c r="P206" s="15"/>
      <c r="Q206" s="36"/>
      <c r="R206" s="13"/>
      <c r="S206" s="111"/>
      <c r="U206" s="123"/>
    </row>
    <row r="207" spans="4:21" ht="6" customHeight="1" x14ac:dyDescent="0.2">
      <c r="D207" s="15"/>
      <c r="E207" s="15"/>
      <c r="F207" s="15"/>
      <c r="G207" s="14"/>
      <c r="H207" s="22"/>
      <c r="I207" s="20"/>
      <c r="J207" s="22"/>
      <c r="M207" s="108"/>
      <c r="N207" s="31"/>
      <c r="O207" s="126"/>
      <c r="P207" s="15"/>
      <c r="Q207" s="36"/>
      <c r="R207" s="13"/>
      <c r="S207" s="111"/>
      <c r="U207" s="123"/>
    </row>
    <row r="208" spans="4:21" ht="6" customHeight="1" x14ac:dyDescent="0.2">
      <c r="D208" s="15"/>
      <c r="E208" s="15"/>
      <c r="F208" s="13"/>
      <c r="G208" s="14"/>
      <c r="H208" s="22"/>
      <c r="I208" s="31"/>
      <c r="J208" s="23"/>
      <c r="M208" s="108"/>
      <c r="N208" s="31"/>
      <c r="O208" s="126"/>
      <c r="P208" s="15"/>
      <c r="Q208" s="36"/>
      <c r="R208" s="13"/>
      <c r="S208" s="109"/>
      <c r="U208" s="123"/>
    </row>
    <row r="209" spans="4:21" ht="6" customHeight="1" x14ac:dyDescent="0.2">
      <c r="D209" s="15"/>
      <c r="E209" s="15"/>
      <c r="F209" s="13"/>
      <c r="G209" s="14"/>
      <c r="H209" s="22"/>
      <c r="I209" s="20"/>
      <c r="J209" s="23"/>
      <c r="M209" s="108"/>
      <c r="N209" s="31"/>
      <c r="O209" s="126"/>
      <c r="P209" s="15"/>
      <c r="Q209" s="36"/>
      <c r="R209" s="13"/>
      <c r="S209" s="111"/>
      <c r="U209" s="123"/>
    </row>
    <row r="210" spans="4:21" ht="6" customHeight="1" x14ac:dyDescent="0.2">
      <c r="D210" s="15"/>
      <c r="E210" s="15"/>
      <c r="F210" s="13"/>
      <c r="G210" s="14"/>
      <c r="H210" s="22"/>
      <c r="I210" s="20"/>
      <c r="J210" s="22"/>
      <c r="M210" s="108"/>
      <c r="N210" s="31"/>
      <c r="O210" s="126"/>
      <c r="P210" s="11"/>
      <c r="Q210" s="12"/>
      <c r="R210" s="36"/>
      <c r="S210" s="111"/>
      <c r="U210" s="123"/>
    </row>
    <row r="211" spans="4:21" ht="6" customHeight="1" x14ac:dyDescent="0.2">
      <c r="D211" s="15"/>
      <c r="E211" s="15"/>
      <c r="F211" s="13"/>
      <c r="G211" s="14"/>
      <c r="H211" s="22"/>
      <c r="I211" s="31"/>
      <c r="J211" s="23"/>
      <c r="M211" s="108"/>
      <c r="N211" s="31"/>
      <c r="O211" s="126"/>
      <c r="P211" s="11"/>
      <c r="Q211" s="12"/>
      <c r="R211" s="36"/>
      <c r="S211" s="112"/>
      <c r="U211" s="123"/>
    </row>
    <row r="212" spans="4:21" ht="6" customHeight="1" x14ac:dyDescent="0.2">
      <c r="D212" s="15"/>
      <c r="E212" s="15"/>
      <c r="F212" s="13"/>
      <c r="G212" s="14"/>
      <c r="H212" s="22"/>
      <c r="I212" s="20"/>
      <c r="J212" s="22"/>
      <c r="M212" s="108"/>
      <c r="N212" s="31"/>
      <c r="O212" s="126"/>
      <c r="P212" s="11"/>
      <c r="Q212" s="12"/>
      <c r="R212" s="36"/>
      <c r="S212" s="109"/>
      <c r="U212" s="123"/>
    </row>
    <row r="213" spans="4:21" ht="6" customHeight="1" x14ac:dyDescent="0.2">
      <c r="D213" s="15"/>
      <c r="E213" s="15"/>
      <c r="F213" s="15"/>
      <c r="G213" s="14"/>
      <c r="H213" s="22"/>
      <c r="I213" s="20"/>
      <c r="J213" s="23"/>
      <c r="M213" s="108"/>
      <c r="N213" s="20"/>
      <c r="O213" s="126"/>
      <c r="P213" s="15"/>
      <c r="Q213" s="36"/>
      <c r="R213" s="13"/>
      <c r="S213" s="109"/>
      <c r="U213" s="123"/>
    </row>
    <row r="214" spans="4:21" ht="6" customHeight="1" x14ac:dyDescent="0.2">
      <c r="D214" s="15"/>
      <c r="E214" s="15"/>
      <c r="F214" s="13"/>
      <c r="G214" s="14"/>
      <c r="H214" s="22"/>
      <c r="I214" s="20"/>
      <c r="J214" s="22"/>
      <c r="M214" s="108"/>
      <c r="N214" s="20"/>
      <c r="O214" s="126"/>
      <c r="P214" s="15"/>
      <c r="Q214" s="12"/>
      <c r="R214" s="13"/>
      <c r="S214" s="111"/>
      <c r="U214" s="123"/>
    </row>
    <row r="215" spans="4:21" ht="6" customHeight="1" x14ac:dyDescent="0.2">
      <c r="D215" s="15"/>
      <c r="E215" s="15"/>
      <c r="F215" s="13"/>
      <c r="G215" s="14"/>
      <c r="H215" s="22"/>
      <c r="I215" s="20"/>
      <c r="J215" s="23"/>
      <c r="M215" s="108"/>
      <c r="N215" s="20"/>
      <c r="O215" s="126"/>
      <c r="P215" s="15"/>
      <c r="Q215" s="36"/>
      <c r="R215" s="13"/>
      <c r="S215" s="111"/>
      <c r="U215" s="123"/>
    </row>
    <row r="216" spans="4:21" ht="6" customHeight="1" x14ac:dyDescent="0.2">
      <c r="D216" s="15"/>
      <c r="E216" s="15"/>
      <c r="F216" s="13"/>
      <c r="G216" s="14"/>
      <c r="H216" s="22"/>
      <c r="I216" s="20"/>
      <c r="J216" s="23"/>
      <c r="M216" s="108"/>
      <c r="N216" s="20"/>
      <c r="O216" s="126"/>
      <c r="P216" s="15"/>
      <c r="Q216" s="36"/>
      <c r="R216" s="13"/>
      <c r="S216" s="111"/>
      <c r="U216" s="123"/>
    </row>
    <row r="217" spans="4:21" ht="6" customHeight="1" x14ac:dyDescent="0.2">
      <c r="D217" s="15"/>
      <c r="E217" s="15"/>
      <c r="F217" s="13"/>
      <c r="G217" s="14"/>
      <c r="H217" s="22"/>
      <c r="I217" s="20"/>
      <c r="J217" s="23"/>
      <c r="M217" s="108"/>
      <c r="N217" s="20"/>
      <c r="O217" s="126"/>
      <c r="P217" s="15"/>
      <c r="Q217" s="15"/>
      <c r="R217" s="36"/>
      <c r="S217" s="111"/>
      <c r="U217" s="123"/>
    </row>
    <row r="218" spans="4:21" ht="6" customHeight="1" x14ac:dyDescent="0.2">
      <c r="D218" s="15"/>
      <c r="E218" s="15"/>
      <c r="F218" s="13"/>
      <c r="G218" s="14"/>
      <c r="H218" s="22"/>
      <c r="I218" s="20"/>
      <c r="J218" s="23"/>
      <c r="M218" s="108"/>
      <c r="N218" s="20"/>
      <c r="O218" s="126"/>
      <c r="P218" s="15"/>
      <c r="Q218" s="15"/>
      <c r="R218" s="13"/>
      <c r="S218" s="111"/>
      <c r="U218" s="123"/>
    </row>
    <row r="219" spans="4:21" ht="6" customHeight="1" x14ac:dyDescent="0.2">
      <c r="D219" s="15"/>
      <c r="E219" s="15"/>
      <c r="F219" s="15"/>
      <c r="G219" s="14"/>
      <c r="H219" s="22"/>
      <c r="I219" s="20"/>
      <c r="J219" s="23"/>
      <c r="M219" s="108"/>
      <c r="N219" s="20"/>
      <c r="O219" s="125"/>
      <c r="P219" s="15"/>
      <c r="Q219" s="15"/>
      <c r="R219" s="36"/>
      <c r="S219" s="111"/>
      <c r="U219" s="123"/>
    </row>
    <row r="220" spans="4:21" ht="6" customHeight="1" x14ac:dyDescent="0.2">
      <c r="D220" s="15"/>
      <c r="E220" s="15"/>
      <c r="F220" s="13"/>
      <c r="G220" s="14"/>
      <c r="H220" s="22"/>
      <c r="I220" s="31"/>
      <c r="J220" s="23"/>
      <c r="M220" s="108"/>
      <c r="N220" s="20"/>
      <c r="O220" s="125"/>
      <c r="P220" s="15"/>
      <c r="Q220" s="15"/>
      <c r="R220" s="13"/>
      <c r="S220" s="111"/>
      <c r="U220" s="123"/>
    </row>
    <row r="221" spans="4:21" ht="6" customHeight="1" x14ac:dyDescent="0.2">
      <c r="D221" s="15"/>
      <c r="E221" s="15"/>
      <c r="F221" s="13"/>
      <c r="G221" s="14"/>
      <c r="H221" s="22"/>
      <c r="I221" s="20"/>
      <c r="J221" s="23"/>
      <c r="M221" s="108"/>
      <c r="N221" s="20"/>
      <c r="O221" s="126"/>
      <c r="P221" s="15"/>
      <c r="Q221" s="15"/>
      <c r="R221" s="13"/>
      <c r="S221" s="111"/>
      <c r="U221" s="123"/>
    </row>
    <row r="222" spans="4:21" ht="6" customHeight="1" x14ac:dyDescent="0.2">
      <c r="D222" s="11"/>
      <c r="E222" s="12"/>
      <c r="F222" s="15"/>
      <c r="G222" s="15"/>
      <c r="H222" s="22"/>
      <c r="I222" s="31"/>
      <c r="J222" s="23"/>
      <c r="M222" s="108"/>
      <c r="N222" s="20"/>
      <c r="O222" s="125"/>
      <c r="P222" s="15"/>
      <c r="Q222" s="15"/>
      <c r="R222" s="15"/>
      <c r="S222" s="111"/>
      <c r="U222" s="123"/>
    </row>
    <row r="223" spans="4:21" ht="6" customHeight="1" x14ac:dyDescent="0.2">
      <c r="D223" s="11"/>
      <c r="E223" s="12"/>
      <c r="F223" s="15"/>
      <c r="G223" s="14"/>
      <c r="H223" s="22"/>
      <c r="I223" s="31"/>
      <c r="J223" s="23"/>
      <c r="M223" s="108"/>
      <c r="N223" s="31"/>
      <c r="O223" s="126"/>
      <c r="P223" s="15"/>
      <c r="Q223" s="15"/>
      <c r="R223" s="13"/>
      <c r="S223" s="111"/>
      <c r="U223" s="123"/>
    </row>
    <row r="224" spans="4:21" ht="6" customHeight="1" x14ac:dyDescent="0.2">
      <c r="D224" s="11"/>
      <c r="E224" s="12"/>
      <c r="F224" s="15"/>
      <c r="G224" s="15"/>
      <c r="H224" s="22"/>
      <c r="I224" s="20"/>
      <c r="J224" s="23"/>
      <c r="M224" s="108"/>
      <c r="N224" s="20"/>
      <c r="O224" s="126"/>
      <c r="P224" s="15"/>
      <c r="Q224" s="15"/>
      <c r="R224" s="13"/>
      <c r="S224" s="111"/>
      <c r="U224" s="123"/>
    </row>
    <row r="225" spans="4:21" ht="6" customHeight="1" x14ac:dyDescent="0.2">
      <c r="D225" s="11"/>
      <c r="E225" s="12"/>
      <c r="F225" s="15"/>
      <c r="G225" s="15"/>
      <c r="H225" s="22"/>
      <c r="I225" s="31"/>
      <c r="J225" s="23"/>
      <c r="M225" s="108"/>
      <c r="N225" s="20"/>
      <c r="O225" s="125"/>
      <c r="P225" s="15"/>
      <c r="Q225" s="15"/>
      <c r="R225" s="13"/>
      <c r="S225" s="111"/>
      <c r="U225" s="123"/>
    </row>
    <row r="226" spans="4:21" ht="6" customHeight="1" x14ac:dyDescent="0.2">
      <c r="D226" s="11"/>
      <c r="E226" s="12"/>
      <c r="F226" s="15"/>
      <c r="G226" s="15"/>
      <c r="H226" s="22"/>
      <c r="I226" s="31"/>
      <c r="J226" s="23"/>
      <c r="M226" s="108"/>
      <c r="N226" s="31"/>
      <c r="O226" s="126"/>
      <c r="P226" s="15"/>
      <c r="Q226" s="15"/>
      <c r="R226" s="13"/>
      <c r="S226" s="111"/>
      <c r="U226" s="123"/>
    </row>
    <row r="227" spans="4:21" ht="6" customHeight="1" x14ac:dyDescent="0.2">
      <c r="D227" s="16"/>
      <c r="E227" s="12"/>
      <c r="F227" s="13"/>
      <c r="G227" s="14"/>
      <c r="H227" s="22"/>
      <c r="I227" s="31"/>
      <c r="J227" s="23"/>
      <c r="M227" s="108"/>
      <c r="N227" s="20"/>
      <c r="O227" s="125"/>
      <c r="P227" s="15"/>
      <c r="Q227" s="15"/>
      <c r="R227" s="13"/>
      <c r="S227" s="111"/>
      <c r="U227" s="123"/>
    </row>
    <row r="228" spans="4:21" ht="6" customHeight="1" x14ac:dyDescent="0.2">
      <c r="D228" s="15"/>
      <c r="E228" s="12"/>
      <c r="F228" s="13"/>
      <c r="G228" s="14"/>
      <c r="H228" s="22"/>
      <c r="I228" s="31"/>
      <c r="J228" s="23"/>
      <c r="M228" s="108"/>
      <c r="N228" s="20"/>
      <c r="O228" s="126"/>
      <c r="P228" s="15"/>
      <c r="Q228" s="15"/>
      <c r="R228" s="15"/>
      <c r="S228" s="111"/>
      <c r="U228" s="123"/>
    </row>
    <row r="229" spans="4:21" ht="6" customHeight="1" x14ac:dyDescent="0.2">
      <c r="D229" s="15"/>
      <c r="E229" s="12"/>
      <c r="F229" s="13"/>
      <c r="G229" s="14"/>
      <c r="H229" s="22"/>
      <c r="I229" s="20"/>
      <c r="J229" s="23"/>
      <c r="M229" s="108"/>
      <c r="N229" s="20"/>
      <c r="O229" s="125"/>
      <c r="P229" s="15"/>
      <c r="Q229" s="15"/>
      <c r="R229" s="13"/>
      <c r="S229" s="111"/>
      <c r="U229" s="123"/>
    </row>
    <row r="230" spans="4:21" ht="6" customHeight="1" x14ac:dyDescent="0.2">
      <c r="D230" s="15"/>
      <c r="E230" s="15"/>
      <c r="F230" s="13"/>
      <c r="G230" s="15"/>
      <c r="H230" s="22"/>
      <c r="I230" s="31"/>
      <c r="J230" s="23"/>
      <c r="M230" s="108"/>
      <c r="N230" s="20"/>
      <c r="O230" s="126"/>
      <c r="P230" s="15"/>
      <c r="Q230" s="15"/>
      <c r="R230" s="13"/>
      <c r="S230" s="111"/>
      <c r="U230" s="123"/>
    </row>
    <row r="231" spans="4:21" ht="6" customHeight="1" x14ac:dyDescent="0.2">
      <c r="D231" s="15"/>
      <c r="E231" s="15"/>
      <c r="F231" s="15"/>
      <c r="G231" s="14"/>
      <c r="H231" s="22"/>
      <c r="I231" s="20"/>
      <c r="J231" s="23"/>
      <c r="M231" s="108"/>
      <c r="N231" s="20"/>
      <c r="O231" s="126"/>
      <c r="P231" s="15"/>
      <c r="Q231" s="15"/>
      <c r="R231" s="13"/>
      <c r="S231" s="111"/>
      <c r="U231" s="123"/>
    </row>
    <row r="232" spans="4:21" ht="6" customHeight="1" x14ac:dyDescent="0.2">
      <c r="D232" s="15"/>
      <c r="E232" s="15"/>
      <c r="F232" s="13"/>
      <c r="G232" s="15"/>
      <c r="H232" s="22"/>
      <c r="I232" s="20"/>
      <c r="J232" s="23"/>
      <c r="M232" s="108"/>
      <c r="N232" s="20"/>
      <c r="O232" s="126"/>
      <c r="P232" s="15"/>
      <c r="Q232" s="15"/>
      <c r="R232" s="13"/>
      <c r="S232" s="111"/>
      <c r="U232" s="123"/>
    </row>
    <row r="233" spans="4:21" ht="6" customHeight="1" x14ac:dyDescent="0.2">
      <c r="D233" s="15"/>
      <c r="E233" s="15"/>
      <c r="F233" s="13"/>
      <c r="G233" s="15"/>
      <c r="H233" s="22"/>
      <c r="I233" s="20"/>
      <c r="J233" s="23"/>
      <c r="M233" s="108"/>
      <c r="N233" s="20"/>
      <c r="O233" s="126"/>
      <c r="P233" s="15"/>
      <c r="Q233" s="15"/>
      <c r="R233" s="13"/>
      <c r="S233" s="111"/>
      <c r="U233" s="123"/>
    </row>
    <row r="234" spans="4:21" ht="6" customHeight="1" x14ac:dyDescent="0.2">
      <c r="D234" s="15"/>
      <c r="E234" s="15"/>
      <c r="F234" s="13"/>
      <c r="G234" s="15"/>
      <c r="H234" s="22"/>
      <c r="I234" s="31"/>
      <c r="J234" s="23"/>
      <c r="M234" s="108"/>
      <c r="N234" s="20"/>
      <c r="O234" s="126"/>
      <c r="P234" s="15"/>
      <c r="Q234" s="15"/>
      <c r="R234" s="15"/>
      <c r="S234" s="111"/>
      <c r="U234" s="123"/>
    </row>
    <row r="235" spans="4:21" ht="6" customHeight="1" x14ac:dyDescent="0.2">
      <c r="D235" s="15"/>
      <c r="E235" s="31"/>
      <c r="F235" s="13"/>
      <c r="G235" s="15"/>
      <c r="H235" s="22"/>
      <c r="I235" s="31"/>
      <c r="J235" s="23"/>
      <c r="M235" s="108"/>
      <c r="N235" s="31"/>
      <c r="O235" s="126"/>
      <c r="P235" s="15"/>
      <c r="Q235" s="15"/>
      <c r="R235" s="13"/>
      <c r="S235" s="111"/>
      <c r="U235" s="123"/>
    </row>
    <row r="236" spans="4:21" ht="6" customHeight="1" x14ac:dyDescent="0.2">
      <c r="D236" s="11"/>
      <c r="E236" s="12"/>
      <c r="F236" s="15"/>
      <c r="G236" s="15"/>
      <c r="H236" s="22"/>
      <c r="I236" s="31"/>
      <c r="J236" s="23"/>
      <c r="M236" s="108"/>
      <c r="N236" s="20"/>
      <c r="O236" s="126"/>
      <c r="P236" s="15"/>
      <c r="Q236" s="15"/>
      <c r="R236" s="13"/>
      <c r="S236" s="111"/>
      <c r="U236" s="123"/>
    </row>
    <row r="237" spans="4:21" ht="6" customHeight="1" x14ac:dyDescent="0.2">
      <c r="D237" s="11"/>
      <c r="E237" s="12"/>
      <c r="F237" s="15"/>
      <c r="G237" s="15"/>
      <c r="H237" s="22"/>
      <c r="I237" s="31"/>
      <c r="J237" s="23"/>
      <c r="M237" s="108"/>
      <c r="N237" s="31"/>
      <c r="O237" s="126"/>
      <c r="P237" s="11"/>
      <c r="Q237" s="12"/>
      <c r="R237" s="15"/>
      <c r="S237" s="109"/>
      <c r="U237" s="123"/>
    </row>
    <row r="238" spans="4:21" ht="6" customHeight="1" x14ac:dyDescent="0.2">
      <c r="D238" s="11"/>
      <c r="E238" s="12"/>
      <c r="F238" s="15"/>
      <c r="G238" s="15"/>
      <c r="H238" s="26"/>
      <c r="I238" s="20"/>
      <c r="J238" s="22"/>
      <c r="M238" s="108"/>
      <c r="N238" s="31"/>
      <c r="O238" s="126"/>
      <c r="P238" s="11"/>
      <c r="Q238" s="12"/>
      <c r="R238" s="15"/>
      <c r="S238" s="111"/>
      <c r="U238" s="123"/>
    </row>
    <row r="239" spans="4:21" ht="6" customHeight="1" x14ac:dyDescent="0.2">
      <c r="D239" s="11"/>
      <c r="E239" s="12"/>
      <c r="F239" s="15"/>
      <c r="G239" s="15"/>
      <c r="H239" s="26"/>
      <c r="I239" s="20"/>
      <c r="J239" s="23"/>
      <c r="M239" s="108"/>
      <c r="N239" s="20"/>
      <c r="O239" s="126"/>
      <c r="P239" s="11"/>
      <c r="Q239" s="12"/>
      <c r="R239" s="15"/>
      <c r="S239" s="109"/>
      <c r="U239" s="123"/>
    </row>
    <row r="240" spans="4:21" ht="6" customHeight="1" x14ac:dyDescent="0.2">
      <c r="D240" s="11"/>
      <c r="E240" s="12"/>
      <c r="F240" s="15"/>
      <c r="G240" s="15"/>
      <c r="H240" s="26"/>
      <c r="I240" s="20"/>
      <c r="J240" s="23"/>
      <c r="M240" s="108"/>
      <c r="N240" s="31"/>
      <c r="O240" s="126"/>
      <c r="P240" s="11"/>
      <c r="Q240" s="12"/>
      <c r="R240" s="15"/>
      <c r="S240" s="109"/>
      <c r="U240" s="123"/>
    </row>
    <row r="241" spans="4:21" ht="6" customHeight="1" x14ac:dyDescent="0.2">
      <c r="D241" s="15"/>
      <c r="E241" s="36"/>
      <c r="F241" s="13"/>
      <c r="G241" s="14"/>
      <c r="H241" s="26"/>
      <c r="I241" s="20"/>
      <c r="J241" s="23"/>
      <c r="M241" s="108"/>
      <c r="N241" s="31"/>
      <c r="O241" s="126"/>
      <c r="P241" s="11"/>
      <c r="Q241" s="12"/>
      <c r="R241" s="15"/>
      <c r="S241" s="109"/>
      <c r="U241" s="123"/>
    </row>
    <row r="242" spans="4:21" ht="6" customHeight="1" x14ac:dyDescent="0.2">
      <c r="D242" s="15"/>
      <c r="E242" s="36"/>
      <c r="F242" s="15"/>
      <c r="G242" s="14"/>
      <c r="H242" s="26"/>
      <c r="I242" s="20"/>
      <c r="J242" s="22"/>
      <c r="M242" s="108"/>
      <c r="N242" s="31"/>
      <c r="O242" s="126"/>
      <c r="P242" s="16"/>
      <c r="Q242" s="12"/>
      <c r="R242" s="13"/>
      <c r="S242" s="111"/>
      <c r="U242" s="123"/>
    </row>
    <row r="243" spans="4:21" ht="6" customHeight="1" x14ac:dyDescent="0.2">
      <c r="D243" s="15"/>
      <c r="E243" s="12"/>
      <c r="F243" s="13"/>
      <c r="G243" s="14"/>
      <c r="H243" s="22"/>
      <c r="I243" s="31"/>
      <c r="J243" s="23"/>
      <c r="M243" s="108"/>
      <c r="N243" s="31"/>
      <c r="O243" s="126"/>
      <c r="P243" s="15"/>
      <c r="Q243" s="12"/>
      <c r="R243" s="13"/>
      <c r="S243" s="111"/>
      <c r="U243" s="123"/>
    </row>
    <row r="244" spans="4:21" ht="6" customHeight="1" x14ac:dyDescent="0.2">
      <c r="D244" s="15"/>
      <c r="E244" s="12"/>
      <c r="F244" s="15"/>
      <c r="G244" s="14"/>
      <c r="H244" s="22"/>
      <c r="I244" s="31"/>
      <c r="J244" s="23"/>
      <c r="M244" s="108"/>
      <c r="N244" s="20"/>
      <c r="O244" s="126"/>
      <c r="P244" s="15"/>
      <c r="Q244" s="12"/>
      <c r="R244" s="13"/>
      <c r="S244" s="111"/>
      <c r="U244" s="123"/>
    </row>
    <row r="245" spans="4:21" ht="6" customHeight="1" x14ac:dyDescent="0.2">
      <c r="D245" s="15"/>
      <c r="E245" s="12"/>
      <c r="F245" s="13"/>
      <c r="G245" s="14"/>
      <c r="H245" s="22"/>
      <c r="I245" s="31"/>
      <c r="J245" s="23"/>
      <c r="M245" s="108"/>
      <c r="N245" s="31"/>
      <c r="O245" s="126"/>
      <c r="P245" s="15"/>
      <c r="Q245" s="15"/>
      <c r="R245" s="13"/>
      <c r="S245" s="109"/>
      <c r="U245" s="123"/>
    </row>
    <row r="246" spans="4:21" ht="6" customHeight="1" x14ac:dyDescent="0.2">
      <c r="D246" s="15"/>
      <c r="E246" s="36"/>
      <c r="F246" s="13"/>
      <c r="G246" s="15"/>
      <c r="H246" s="22"/>
      <c r="I246" s="31"/>
      <c r="J246" s="23"/>
      <c r="M246" s="108"/>
      <c r="N246" s="20"/>
      <c r="O246" s="126"/>
      <c r="P246" s="15"/>
      <c r="Q246" s="15"/>
      <c r="R246" s="15"/>
      <c r="S246" s="111"/>
      <c r="U246" s="123"/>
    </row>
    <row r="247" spans="4:21" ht="6" customHeight="1" x14ac:dyDescent="0.2">
      <c r="D247" s="15"/>
      <c r="E247" s="36"/>
      <c r="F247" s="15"/>
      <c r="G247" s="14"/>
      <c r="H247" s="22"/>
      <c r="I247" s="31"/>
      <c r="J247" s="23"/>
      <c r="M247" s="108"/>
      <c r="N247" s="20"/>
      <c r="O247" s="126"/>
      <c r="P247" s="15"/>
      <c r="Q247" s="15"/>
      <c r="R247" s="13"/>
      <c r="S247" s="109"/>
      <c r="U247" s="123"/>
    </row>
    <row r="248" spans="4:21" ht="6" customHeight="1" x14ac:dyDescent="0.2">
      <c r="D248" s="15"/>
      <c r="E248" s="36"/>
      <c r="F248" s="13"/>
      <c r="G248" s="14"/>
      <c r="H248" s="26"/>
      <c r="I248" s="20"/>
      <c r="J248" s="22"/>
      <c r="M248" s="108"/>
      <c r="N248" s="20"/>
      <c r="O248" s="126"/>
      <c r="P248" s="15"/>
      <c r="Q248" s="15"/>
      <c r="R248" s="13"/>
      <c r="S248" s="109"/>
      <c r="U248" s="123"/>
    </row>
    <row r="249" spans="4:21" ht="6" customHeight="1" x14ac:dyDescent="0.2">
      <c r="D249" s="15"/>
      <c r="E249" s="36"/>
      <c r="F249" s="15"/>
      <c r="G249" s="14"/>
      <c r="H249" s="26"/>
      <c r="I249" s="20"/>
      <c r="J249" s="23"/>
      <c r="M249" s="108"/>
      <c r="N249" s="31"/>
      <c r="O249" s="126"/>
      <c r="P249" s="15"/>
      <c r="Q249" s="15"/>
      <c r="R249" s="13"/>
      <c r="S249" s="109"/>
      <c r="U249" s="123"/>
    </row>
    <row r="250" spans="4:21" ht="6" customHeight="1" x14ac:dyDescent="0.2">
      <c r="D250" s="15"/>
      <c r="E250" s="36"/>
      <c r="F250" s="13"/>
      <c r="G250" s="14"/>
      <c r="H250" s="22"/>
      <c r="I250" s="31"/>
      <c r="J250" s="23"/>
      <c r="M250" s="108"/>
      <c r="N250" s="31"/>
      <c r="O250" s="126"/>
      <c r="P250" s="15"/>
      <c r="Q250" s="31"/>
      <c r="R250" s="13"/>
      <c r="S250" s="109"/>
      <c r="U250" s="123"/>
    </row>
    <row r="251" spans="4:21" ht="6" customHeight="1" x14ac:dyDescent="0.2">
      <c r="D251" s="15"/>
      <c r="E251" s="36"/>
      <c r="F251" s="13"/>
      <c r="G251" s="14"/>
      <c r="H251" s="22"/>
      <c r="I251" s="31"/>
      <c r="J251" s="23"/>
      <c r="M251" s="108"/>
      <c r="N251" s="31"/>
      <c r="O251" s="126"/>
      <c r="P251" s="11"/>
      <c r="Q251" s="12"/>
      <c r="R251" s="15"/>
      <c r="S251" s="109"/>
      <c r="U251" s="123"/>
    </row>
    <row r="252" spans="4:21" ht="6" customHeight="1" x14ac:dyDescent="0.2">
      <c r="D252" s="15"/>
      <c r="E252" s="36"/>
      <c r="F252" s="13"/>
      <c r="G252" s="14"/>
      <c r="H252" s="22"/>
      <c r="I252" s="20"/>
      <c r="J252" s="23"/>
      <c r="M252" s="108"/>
      <c r="N252" s="31"/>
      <c r="O252" s="126"/>
      <c r="P252" s="11"/>
      <c r="Q252" s="12"/>
      <c r="R252" s="15"/>
      <c r="S252" s="109"/>
      <c r="U252" s="123"/>
    </row>
    <row r="253" spans="4:21" ht="6" customHeight="1" x14ac:dyDescent="0.2">
      <c r="D253" s="15"/>
      <c r="E253" s="36"/>
      <c r="F253" s="13"/>
      <c r="G253" s="14"/>
      <c r="H253" s="22"/>
      <c r="I253" s="20"/>
      <c r="J253" s="23"/>
      <c r="M253" s="110"/>
      <c r="N253" s="20"/>
      <c r="O253" s="125"/>
      <c r="P253" s="11"/>
      <c r="Q253" s="12"/>
      <c r="R253" s="15"/>
      <c r="S253" s="109"/>
      <c r="U253" s="123"/>
    </row>
    <row r="254" spans="4:21" ht="6" customHeight="1" x14ac:dyDescent="0.2">
      <c r="D254" s="15"/>
      <c r="E254" s="36"/>
      <c r="F254" s="13"/>
      <c r="G254" s="14"/>
      <c r="H254" s="22"/>
      <c r="I254" s="20"/>
      <c r="J254" s="23"/>
      <c r="M254" s="110"/>
      <c r="N254" s="20"/>
      <c r="O254" s="126"/>
      <c r="P254" s="11"/>
      <c r="Q254" s="12"/>
      <c r="R254" s="15"/>
      <c r="S254" s="109"/>
      <c r="U254" s="123"/>
    </row>
    <row r="255" spans="4:21" ht="6" customHeight="1" x14ac:dyDescent="0.2">
      <c r="D255" s="15"/>
      <c r="E255" s="36"/>
      <c r="F255" s="13"/>
      <c r="G255" s="14"/>
      <c r="H255" s="22"/>
      <c r="I255" s="20"/>
      <c r="J255" s="22"/>
      <c r="M255" s="110"/>
      <c r="N255" s="20"/>
      <c r="O255" s="126"/>
      <c r="P255" s="11"/>
      <c r="Q255" s="12"/>
      <c r="R255" s="15"/>
      <c r="S255" s="109"/>
      <c r="U255" s="123"/>
    </row>
    <row r="256" spans="4:21" ht="6" customHeight="1" x14ac:dyDescent="0.2">
      <c r="D256" s="15"/>
      <c r="E256" s="36"/>
      <c r="F256" s="13"/>
      <c r="G256" s="14"/>
      <c r="H256" s="22"/>
      <c r="I256" s="20"/>
      <c r="J256" s="23"/>
      <c r="M256" s="110"/>
      <c r="N256" s="20"/>
      <c r="O256" s="126"/>
      <c r="P256" s="15"/>
      <c r="Q256" s="36"/>
      <c r="R256" s="13"/>
      <c r="S256" s="111"/>
      <c r="U256" s="123"/>
    </row>
    <row r="257" spans="4:21" ht="6" customHeight="1" x14ac:dyDescent="0.2">
      <c r="D257" s="15"/>
      <c r="E257" s="36"/>
      <c r="F257" s="13"/>
      <c r="G257" s="14"/>
      <c r="H257" s="22"/>
      <c r="I257" s="20"/>
      <c r="J257" s="23"/>
      <c r="M257" s="110"/>
      <c r="N257" s="20"/>
      <c r="O257" s="125"/>
      <c r="P257" s="15"/>
      <c r="Q257" s="36"/>
      <c r="R257" s="15"/>
      <c r="S257" s="111"/>
      <c r="U257" s="123"/>
    </row>
    <row r="258" spans="4:21" ht="6" customHeight="1" x14ac:dyDescent="0.2">
      <c r="D258" s="15"/>
      <c r="E258" s="36"/>
      <c r="F258" s="13"/>
      <c r="G258" s="15"/>
      <c r="H258" s="22"/>
      <c r="I258" s="20"/>
      <c r="J258" s="23"/>
      <c r="M258" s="108"/>
      <c r="N258" s="31"/>
      <c r="O258" s="126"/>
      <c r="P258" s="15"/>
      <c r="Q258" s="12"/>
      <c r="R258" s="13"/>
      <c r="S258" s="111"/>
      <c r="U258" s="123"/>
    </row>
    <row r="259" spans="4:21" ht="6" customHeight="1" x14ac:dyDescent="0.2">
      <c r="D259" s="15"/>
      <c r="E259" s="36"/>
      <c r="F259" s="13"/>
      <c r="G259" s="14"/>
      <c r="H259" s="22"/>
      <c r="I259" s="20"/>
      <c r="J259" s="23"/>
      <c r="M259" s="108"/>
      <c r="N259" s="31"/>
      <c r="O259" s="126"/>
      <c r="P259" s="15"/>
      <c r="Q259" s="12"/>
      <c r="R259" s="15"/>
      <c r="S259" s="111"/>
      <c r="U259" s="123"/>
    </row>
    <row r="260" spans="4:21" ht="6" customHeight="1" x14ac:dyDescent="0.2">
      <c r="D260" s="15"/>
      <c r="E260" s="36"/>
      <c r="F260" s="13"/>
      <c r="G260" s="15"/>
      <c r="H260" s="22"/>
      <c r="I260" s="20"/>
      <c r="J260" s="23"/>
      <c r="M260" s="108"/>
      <c r="N260" s="31"/>
      <c r="O260" s="126"/>
      <c r="P260" s="15"/>
      <c r="Q260" s="12"/>
      <c r="R260" s="13"/>
      <c r="S260" s="111"/>
      <c r="U260" s="123"/>
    </row>
    <row r="261" spans="4:21" ht="6" customHeight="1" x14ac:dyDescent="0.2">
      <c r="D261" s="15"/>
      <c r="E261" s="36"/>
      <c r="F261" s="13"/>
      <c r="G261" s="14"/>
      <c r="H261" s="22"/>
      <c r="I261" s="20"/>
      <c r="J261" s="23"/>
      <c r="M261" s="108"/>
      <c r="N261" s="31"/>
      <c r="O261" s="126"/>
      <c r="P261" s="15"/>
      <c r="Q261" s="36"/>
      <c r="R261" s="13"/>
      <c r="S261" s="109"/>
      <c r="U261" s="123"/>
    </row>
    <row r="262" spans="4:21" ht="6" customHeight="1" x14ac:dyDescent="0.2">
      <c r="D262" s="15"/>
      <c r="E262" s="36"/>
      <c r="F262" s="13"/>
      <c r="G262" s="15"/>
      <c r="H262" s="26"/>
      <c r="I262" s="31"/>
      <c r="J262" s="23"/>
      <c r="M262" s="108"/>
      <c r="N262" s="31"/>
      <c r="O262" s="126"/>
      <c r="P262" s="15"/>
      <c r="Q262" s="36"/>
      <c r="R262" s="15"/>
      <c r="S262" s="111"/>
      <c r="U262" s="123"/>
    </row>
    <row r="263" spans="4:21" ht="6" customHeight="1" x14ac:dyDescent="0.2">
      <c r="D263" s="15"/>
      <c r="E263" s="36"/>
      <c r="F263" s="13"/>
      <c r="G263" s="14"/>
      <c r="H263" s="26"/>
      <c r="I263" s="31"/>
      <c r="J263" s="23"/>
      <c r="M263" s="110"/>
      <c r="N263" s="20"/>
      <c r="O263" s="125"/>
      <c r="P263" s="15"/>
      <c r="Q263" s="36"/>
      <c r="R263" s="13"/>
      <c r="S263" s="111"/>
      <c r="U263" s="123"/>
    </row>
    <row r="264" spans="4:21" ht="6" customHeight="1" x14ac:dyDescent="0.2">
      <c r="D264" s="15"/>
      <c r="E264" s="36"/>
      <c r="F264" s="13"/>
      <c r="G264" s="14"/>
      <c r="H264" s="26"/>
      <c r="I264" s="20"/>
      <c r="J264" s="23"/>
      <c r="M264" s="110"/>
      <c r="N264" s="20"/>
      <c r="O264" s="126"/>
      <c r="P264" s="15"/>
      <c r="Q264" s="36"/>
      <c r="R264" s="15"/>
      <c r="S264" s="111"/>
      <c r="U264" s="123"/>
    </row>
    <row r="265" spans="4:21" ht="6" customHeight="1" x14ac:dyDescent="0.2">
      <c r="D265" s="15"/>
      <c r="E265" s="36"/>
      <c r="F265" s="13"/>
      <c r="G265" s="15"/>
      <c r="H265" s="22"/>
      <c r="I265" s="20"/>
      <c r="J265" s="23"/>
      <c r="M265" s="108"/>
      <c r="N265" s="31"/>
      <c r="O265" s="126"/>
      <c r="P265" s="15"/>
      <c r="Q265" s="36"/>
      <c r="R265" s="13"/>
      <c r="S265" s="111"/>
      <c r="U265" s="123"/>
    </row>
    <row r="266" spans="4:21" ht="6" customHeight="1" x14ac:dyDescent="0.2">
      <c r="D266" s="15"/>
      <c r="E266" s="36"/>
      <c r="F266" s="13"/>
      <c r="G266" s="14"/>
      <c r="H266" s="22"/>
      <c r="I266" s="20"/>
      <c r="J266" s="23"/>
      <c r="M266" s="108"/>
      <c r="N266" s="31"/>
      <c r="O266" s="126"/>
      <c r="P266" s="15"/>
      <c r="Q266" s="36"/>
      <c r="R266" s="13"/>
      <c r="S266" s="111"/>
      <c r="U266" s="123"/>
    </row>
    <row r="267" spans="4:21" ht="6" customHeight="1" x14ac:dyDescent="0.2">
      <c r="D267" s="15"/>
      <c r="E267" s="36"/>
      <c r="F267" s="13"/>
      <c r="G267" s="14"/>
      <c r="H267" s="22"/>
      <c r="I267" s="20"/>
      <c r="J267" s="23"/>
      <c r="M267" s="108"/>
      <c r="N267" s="20"/>
      <c r="O267" s="126"/>
      <c r="P267" s="15"/>
      <c r="Q267" s="36"/>
      <c r="R267" s="13"/>
      <c r="S267" s="111"/>
      <c r="U267" s="123"/>
    </row>
    <row r="268" spans="4:21" ht="6" customHeight="1" x14ac:dyDescent="0.2">
      <c r="D268" s="15"/>
      <c r="E268" s="36"/>
      <c r="F268" s="13"/>
      <c r="G268" s="14"/>
      <c r="H268" s="22"/>
      <c r="I268" s="20"/>
      <c r="J268" s="23"/>
      <c r="M268" s="108"/>
      <c r="N268" s="20"/>
      <c r="O268" s="126"/>
      <c r="P268" s="15"/>
      <c r="Q268" s="36"/>
      <c r="R268" s="13"/>
      <c r="S268" s="111"/>
      <c r="U268" s="123"/>
    </row>
    <row r="269" spans="4:21" ht="6" customHeight="1" x14ac:dyDescent="0.2">
      <c r="D269" s="15"/>
      <c r="E269" s="36"/>
      <c r="F269" s="15"/>
      <c r="G269" s="14"/>
      <c r="H269" s="22"/>
      <c r="I269" s="20"/>
      <c r="J269" s="23"/>
      <c r="M269" s="108"/>
      <c r="N269" s="20"/>
      <c r="O269" s="126"/>
      <c r="P269" s="15"/>
      <c r="Q269" s="36"/>
      <c r="R269" s="13"/>
      <c r="S269" s="111"/>
      <c r="U269" s="123"/>
    </row>
    <row r="270" spans="4:21" ht="6" customHeight="1" x14ac:dyDescent="0.2">
      <c r="D270" s="15"/>
      <c r="E270" s="36"/>
      <c r="F270" s="13"/>
      <c r="G270" s="15"/>
      <c r="H270" s="22"/>
      <c r="I270" s="20"/>
      <c r="J270" s="23"/>
      <c r="M270" s="108"/>
      <c r="N270" s="20"/>
      <c r="O270" s="125"/>
      <c r="P270" s="15"/>
      <c r="Q270" s="36"/>
      <c r="R270" s="13"/>
      <c r="S270" s="111"/>
      <c r="U270" s="123"/>
    </row>
    <row r="271" spans="4:21" ht="6" customHeight="1" x14ac:dyDescent="0.2">
      <c r="D271" s="15"/>
      <c r="E271" s="36"/>
      <c r="F271" s="13"/>
      <c r="G271" s="14"/>
      <c r="H271" s="22"/>
      <c r="I271" s="20"/>
      <c r="J271" s="22"/>
      <c r="M271" s="108"/>
      <c r="N271" s="20"/>
      <c r="O271" s="126"/>
      <c r="P271" s="15"/>
      <c r="Q271" s="36"/>
      <c r="R271" s="13"/>
      <c r="S271" s="111"/>
      <c r="U271" s="123"/>
    </row>
    <row r="272" spans="4:21" ht="6" customHeight="1" x14ac:dyDescent="0.2">
      <c r="D272" s="15"/>
      <c r="E272" s="36"/>
      <c r="F272" s="13"/>
      <c r="G272" s="14"/>
      <c r="H272" s="22"/>
      <c r="I272" s="20"/>
      <c r="J272" s="23"/>
      <c r="M272" s="108"/>
      <c r="N272" s="20"/>
      <c r="O272" s="126"/>
      <c r="P272" s="15"/>
      <c r="Q272" s="36"/>
      <c r="R272" s="13"/>
      <c r="S272" s="111"/>
      <c r="U272" s="123"/>
    </row>
    <row r="273" spans="4:21" ht="6" customHeight="1" x14ac:dyDescent="0.2">
      <c r="D273" s="15"/>
      <c r="E273" s="36"/>
      <c r="F273" s="13"/>
      <c r="G273" s="15"/>
      <c r="H273" s="22"/>
      <c r="I273" s="20"/>
      <c r="J273" s="22"/>
      <c r="M273" s="108"/>
      <c r="N273" s="20"/>
      <c r="O273" s="126"/>
      <c r="P273" s="15"/>
      <c r="Q273" s="36"/>
      <c r="R273" s="13"/>
      <c r="S273" s="109"/>
      <c r="U273" s="123"/>
    </row>
    <row r="274" spans="4:21" ht="6" customHeight="1" x14ac:dyDescent="0.2">
      <c r="D274" s="15"/>
      <c r="E274" s="36"/>
      <c r="F274" s="13"/>
      <c r="G274" s="15"/>
      <c r="H274" s="22"/>
      <c r="I274" s="20"/>
      <c r="J274" s="22"/>
      <c r="M274" s="108"/>
      <c r="N274" s="20"/>
      <c r="O274" s="126"/>
      <c r="P274" s="15"/>
      <c r="Q274" s="36"/>
      <c r="R274" s="13"/>
      <c r="S274" s="111"/>
      <c r="U274" s="123"/>
    </row>
    <row r="275" spans="4:21" ht="6" customHeight="1" x14ac:dyDescent="0.2">
      <c r="D275" s="15"/>
      <c r="E275" s="36"/>
      <c r="F275" s="13"/>
      <c r="G275" s="14"/>
      <c r="H275" s="22"/>
      <c r="I275" s="20"/>
      <c r="J275" s="23"/>
      <c r="M275" s="108"/>
      <c r="N275" s="20"/>
      <c r="O275" s="126"/>
      <c r="P275" s="15"/>
      <c r="Q275" s="36"/>
      <c r="R275" s="13"/>
      <c r="S275" s="109"/>
      <c r="U275" s="123"/>
    </row>
    <row r="276" spans="4:21" ht="6" customHeight="1" x14ac:dyDescent="0.2">
      <c r="D276" s="15"/>
      <c r="E276" s="36"/>
      <c r="F276" s="13"/>
      <c r="G276" s="14"/>
      <c r="H276" s="22"/>
      <c r="I276" s="20"/>
      <c r="J276" s="23"/>
      <c r="M276" s="108"/>
      <c r="N276" s="20"/>
      <c r="O276" s="126"/>
      <c r="P276" s="15"/>
      <c r="Q276" s="36"/>
      <c r="R276" s="13"/>
      <c r="S276" s="111"/>
      <c r="U276" s="123"/>
    </row>
    <row r="277" spans="4:21" ht="6" customHeight="1" x14ac:dyDescent="0.2">
      <c r="D277" s="15"/>
      <c r="E277" s="36"/>
      <c r="F277" s="13"/>
      <c r="G277" s="14"/>
      <c r="H277" s="26"/>
      <c r="I277" s="20"/>
      <c r="J277" s="23"/>
      <c r="M277" s="110"/>
      <c r="N277" s="31"/>
      <c r="O277" s="126"/>
      <c r="P277" s="15"/>
      <c r="Q277" s="36"/>
      <c r="R277" s="13"/>
      <c r="S277" s="109"/>
      <c r="U277" s="123"/>
    </row>
    <row r="278" spans="4:21" ht="6" customHeight="1" x14ac:dyDescent="0.2">
      <c r="D278" s="15"/>
      <c r="E278" s="36"/>
      <c r="F278" s="13"/>
      <c r="G278" s="14"/>
      <c r="H278" s="26"/>
      <c r="I278" s="20"/>
      <c r="J278" s="23"/>
      <c r="M278" s="110"/>
      <c r="N278" s="31"/>
      <c r="O278" s="126"/>
      <c r="P278" s="15"/>
      <c r="Q278" s="36"/>
      <c r="R278" s="13"/>
      <c r="S278" s="111"/>
      <c r="U278" s="123"/>
    </row>
    <row r="279" spans="4:21" ht="6" customHeight="1" x14ac:dyDescent="0.2">
      <c r="D279" s="15"/>
      <c r="E279" s="36"/>
      <c r="F279" s="13"/>
      <c r="G279" s="15"/>
      <c r="H279" s="26"/>
      <c r="I279" s="20"/>
      <c r="J279" s="22"/>
      <c r="M279" s="110"/>
      <c r="N279" s="20"/>
      <c r="O279" s="126"/>
      <c r="P279" s="15"/>
      <c r="Q279" s="36"/>
      <c r="R279" s="13"/>
      <c r="S279" s="111"/>
      <c r="U279" s="123"/>
    </row>
    <row r="280" spans="4:21" ht="6" customHeight="1" x14ac:dyDescent="0.2">
      <c r="D280" s="15"/>
      <c r="E280" s="36"/>
      <c r="F280" s="13"/>
      <c r="G280" s="14"/>
      <c r="H280" s="26"/>
      <c r="I280" s="20"/>
      <c r="J280" s="22"/>
      <c r="M280" s="108"/>
      <c r="N280" s="20"/>
      <c r="O280" s="126"/>
      <c r="P280" s="15"/>
      <c r="Q280" s="36"/>
      <c r="R280" s="13"/>
      <c r="S280" s="109"/>
      <c r="U280" s="123"/>
    </row>
    <row r="281" spans="4:21" ht="6" customHeight="1" x14ac:dyDescent="0.2">
      <c r="D281" s="15"/>
      <c r="E281" s="36"/>
      <c r="F281" s="13"/>
      <c r="G281" s="14"/>
      <c r="H281" s="26"/>
      <c r="I281" s="20"/>
      <c r="J281" s="23"/>
      <c r="M281" s="108"/>
      <c r="N281" s="20"/>
      <c r="O281" s="126"/>
      <c r="P281" s="15"/>
      <c r="Q281" s="36"/>
      <c r="R281" s="13"/>
      <c r="S281" s="111"/>
      <c r="U281" s="123"/>
    </row>
    <row r="282" spans="4:21" ht="6" customHeight="1" x14ac:dyDescent="0.2">
      <c r="D282" s="15"/>
      <c r="E282" s="36"/>
      <c r="F282" s="13"/>
      <c r="G282" s="14"/>
      <c r="H282" s="22"/>
      <c r="I282" s="20"/>
      <c r="J282" s="23"/>
      <c r="M282" s="108"/>
      <c r="N282" s="20"/>
      <c r="O282" s="126"/>
      <c r="P282" s="15"/>
      <c r="Q282" s="36"/>
      <c r="R282" s="13"/>
      <c r="S282" s="111"/>
      <c r="U282" s="123"/>
    </row>
    <row r="283" spans="4:21" ht="6" customHeight="1" x14ac:dyDescent="0.2">
      <c r="D283" s="15"/>
      <c r="E283" s="36"/>
      <c r="F283" s="15"/>
      <c r="G283" s="14"/>
      <c r="H283" s="22"/>
      <c r="I283" s="20"/>
      <c r="J283" s="23"/>
      <c r="M283" s="108"/>
      <c r="N283" s="20"/>
      <c r="O283" s="126"/>
      <c r="P283" s="15"/>
      <c r="Q283" s="36"/>
      <c r="R283" s="13"/>
      <c r="S283" s="111"/>
      <c r="U283" s="123"/>
    </row>
    <row r="284" spans="4:21" ht="6" customHeight="1" x14ac:dyDescent="0.2">
      <c r="D284" s="15"/>
      <c r="E284" s="36"/>
      <c r="F284" s="13"/>
      <c r="G284" s="14"/>
      <c r="H284" s="22"/>
      <c r="I284" s="20"/>
      <c r="J284" s="23"/>
      <c r="M284" s="108"/>
      <c r="N284" s="20"/>
      <c r="O284" s="126"/>
      <c r="P284" s="15"/>
      <c r="Q284" s="36"/>
      <c r="R284" s="15"/>
      <c r="S284" s="111"/>
      <c r="U284" s="123"/>
    </row>
    <row r="285" spans="4:21" ht="6" customHeight="1" x14ac:dyDescent="0.2">
      <c r="D285" s="15"/>
      <c r="E285" s="36"/>
      <c r="F285" s="15"/>
      <c r="G285" s="14"/>
      <c r="H285" s="22"/>
      <c r="I285" s="20"/>
      <c r="J285" s="23"/>
      <c r="M285" s="108"/>
      <c r="N285" s="20"/>
      <c r="O285" s="126"/>
      <c r="P285" s="15"/>
      <c r="Q285" s="36"/>
      <c r="R285" s="13"/>
      <c r="S285" s="109"/>
      <c r="U285" s="123"/>
    </row>
    <row r="286" spans="4:21" ht="6" customHeight="1" x14ac:dyDescent="0.2">
      <c r="D286" s="15"/>
      <c r="E286" s="36"/>
      <c r="F286" s="13"/>
      <c r="G286" s="14"/>
      <c r="H286" s="22"/>
      <c r="I286" s="31"/>
      <c r="J286" s="23"/>
      <c r="M286" s="108"/>
      <c r="N286" s="20"/>
      <c r="O286" s="125"/>
      <c r="P286" s="15"/>
      <c r="Q286" s="36"/>
      <c r="R286" s="13"/>
      <c r="S286" s="111"/>
      <c r="U286" s="123"/>
    </row>
    <row r="287" spans="4:21" ht="6" customHeight="1" x14ac:dyDescent="0.2">
      <c r="D287" s="15"/>
      <c r="E287" s="36"/>
      <c r="F287" s="13"/>
      <c r="G287" s="14"/>
      <c r="H287" s="22"/>
      <c r="I287" s="31"/>
      <c r="J287" s="23"/>
      <c r="M287" s="108"/>
      <c r="N287" s="20"/>
      <c r="O287" s="126"/>
      <c r="P287" s="15"/>
      <c r="Q287" s="36"/>
      <c r="R287" s="13"/>
      <c r="S287" s="111"/>
      <c r="U287" s="123"/>
    </row>
    <row r="288" spans="4:21" ht="6" customHeight="1" x14ac:dyDescent="0.2">
      <c r="D288" s="11"/>
      <c r="E288" s="12"/>
      <c r="F288" s="15"/>
      <c r="G288" s="16"/>
      <c r="H288" s="26"/>
      <c r="I288" s="20"/>
      <c r="J288" s="22"/>
      <c r="M288" s="108"/>
      <c r="N288" s="20"/>
      <c r="O288" s="125"/>
      <c r="P288" s="15"/>
      <c r="Q288" s="36"/>
      <c r="R288" s="13"/>
      <c r="S288" s="109"/>
      <c r="U288" s="123"/>
    </row>
    <row r="289" spans="4:21" ht="6" customHeight="1" x14ac:dyDescent="0.2">
      <c r="D289" s="11"/>
      <c r="E289" s="15"/>
      <c r="F289" s="15"/>
      <c r="G289" s="14"/>
      <c r="H289" s="26"/>
      <c r="I289" s="20"/>
      <c r="J289" s="22"/>
      <c r="M289" s="108"/>
      <c r="N289" s="20"/>
      <c r="O289" s="125"/>
      <c r="P289" s="15"/>
      <c r="Q289" s="36"/>
      <c r="R289" s="13"/>
      <c r="S289" s="109"/>
      <c r="U289" s="123"/>
    </row>
    <row r="290" spans="4:21" ht="6" customHeight="1" x14ac:dyDescent="0.2">
      <c r="D290" s="15"/>
      <c r="E290" s="15"/>
      <c r="F290" s="16"/>
      <c r="G290" s="14"/>
      <c r="H290" s="26"/>
      <c r="I290" s="20"/>
      <c r="J290" s="22"/>
      <c r="M290" s="108"/>
      <c r="N290" s="20"/>
      <c r="O290" s="126"/>
      <c r="P290" s="15"/>
      <c r="Q290" s="36"/>
      <c r="R290" s="13"/>
      <c r="S290" s="111"/>
      <c r="U290" s="123"/>
    </row>
    <row r="291" spans="4:21" ht="6" customHeight="1" x14ac:dyDescent="0.2">
      <c r="D291" s="15"/>
      <c r="E291" s="15"/>
      <c r="F291" s="13"/>
      <c r="G291" s="14"/>
      <c r="H291" s="26"/>
      <c r="I291" s="20"/>
      <c r="J291" s="22"/>
      <c r="M291" s="108"/>
      <c r="N291" s="20"/>
      <c r="O291" s="126"/>
      <c r="P291" s="15"/>
      <c r="Q291" s="36"/>
      <c r="R291" s="13"/>
      <c r="S291" s="111"/>
      <c r="U291" s="123"/>
    </row>
    <row r="292" spans="4:21" ht="6" customHeight="1" x14ac:dyDescent="0.2">
      <c r="D292" s="15"/>
      <c r="E292" s="15"/>
      <c r="F292" s="13"/>
      <c r="G292" s="14"/>
      <c r="H292" s="26"/>
      <c r="I292" s="20"/>
      <c r="J292" s="23"/>
      <c r="M292" s="110"/>
      <c r="N292" s="20"/>
      <c r="O292" s="126"/>
      <c r="P292" s="15"/>
      <c r="Q292" s="36"/>
      <c r="R292" s="13"/>
      <c r="S292" s="111"/>
      <c r="U292" s="123"/>
    </row>
    <row r="293" spans="4:21" ht="6" customHeight="1" x14ac:dyDescent="0.2">
      <c r="D293" s="15"/>
      <c r="E293" s="15"/>
      <c r="F293" s="16"/>
      <c r="G293" s="14"/>
      <c r="H293" s="26"/>
      <c r="I293" s="20"/>
      <c r="J293" s="22"/>
      <c r="M293" s="110"/>
      <c r="N293" s="20"/>
      <c r="O293" s="126"/>
      <c r="P293" s="15"/>
      <c r="Q293" s="36"/>
      <c r="R293" s="13"/>
      <c r="S293" s="111"/>
      <c r="U293" s="123"/>
    </row>
    <row r="294" spans="4:21" ht="6" customHeight="1" x14ac:dyDescent="0.2">
      <c r="D294" s="15"/>
      <c r="E294" s="15"/>
      <c r="F294" s="13"/>
      <c r="G294" s="14"/>
      <c r="H294" s="22"/>
      <c r="I294" s="20"/>
      <c r="J294" s="23"/>
      <c r="M294" s="110"/>
      <c r="N294" s="20"/>
      <c r="O294" s="125"/>
      <c r="P294" s="15"/>
      <c r="Q294" s="36"/>
      <c r="R294" s="13"/>
      <c r="S294" s="109"/>
      <c r="U294" s="123"/>
    </row>
    <row r="295" spans="4:21" ht="6" customHeight="1" x14ac:dyDescent="0.2">
      <c r="D295" s="15"/>
      <c r="E295" s="15"/>
      <c r="F295" s="13"/>
      <c r="G295" s="14"/>
      <c r="H295" s="22"/>
      <c r="I295" s="31"/>
      <c r="J295" s="23"/>
      <c r="M295" s="110"/>
      <c r="N295" s="20"/>
      <c r="O295" s="125"/>
      <c r="P295" s="15"/>
      <c r="Q295" s="36"/>
      <c r="R295" s="13"/>
      <c r="S295" s="111"/>
      <c r="U295" s="123"/>
    </row>
    <row r="296" spans="4:21" ht="6" customHeight="1" x14ac:dyDescent="0.2">
      <c r="D296" s="15"/>
      <c r="E296" s="15"/>
      <c r="F296" s="16"/>
      <c r="G296" s="14"/>
      <c r="H296" s="22"/>
      <c r="I296" s="20"/>
      <c r="J296" s="22"/>
      <c r="M296" s="110"/>
      <c r="N296" s="20"/>
      <c r="O296" s="126"/>
      <c r="P296" s="15"/>
      <c r="Q296" s="36"/>
      <c r="R296" s="13"/>
      <c r="S296" s="111"/>
      <c r="U296" s="123"/>
    </row>
    <row r="297" spans="4:21" ht="6" customHeight="1" x14ac:dyDescent="0.2">
      <c r="D297" s="15"/>
      <c r="E297" s="15"/>
      <c r="F297" s="13"/>
      <c r="G297" s="14"/>
      <c r="H297" s="22"/>
      <c r="I297" s="20"/>
      <c r="J297" s="22"/>
      <c r="M297" s="108"/>
      <c r="N297" s="20"/>
      <c r="O297" s="126"/>
      <c r="P297" s="15"/>
      <c r="Q297" s="36"/>
      <c r="R297" s="13"/>
      <c r="S297" s="111"/>
      <c r="U297" s="123"/>
    </row>
    <row r="298" spans="4:21" ht="6" customHeight="1" x14ac:dyDescent="0.2">
      <c r="D298" s="15"/>
      <c r="E298" s="15"/>
      <c r="F298" s="16"/>
      <c r="G298" s="14"/>
      <c r="H298" s="22"/>
      <c r="I298" s="31"/>
      <c r="J298" s="22"/>
      <c r="M298" s="108"/>
      <c r="N298" s="20"/>
      <c r="O298" s="126"/>
      <c r="P298" s="15"/>
      <c r="Q298" s="36"/>
      <c r="R298" s="15"/>
      <c r="S298" s="111"/>
      <c r="U298" s="123"/>
    </row>
    <row r="299" spans="4:21" ht="6" customHeight="1" x14ac:dyDescent="0.2">
      <c r="D299" s="15"/>
      <c r="E299" s="15"/>
      <c r="F299" s="13"/>
      <c r="G299" s="14"/>
      <c r="H299" s="26"/>
      <c r="I299" s="20"/>
      <c r="J299" s="22"/>
      <c r="M299" s="108"/>
      <c r="N299" s="20"/>
      <c r="O299" s="126"/>
      <c r="P299" s="15"/>
      <c r="Q299" s="36"/>
      <c r="R299" s="13"/>
      <c r="S299" s="111"/>
      <c r="U299" s="123"/>
    </row>
    <row r="300" spans="4:21" ht="6" customHeight="1" x14ac:dyDescent="0.2">
      <c r="D300" s="15"/>
      <c r="E300" s="15"/>
      <c r="F300" s="15"/>
      <c r="G300" s="14"/>
      <c r="H300" s="26"/>
      <c r="I300" s="20"/>
      <c r="J300" s="22"/>
      <c r="M300" s="108"/>
      <c r="N300" s="20"/>
      <c r="O300" s="126"/>
      <c r="P300" s="15"/>
      <c r="Q300" s="36"/>
      <c r="R300" s="15"/>
      <c r="S300" s="111"/>
      <c r="U300" s="123"/>
    </row>
    <row r="301" spans="4:21" ht="6" customHeight="1" x14ac:dyDescent="0.2">
      <c r="D301" s="15"/>
      <c r="E301" s="15"/>
      <c r="F301" s="16"/>
      <c r="G301" s="14"/>
      <c r="H301" s="22"/>
      <c r="I301" s="20"/>
      <c r="J301" s="22"/>
      <c r="M301" s="108"/>
      <c r="N301" s="31"/>
      <c r="O301" s="126"/>
      <c r="P301" s="15"/>
      <c r="Q301" s="36"/>
      <c r="R301" s="13"/>
      <c r="S301" s="111"/>
      <c r="U301" s="123"/>
    </row>
    <row r="302" spans="4:21" ht="6" customHeight="1" x14ac:dyDescent="0.2">
      <c r="D302" s="15"/>
      <c r="E302" s="15"/>
      <c r="F302" s="13"/>
      <c r="G302" s="14"/>
      <c r="H302" s="26"/>
      <c r="I302" s="20"/>
      <c r="J302" s="22"/>
      <c r="M302" s="108"/>
      <c r="N302" s="31"/>
      <c r="O302" s="126"/>
      <c r="P302" s="15"/>
      <c r="Q302" s="36"/>
      <c r="R302" s="13"/>
      <c r="S302" s="111"/>
      <c r="U302" s="123"/>
    </row>
    <row r="303" spans="4:21" ht="6" customHeight="1" x14ac:dyDescent="0.2">
      <c r="D303" s="15"/>
      <c r="E303" s="15"/>
      <c r="F303" s="13"/>
      <c r="G303" s="14"/>
      <c r="H303" s="26"/>
      <c r="I303" s="20"/>
      <c r="J303" s="22"/>
      <c r="M303" s="110"/>
      <c r="N303" s="20"/>
      <c r="O303" s="125"/>
      <c r="P303" s="11"/>
      <c r="Q303" s="12"/>
      <c r="R303" s="15"/>
      <c r="S303" s="113"/>
      <c r="U303" s="123"/>
    </row>
    <row r="304" spans="4:21" ht="6" customHeight="1" x14ac:dyDescent="0.2">
      <c r="D304" s="15"/>
      <c r="E304" s="12"/>
      <c r="F304" s="16"/>
      <c r="G304" s="14"/>
      <c r="H304" s="26"/>
      <c r="I304" s="20"/>
      <c r="J304" s="22"/>
      <c r="M304" s="110"/>
      <c r="N304" s="20"/>
      <c r="O304" s="125"/>
      <c r="P304" s="11"/>
      <c r="Q304" s="15"/>
      <c r="R304" s="15"/>
      <c r="S304" s="111"/>
      <c r="U304" s="123"/>
    </row>
    <row r="305" spans="4:21" ht="6" customHeight="1" x14ac:dyDescent="0.2">
      <c r="D305" s="15"/>
      <c r="E305" s="36"/>
      <c r="F305" s="13"/>
      <c r="G305" s="14"/>
      <c r="H305" s="22"/>
      <c r="I305" s="20"/>
      <c r="J305" s="22"/>
      <c r="M305" s="110"/>
      <c r="N305" s="20"/>
      <c r="O305" s="125"/>
      <c r="P305" s="15"/>
      <c r="Q305" s="15"/>
      <c r="R305" s="16"/>
      <c r="S305" s="111"/>
      <c r="U305" s="123"/>
    </row>
    <row r="306" spans="4:21" ht="6" customHeight="1" x14ac:dyDescent="0.2">
      <c r="D306" s="15"/>
      <c r="E306" s="36"/>
      <c r="F306" s="13"/>
      <c r="G306" s="14"/>
      <c r="H306" s="22"/>
      <c r="I306" s="20"/>
      <c r="J306" s="22"/>
      <c r="M306" s="110"/>
      <c r="N306" s="20"/>
      <c r="O306" s="125"/>
      <c r="P306" s="15"/>
      <c r="Q306" s="15"/>
      <c r="R306" s="13"/>
      <c r="S306" s="111"/>
      <c r="U306" s="123"/>
    </row>
    <row r="307" spans="4:21" ht="6" customHeight="1" x14ac:dyDescent="0.2">
      <c r="D307" s="15"/>
      <c r="E307" s="36"/>
      <c r="F307" s="13"/>
      <c r="G307" s="14"/>
      <c r="H307" s="22"/>
      <c r="I307" s="20"/>
      <c r="J307" s="22"/>
      <c r="M307" s="110"/>
      <c r="N307" s="20"/>
      <c r="O307" s="126"/>
      <c r="P307" s="15"/>
      <c r="Q307" s="15"/>
      <c r="R307" s="13"/>
      <c r="S307" s="111"/>
      <c r="U307" s="123"/>
    </row>
    <row r="308" spans="4:21" ht="6" customHeight="1" x14ac:dyDescent="0.2">
      <c r="D308" s="15"/>
      <c r="E308" s="36"/>
      <c r="F308" s="15"/>
      <c r="G308" s="14"/>
      <c r="H308" s="22"/>
      <c r="I308" s="20"/>
      <c r="J308" s="22"/>
      <c r="M308" s="110"/>
      <c r="N308" s="20"/>
      <c r="O308" s="125"/>
      <c r="P308" s="15"/>
      <c r="Q308" s="15"/>
      <c r="R308" s="16"/>
      <c r="S308" s="111"/>
      <c r="U308" s="123"/>
    </row>
    <row r="309" spans="4:21" ht="6" customHeight="1" x14ac:dyDescent="0.2">
      <c r="D309" s="15"/>
      <c r="E309" s="36"/>
      <c r="F309" s="13"/>
      <c r="G309" s="14"/>
      <c r="H309" s="22"/>
      <c r="I309" s="31"/>
      <c r="J309" s="23"/>
      <c r="M309" s="108"/>
      <c r="N309" s="20"/>
      <c r="O309" s="126"/>
      <c r="P309" s="15"/>
      <c r="Q309" s="15"/>
      <c r="R309" s="13"/>
      <c r="S309" s="111"/>
      <c r="U309" s="123"/>
    </row>
    <row r="310" spans="4:21" ht="6" customHeight="1" x14ac:dyDescent="0.2">
      <c r="D310" s="15"/>
      <c r="E310" s="36"/>
      <c r="F310" s="13"/>
      <c r="G310" s="14"/>
      <c r="H310" s="22"/>
      <c r="I310" s="20"/>
      <c r="J310" s="23"/>
      <c r="M310" s="108"/>
      <c r="N310" s="31"/>
      <c r="O310" s="126"/>
      <c r="P310" s="15"/>
      <c r="Q310" s="15"/>
      <c r="R310" s="13"/>
      <c r="S310" s="111"/>
      <c r="U310" s="123"/>
    </row>
    <row r="311" spans="4:21" ht="6" customHeight="1" x14ac:dyDescent="0.2">
      <c r="D311" s="15"/>
      <c r="E311" s="36"/>
      <c r="F311" s="13"/>
      <c r="G311" s="14"/>
      <c r="H311" s="22"/>
      <c r="I311" s="31"/>
      <c r="J311" s="23"/>
      <c r="M311" s="108"/>
      <c r="N311" s="20"/>
      <c r="O311" s="125"/>
      <c r="P311" s="15"/>
      <c r="Q311" s="15"/>
      <c r="R311" s="16"/>
      <c r="S311" s="111"/>
      <c r="U311" s="123"/>
    </row>
    <row r="312" spans="4:21" ht="6" customHeight="1" x14ac:dyDescent="0.2">
      <c r="D312" s="15"/>
      <c r="E312" s="36"/>
      <c r="F312" s="15"/>
      <c r="G312" s="14"/>
      <c r="H312" s="15"/>
      <c r="I312" s="20"/>
      <c r="J312" s="15"/>
      <c r="M312" s="108"/>
      <c r="N312" s="20"/>
      <c r="O312" s="125"/>
      <c r="P312" s="15"/>
      <c r="Q312" s="15"/>
      <c r="R312" s="13"/>
      <c r="S312" s="111"/>
      <c r="U312" s="123"/>
    </row>
    <row r="313" spans="4:21" ht="6" customHeight="1" x14ac:dyDescent="0.2">
      <c r="D313" s="15"/>
      <c r="E313" s="36"/>
      <c r="F313" s="15"/>
      <c r="G313" s="14"/>
      <c r="H313" s="26"/>
      <c r="I313" s="31"/>
      <c r="J313" s="23"/>
      <c r="M313" s="108"/>
      <c r="N313" s="31"/>
      <c r="O313" s="125"/>
      <c r="P313" s="15"/>
      <c r="Q313" s="15"/>
      <c r="R313" s="16"/>
      <c r="S313" s="111"/>
      <c r="U313" s="123"/>
    </row>
    <row r="314" spans="4:21" ht="6" customHeight="1" x14ac:dyDescent="0.2">
      <c r="D314" s="15"/>
      <c r="E314" s="36"/>
      <c r="F314" s="13"/>
      <c r="G314" s="14"/>
      <c r="H314" s="26"/>
      <c r="I314" s="20"/>
      <c r="J314" s="23"/>
      <c r="M314" s="110"/>
      <c r="N314" s="20"/>
      <c r="O314" s="125"/>
      <c r="P314" s="15"/>
      <c r="Q314" s="15"/>
      <c r="R314" s="13"/>
      <c r="S314" s="111"/>
      <c r="U314" s="123"/>
    </row>
    <row r="315" spans="4:21" ht="6" customHeight="1" x14ac:dyDescent="0.2">
      <c r="D315" s="15"/>
      <c r="E315" s="36"/>
      <c r="F315" s="13"/>
      <c r="G315" s="14"/>
      <c r="H315" s="22"/>
      <c r="I315" s="20"/>
      <c r="J315" s="23"/>
      <c r="M315" s="110"/>
      <c r="N315" s="20"/>
      <c r="O315" s="125"/>
      <c r="P315" s="15"/>
      <c r="Q315" s="15"/>
      <c r="R315" s="15"/>
      <c r="S315" s="111"/>
      <c r="U315" s="123"/>
    </row>
    <row r="316" spans="4:21" ht="6" customHeight="1" x14ac:dyDescent="0.2">
      <c r="D316" s="15"/>
      <c r="E316" s="36"/>
      <c r="F316" s="13"/>
      <c r="G316" s="14"/>
      <c r="H316" s="22"/>
      <c r="I316" s="20"/>
      <c r="J316" s="22"/>
      <c r="M316" s="108"/>
      <c r="N316" s="20"/>
      <c r="O316" s="125"/>
      <c r="P316" s="15"/>
      <c r="Q316" s="15"/>
      <c r="R316" s="16"/>
      <c r="S316" s="111"/>
      <c r="U316" s="123"/>
    </row>
    <row r="317" spans="4:21" ht="6" customHeight="1" x14ac:dyDescent="0.2">
      <c r="D317" s="15"/>
      <c r="E317" s="12"/>
      <c r="F317" s="13"/>
      <c r="G317" s="14"/>
      <c r="H317" s="26"/>
      <c r="I317" s="20"/>
      <c r="J317" s="22"/>
      <c r="M317" s="110"/>
      <c r="N317" s="20"/>
      <c r="O317" s="125"/>
      <c r="P317" s="15"/>
      <c r="Q317" s="15"/>
      <c r="R317" s="13"/>
      <c r="S317" s="111"/>
      <c r="U317" s="123"/>
    </row>
    <row r="318" spans="4:21" ht="6" customHeight="1" x14ac:dyDescent="0.2">
      <c r="D318" s="15"/>
      <c r="E318" s="16"/>
      <c r="F318" s="13"/>
      <c r="G318" s="14"/>
      <c r="H318" s="26"/>
      <c r="I318" s="20"/>
      <c r="J318" s="22"/>
      <c r="M318" s="110"/>
      <c r="N318" s="20"/>
      <c r="O318" s="125"/>
      <c r="P318" s="15"/>
      <c r="Q318" s="15"/>
      <c r="R318" s="13"/>
      <c r="S318" s="111"/>
      <c r="U318" s="123"/>
    </row>
    <row r="319" spans="4:21" ht="6" customHeight="1" x14ac:dyDescent="0.2">
      <c r="D319" s="15"/>
      <c r="E319" s="16"/>
      <c r="F319" s="15"/>
      <c r="G319" s="14"/>
      <c r="H319" s="26"/>
      <c r="I319" s="20"/>
      <c r="J319" s="22"/>
      <c r="M319" s="110"/>
      <c r="N319" s="20"/>
      <c r="O319" s="125"/>
      <c r="P319" s="15"/>
      <c r="Q319" s="12"/>
      <c r="R319" s="16"/>
      <c r="S319" s="111"/>
      <c r="U319" s="123"/>
    </row>
    <row r="320" spans="4:21" ht="6" customHeight="1" x14ac:dyDescent="0.2">
      <c r="D320" s="15"/>
      <c r="E320" s="16"/>
      <c r="F320" s="15"/>
      <c r="G320" s="14"/>
      <c r="H320" s="26"/>
      <c r="I320" s="20"/>
      <c r="J320" s="22"/>
      <c r="M320" s="108"/>
      <c r="N320" s="20"/>
      <c r="O320" s="125"/>
      <c r="P320" s="15"/>
      <c r="Q320" s="36"/>
      <c r="R320" s="13"/>
      <c r="S320" s="111"/>
      <c r="U320" s="123"/>
    </row>
    <row r="321" spans="4:21" ht="6" customHeight="1" x14ac:dyDescent="0.2">
      <c r="D321" s="15"/>
      <c r="E321" s="12"/>
      <c r="F321" s="13"/>
      <c r="G321" s="14"/>
      <c r="M321" s="108"/>
      <c r="N321" s="20"/>
      <c r="O321" s="125"/>
      <c r="P321" s="15"/>
      <c r="Q321" s="36"/>
      <c r="R321" s="13"/>
      <c r="S321" s="111"/>
      <c r="U321" s="123"/>
    </row>
    <row r="322" spans="4:21" ht="6" customHeight="1" x14ac:dyDescent="0.2">
      <c r="D322" s="11"/>
      <c r="E322" s="15"/>
      <c r="F322" s="13"/>
      <c r="G322" s="15"/>
      <c r="I322" s="31">
        <v>202</v>
      </c>
      <c r="J322" s="24">
        <v>241</v>
      </c>
      <c r="M322" s="108"/>
      <c r="N322" s="20"/>
      <c r="O322" s="125"/>
      <c r="P322" s="15"/>
      <c r="Q322" s="36"/>
      <c r="R322" s="13"/>
      <c r="S322" s="111"/>
      <c r="U322" s="123"/>
    </row>
    <row r="323" spans="4:21" ht="6" customHeight="1" x14ac:dyDescent="0.2">
      <c r="D323" s="15"/>
      <c r="E323" s="15"/>
      <c r="F323" s="13"/>
      <c r="G323" s="14"/>
      <c r="I323" s="31">
        <v>317</v>
      </c>
      <c r="J323" s="31">
        <v>317</v>
      </c>
      <c r="M323" s="108"/>
      <c r="N323" s="20"/>
      <c r="O323" s="125"/>
      <c r="P323" s="15"/>
      <c r="Q323" s="36"/>
      <c r="R323" s="15"/>
      <c r="S323" s="111"/>
      <c r="U323" s="123"/>
    </row>
    <row r="324" spans="4:21" ht="6" customHeight="1" x14ac:dyDescent="0.2">
      <c r="D324" s="15"/>
      <c r="E324" s="15"/>
      <c r="F324" s="15"/>
      <c r="G324" s="14"/>
      <c r="I324" s="38">
        <f>I322/I323</f>
        <v>0.63722397476340698</v>
      </c>
      <c r="J324" s="38">
        <f>J322/J323</f>
        <v>0.76025236593059942</v>
      </c>
      <c r="M324" s="108"/>
      <c r="N324" s="31"/>
      <c r="O324" s="126"/>
      <c r="P324" s="15"/>
      <c r="Q324" s="36"/>
      <c r="R324" s="13"/>
      <c r="S324" s="111"/>
      <c r="U324" s="123"/>
    </row>
    <row r="325" spans="4:21" ht="6" customHeight="1" x14ac:dyDescent="0.2">
      <c r="D325" s="15"/>
      <c r="E325" s="15"/>
      <c r="F325" s="13"/>
      <c r="G325" s="14"/>
      <c r="M325" s="108"/>
      <c r="N325" s="20"/>
      <c r="O325" s="126"/>
      <c r="P325" s="15"/>
      <c r="Q325" s="36"/>
      <c r="R325" s="13"/>
      <c r="S325" s="111"/>
      <c r="U325" s="123"/>
    </row>
    <row r="326" spans="4:21" ht="6" customHeight="1" x14ac:dyDescent="0.2">
      <c r="D326" s="15"/>
      <c r="E326" s="15"/>
      <c r="F326" s="15"/>
      <c r="G326" s="14"/>
      <c r="M326" s="108"/>
      <c r="N326" s="31"/>
      <c r="O326" s="126"/>
      <c r="P326" s="15"/>
      <c r="Q326" s="36"/>
      <c r="R326" s="13"/>
      <c r="S326" s="111"/>
      <c r="U326" s="123"/>
    </row>
    <row r="327" spans="4:21" ht="6" customHeight="1" x14ac:dyDescent="0.2">
      <c r="D327" s="15"/>
      <c r="E327" s="15"/>
      <c r="F327" s="13"/>
      <c r="G327" s="14"/>
      <c r="M327" s="114"/>
      <c r="N327" s="20"/>
      <c r="O327" s="109"/>
      <c r="P327" s="15"/>
      <c r="Q327" s="36"/>
      <c r="R327" s="15"/>
      <c r="S327" s="111"/>
      <c r="U327" s="123"/>
    </row>
    <row r="328" spans="4:21" ht="6" customHeight="1" x14ac:dyDescent="0.2">
      <c r="D328" s="15"/>
      <c r="E328" s="15"/>
      <c r="F328" s="13"/>
      <c r="G328" s="14"/>
      <c r="M328" s="110"/>
      <c r="N328" s="31"/>
      <c r="O328" s="126"/>
      <c r="P328" s="15"/>
      <c r="Q328" s="36"/>
      <c r="R328" s="15"/>
      <c r="S328" s="111"/>
      <c r="U328" s="123"/>
    </row>
    <row r="329" spans="4:21" ht="6" customHeight="1" x14ac:dyDescent="0.2">
      <c r="D329" s="15"/>
      <c r="E329" s="12"/>
      <c r="F329" s="13"/>
      <c r="G329" s="14"/>
      <c r="M329" s="110"/>
      <c r="N329" s="20"/>
      <c r="O329" s="126"/>
      <c r="P329" s="15"/>
      <c r="Q329" s="36"/>
      <c r="R329" s="13"/>
      <c r="S329" s="111"/>
      <c r="U329" s="123"/>
    </row>
    <row r="330" spans="4:21" ht="6" customHeight="1" x14ac:dyDescent="0.2">
      <c r="D330" s="15"/>
      <c r="E330" s="15"/>
      <c r="F330" s="13"/>
      <c r="G330" s="14"/>
      <c r="M330" s="108"/>
      <c r="N330" s="20"/>
      <c r="O330" s="126"/>
      <c r="P330" s="15"/>
      <c r="Q330" s="36"/>
      <c r="R330" s="13"/>
      <c r="S330" s="111"/>
      <c r="U330" s="123"/>
    </row>
    <row r="331" spans="4:21" ht="6" customHeight="1" x14ac:dyDescent="0.2">
      <c r="D331" s="15"/>
      <c r="E331" s="15"/>
      <c r="F331" s="16"/>
      <c r="G331" s="14"/>
      <c r="M331" s="108"/>
      <c r="N331" s="20"/>
      <c r="O331" s="125"/>
      <c r="P331" s="15"/>
      <c r="Q331" s="36"/>
      <c r="R331" s="13"/>
      <c r="S331" s="111"/>
      <c r="U331" s="123"/>
    </row>
    <row r="332" spans="4:21" ht="6" customHeight="1" x14ac:dyDescent="0.2">
      <c r="D332" s="15"/>
      <c r="E332" s="15"/>
      <c r="F332" s="15"/>
      <c r="G332" s="14"/>
      <c r="M332" s="110"/>
      <c r="N332" s="20"/>
      <c r="O332" s="125"/>
      <c r="P332" s="15"/>
      <c r="Q332" s="12"/>
      <c r="R332" s="13"/>
      <c r="S332" s="111"/>
      <c r="U332" s="123"/>
    </row>
    <row r="333" spans="4:21" ht="6" customHeight="1" x14ac:dyDescent="0.2">
      <c r="D333" s="15"/>
      <c r="E333" s="15"/>
      <c r="F333" s="15"/>
      <c r="G333" s="14"/>
      <c r="M333" s="110"/>
      <c r="N333" s="20"/>
      <c r="O333" s="125"/>
      <c r="P333" s="15"/>
      <c r="Q333" s="16"/>
      <c r="R333" s="13"/>
      <c r="S333" s="111"/>
      <c r="U333" s="123"/>
    </row>
    <row r="334" spans="4:21" ht="6" customHeight="1" x14ac:dyDescent="0.2">
      <c r="D334" s="15"/>
      <c r="E334" s="15"/>
      <c r="F334" s="15"/>
      <c r="G334" s="14"/>
      <c r="M334" s="110"/>
      <c r="N334" s="20"/>
      <c r="O334" s="125"/>
      <c r="P334" s="15"/>
      <c r="Q334" s="16"/>
      <c r="R334" s="15"/>
      <c r="S334" s="111"/>
      <c r="U334" s="123"/>
    </row>
    <row r="335" spans="4:21" ht="6" customHeight="1" x14ac:dyDescent="0.2">
      <c r="D335" s="15"/>
      <c r="E335" s="15"/>
      <c r="F335" s="16"/>
      <c r="G335" s="14"/>
      <c r="M335" s="110"/>
      <c r="N335" s="20"/>
      <c r="O335" s="125"/>
      <c r="P335" s="15"/>
      <c r="Q335" s="16"/>
      <c r="R335" s="15"/>
      <c r="S335" s="111"/>
      <c r="U335" s="123"/>
    </row>
    <row r="336" spans="4:21" ht="6" customHeight="1" x14ac:dyDescent="0.2">
      <c r="D336" s="15"/>
      <c r="E336" s="15"/>
      <c r="F336" s="13"/>
      <c r="G336" s="15"/>
      <c r="M336" s="115"/>
      <c r="O336" s="123"/>
      <c r="P336" s="15"/>
      <c r="Q336" s="12"/>
      <c r="R336" s="13"/>
      <c r="S336" s="111"/>
      <c r="U336" s="123"/>
    </row>
    <row r="337" spans="4:21" ht="6" customHeight="1" x14ac:dyDescent="0.2">
      <c r="D337" s="15"/>
      <c r="E337" s="15"/>
      <c r="F337" s="15"/>
      <c r="G337" s="14"/>
      <c r="M337" s="115"/>
      <c r="O337" s="123"/>
      <c r="P337" s="11"/>
      <c r="Q337" s="15"/>
      <c r="R337" s="13"/>
      <c r="S337" s="109"/>
      <c r="U337" s="123"/>
    </row>
    <row r="338" spans="4:21" ht="6" customHeight="1" x14ac:dyDescent="0.2">
      <c r="D338" s="11"/>
      <c r="E338" s="12"/>
      <c r="F338" s="15"/>
      <c r="G338" s="15"/>
      <c r="M338" s="115"/>
      <c r="O338" s="123"/>
      <c r="P338" s="15"/>
      <c r="Q338" s="15"/>
      <c r="R338" s="13"/>
      <c r="S338" s="111"/>
      <c r="U338" s="123"/>
    </row>
    <row r="339" spans="4:21" ht="6" customHeight="1" x14ac:dyDescent="0.2">
      <c r="D339" s="11"/>
      <c r="E339" s="12"/>
      <c r="F339" s="15"/>
      <c r="G339" s="14"/>
      <c r="M339" s="115"/>
      <c r="O339" s="123"/>
      <c r="P339" s="15"/>
      <c r="Q339" s="15"/>
      <c r="R339" s="15"/>
      <c r="S339" s="111"/>
      <c r="U339" s="123"/>
    </row>
    <row r="340" spans="4:21" ht="6" customHeight="1" x14ac:dyDescent="0.2">
      <c r="D340" s="11"/>
      <c r="E340" s="12"/>
      <c r="F340" s="15"/>
      <c r="G340" s="15"/>
      <c r="M340" s="115"/>
      <c r="O340" s="123"/>
      <c r="P340" s="15"/>
      <c r="Q340" s="15"/>
      <c r="R340" s="13"/>
      <c r="S340" s="111"/>
      <c r="U340" s="123"/>
    </row>
    <row r="341" spans="4:21" ht="6" customHeight="1" x14ac:dyDescent="0.2">
      <c r="D341" s="11"/>
      <c r="E341" s="12"/>
      <c r="F341" s="15"/>
      <c r="G341" s="14"/>
      <c r="M341" s="115"/>
      <c r="O341" s="123"/>
      <c r="P341" s="15"/>
      <c r="Q341" s="15"/>
      <c r="R341" s="15"/>
      <c r="S341" s="111"/>
      <c r="U341" s="123"/>
    </row>
    <row r="342" spans="4:21" ht="6" customHeight="1" x14ac:dyDescent="0.2">
      <c r="D342" s="16"/>
      <c r="E342" s="15"/>
      <c r="F342" s="13"/>
      <c r="G342" s="14"/>
      <c r="M342" s="115"/>
      <c r="O342" s="123"/>
      <c r="P342" s="15"/>
      <c r="Q342" s="15"/>
      <c r="R342" s="13"/>
      <c r="S342" s="111"/>
      <c r="U342" s="123"/>
    </row>
    <row r="343" spans="4:21" ht="6" customHeight="1" x14ac:dyDescent="0.2">
      <c r="D343" s="15"/>
      <c r="E343" s="15"/>
      <c r="F343" s="13"/>
      <c r="G343" s="15"/>
      <c r="M343" s="115"/>
      <c r="O343" s="123"/>
      <c r="P343" s="15"/>
      <c r="Q343" s="15"/>
      <c r="R343" s="13"/>
      <c r="S343" s="111"/>
      <c r="U343" s="123"/>
    </row>
    <row r="344" spans="4:21" ht="6" customHeight="1" x14ac:dyDescent="0.2">
      <c r="D344" s="15"/>
      <c r="E344" s="15"/>
      <c r="F344" s="15"/>
      <c r="G344" s="14"/>
      <c r="M344" s="115"/>
      <c r="O344" s="123"/>
      <c r="P344" s="15"/>
      <c r="Q344" s="12"/>
      <c r="R344" s="13"/>
      <c r="S344" s="111"/>
      <c r="U344" s="123"/>
    </row>
    <row r="345" spans="4:21" ht="6" customHeight="1" x14ac:dyDescent="0.2">
      <c r="D345" s="15"/>
      <c r="E345" s="15"/>
      <c r="F345" s="13"/>
      <c r="G345" s="14"/>
      <c r="M345" s="115"/>
      <c r="O345" s="123"/>
      <c r="P345" s="15"/>
      <c r="Q345" s="15"/>
      <c r="R345" s="13"/>
      <c r="S345" s="111"/>
      <c r="U345" s="123"/>
    </row>
    <row r="346" spans="4:21" ht="6" customHeight="1" x14ac:dyDescent="0.2">
      <c r="D346" s="15"/>
      <c r="E346" s="15"/>
      <c r="F346" s="13"/>
      <c r="G346" s="15"/>
      <c r="M346" s="115"/>
      <c r="O346" s="123"/>
      <c r="P346" s="15"/>
      <c r="Q346" s="15"/>
      <c r="R346" s="16"/>
      <c r="S346" s="111"/>
      <c r="U346" s="123"/>
    </row>
    <row r="347" spans="4:21" ht="6" customHeight="1" x14ac:dyDescent="0.2">
      <c r="D347" s="15"/>
      <c r="E347" s="15"/>
      <c r="F347" s="15"/>
      <c r="G347" s="14"/>
      <c r="M347" s="115"/>
      <c r="O347" s="123"/>
      <c r="P347" s="15"/>
      <c r="Q347" s="15"/>
      <c r="R347" s="15"/>
      <c r="S347" s="111"/>
      <c r="U347" s="123"/>
    </row>
    <row r="348" spans="4:21" ht="6" customHeight="1" x14ac:dyDescent="0.2">
      <c r="D348" s="15"/>
      <c r="E348" s="15"/>
      <c r="F348" s="13"/>
      <c r="G348" s="14"/>
      <c r="M348" s="115"/>
      <c r="O348" s="123"/>
      <c r="P348" s="15"/>
      <c r="Q348" s="15"/>
      <c r="R348" s="15"/>
      <c r="S348" s="111"/>
      <c r="U348" s="123"/>
    </row>
    <row r="349" spans="4:21" ht="6" customHeight="1" x14ac:dyDescent="0.2">
      <c r="D349" s="15"/>
      <c r="E349" s="15"/>
      <c r="F349" s="13"/>
      <c r="G349" s="14"/>
      <c r="M349" s="115"/>
      <c r="O349" s="123"/>
      <c r="P349" s="15"/>
      <c r="Q349" s="15"/>
      <c r="R349" s="15"/>
      <c r="S349" s="111"/>
      <c r="U349" s="123"/>
    </row>
    <row r="350" spans="4:21" ht="6" customHeight="1" x14ac:dyDescent="0.2">
      <c r="D350" s="15"/>
      <c r="E350" s="15"/>
      <c r="F350" s="13"/>
      <c r="G350" s="15"/>
      <c r="M350" s="115"/>
      <c r="O350" s="123"/>
      <c r="P350" s="15"/>
      <c r="Q350" s="15"/>
      <c r="R350" s="16"/>
      <c r="S350" s="111"/>
      <c r="U350" s="123"/>
    </row>
    <row r="351" spans="4:21" ht="6" customHeight="1" x14ac:dyDescent="0.2">
      <c r="D351" s="15"/>
      <c r="E351" s="15"/>
      <c r="F351" s="13"/>
      <c r="G351" s="15"/>
      <c r="M351" s="115"/>
      <c r="O351" s="123"/>
      <c r="P351" s="15"/>
      <c r="Q351" s="15"/>
      <c r="R351" s="13"/>
      <c r="S351" s="109"/>
      <c r="U351" s="123"/>
    </row>
    <row r="352" spans="4:21" ht="6" customHeight="1" x14ac:dyDescent="0.2">
      <c r="D352" s="15"/>
      <c r="E352" s="15"/>
      <c r="F352" s="13"/>
      <c r="G352" s="14"/>
      <c r="M352" s="115"/>
      <c r="O352" s="123"/>
      <c r="P352" s="15"/>
      <c r="Q352" s="15"/>
      <c r="R352" s="15"/>
      <c r="S352" s="111"/>
      <c r="U352" s="123"/>
    </row>
    <row r="353" spans="4:21" ht="6" customHeight="1" x14ac:dyDescent="0.2">
      <c r="D353" s="15"/>
      <c r="E353" s="15"/>
      <c r="F353" s="13"/>
      <c r="G353" s="14"/>
      <c r="M353" s="115"/>
      <c r="O353" s="123"/>
      <c r="P353" s="11"/>
      <c r="Q353" s="12"/>
      <c r="R353" s="15"/>
      <c r="S353" s="109"/>
      <c r="U353" s="123"/>
    </row>
    <row r="354" spans="4:21" ht="6" customHeight="1" x14ac:dyDescent="0.2">
      <c r="D354" s="15"/>
      <c r="E354" s="15"/>
      <c r="F354" s="13"/>
      <c r="G354" s="16"/>
      <c r="M354" s="115"/>
      <c r="O354" s="123"/>
      <c r="P354" s="11"/>
      <c r="Q354" s="12"/>
      <c r="R354" s="15"/>
      <c r="S354" s="111"/>
      <c r="U354" s="123"/>
    </row>
    <row r="355" spans="4:21" ht="6" customHeight="1" x14ac:dyDescent="0.2">
      <c r="D355" s="15"/>
      <c r="E355" s="15"/>
      <c r="F355" s="13"/>
      <c r="G355" s="14"/>
      <c r="M355" s="115"/>
      <c r="O355" s="123"/>
      <c r="P355" s="11"/>
      <c r="Q355" s="12"/>
      <c r="R355" s="15"/>
      <c r="S355" s="109"/>
      <c r="U355" s="123"/>
    </row>
    <row r="356" spans="4:21" ht="6" customHeight="1" x14ac:dyDescent="0.2">
      <c r="D356" s="15"/>
      <c r="E356" s="15"/>
      <c r="F356" s="13"/>
      <c r="G356" s="14"/>
      <c r="M356" s="115"/>
      <c r="O356" s="123"/>
      <c r="P356" s="11"/>
      <c r="Q356" s="12"/>
      <c r="R356" s="15"/>
      <c r="S356" s="111"/>
      <c r="U356" s="123"/>
    </row>
    <row r="357" spans="4:21" ht="6" customHeight="1" x14ac:dyDescent="0.2">
      <c r="D357" s="15"/>
      <c r="E357" s="15"/>
      <c r="F357" s="13"/>
      <c r="G357" s="14"/>
      <c r="M357" s="115"/>
      <c r="O357" s="123"/>
      <c r="P357" s="16"/>
      <c r="Q357" s="15"/>
      <c r="R357" s="13"/>
      <c r="S357" s="111"/>
      <c r="U357" s="123"/>
    </row>
    <row r="358" spans="4:21" ht="6" customHeight="1" x14ac:dyDescent="0.2">
      <c r="D358" s="15"/>
      <c r="E358" s="15"/>
      <c r="F358" s="13"/>
      <c r="G358" s="14"/>
      <c r="M358" s="115"/>
      <c r="O358" s="123"/>
      <c r="P358" s="15"/>
      <c r="Q358" s="15"/>
      <c r="R358" s="13"/>
      <c r="S358" s="109"/>
      <c r="U358" s="123"/>
    </row>
    <row r="359" spans="4:21" ht="6" customHeight="1" x14ac:dyDescent="0.2">
      <c r="D359" s="15"/>
      <c r="E359" s="15"/>
      <c r="F359" s="13"/>
      <c r="G359" s="14"/>
      <c r="M359" s="115"/>
      <c r="O359" s="123"/>
      <c r="P359" s="15"/>
      <c r="Q359" s="15"/>
      <c r="R359" s="15"/>
      <c r="S359" s="111"/>
      <c r="U359" s="123"/>
    </row>
    <row r="360" spans="4:21" ht="6" customHeight="1" x14ac:dyDescent="0.2">
      <c r="D360" s="15"/>
      <c r="E360" s="15"/>
      <c r="F360" s="13"/>
      <c r="G360" s="14"/>
      <c r="M360" s="115"/>
      <c r="O360" s="123"/>
      <c r="P360" s="15"/>
      <c r="Q360" s="15"/>
      <c r="R360" s="13"/>
      <c r="S360" s="111"/>
      <c r="U360" s="123"/>
    </row>
    <row r="361" spans="4:21" ht="6" customHeight="1" x14ac:dyDescent="0.2">
      <c r="D361" s="15"/>
      <c r="E361" s="15"/>
      <c r="F361" s="13"/>
      <c r="G361" s="14"/>
      <c r="M361" s="115"/>
      <c r="O361" s="123"/>
      <c r="P361" s="15"/>
      <c r="Q361" s="15"/>
      <c r="R361" s="13"/>
      <c r="S361" s="109"/>
      <c r="U361" s="123"/>
    </row>
    <row r="362" spans="4:21" ht="6" customHeight="1" x14ac:dyDescent="0.2">
      <c r="D362" s="15"/>
      <c r="E362" s="15"/>
      <c r="F362" s="13"/>
      <c r="G362" s="14"/>
      <c r="M362" s="115"/>
      <c r="O362" s="123"/>
      <c r="P362" s="15"/>
      <c r="Q362" s="15"/>
      <c r="R362" s="15"/>
      <c r="S362" s="111"/>
      <c r="U362" s="123"/>
    </row>
    <row r="363" spans="4:21" ht="6" customHeight="1" x14ac:dyDescent="0.2">
      <c r="D363" s="15"/>
      <c r="E363" s="12"/>
      <c r="F363" s="13"/>
      <c r="G363" s="14"/>
      <c r="M363" s="115"/>
      <c r="O363" s="123"/>
      <c r="P363" s="15"/>
      <c r="Q363" s="15"/>
      <c r="R363" s="13"/>
      <c r="S363" s="111"/>
      <c r="U363" s="123"/>
    </row>
    <row r="364" spans="4:21" ht="6" customHeight="1" x14ac:dyDescent="0.2">
      <c r="D364" s="15"/>
      <c r="E364" s="15"/>
      <c r="F364" s="13"/>
      <c r="G364" s="14"/>
      <c r="M364" s="115"/>
      <c r="O364" s="123"/>
      <c r="P364" s="15"/>
      <c r="Q364" s="15"/>
      <c r="R364" s="13"/>
      <c r="S364" s="111"/>
      <c r="U364" s="123"/>
    </row>
    <row r="365" spans="4:21" ht="6" customHeight="1" x14ac:dyDescent="0.2">
      <c r="D365" s="15"/>
      <c r="E365" s="15"/>
      <c r="F365" s="13"/>
      <c r="G365" s="14"/>
      <c r="M365" s="115"/>
      <c r="O365" s="123"/>
      <c r="P365" s="15"/>
      <c r="Q365" s="15"/>
      <c r="R365" s="13"/>
      <c r="S365" s="109"/>
      <c r="U365" s="123"/>
    </row>
    <row r="366" spans="4:21" ht="6" customHeight="1" x14ac:dyDescent="0.2">
      <c r="D366" s="15"/>
      <c r="E366" s="15"/>
      <c r="F366" s="13"/>
      <c r="G366" s="14"/>
      <c r="M366" s="115"/>
      <c r="O366" s="123"/>
      <c r="P366" s="15"/>
      <c r="Q366" s="15"/>
      <c r="R366" s="13"/>
      <c r="S366" s="109"/>
      <c r="U366" s="123"/>
    </row>
    <row r="367" spans="4:21" ht="6" customHeight="1" x14ac:dyDescent="0.2">
      <c r="D367" s="15"/>
      <c r="E367" s="15"/>
      <c r="F367" s="13"/>
      <c r="G367" s="14"/>
      <c r="M367" s="115"/>
      <c r="O367" s="123"/>
      <c r="P367" s="15"/>
      <c r="Q367" s="15"/>
      <c r="R367" s="13"/>
      <c r="S367" s="111"/>
      <c r="U367" s="123"/>
    </row>
    <row r="368" spans="4:21" ht="6" customHeight="1" x14ac:dyDescent="0.2">
      <c r="D368" s="15"/>
      <c r="E368" s="15"/>
      <c r="F368" s="15"/>
      <c r="G368" s="14"/>
      <c r="M368" s="115"/>
      <c r="O368" s="123"/>
      <c r="P368" s="15"/>
      <c r="Q368" s="15"/>
      <c r="R368" s="13"/>
      <c r="S368" s="111"/>
      <c r="U368" s="123"/>
    </row>
    <row r="369" spans="4:21" ht="6" customHeight="1" x14ac:dyDescent="0.2">
      <c r="D369" s="15"/>
      <c r="E369" s="15"/>
      <c r="F369" s="13"/>
      <c r="G369" s="14"/>
      <c r="M369" s="115"/>
      <c r="O369" s="123"/>
      <c r="P369" s="15"/>
      <c r="Q369" s="15"/>
      <c r="R369" s="13"/>
      <c r="S369" s="113"/>
      <c r="U369" s="123"/>
    </row>
    <row r="370" spans="4:21" ht="6" customHeight="1" x14ac:dyDescent="0.2">
      <c r="D370" s="15"/>
      <c r="E370" s="15"/>
      <c r="F370" s="13"/>
      <c r="G370" s="14"/>
      <c r="M370" s="115"/>
      <c r="O370" s="123"/>
      <c r="P370" s="15"/>
      <c r="Q370" s="15"/>
      <c r="R370" s="13"/>
      <c r="S370" s="111"/>
      <c r="U370" s="123"/>
    </row>
    <row r="371" spans="4:21" ht="6" customHeight="1" x14ac:dyDescent="0.2">
      <c r="D371" s="15"/>
      <c r="E371" s="15"/>
      <c r="F371" s="13"/>
      <c r="G371" s="14"/>
      <c r="M371" s="115"/>
      <c r="O371" s="123"/>
      <c r="P371" s="15"/>
      <c r="Q371" s="15"/>
      <c r="R371" s="13"/>
      <c r="S371" s="111"/>
      <c r="U371" s="123"/>
    </row>
    <row r="372" spans="4:21" ht="6" customHeight="1" x14ac:dyDescent="0.2">
      <c r="D372" s="15"/>
      <c r="E372" s="15"/>
      <c r="F372" s="13"/>
      <c r="G372" s="16"/>
      <c r="M372" s="115"/>
      <c r="O372" s="123"/>
      <c r="P372" s="15"/>
      <c r="Q372" s="15"/>
      <c r="R372" s="13"/>
      <c r="S372" s="111"/>
      <c r="U372" s="123"/>
    </row>
    <row r="373" spans="4:21" ht="6" customHeight="1" x14ac:dyDescent="0.2">
      <c r="D373" s="15"/>
      <c r="E373" s="15"/>
      <c r="F373" s="13"/>
      <c r="G373" s="14"/>
      <c r="M373" s="115"/>
      <c r="O373" s="123"/>
      <c r="P373" s="15"/>
      <c r="Q373" s="15"/>
      <c r="R373" s="13"/>
      <c r="S373" s="111"/>
      <c r="U373" s="123"/>
    </row>
    <row r="374" spans="4:21" ht="6" customHeight="1" x14ac:dyDescent="0.2">
      <c r="D374" s="15"/>
      <c r="E374" s="15"/>
      <c r="F374" s="13"/>
      <c r="G374" s="14"/>
      <c r="M374" s="115"/>
      <c r="O374" s="123"/>
      <c r="P374" s="15"/>
      <c r="Q374" s="15"/>
      <c r="R374" s="13"/>
      <c r="S374" s="111"/>
      <c r="U374" s="123"/>
    </row>
    <row r="375" spans="4:21" ht="6" customHeight="1" x14ac:dyDescent="0.2">
      <c r="D375" s="15"/>
      <c r="E375" s="15"/>
      <c r="F375" s="15"/>
      <c r="G375" s="14"/>
      <c r="M375" s="115"/>
      <c r="O375" s="123"/>
      <c r="P375" s="15"/>
      <c r="Q375" s="15"/>
      <c r="R375" s="13"/>
      <c r="S375" s="111"/>
      <c r="U375" s="123"/>
    </row>
    <row r="376" spans="4:21" ht="6" customHeight="1" x14ac:dyDescent="0.2">
      <c r="D376" s="15"/>
      <c r="E376" s="15"/>
      <c r="F376" s="13"/>
      <c r="G376" s="14"/>
      <c r="M376" s="115"/>
      <c r="O376" s="123"/>
      <c r="P376" s="15"/>
      <c r="Q376" s="15"/>
      <c r="R376" s="13"/>
      <c r="S376" s="111"/>
      <c r="U376" s="123"/>
    </row>
    <row r="377" spans="4:21" ht="6" customHeight="1" x14ac:dyDescent="0.2">
      <c r="D377" s="15"/>
      <c r="E377" s="12"/>
      <c r="F377" s="13"/>
      <c r="G377" s="15"/>
      <c r="M377" s="115"/>
      <c r="O377" s="123"/>
      <c r="P377" s="15"/>
      <c r="Q377" s="15"/>
      <c r="R377" s="13"/>
      <c r="S377" s="111"/>
      <c r="U377" s="123"/>
    </row>
    <row r="378" spans="4:21" ht="6" customHeight="1" x14ac:dyDescent="0.2">
      <c r="D378" s="15"/>
      <c r="E378" s="15"/>
      <c r="F378" s="13"/>
      <c r="G378" s="14"/>
      <c r="M378" s="115"/>
      <c r="O378" s="123"/>
      <c r="P378" s="15"/>
      <c r="Q378" s="12"/>
      <c r="R378" s="13"/>
      <c r="S378" s="111"/>
      <c r="U378" s="123"/>
    </row>
    <row r="379" spans="4:21" ht="6" customHeight="1" x14ac:dyDescent="0.2">
      <c r="D379" s="15"/>
      <c r="E379" s="15"/>
      <c r="F379" s="13"/>
      <c r="G379" s="15"/>
      <c r="M379" s="115"/>
      <c r="O379" s="123"/>
      <c r="P379" s="15"/>
      <c r="Q379" s="15"/>
      <c r="R379" s="13"/>
      <c r="S379" s="111"/>
      <c r="U379" s="123"/>
    </row>
    <row r="380" spans="4:21" ht="6" customHeight="1" x14ac:dyDescent="0.2">
      <c r="D380" s="15"/>
      <c r="E380" s="15"/>
      <c r="F380" s="13"/>
      <c r="G380" s="14"/>
      <c r="M380" s="115"/>
      <c r="O380" s="123"/>
      <c r="P380" s="15"/>
      <c r="Q380" s="15"/>
      <c r="R380" s="13"/>
      <c r="S380" s="111"/>
      <c r="U380" s="123"/>
    </row>
    <row r="381" spans="4:21" ht="6" customHeight="1" x14ac:dyDescent="0.2">
      <c r="D381" s="15"/>
      <c r="E381" s="15"/>
      <c r="F381" s="13"/>
      <c r="G381" s="14"/>
      <c r="M381" s="115"/>
      <c r="O381" s="123"/>
      <c r="P381" s="15"/>
      <c r="Q381" s="15"/>
      <c r="R381" s="13"/>
      <c r="S381" s="111"/>
      <c r="U381" s="123"/>
    </row>
    <row r="382" spans="4:21" ht="6" customHeight="1" x14ac:dyDescent="0.2">
      <c r="D382" s="15"/>
      <c r="E382" s="15"/>
      <c r="F382" s="13"/>
      <c r="G382" s="14"/>
      <c r="M382" s="115"/>
      <c r="O382" s="123"/>
      <c r="P382" s="15"/>
      <c r="Q382" s="15"/>
      <c r="R382" s="13"/>
      <c r="S382" s="111"/>
      <c r="U382" s="123"/>
    </row>
    <row r="383" spans="4:21" ht="6" customHeight="1" x14ac:dyDescent="0.2">
      <c r="D383" s="15"/>
      <c r="E383" s="15"/>
      <c r="F383" s="13"/>
      <c r="G383" s="14"/>
      <c r="M383" s="115"/>
      <c r="O383" s="123"/>
      <c r="P383" s="15"/>
      <c r="Q383" s="15"/>
      <c r="R383" s="15"/>
      <c r="S383" s="111"/>
      <c r="U383" s="123"/>
    </row>
    <row r="384" spans="4:21" ht="6" customHeight="1" x14ac:dyDescent="0.2">
      <c r="D384" s="15"/>
      <c r="E384" s="15"/>
      <c r="F384" s="13"/>
      <c r="G384" s="14"/>
      <c r="M384" s="115"/>
      <c r="O384" s="123"/>
      <c r="P384" s="15"/>
      <c r="Q384" s="15"/>
      <c r="R384" s="13"/>
      <c r="S384" s="111"/>
      <c r="U384" s="123"/>
    </row>
    <row r="385" spans="2:21" ht="6" customHeight="1" x14ac:dyDescent="0.2">
      <c r="D385" s="15"/>
      <c r="E385" s="15"/>
      <c r="F385" s="13"/>
      <c r="G385" s="14"/>
      <c r="M385" s="115"/>
      <c r="O385" s="123"/>
      <c r="P385" s="15"/>
      <c r="Q385" s="15"/>
      <c r="R385" s="13"/>
      <c r="S385" s="111"/>
      <c r="U385" s="123"/>
    </row>
    <row r="386" spans="2:21" ht="6" customHeight="1" x14ac:dyDescent="0.2">
      <c r="D386" s="15"/>
      <c r="E386" s="15"/>
      <c r="F386" s="13"/>
      <c r="G386" s="14"/>
      <c r="M386" s="115"/>
      <c r="O386" s="123"/>
      <c r="P386" s="15"/>
      <c r="Q386" s="15"/>
      <c r="R386" s="13"/>
      <c r="S386" s="111"/>
      <c r="U386" s="123"/>
    </row>
    <row r="387" spans="2:21" ht="6" customHeight="1" x14ac:dyDescent="0.2">
      <c r="D387" s="15"/>
      <c r="E387" s="15"/>
      <c r="F387" s="13"/>
      <c r="G387" s="14"/>
      <c r="M387" s="115"/>
      <c r="O387" s="123"/>
      <c r="P387" s="15"/>
      <c r="Q387" s="15"/>
      <c r="R387" s="13"/>
      <c r="S387" s="113"/>
      <c r="U387" s="123"/>
    </row>
    <row r="388" spans="2:21" ht="6" customHeight="1" x14ac:dyDescent="0.2">
      <c r="D388" s="15"/>
      <c r="E388" s="15"/>
      <c r="F388" s="13"/>
      <c r="G388" s="14"/>
      <c r="M388" s="115"/>
      <c r="O388" s="123"/>
      <c r="P388" s="15"/>
      <c r="Q388" s="15"/>
      <c r="R388" s="13"/>
      <c r="S388" s="111"/>
      <c r="U388" s="123"/>
    </row>
    <row r="389" spans="2:21" ht="6" customHeight="1" x14ac:dyDescent="0.2">
      <c r="D389" s="15"/>
      <c r="E389" s="15"/>
      <c r="F389" s="13"/>
      <c r="G389" s="14"/>
      <c r="M389" s="115"/>
      <c r="O389" s="123"/>
      <c r="P389" s="15"/>
      <c r="Q389" s="15"/>
      <c r="R389" s="13"/>
      <c r="S389" s="111"/>
      <c r="U389" s="123"/>
    </row>
    <row r="390" spans="2:21" ht="6" customHeight="1" x14ac:dyDescent="0.2">
      <c r="D390" s="15"/>
      <c r="E390" s="15"/>
      <c r="F390" s="13"/>
      <c r="G390" s="14"/>
      <c r="M390" s="115"/>
      <c r="O390" s="123"/>
      <c r="P390" s="15"/>
      <c r="Q390" s="15"/>
      <c r="R390" s="15"/>
      <c r="S390" s="111"/>
      <c r="U390" s="123"/>
    </row>
    <row r="391" spans="2:21" ht="6" customHeight="1" x14ac:dyDescent="0.2">
      <c r="D391" s="15"/>
      <c r="E391" s="31">
        <v>31</v>
      </c>
      <c r="F391" s="36">
        <v>149</v>
      </c>
      <c r="G391" s="36">
        <v>164</v>
      </c>
      <c r="M391" s="115"/>
      <c r="O391" s="123"/>
      <c r="P391" s="15"/>
      <c r="Q391" s="15"/>
      <c r="R391" s="13"/>
      <c r="S391" s="111"/>
      <c r="U391" s="123"/>
    </row>
    <row r="392" spans="2:21" ht="6" customHeight="1" x14ac:dyDescent="0.2">
      <c r="D392" s="15"/>
      <c r="E392" s="31">
        <v>206</v>
      </c>
      <c r="F392" s="36">
        <v>206</v>
      </c>
      <c r="G392" s="36">
        <v>206</v>
      </c>
      <c r="M392" s="115"/>
      <c r="O392" s="123"/>
      <c r="P392" s="15"/>
      <c r="Q392" s="12"/>
      <c r="R392" s="13"/>
      <c r="S392" s="109"/>
      <c r="U392" s="123"/>
    </row>
    <row r="393" spans="2:21" ht="6" customHeight="1" x14ac:dyDescent="0.2">
      <c r="D393" s="15"/>
      <c r="E393" s="37">
        <f>E391/E392</f>
        <v>0.15048543689320387</v>
      </c>
      <c r="F393" s="37">
        <f>F391/F392</f>
        <v>0.72330097087378642</v>
      </c>
      <c r="G393" s="37">
        <f>G391/G392</f>
        <v>0.79611650485436891</v>
      </c>
      <c r="M393" s="115"/>
      <c r="O393" s="123"/>
      <c r="P393" s="15"/>
      <c r="Q393" s="15"/>
      <c r="R393" s="13"/>
      <c r="S393" s="111"/>
      <c r="U393" s="123"/>
    </row>
    <row r="394" spans="2:21" ht="6" customHeight="1" x14ac:dyDescent="0.2">
      <c r="D394" s="15"/>
      <c r="E394" s="15"/>
      <c r="F394" s="15"/>
      <c r="M394" s="115"/>
      <c r="O394" s="123"/>
      <c r="P394" s="15"/>
      <c r="Q394" s="15"/>
      <c r="R394" s="13"/>
      <c r="S394" s="109"/>
      <c r="U394" s="123"/>
    </row>
    <row r="395" spans="2:21" ht="6" customHeight="1" x14ac:dyDescent="0.2">
      <c r="D395" s="15"/>
      <c r="E395" s="15"/>
      <c r="F395" s="15"/>
      <c r="M395" s="115"/>
      <c r="O395" s="123"/>
      <c r="P395" s="15"/>
      <c r="Q395" s="15"/>
      <c r="R395" s="13"/>
      <c r="S395" s="111"/>
      <c r="U395" s="123"/>
    </row>
    <row r="396" spans="2:21" ht="6" customHeight="1" x14ac:dyDescent="0.2">
      <c r="D396" s="15"/>
      <c r="E396" s="15"/>
      <c r="F396" s="15"/>
      <c r="M396" s="115"/>
      <c r="O396" s="123"/>
      <c r="P396" s="15"/>
      <c r="Q396" s="15"/>
      <c r="R396" s="13"/>
      <c r="S396" s="111"/>
      <c r="U396" s="123"/>
    </row>
    <row r="397" spans="2:21" ht="6" customHeight="1" x14ac:dyDescent="0.2">
      <c r="D397" s="15"/>
      <c r="E397" s="15"/>
      <c r="F397" s="15"/>
      <c r="M397" s="115"/>
      <c r="O397" s="123"/>
      <c r="P397" s="15"/>
      <c r="Q397" s="15"/>
      <c r="R397" s="13"/>
      <c r="S397" s="111"/>
      <c r="U397" s="123"/>
    </row>
    <row r="398" spans="2:21" ht="6" customHeight="1" x14ac:dyDescent="0.2">
      <c r="D398" s="15"/>
      <c r="E398" s="15"/>
      <c r="F398" s="15"/>
      <c r="M398" s="115"/>
      <c r="O398" s="123"/>
      <c r="P398" s="15"/>
      <c r="Q398" s="15"/>
      <c r="R398" s="13"/>
      <c r="S398" s="111"/>
      <c r="U398" s="123"/>
    </row>
    <row r="399" spans="2:21" ht="6" customHeight="1" x14ac:dyDescent="0.2">
      <c r="B399" s="24" t="s">
        <v>42</v>
      </c>
      <c r="D399" s="15"/>
      <c r="E399" s="15"/>
      <c r="F399" s="15"/>
      <c r="M399" s="115"/>
      <c r="O399" s="123"/>
      <c r="P399" s="15"/>
      <c r="Q399" s="15"/>
      <c r="R399" s="13"/>
      <c r="S399" s="111"/>
      <c r="U399" s="123"/>
    </row>
    <row r="400" spans="2:21" ht="6" customHeight="1" x14ac:dyDescent="0.2">
      <c r="D400" s="15"/>
      <c r="E400" s="15"/>
      <c r="F400" s="15"/>
      <c r="M400" s="115"/>
      <c r="O400" s="123"/>
      <c r="P400" s="15"/>
      <c r="Q400" s="15"/>
      <c r="R400" s="13"/>
      <c r="S400" s="111"/>
      <c r="U400" s="123"/>
    </row>
    <row r="401" spans="1:21" ht="6" customHeight="1" x14ac:dyDescent="0.2">
      <c r="D401" s="15"/>
      <c r="E401" s="15"/>
      <c r="F401" s="15"/>
      <c r="M401" s="115"/>
      <c r="O401" s="123"/>
      <c r="P401" s="15"/>
      <c r="Q401" s="15"/>
      <c r="R401" s="13"/>
      <c r="S401" s="111"/>
      <c r="U401" s="123"/>
    </row>
    <row r="402" spans="1:21" ht="6" customHeight="1" x14ac:dyDescent="0.2">
      <c r="M402" s="115"/>
      <c r="O402" s="123"/>
      <c r="P402" s="15"/>
      <c r="Q402" s="15"/>
      <c r="R402" s="13"/>
      <c r="S402" s="111"/>
      <c r="U402" s="123"/>
    </row>
    <row r="403" spans="1:21" ht="6" customHeight="1" x14ac:dyDescent="0.2">
      <c r="A403" s="24" t="s">
        <v>8</v>
      </c>
      <c r="M403" s="115"/>
      <c r="O403" s="123"/>
      <c r="P403" s="15"/>
      <c r="Q403" s="15"/>
      <c r="R403" s="13"/>
      <c r="S403" s="111"/>
      <c r="U403" s="123"/>
    </row>
    <row r="404" spans="1:21" ht="6" customHeight="1" x14ac:dyDescent="0.2">
      <c r="A404" s="24" t="s">
        <v>9</v>
      </c>
      <c r="B404" s="24" t="s">
        <v>10</v>
      </c>
      <c r="C404" s="24" t="s">
        <v>11</v>
      </c>
      <c r="M404" s="115"/>
      <c r="O404" s="123"/>
      <c r="P404" s="15"/>
      <c r="Q404" s="15"/>
      <c r="R404" s="13"/>
      <c r="S404" s="111"/>
      <c r="U404" s="123"/>
    </row>
    <row r="405" spans="1:21" ht="6" customHeight="1" x14ac:dyDescent="0.2">
      <c r="A405" s="24" t="s">
        <v>0</v>
      </c>
      <c r="B405" s="24" t="s">
        <v>3</v>
      </c>
      <c r="C405" s="38">
        <v>0.64406779661016944</v>
      </c>
      <c r="M405" s="116"/>
      <c r="N405" s="117"/>
      <c r="O405" s="124"/>
      <c r="P405" s="118"/>
      <c r="Q405" s="118"/>
      <c r="R405" s="119"/>
      <c r="S405" s="120"/>
      <c r="T405" s="117"/>
      <c r="U405" s="124"/>
    </row>
    <row r="406" spans="1:21" ht="6" customHeight="1" x14ac:dyDescent="0.2">
      <c r="A406" s="24" t="s">
        <v>0</v>
      </c>
      <c r="B406" s="24" t="s">
        <v>4</v>
      </c>
      <c r="C406" s="38">
        <v>0.86440677966101698</v>
      </c>
    </row>
    <row r="407" spans="1:21" ht="6" customHeight="1" x14ac:dyDescent="0.2">
      <c r="A407" s="24" t="s">
        <v>0</v>
      </c>
      <c r="B407" s="24" t="s">
        <v>7</v>
      </c>
      <c r="C407" s="38">
        <v>0.54166666666666663</v>
      </c>
    </row>
    <row r="408" spans="1:21" ht="6" customHeight="1" x14ac:dyDescent="0.2">
      <c r="A408" s="24" t="s">
        <v>0</v>
      </c>
      <c r="B408" s="24" t="s">
        <v>6</v>
      </c>
      <c r="C408" s="27">
        <v>0.5</v>
      </c>
    </row>
    <row r="409" spans="1:21" x14ac:dyDescent="0.2">
      <c r="A409" s="24" t="s">
        <v>1</v>
      </c>
      <c r="B409" s="24" t="s">
        <v>12</v>
      </c>
      <c r="C409" s="38">
        <v>0.15048543689320387</v>
      </c>
    </row>
    <row r="410" spans="1:21" x14ac:dyDescent="0.2">
      <c r="A410" s="24" t="s">
        <v>1</v>
      </c>
      <c r="B410" s="24" t="s">
        <v>13</v>
      </c>
      <c r="C410" s="38">
        <v>0.72330097087378642</v>
      </c>
    </row>
    <row r="411" spans="1:21" x14ac:dyDescent="0.2">
      <c r="A411" s="24" t="s">
        <v>1</v>
      </c>
      <c r="B411" s="24" t="s">
        <v>4</v>
      </c>
      <c r="C411" s="38">
        <v>0.79611650485436891</v>
      </c>
    </row>
    <row r="412" spans="1:21" x14ac:dyDescent="0.2">
      <c r="A412" s="24" t="s">
        <v>2</v>
      </c>
      <c r="B412" s="24" t="s">
        <v>5</v>
      </c>
      <c r="C412" s="38">
        <v>0.63722397476340698</v>
      </c>
    </row>
    <row r="413" spans="1:21" x14ac:dyDescent="0.2">
      <c r="A413" s="24" t="s">
        <v>2</v>
      </c>
      <c r="B413" s="24" t="s">
        <v>6</v>
      </c>
      <c r="C413" s="38">
        <v>0.76025236593059942</v>
      </c>
    </row>
    <row r="442" spans="1:8" x14ac:dyDescent="0.2">
      <c r="D442" s="25" t="s">
        <v>46</v>
      </c>
      <c r="E442" s="25" t="s">
        <v>47</v>
      </c>
      <c r="F442" s="25" t="s">
        <v>48</v>
      </c>
      <c r="G442" s="25" t="s">
        <v>49</v>
      </c>
    </row>
    <row r="443" spans="1:8" x14ac:dyDescent="0.2">
      <c r="D443" s="25">
        <v>100</v>
      </c>
      <c r="E443" s="25">
        <v>31</v>
      </c>
      <c r="F443" s="25">
        <v>157</v>
      </c>
      <c r="G443" s="25">
        <v>3</v>
      </c>
      <c r="H443" s="25" t="s">
        <v>17</v>
      </c>
    </row>
    <row r="444" spans="1:8" x14ac:dyDescent="0.2">
      <c r="A444" s="25" t="s">
        <v>14</v>
      </c>
      <c r="B444" s="25" t="s">
        <v>43</v>
      </c>
      <c r="C444" s="25" t="s">
        <v>44</v>
      </c>
      <c r="H444" s="25">
        <v>1222</v>
      </c>
    </row>
    <row r="445" spans="1:8" x14ac:dyDescent="0.2">
      <c r="A445" s="25" t="s">
        <v>16</v>
      </c>
      <c r="B445" s="25">
        <v>533</v>
      </c>
      <c r="C445" s="25">
        <v>360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G29" sqref="G29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1"/>
  <sheetViews>
    <sheetView workbookViewId="0">
      <selection activeCell="F48" sqref="F48"/>
    </sheetView>
  </sheetViews>
  <sheetFormatPr baseColWidth="10" defaultRowHeight="16" x14ac:dyDescent="0.2"/>
  <cols>
    <col min="1" max="1" width="17.1640625" customWidth="1"/>
    <col min="2" max="2" width="21.5" customWidth="1"/>
    <col min="3" max="3" width="23.6640625" customWidth="1"/>
    <col min="4" max="4" width="27" customWidth="1"/>
    <col min="5" max="5" width="18.5" customWidth="1"/>
    <col min="6" max="6" width="18.83203125" customWidth="1"/>
    <col min="7" max="7" width="16.6640625" customWidth="1"/>
    <col min="8" max="8" width="26.5" customWidth="1"/>
    <col min="11" max="11" width="17.33203125" customWidth="1"/>
  </cols>
  <sheetData>
    <row r="1" spans="1:35" ht="17" x14ac:dyDescent="0.2">
      <c r="A1" s="2" t="s">
        <v>14</v>
      </c>
      <c r="B1" s="2" t="s">
        <v>30</v>
      </c>
      <c r="C1" s="2" t="s">
        <v>31</v>
      </c>
      <c r="D1" s="2" t="s">
        <v>32</v>
      </c>
      <c r="E1" s="2" t="s">
        <v>26</v>
      </c>
      <c r="F1" s="2" t="s">
        <v>27</v>
      </c>
      <c r="G1" s="2" t="s">
        <v>28</v>
      </c>
      <c r="H1" s="2" t="s">
        <v>29</v>
      </c>
      <c r="I1" s="2" t="s">
        <v>16</v>
      </c>
      <c r="J1" s="2" t="s">
        <v>17</v>
      </c>
      <c r="K1" s="2" t="s">
        <v>59</v>
      </c>
      <c r="L1" s="2" t="s">
        <v>57</v>
      </c>
      <c r="M1" s="2"/>
      <c r="N1" s="2"/>
      <c r="O1" s="2"/>
      <c r="P1" s="2"/>
      <c r="Q1" s="2"/>
      <c r="R1" s="2"/>
      <c r="S1" s="2"/>
      <c r="T1" s="2"/>
      <c r="U1" s="2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17" x14ac:dyDescent="0.2">
      <c r="A2" s="2">
        <v>1</v>
      </c>
      <c r="B2" s="2">
        <v>7</v>
      </c>
      <c r="C2" s="2">
        <v>26</v>
      </c>
      <c r="D2" s="2">
        <v>0</v>
      </c>
      <c r="E2" s="2">
        <v>1</v>
      </c>
      <c r="F2" s="2">
        <v>1</v>
      </c>
      <c r="G2" s="2">
        <v>2</v>
      </c>
      <c r="H2" s="2">
        <v>1</v>
      </c>
      <c r="I2" s="2">
        <v>38</v>
      </c>
      <c r="J2" s="2">
        <v>36</v>
      </c>
      <c r="K2" s="1">
        <f>J2-(B2+C2+D2+E2+F2+H2)</f>
        <v>0</v>
      </c>
      <c r="L2" s="1" t="s">
        <v>56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35" ht="17" x14ac:dyDescent="0.2">
      <c r="A3" s="2">
        <v>2</v>
      </c>
      <c r="B3" s="2">
        <v>3</v>
      </c>
      <c r="C3" s="2">
        <v>246</v>
      </c>
      <c r="D3" s="2">
        <v>323</v>
      </c>
      <c r="E3" s="2">
        <v>0</v>
      </c>
      <c r="F3" s="2">
        <v>0</v>
      </c>
      <c r="G3" s="2">
        <v>125</v>
      </c>
      <c r="H3" s="2">
        <v>0</v>
      </c>
      <c r="I3" s="2">
        <v>697</v>
      </c>
      <c r="J3" s="2">
        <v>572</v>
      </c>
      <c r="K3" s="1">
        <f>J3-(B3+C3+D3+E3+F3+H3)</f>
        <v>0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ht="17" x14ac:dyDescent="0.2">
      <c r="A4" s="2">
        <v>3</v>
      </c>
      <c r="B4" s="2">
        <v>396</v>
      </c>
      <c r="C4" s="2">
        <v>110</v>
      </c>
      <c r="D4" s="2">
        <v>25</v>
      </c>
      <c r="E4" s="2">
        <v>21</v>
      </c>
      <c r="F4" s="2">
        <v>13</v>
      </c>
      <c r="G4" s="2">
        <v>114</v>
      </c>
      <c r="H4" s="2">
        <v>1</v>
      </c>
      <c r="I4" s="2">
        <v>680</v>
      </c>
      <c r="J4" s="2">
        <v>566</v>
      </c>
      <c r="K4" s="1">
        <f t="shared" ref="K4:K10" si="0">J4-(B4+C4+D4+E4+F4+H4)</f>
        <v>0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ht="17" x14ac:dyDescent="0.2">
      <c r="A5" s="1">
        <v>4</v>
      </c>
      <c r="B5" s="2">
        <v>225</v>
      </c>
      <c r="C5" s="2">
        <v>42</v>
      </c>
      <c r="D5" s="2">
        <v>13</v>
      </c>
      <c r="E5" s="2">
        <v>41</v>
      </c>
      <c r="F5" s="2">
        <v>13</v>
      </c>
      <c r="G5" s="2">
        <v>61</v>
      </c>
      <c r="H5" s="2">
        <v>2</v>
      </c>
      <c r="I5" s="2">
        <v>398</v>
      </c>
      <c r="J5" s="2">
        <v>339</v>
      </c>
      <c r="K5" s="1">
        <f>J5-(B5+C5+D5+E5+F5+H5)</f>
        <v>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35" ht="17" x14ac:dyDescent="0.2">
      <c r="A6" s="2">
        <v>5</v>
      </c>
      <c r="B6" s="2">
        <v>0</v>
      </c>
      <c r="C6" s="2">
        <v>3</v>
      </c>
      <c r="D6" s="2">
        <v>3</v>
      </c>
      <c r="E6" s="2">
        <v>5</v>
      </c>
      <c r="F6" s="2">
        <v>2</v>
      </c>
      <c r="G6" s="2">
        <v>8</v>
      </c>
      <c r="H6" s="2">
        <v>0</v>
      </c>
      <c r="I6" s="2">
        <v>21</v>
      </c>
      <c r="J6" s="2">
        <v>13</v>
      </c>
      <c r="K6" s="1">
        <f>J6-(B6+C6+D6+E6+F6+H6)</f>
        <v>0</v>
      </c>
      <c r="U6" s="1"/>
      <c r="V6" s="1"/>
      <c r="W6" s="1"/>
      <c r="X6" s="1"/>
      <c r="Y6" s="1"/>
      <c r="Z6" s="1"/>
      <c r="AA6" s="1"/>
    </row>
    <row r="7" spans="1:35" ht="17" x14ac:dyDescent="0.2">
      <c r="A7" s="1">
        <v>6</v>
      </c>
      <c r="B7" s="1">
        <v>42</v>
      </c>
      <c r="C7" s="1">
        <v>165</v>
      </c>
      <c r="D7" s="1">
        <v>84</v>
      </c>
      <c r="E7" s="1">
        <v>1</v>
      </c>
      <c r="F7" s="1">
        <v>0</v>
      </c>
      <c r="G7" s="1">
        <v>45</v>
      </c>
      <c r="H7" s="1">
        <v>0</v>
      </c>
      <c r="I7" s="1">
        <v>337</v>
      </c>
      <c r="J7" s="1">
        <v>292</v>
      </c>
      <c r="K7" s="1">
        <f>J7-(B7+C7+D7+E7+F7+H7)</f>
        <v>0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35" ht="17" x14ac:dyDescent="0.2">
      <c r="A8" s="1">
        <v>7</v>
      </c>
      <c r="B8" s="1">
        <v>5</v>
      </c>
      <c r="C8" s="1">
        <v>53</v>
      </c>
      <c r="D8" s="1">
        <v>58</v>
      </c>
      <c r="E8" s="1">
        <v>21</v>
      </c>
      <c r="F8" s="1">
        <v>2</v>
      </c>
      <c r="G8" s="1">
        <v>9</v>
      </c>
      <c r="H8" s="1">
        <v>0</v>
      </c>
      <c r="I8" s="1">
        <v>154</v>
      </c>
      <c r="J8" s="1">
        <v>145</v>
      </c>
      <c r="K8" s="1">
        <f>J8-(B8+C8+D8+E8+F8+H8)</f>
        <v>6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35" ht="17" x14ac:dyDescent="0.2">
      <c r="A9" s="2">
        <v>8</v>
      </c>
      <c r="B9" s="2">
        <v>99</v>
      </c>
      <c r="C9" s="2">
        <v>2</v>
      </c>
      <c r="D9" s="2">
        <v>0</v>
      </c>
      <c r="E9" s="2">
        <v>6</v>
      </c>
      <c r="F9" s="2">
        <v>0</v>
      </c>
      <c r="G9" s="2">
        <v>2</v>
      </c>
      <c r="H9" s="2">
        <v>0</v>
      </c>
      <c r="I9" s="2">
        <v>114</v>
      </c>
      <c r="J9" s="2">
        <v>112</v>
      </c>
      <c r="K9" s="1">
        <f t="shared" si="0"/>
        <v>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35" ht="17" x14ac:dyDescent="0.2">
      <c r="A10" s="2">
        <v>9</v>
      </c>
      <c r="B10" s="2">
        <v>11</v>
      </c>
      <c r="C10" s="2">
        <v>21</v>
      </c>
      <c r="D10" s="2">
        <v>0</v>
      </c>
      <c r="E10" s="2">
        <v>3</v>
      </c>
      <c r="F10" s="2">
        <v>9</v>
      </c>
      <c r="G10" s="2">
        <v>10</v>
      </c>
      <c r="H10" s="2">
        <v>0</v>
      </c>
      <c r="I10" s="2">
        <v>54</v>
      </c>
      <c r="J10" s="2">
        <v>44</v>
      </c>
      <c r="K10" s="1">
        <f t="shared" si="0"/>
        <v>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35" ht="17" x14ac:dyDescent="0.2">
      <c r="A11" s="1">
        <v>10</v>
      </c>
      <c r="B11" s="1">
        <v>87</v>
      </c>
      <c r="C11" s="1">
        <v>14</v>
      </c>
      <c r="D11" s="1">
        <v>3</v>
      </c>
      <c r="E11" s="1">
        <v>5</v>
      </c>
      <c r="F11" s="1">
        <v>4</v>
      </c>
      <c r="G11" s="1">
        <v>8</v>
      </c>
      <c r="H11" s="1">
        <v>0</v>
      </c>
      <c r="I11" s="1">
        <v>123</v>
      </c>
      <c r="J11" s="1">
        <v>116</v>
      </c>
      <c r="K11" s="1">
        <f>J11-(B11+C11+D11+E11+F11+H11)</f>
        <v>3</v>
      </c>
      <c r="U11" s="1"/>
      <c r="V11" s="1"/>
      <c r="W11" s="1"/>
      <c r="X11" s="1"/>
      <c r="Y11" s="1"/>
      <c r="Z11" s="1"/>
      <c r="AA11" s="1"/>
    </row>
    <row r="12" spans="1:35" ht="17" x14ac:dyDescent="0.2">
      <c r="A12" s="1">
        <v>11</v>
      </c>
      <c r="B12" s="1">
        <v>17</v>
      </c>
      <c r="C12" s="1">
        <v>25</v>
      </c>
      <c r="D12" s="1">
        <v>0</v>
      </c>
      <c r="E12" s="1">
        <v>0</v>
      </c>
      <c r="F12" s="1">
        <v>0</v>
      </c>
      <c r="G12" s="1">
        <v>12</v>
      </c>
      <c r="H12" s="1">
        <v>0</v>
      </c>
      <c r="I12" s="1">
        <v>54</v>
      </c>
      <c r="J12" s="1">
        <v>42</v>
      </c>
      <c r="K12" s="1">
        <f>J12-(B12+C12+D12+E12+F12+H12)</f>
        <v>0</v>
      </c>
      <c r="U12" s="1"/>
      <c r="V12" s="1"/>
      <c r="W12" s="1"/>
      <c r="X12" s="1"/>
      <c r="Y12" s="1"/>
      <c r="Z12" s="1"/>
    </row>
    <row r="13" spans="1:35" ht="17" x14ac:dyDescent="0.2">
      <c r="A13" s="2">
        <v>12</v>
      </c>
      <c r="B13" s="2">
        <v>40</v>
      </c>
      <c r="C13" s="2">
        <v>9</v>
      </c>
      <c r="D13" s="2">
        <v>17</v>
      </c>
      <c r="E13" s="2">
        <v>17</v>
      </c>
      <c r="F13" s="2">
        <v>0</v>
      </c>
      <c r="G13" s="2">
        <v>0</v>
      </c>
      <c r="H13" s="2">
        <v>0</v>
      </c>
      <c r="I13" s="2">
        <v>83</v>
      </c>
      <c r="J13" s="2">
        <v>83</v>
      </c>
      <c r="K13" s="1">
        <f>J13-(B13+C13+D13+E13+F13+H13)</f>
        <v>0</v>
      </c>
      <c r="L13" s="1"/>
      <c r="M13" s="1"/>
      <c r="N13" s="9"/>
      <c r="O13" s="9"/>
      <c r="P13" s="9"/>
      <c r="Q13" s="9"/>
      <c r="R13" s="9"/>
      <c r="S13" s="9"/>
      <c r="T13" s="1"/>
      <c r="U13" s="1"/>
      <c r="V13" s="1"/>
      <c r="W13" s="1"/>
      <c r="X13" s="1"/>
      <c r="Y13" s="1"/>
      <c r="Z13" s="1"/>
    </row>
    <row r="14" spans="1:35" ht="17" x14ac:dyDescent="0.2">
      <c r="A14" s="2" t="s">
        <v>16</v>
      </c>
      <c r="B14">
        <f>SUM(B2:B13)</f>
        <v>932</v>
      </c>
      <c r="C14">
        <f t="shared" ref="C14:J14" si="1">SUM(C2:C13)</f>
        <v>716</v>
      </c>
      <c r="D14">
        <f t="shared" si="1"/>
        <v>526</v>
      </c>
      <c r="E14">
        <f t="shared" si="1"/>
        <v>121</v>
      </c>
      <c r="F14">
        <f t="shared" si="1"/>
        <v>44</v>
      </c>
      <c r="G14">
        <f t="shared" si="1"/>
        <v>396</v>
      </c>
      <c r="H14">
        <f t="shared" si="1"/>
        <v>4</v>
      </c>
      <c r="I14">
        <f t="shared" si="1"/>
        <v>2753</v>
      </c>
      <c r="J14">
        <f t="shared" si="1"/>
        <v>2360</v>
      </c>
    </row>
    <row r="50" spans="1:35" ht="19" x14ac:dyDescent="0.25">
      <c r="A50" s="3"/>
      <c r="B50" s="3" t="s">
        <v>30</v>
      </c>
      <c r="C50" s="3" t="s">
        <v>24</v>
      </c>
      <c r="D50" s="3" t="s">
        <v>25</v>
      </c>
      <c r="E50" s="3" t="s">
        <v>26</v>
      </c>
      <c r="F50" s="3" t="s">
        <v>27</v>
      </c>
      <c r="G50" s="3" t="s">
        <v>28</v>
      </c>
      <c r="H50" s="3" t="s">
        <v>29</v>
      </c>
      <c r="I50" s="3" t="s">
        <v>16</v>
      </c>
      <c r="J50" s="3" t="s">
        <v>17</v>
      </c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</row>
    <row r="51" spans="1:35" ht="19" x14ac:dyDescent="0.25">
      <c r="A51" s="3"/>
      <c r="B51" s="3">
        <v>932</v>
      </c>
      <c r="C51" s="3">
        <v>716</v>
      </c>
      <c r="D51" s="3">
        <v>526</v>
      </c>
      <c r="E51" s="3">
        <v>121</v>
      </c>
      <c r="F51" s="3">
        <v>44</v>
      </c>
      <c r="G51" s="3">
        <v>396</v>
      </c>
      <c r="H51" s="3">
        <v>4</v>
      </c>
      <c r="I51" s="3">
        <v>2753</v>
      </c>
      <c r="J51" s="3">
        <v>2357</v>
      </c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</row>
  </sheetData>
  <pageMargins left="0.7" right="0.7" top="0.75" bottom="0.75" header="0.3" footer="0.3"/>
  <pageSetup orientation="portrait" horizontalDpi="4294967292" verticalDpi="429496729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71"/>
  <sheetViews>
    <sheetView topLeftCell="M160" workbookViewId="0">
      <selection activeCell="G102" sqref="G102:G114"/>
    </sheetView>
  </sheetViews>
  <sheetFormatPr baseColWidth="10" defaultRowHeight="16" x14ac:dyDescent="0.2"/>
  <cols>
    <col min="1" max="1" width="15.83203125" style="5" customWidth="1"/>
    <col min="2" max="2" width="10.83203125" style="5"/>
    <col min="3" max="3" width="13.5" style="5" customWidth="1"/>
    <col min="4" max="5" width="10.83203125" style="5"/>
    <col min="6" max="6" width="12.83203125" style="5" customWidth="1"/>
    <col min="7" max="7" width="10.83203125" style="5"/>
    <col min="8" max="9" width="12.1640625" style="5" bestFit="1" customWidth="1"/>
    <col min="10" max="10" width="10.83203125" style="5"/>
    <col min="11" max="11" width="12.1640625" style="5" customWidth="1"/>
    <col min="12" max="12" width="10.83203125" style="5"/>
    <col min="13" max="13" width="11.6640625" style="5" customWidth="1"/>
    <col min="14" max="16384" width="10.83203125" style="5"/>
  </cols>
  <sheetData>
    <row r="1" spans="1:17" x14ac:dyDescent="0.2">
      <c r="A1" s="5" t="s">
        <v>55</v>
      </c>
    </row>
    <row r="2" spans="1:17" x14ac:dyDescent="0.2">
      <c r="A2" s="6" t="s">
        <v>33</v>
      </c>
      <c r="B2" s="5" t="s">
        <v>15</v>
      </c>
      <c r="C2" s="5" t="s">
        <v>1</v>
      </c>
      <c r="D2" s="5" t="s">
        <v>18</v>
      </c>
      <c r="E2" s="5" t="s">
        <v>2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23</v>
      </c>
      <c r="K2" s="5" t="s">
        <v>0</v>
      </c>
      <c r="L2" s="5" t="s">
        <v>34</v>
      </c>
      <c r="M2" s="5" t="s">
        <v>35</v>
      </c>
    </row>
    <row r="3" spans="1:17" x14ac:dyDescent="0.2">
      <c r="A3" s="6" t="s">
        <v>1378</v>
      </c>
      <c r="B3" s="5">
        <v>1</v>
      </c>
      <c r="C3" s="5">
        <v>4</v>
      </c>
      <c r="D3" s="5">
        <v>5</v>
      </c>
      <c r="E3" s="5">
        <v>6</v>
      </c>
      <c r="F3" s="5">
        <v>7</v>
      </c>
      <c r="G3" s="5">
        <v>8</v>
      </c>
      <c r="H3" s="5">
        <v>9</v>
      </c>
      <c r="I3" s="5">
        <v>10</v>
      </c>
      <c r="J3" s="5">
        <v>11</v>
      </c>
      <c r="K3" s="5">
        <v>12</v>
      </c>
      <c r="L3" s="5">
        <v>2</v>
      </c>
      <c r="M3" s="5">
        <v>3</v>
      </c>
    </row>
    <row r="4" spans="1:17" ht="17" x14ac:dyDescent="0.2">
      <c r="A4" s="7">
        <v>0</v>
      </c>
      <c r="G4" s="5">
        <v>1</v>
      </c>
      <c r="H4" s="5">
        <v>1</v>
      </c>
      <c r="M4" s="5">
        <v>1</v>
      </c>
      <c r="P4" s="2">
        <v>36</v>
      </c>
      <c r="Q4" s="5">
        <v>1</v>
      </c>
    </row>
    <row r="5" spans="1:17" ht="17" x14ac:dyDescent="0.2">
      <c r="A5" s="5">
        <v>0.1</v>
      </c>
      <c r="C5" s="5">
        <v>1</v>
      </c>
      <c r="D5" s="5">
        <v>0</v>
      </c>
      <c r="E5" s="5">
        <v>1</v>
      </c>
      <c r="G5" s="5">
        <v>42</v>
      </c>
      <c r="H5" s="5">
        <v>1</v>
      </c>
      <c r="L5" s="5">
        <v>42</v>
      </c>
      <c r="M5" s="5">
        <v>60</v>
      </c>
      <c r="P5" s="2">
        <v>572</v>
      </c>
      <c r="Q5" s="5">
        <v>2</v>
      </c>
    </row>
    <row r="6" spans="1:17" ht="17" x14ac:dyDescent="0.2">
      <c r="A6" s="5">
        <v>0.2</v>
      </c>
      <c r="B6" s="5">
        <v>6</v>
      </c>
      <c r="C6" s="5">
        <v>0</v>
      </c>
      <c r="D6" s="5">
        <v>3</v>
      </c>
      <c r="E6" s="5">
        <v>35</v>
      </c>
      <c r="F6" s="5">
        <v>4</v>
      </c>
      <c r="G6" s="5">
        <v>20</v>
      </c>
      <c r="H6" s="5">
        <v>3</v>
      </c>
      <c r="I6" s="5">
        <v>6</v>
      </c>
      <c r="L6" s="5">
        <v>42</v>
      </c>
      <c r="M6" s="5">
        <v>78</v>
      </c>
      <c r="P6" s="2">
        <v>566</v>
      </c>
      <c r="Q6" s="5">
        <v>3</v>
      </c>
    </row>
    <row r="7" spans="1:17" ht="17" x14ac:dyDescent="0.2">
      <c r="A7" s="5">
        <v>0.3</v>
      </c>
      <c r="B7" s="5">
        <v>6</v>
      </c>
      <c r="C7" s="5">
        <v>3</v>
      </c>
      <c r="D7" s="5">
        <v>3</v>
      </c>
      <c r="E7" s="5">
        <v>37</v>
      </c>
      <c r="F7" s="5">
        <v>28</v>
      </c>
      <c r="G7" s="5">
        <v>12</v>
      </c>
      <c r="H7" s="5">
        <v>10</v>
      </c>
      <c r="I7" s="5">
        <v>18</v>
      </c>
      <c r="K7" s="5">
        <v>16</v>
      </c>
      <c r="L7" s="5">
        <v>91</v>
      </c>
      <c r="M7" s="5">
        <v>113</v>
      </c>
      <c r="P7" s="2">
        <v>339</v>
      </c>
      <c r="Q7" s="5">
        <v>4</v>
      </c>
    </row>
    <row r="8" spans="1:17" ht="17" x14ac:dyDescent="0.2">
      <c r="A8" s="5">
        <v>0.4</v>
      </c>
      <c r="B8" s="5">
        <v>12</v>
      </c>
      <c r="C8" s="5">
        <v>10</v>
      </c>
      <c r="D8" s="5">
        <v>7</v>
      </c>
      <c r="E8" s="5">
        <v>31</v>
      </c>
      <c r="F8" s="5">
        <v>27</v>
      </c>
      <c r="G8" s="5">
        <v>13</v>
      </c>
      <c r="H8" s="5">
        <v>10</v>
      </c>
      <c r="I8" s="5">
        <v>15</v>
      </c>
      <c r="J8" s="5">
        <v>22</v>
      </c>
      <c r="K8" s="5">
        <v>21</v>
      </c>
      <c r="L8" s="5">
        <v>17</v>
      </c>
      <c r="M8" s="5">
        <v>88</v>
      </c>
      <c r="P8" s="2">
        <v>13</v>
      </c>
      <c r="Q8" s="5">
        <v>5</v>
      </c>
    </row>
    <row r="9" spans="1:17" ht="17" x14ac:dyDescent="0.2">
      <c r="A9" s="5">
        <v>0.5</v>
      </c>
      <c r="B9" s="5">
        <v>4</v>
      </c>
      <c r="C9" s="5">
        <v>114</v>
      </c>
      <c r="E9" s="5">
        <v>64</v>
      </c>
      <c r="F9" s="5">
        <v>19</v>
      </c>
      <c r="G9" s="5">
        <v>8</v>
      </c>
      <c r="H9" s="5">
        <v>4</v>
      </c>
      <c r="I9" s="5">
        <v>18</v>
      </c>
      <c r="J9" s="5">
        <v>5</v>
      </c>
      <c r="K9" s="5">
        <v>25</v>
      </c>
      <c r="L9" s="5">
        <v>83</v>
      </c>
      <c r="M9" s="5">
        <v>46</v>
      </c>
      <c r="P9" s="1">
        <v>292</v>
      </c>
      <c r="Q9" s="5">
        <v>6</v>
      </c>
    </row>
    <row r="10" spans="1:17" ht="17" x14ac:dyDescent="0.2">
      <c r="A10" s="5">
        <v>0.6</v>
      </c>
      <c r="B10" s="5">
        <v>3</v>
      </c>
      <c r="C10" s="8">
        <v>10</v>
      </c>
      <c r="E10" s="5">
        <v>63</v>
      </c>
      <c r="F10" s="5">
        <v>36</v>
      </c>
      <c r="G10" s="5">
        <v>16</v>
      </c>
      <c r="I10" s="5">
        <v>27</v>
      </c>
      <c r="J10" s="5">
        <v>0</v>
      </c>
      <c r="K10" s="5">
        <v>6</v>
      </c>
      <c r="L10" s="5">
        <v>69</v>
      </c>
      <c r="M10" s="5">
        <v>46</v>
      </c>
      <c r="P10" s="1">
        <v>145</v>
      </c>
      <c r="Q10" s="5">
        <v>7</v>
      </c>
    </row>
    <row r="11" spans="1:17" ht="17" x14ac:dyDescent="0.2">
      <c r="A11" s="5">
        <v>0.7</v>
      </c>
      <c r="C11" s="5">
        <v>4</v>
      </c>
      <c r="E11" s="5">
        <v>26</v>
      </c>
      <c r="F11" s="5">
        <v>22</v>
      </c>
      <c r="G11" s="5">
        <v>0</v>
      </c>
      <c r="I11" s="5">
        <v>14</v>
      </c>
      <c r="J11" s="5">
        <v>4</v>
      </c>
      <c r="K11" s="5">
        <v>15</v>
      </c>
      <c r="L11" s="5">
        <v>20</v>
      </c>
      <c r="M11" s="5">
        <v>64</v>
      </c>
      <c r="P11" s="2">
        <v>112</v>
      </c>
      <c r="Q11" s="5">
        <v>8</v>
      </c>
    </row>
    <row r="12" spans="1:17" ht="17" x14ac:dyDescent="0.2">
      <c r="A12" s="5">
        <v>0.8</v>
      </c>
      <c r="B12" s="5">
        <v>4</v>
      </c>
      <c r="C12" s="5">
        <v>35</v>
      </c>
      <c r="E12" s="5">
        <v>12</v>
      </c>
      <c r="F12" s="5">
        <v>9</v>
      </c>
      <c r="H12" s="5">
        <v>1</v>
      </c>
      <c r="I12" s="5">
        <v>9</v>
      </c>
      <c r="J12" s="5">
        <v>3</v>
      </c>
      <c r="L12" s="5">
        <v>92</v>
      </c>
      <c r="M12" s="5">
        <v>61</v>
      </c>
      <c r="P12" s="2">
        <v>44</v>
      </c>
      <c r="Q12" s="5">
        <v>9</v>
      </c>
    </row>
    <row r="13" spans="1:17" ht="17" x14ac:dyDescent="0.2">
      <c r="A13" s="5">
        <v>0.9</v>
      </c>
      <c r="B13" s="5">
        <v>1</v>
      </c>
      <c r="C13" s="5">
        <v>102</v>
      </c>
      <c r="E13" s="5">
        <v>7</v>
      </c>
      <c r="H13" s="5">
        <v>4</v>
      </c>
      <c r="I13" s="5">
        <v>7</v>
      </c>
      <c r="J13" s="5">
        <v>5</v>
      </c>
      <c r="L13" s="5">
        <v>64</v>
      </c>
      <c r="M13" s="5">
        <v>8</v>
      </c>
      <c r="P13" s="1">
        <v>116</v>
      </c>
      <c r="Q13" s="5">
        <v>10</v>
      </c>
    </row>
    <row r="14" spans="1:17" ht="17" x14ac:dyDescent="0.2">
      <c r="A14" s="7">
        <v>1</v>
      </c>
      <c r="C14" s="5">
        <v>60</v>
      </c>
      <c r="E14" s="5">
        <v>16</v>
      </c>
      <c r="H14" s="5">
        <v>10</v>
      </c>
      <c r="I14" s="5">
        <v>2</v>
      </c>
      <c r="J14" s="5">
        <v>3</v>
      </c>
      <c r="L14" s="5">
        <v>49</v>
      </c>
      <c r="M14" s="5">
        <v>1</v>
      </c>
      <c r="P14" s="1">
        <v>42</v>
      </c>
      <c r="Q14" s="5">
        <v>11</v>
      </c>
    </row>
    <row r="15" spans="1:17" ht="17" x14ac:dyDescent="0.2">
      <c r="A15" s="5" t="s">
        <v>16</v>
      </c>
      <c r="B15" s="5">
        <f>SUM(B4:B14)</f>
        <v>36</v>
      </c>
      <c r="C15" s="5">
        <f>SUM(C4:C14)</f>
        <v>339</v>
      </c>
      <c r="D15" s="5">
        <f>SUM(D4:D14)</f>
        <v>13</v>
      </c>
      <c r="E15" s="5">
        <f t="shared" ref="E15:M15" si="0">SUM(E4:E14)</f>
        <v>292</v>
      </c>
      <c r="F15" s="5">
        <f t="shared" si="0"/>
        <v>145</v>
      </c>
      <c r="G15" s="5">
        <f t="shared" si="0"/>
        <v>112</v>
      </c>
      <c r="H15" s="5">
        <f t="shared" si="0"/>
        <v>44</v>
      </c>
      <c r="I15" s="5">
        <f t="shared" si="0"/>
        <v>116</v>
      </c>
      <c r="J15" s="5">
        <f t="shared" si="0"/>
        <v>42</v>
      </c>
      <c r="K15" s="5">
        <f t="shared" si="0"/>
        <v>83</v>
      </c>
      <c r="L15" s="5">
        <f t="shared" si="0"/>
        <v>569</v>
      </c>
      <c r="M15" s="5">
        <f t="shared" si="0"/>
        <v>566</v>
      </c>
      <c r="P15" s="2">
        <v>83</v>
      </c>
      <c r="Q15" s="5">
        <v>12</v>
      </c>
    </row>
    <row r="26" spans="1:1" x14ac:dyDescent="0.2">
      <c r="A26" s="6"/>
    </row>
    <row r="27" spans="1:1" x14ac:dyDescent="0.2">
      <c r="A27" s="6"/>
    </row>
    <row r="28" spans="1:1" x14ac:dyDescent="0.2">
      <c r="A28" s="6"/>
    </row>
    <row r="29" spans="1:1" x14ac:dyDescent="0.2">
      <c r="A29" s="6"/>
    </row>
    <row r="30" spans="1:1" x14ac:dyDescent="0.2">
      <c r="A30" s="6"/>
    </row>
    <row r="31" spans="1:1" x14ac:dyDescent="0.2">
      <c r="A31" s="6"/>
    </row>
    <row r="32" spans="1:1" x14ac:dyDescent="0.2">
      <c r="A32" s="6"/>
    </row>
    <row r="33" spans="1:16" x14ac:dyDescent="0.2">
      <c r="A33" s="6"/>
    </row>
    <row r="34" spans="1:16" x14ac:dyDescent="0.2">
      <c r="A34" s="6"/>
    </row>
    <row r="35" spans="1:16" x14ac:dyDescent="0.2">
      <c r="A35" s="6"/>
    </row>
    <row r="36" spans="1:16" x14ac:dyDescent="0.2">
      <c r="A36" s="6"/>
    </row>
    <row r="37" spans="1:16" x14ac:dyDescent="0.2">
      <c r="A37" s="6"/>
    </row>
    <row r="38" spans="1:16" x14ac:dyDescent="0.2">
      <c r="A38" s="6"/>
    </row>
    <row r="39" spans="1:16" x14ac:dyDescent="0.2">
      <c r="A39" s="6"/>
    </row>
    <row r="40" spans="1:16" x14ac:dyDescent="0.2">
      <c r="A40" s="6"/>
    </row>
    <row r="41" spans="1:16" x14ac:dyDescent="0.2">
      <c r="A41" s="6"/>
    </row>
    <row r="43" spans="1:16" x14ac:dyDescent="0.2">
      <c r="A43" s="5" t="s">
        <v>36</v>
      </c>
    </row>
    <row r="44" spans="1:16" x14ac:dyDescent="0.2">
      <c r="A44" s="6" t="s">
        <v>33</v>
      </c>
      <c r="B44" s="5" t="s">
        <v>15</v>
      </c>
      <c r="C44" s="5" t="s">
        <v>1</v>
      </c>
      <c r="D44" s="5" t="s">
        <v>18</v>
      </c>
      <c r="E44" s="5" t="s">
        <v>2</v>
      </c>
      <c r="F44" s="5" t="s">
        <v>19</v>
      </c>
      <c r="G44" s="5" t="s">
        <v>20</v>
      </c>
      <c r="H44" s="5" t="s">
        <v>21</v>
      </c>
      <c r="I44" s="5" t="s">
        <v>22</v>
      </c>
      <c r="J44" s="5" t="s">
        <v>23</v>
      </c>
      <c r="K44" s="5" t="s">
        <v>0</v>
      </c>
      <c r="L44" s="5" t="s">
        <v>37</v>
      </c>
      <c r="M44" s="5" t="s">
        <v>35</v>
      </c>
      <c r="N44" s="5" t="s">
        <v>58</v>
      </c>
      <c r="O44" s="5" t="s">
        <v>1384</v>
      </c>
      <c r="P44" s="5" t="s">
        <v>1380</v>
      </c>
    </row>
    <row r="45" spans="1:16" x14ac:dyDescent="0.2">
      <c r="A45" s="7">
        <v>0</v>
      </c>
      <c r="B45" s="10">
        <f>B4/B$15</f>
        <v>0</v>
      </c>
      <c r="C45" s="10">
        <f t="shared" ref="C45:M45" si="1">C4/C$15</f>
        <v>0</v>
      </c>
      <c r="D45" s="10">
        <f t="shared" si="1"/>
        <v>0</v>
      </c>
      <c r="E45" s="10">
        <f t="shared" si="1"/>
        <v>0</v>
      </c>
      <c r="F45" s="10">
        <f t="shared" si="1"/>
        <v>0</v>
      </c>
      <c r="G45" s="10">
        <f t="shared" si="1"/>
        <v>8.9285714285714281E-3</v>
      </c>
      <c r="H45" s="10">
        <f t="shared" si="1"/>
        <v>2.2727272727272728E-2</v>
      </c>
      <c r="I45" s="10">
        <f t="shared" si="1"/>
        <v>0</v>
      </c>
      <c r="J45" s="10">
        <f t="shared" si="1"/>
        <v>0</v>
      </c>
      <c r="K45" s="10">
        <f t="shared" si="1"/>
        <v>0</v>
      </c>
      <c r="L45" s="10">
        <f t="shared" si="1"/>
        <v>0</v>
      </c>
      <c r="M45" s="10">
        <f t="shared" si="1"/>
        <v>1.7667844522968198E-3</v>
      </c>
      <c r="N45" s="10">
        <f>AVERAGE(B45:M45)</f>
        <v>2.7852190506784148E-3</v>
      </c>
      <c r="O45" s="10">
        <f>VAR(B45:M45)</f>
        <v>4.6025499886606447E-5</v>
      </c>
      <c r="P45" s="5">
        <f>SQRT(O45/11)</f>
        <v>2.0455161581683628E-3</v>
      </c>
    </row>
    <row r="46" spans="1:16" x14ac:dyDescent="0.2">
      <c r="A46" s="5">
        <v>0.1</v>
      </c>
      <c r="B46" s="10">
        <f t="shared" ref="B46:M56" si="2">B5/B$15</f>
        <v>0</v>
      </c>
      <c r="C46" s="10">
        <f t="shared" si="2"/>
        <v>2.9498525073746312E-3</v>
      </c>
      <c r="D46" s="10">
        <f t="shared" si="2"/>
        <v>0</v>
      </c>
      <c r="E46" s="10">
        <f t="shared" si="2"/>
        <v>3.4246575342465752E-3</v>
      </c>
      <c r="F46" s="10">
        <f t="shared" si="2"/>
        <v>0</v>
      </c>
      <c r="G46" s="10">
        <f t="shared" si="2"/>
        <v>0.375</v>
      </c>
      <c r="H46" s="10">
        <f t="shared" si="2"/>
        <v>2.2727272727272728E-2</v>
      </c>
      <c r="I46" s="10">
        <f t="shared" si="2"/>
        <v>0</v>
      </c>
      <c r="J46" s="10">
        <f t="shared" si="2"/>
        <v>0</v>
      </c>
      <c r="K46" s="10">
        <f t="shared" si="2"/>
        <v>0</v>
      </c>
      <c r="L46" s="10">
        <f t="shared" si="2"/>
        <v>7.3813708260105443E-2</v>
      </c>
      <c r="M46" s="10">
        <f t="shared" si="2"/>
        <v>0.10600706713780919</v>
      </c>
      <c r="N46" s="10">
        <f t="shared" ref="N46:N55" si="3">AVERAGE(B46:M46)</f>
        <v>4.8660213180567374E-2</v>
      </c>
      <c r="O46" s="10">
        <f t="shared" ref="O46:O55" si="4">VAR(B46:M46)</f>
        <v>1.1766738589417342E-2</v>
      </c>
      <c r="P46" s="5">
        <f t="shared" ref="P46:P55" si="5">SQRT(O46/11)</f>
        <v>3.2706322143109416E-2</v>
      </c>
    </row>
    <row r="47" spans="1:16" x14ac:dyDescent="0.2">
      <c r="A47" s="5">
        <v>0.2</v>
      </c>
      <c r="B47" s="10">
        <f t="shared" si="2"/>
        <v>0.16666666666666666</v>
      </c>
      <c r="C47" s="10">
        <f t="shared" si="2"/>
        <v>0</v>
      </c>
      <c r="D47" s="10">
        <f t="shared" si="2"/>
        <v>0.23076923076923078</v>
      </c>
      <c r="E47" s="10">
        <f t="shared" si="2"/>
        <v>0.11986301369863013</v>
      </c>
      <c r="F47" s="10">
        <f t="shared" si="2"/>
        <v>2.7586206896551724E-2</v>
      </c>
      <c r="G47" s="10">
        <f t="shared" si="2"/>
        <v>0.17857142857142858</v>
      </c>
      <c r="H47" s="10">
        <f t="shared" si="2"/>
        <v>6.8181818181818177E-2</v>
      </c>
      <c r="I47" s="10">
        <f t="shared" si="2"/>
        <v>5.1724137931034482E-2</v>
      </c>
      <c r="J47" s="10">
        <f t="shared" si="2"/>
        <v>0</v>
      </c>
      <c r="K47" s="10">
        <f t="shared" si="2"/>
        <v>0</v>
      </c>
      <c r="L47" s="10">
        <f t="shared" si="2"/>
        <v>7.3813708260105443E-2</v>
      </c>
      <c r="M47" s="10">
        <f t="shared" si="2"/>
        <v>0.13780918727915195</v>
      </c>
      <c r="N47" s="10">
        <f t="shared" si="3"/>
        <v>8.7915449854551506E-2</v>
      </c>
      <c r="O47" s="10">
        <f t="shared" si="4"/>
        <v>6.0965980124450952E-3</v>
      </c>
      <c r="P47" s="5">
        <f t="shared" si="5"/>
        <v>2.3542221283250953E-2</v>
      </c>
    </row>
    <row r="48" spans="1:16" x14ac:dyDescent="0.2">
      <c r="A48" s="5">
        <v>0.3</v>
      </c>
      <c r="B48" s="10">
        <f t="shared" si="2"/>
        <v>0.16666666666666666</v>
      </c>
      <c r="C48" s="10">
        <f t="shared" si="2"/>
        <v>8.8495575221238937E-3</v>
      </c>
      <c r="D48" s="10">
        <f t="shared" si="2"/>
        <v>0.23076923076923078</v>
      </c>
      <c r="E48" s="10">
        <f t="shared" si="2"/>
        <v>0.12671232876712329</v>
      </c>
      <c r="F48" s="10">
        <f t="shared" si="2"/>
        <v>0.19310344827586207</v>
      </c>
      <c r="G48" s="10">
        <f t="shared" si="2"/>
        <v>0.10714285714285714</v>
      </c>
      <c r="H48" s="10">
        <f t="shared" si="2"/>
        <v>0.22727272727272727</v>
      </c>
      <c r="I48" s="10">
        <f t="shared" si="2"/>
        <v>0.15517241379310345</v>
      </c>
      <c r="J48" s="10">
        <f t="shared" si="2"/>
        <v>0</v>
      </c>
      <c r="K48" s="10">
        <f t="shared" si="2"/>
        <v>0.19277108433734941</v>
      </c>
      <c r="L48" s="10">
        <f t="shared" si="2"/>
        <v>0.15992970123022848</v>
      </c>
      <c r="M48" s="10">
        <f t="shared" si="2"/>
        <v>0.19964664310954064</v>
      </c>
      <c r="N48" s="10">
        <f t="shared" si="3"/>
        <v>0.14733638824056774</v>
      </c>
      <c r="O48" s="10">
        <f t="shared" si="4"/>
        <v>5.7970268649492921E-3</v>
      </c>
      <c r="P48" s="5">
        <f t="shared" si="5"/>
        <v>2.2956533759871448E-2</v>
      </c>
    </row>
    <row r="49" spans="1:16" x14ac:dyDescent="0.2">
      <c r="A49" s="5">
        <v>0.4</v>
      </c>
      <c r="B49" s="10">
        <f t="shared" si="2"/>
        <v>0.33333333333333331</v>
      </c>
      <c r="C49" s="10">
        <f t="shared" si="2"/>
        <v>2.9498525073746312E-2</v>
      </c>
      <c r="D49" s="10">
        <f t="shared" si="2"/>
        <v>0.53846153846153844</v>
      </c>
      <c r="E49" s="10">
        <f t="shared" si="2"/>
        <v>0.10616438356164383</v>
      </c>
      <c r="F49" s="10">
        <f t="shared" si="2"/>
        <v>0.18620689655172415</v>
      </c>
      <c r="G49" s="10">
        <f t="shared" si="2"/>
        <v>0.11607142857142858</v>
      </c>
      <c r="H49" s="10">
        <f t="shared" si="2"/>
        <v>0.22727272727272727</v>
      </c>
      <c r="I49" s="10">
        <f t="shared" si="2"/>
        <v>0.12931034482758622</v>
      </c>
      <c r="J49" s="10">
        <f t="shared" si="2"/>
        <v>0.52380952380952384</v>
      </c>
      <c r="K49" s="10">
        <f t="shared" si="2"/>
        <v>0.25301204819277107</v>
      </c>
      <c r="L49" s="10">
        <f t="shared" si="2"/>
        <v>2.9876977152899824E-2</v>
      </c>
      <c r="M49" s="10">
        <f t="shared" si="2"/>
        <v>0.15547703180212014</v>
      </c>
      <c r="N49" s="10">
        <f t="shared" si="3"/>
        <v>0.21904122988425359</v>
      </c>
      <c r="O49" s="10">
        <f t="shared" si="4"/>
        <v>2.8856468345732189E-2</v>
      </c>
      <c r="P49" s="5">
        <f t="shared" si="5"/>
        <v>5.1218310243090523E-2</v>
      </c>
    </row>
    <row r="50" spans="1:16" x14ac:dyDescent="0.2">
      <c r="A50" s="5">
        <v>0.5</v>
      </c>
      <c r="B50" s="10">
        <f t="shared" si="2"/>
        <v>0.1111111111111111</v>
      </c>
      <c r="C50" s="10">
        <f t="shared" si="2"/>
        <v>0.33628318584070799</v>
      </c>
      <c r="D50" s="10">
        <f t="shared" si="2"/>
        <v>0</v>
      </c>
      <c r="E50" s="10">
        <f t="shared" si="2"/>
        <v>0.21917808219178081</v>
      </c>
      <c r="F50" s="10">
        <f t="shared" si="2"/>
        <v>0.1310344827586207</v>
      </c>
      <c r="G50" s="10">
        <f t="shared" si="2"/>
        <v>7.1428571428571425E-2</v>
      </c>
      <c r="H50" s="10">
        <f t="shared" si="2"/>
        <v>9.0909090909090912E-2</v>
      </c>
      <c r="I50" s="10">
        <f t="shared" si="2"/>
        <v>0.15517241379310345</v>
      </c>
      <c r="J50" s="10">
        <f t="shared" si="2"/>
        <v>0.11904761904761904</v>
      </c>
      <c r="K50" s="10">
        <f t="shared" si="2"/>
        <v>0.30120481927710846</v>
      </c>
      <c r="L50" s="10">
        <f t="shared" si="2"/>
        <v>0.14586994727592267</v>
      </c>
      <c r="M50" s="10">
        <f t="shared" si="2"/>
        <v>8.1272084805653705E-2</v>
      </c>
      <c r="N50" s="10">
        <f t="shared" si="3"/>
        <v>0.14687595070327417</v>
      </c>
      <c r="O50" s="10">
        <f t="shared" si="4"/>
        <v>9.2723129462675483E-3</v>
      </c>
      <c r="P50" s="5">
        <f t="shared" si="5"/>
        <v>2.9033386653468055E-2</v>
      </c>
    </row>
    <row r="51" spans="1:16" x14ac:dyDescent="0.2">
      <c r="A51" s="5">
        <v>0.6</v>
      </c>
      <c r="B51" s="10">
        <f t="shared" si="2"/>
        <v>8.3333333333333329E-2</v>
      </c>
      <c r="C51" s="10">
        <f t="shared" si="2"/>
        <v>2.9498525073746312E-2</v>
      </c>
      <c r="D51" s="10">
        <f t="shared" si="2"/>
        <v>0</v>
      </c>
      <c r="E51" s="10">
        <f t="shared" si="2"/>
        <v>0.21575342465753425</v>
      </c>
      <c r="F51" s="10">
        <f t="shared" si="2"/>
        <v>0.24827586206896551</v>
      </c>
      <c r="G51" s="10">
        <f t="shared" si="2"/>
        <v>0.14285714285714285</v>
      </c>
      <c r="H51" s="10">
        <f t="shared" si="2"/>
        <v>0</v>
      </c>
      <c r="I51" s="10">
        <f t="shared" si="2"/>
        <v>0.23275862068965517</v>
      </c>
      <c r="J51" s="10">
        <f t="shared" si="2"/>
        <v>0</v>
      </c>
      <c r="K51" s="10">
        <f t="shared" si="2"/>
        <v>7.2289156626506021E-2</v>
      </c>
      <c r="L51" s="10">
        <f t="shared" si="2"/>
        <v>0.12126537785588752</v>
      </c>
      <c r="M51" s="10">
        <f t="shared" si="2"/>
        <v>8.1272084805653705E-2</v>
      </c>
      <c r="N51" s="10">
        <f t="shared" si="3"/>
        <v>0.10227529399736869</v>
      </c>
      <c r="O51" s="10">
        <f t="shared" si="4"/>
        <v>8.3275569807410681E-3</v>
      </c>
      <c r="P51" s="5">
        <f t="shared" si="5"/>
        <v>2.7514553142161412E-2</v>
      </c>
    </row>
    <row r="52" spans="1:16" x14ac:dyDescent="0.2">
      <c r="A52" s="5">
        <v>0.7</v>
      </c>
      <c r="B52" s="10">
        <f t="shared" si="2"/>
        <v>0</v>
      </c>
      <c r="C52" s="10">
        <f t="shared" si="2"/>
        <v>1.1799410029498525E-2</v>
      </c>
      <c r="D52" s="10">
        <f t="shared" si="2"/>
        <v>0</v>
      </c>
      <c r="E52" s="10">
        <f t="shared" si="2"/>
        <v>8.9041095890410954E-2</v>
      </c>
      <c r="F52" s="10">
        <f t="shared" si="2"/>
        <v>0.15172413793103448</v>
      </c>
      <c r="G52" s="10">
        <f t="shared" si="2"/>
        <v>0</v>
      </c>
      <c r="H52" s="10">
        <f t="shared" si="2"/>
        <v>0</v>
      </c>
      <c r="I52" s="10">
        <f t="shared" si="2"/>
        <v>0.1206896551724138</v>
      </c>
      <c r="J52" s="10">
        <f t="shared" si="2"/>
        <v>9.5238095238095233E-2</v>
      </c>
      <c r="K52" s="10">
        <f t="shared" si="2"/>
        <v>0.18072289156626506</v>
      </c>
      <c r="L52" s="10">
        <f t="shared" si="2"/>
        <v>3.5149384885764502E-2</v>
      </c>
      <c r="M52" s="10">
        <f t="shared" si="2"/>
        <v>0.11307420494699646</v>
      </c>
      <c r="N52" s="10">
        <f t="shared" si="3"/>
        <v>6.6453239638373254E-2</v>
      </c>
      <c r="O52" s="10">
        <f t="shared" si="4"/>
        <v>4.401242402966913E-3</v>
      </c>
      <c r="P52" s="5">
        <f t="shared" si="5"/>
        <v>2.0002823443810745E-2</v>
      </c>
    </row>
    <row r="53" spans="1:16" x14ac:dyDescent="0.2">
      <c r="A53" s="5">
        <v>0.8</v>
      </c>
      <c r="B53" s="10">
        <f t="shared" si="2"/>
        <v>0.1111111111111111</v>
      </c>
      <c r="C53" s="10">
        <f t="shared" si="2"/>
        <v>0.10324483775811209</v>
      </c>
      <c r="D53" s="10">
        <f t="shared" si="2"/>
        <v>0</v>
      </c>
      <c r="E53" s="10">
        <f t="shared" si="2"/>
        <v>4.1095890410958902E-2</v>
      </c>
      <c r="F53" s="10">
        <f t="shared" si="2"/>
        <v>6.2068965517241378E-2</v>
      </c>
      <c r="G53" s="10">
        <f t="shared" si="2"/>
        <v>0</v>
      </c>
      <c r="H53" s="10">
        <f t="shared" si="2"/>
        <v>2.2727272727272728E-2</v>
      </c>
      <c r="I53" s="10">
        <f t="shared" si="2"/>
        <v>7.7586206896551727E-2</v>
      </c>
      <c r="J53" s="10">
        <f t="shared" si="2"/>
        <v>7.1428571428571425E-2</v>
      </c>
      <c r="K53" s="10">
        <f t="shared" si="2"/>
        <v>0</v>
      </c>
      <c r="L53" s="10">
        <f t="shared" si="2"/>
        <v>0.16168717047451669</v>
      </c>
      <c r="M53" s="10">
        <f t="shared" si="2"/>
        <v>0.10777385159010601</v>
      </c>
      <c r="N53" s="10">
        <f t="shared" si="3"/>
        <v>6.3226989826203492E-2</v>
      </c>
      <c r="O53" s="10">
        <f t="shared" si="4"/>
        <v>2.7246282491330018E-3</v>
      </c>
      <c r="P53" s="5">
        <f t="shared" si="5"/>
        <v>1.5738280630167616E-2</v>
      </c>
    </row>
    <row r="54" spans="1:16" x14ac:dyDescent="0.2">
      <c r="A54" s="5">
        <v>0.9</v>
      </c>
      <c r="B54" s="10">
        <f t="shared" si="2"/>
        <v>2.7777777777777776E-2</v>
      </c>
      <c r="C54" s="10">
        <f t="shared" si="2"/>
        <v>0.30088495575221241</v>
      </c>
      <c r="D54" s="10">
        <f t="shared" si="2"/>
        <v>0</v>
      </c>
      <c r="E54" s="10">
        <f t="shared" si="2"/>
        <v>2.3972602739726026E-2</v>
      </c>
      <c r="F54" s="10">
        <f t="shared" si="2"/>
        <v>0</v>
      </c>
      <c r="G54" s="10">
        <f t="shared" si="2"/>
        <v>0</v>
      </c>
      <c r="H54" s="10">
        <f t="shared" si="2"/>
        <v>9.0909090909090912E-2</v>
      </c>
      <c r="I54" s="10">
        <f t="shared" si="2"/>
        <v>6.0344827586206899E-2</v>
      </c>
      <c r="J54" s="10">
        <f t="shared" si="2"/>
        <v>0.11904761904761904</v>
      </c>
      <c r="K54" s="10">
        <f t="shared" si="2"/>
        <v>0</v>
      </c>
      <c r="L54" s="10">
        <f t="shared" si="2"/>
        <v>0.11247803163444639</v>
      </c>
      <c r="M54" s="10">
        <f t="shared" si="2"/>
        <v>1.4134275618374558E-2</v>
      </c>
      <c r="N54" s="10">
        <f t="shared" si="3"/>
        <v>6.2462431755454496E-2</v>
      </c>
      <c r="O54" s="10">
        <f t="shared" si="4"/>
        <v>7.635342238508233E-3</v>
      </c>
      <c r="P54" s="5">
        <f t="shared" si="5"/>
        <v>2.6346195582713013E-2</v>
      </c>
    </row>
    <row r="55" spans="1:16" x14ac:dyDescent="0.2">
      <c r="A55" s="7">
        <v>1</v>
      </c>
      <c r="B55" s="10">
        <f t="shared" si="2"/>
        <v>0</v>
      </c>
      <c r="C55" s="10">
        <f t="shared" si="2"/>
        <v>0.17699115044247787</v>
      </c>
      <c r="D55" s="10">
        <f t="shared" si="2"/>
        <v>0</v>
      </c>
      <c r="E55" s="10">
        <f t="shared" si="2"/>
        <v>5.4794520547945202E-2</v>
      </c>
      <c r="F55" s="10">
        <f t="shared" si="2"/>
        <v>0</v>
      </c>
      <c r="G55" s="10">
        <f t="shared" si="2"/>
        <v>0</v>
      </c>
      <c r="H55" s="10">
        <f t="shared" si="2"/>
        <v>0.22727272727272727</v>
      </c>
      <c r="I55" s="10">
        <f t="shared" si="2"/>
        <v>1.7241379310344827E-2</v>
      </c>
      <c r="J55" s="10">
        <f t="shared" si="2"/>
        <v>7.1428571428571425E-2</v>
      </c>
      <c r="K55" s="10">
        <f t="shared" si="2"/>
        <v>0</v>
      </c>
      <c r="L55" s="10">
        <f t="shared" si="2"/>
        <v>8.6115992970123026E-2</v>
      </c>
      <c r="M55" s="10">
        <f t="shared" si="2"/>
        <v>1.7667844522968198E-3</v>
      </c>
      <c r="N55" s="10">
        <f t="shared" si="3"/>
        <v>5.2967593868707204E-2</v>
      </c>
      <c r="O55" s="10">
        <f t="shared" si="4"/>
        <v>5.9211635568646951E-3</v>
      </c>
      <c r="P55" s="5">
        <f t="shared" si="5"/>
        <v>2.3201025754880075E-2</v>
      </c>
    </row>
    <row r="56" spans="1:16" x14ac:dyDescent="0.2">
      <c r="B56" s="5">
        <f t="shared" si="2"/>
        <v>1</v>
      </c>
      <c r="C56" s="5">
        <f t="shared" si="2"/>
        <v>1</v>
      </c>
      <c r="D56" s="5">
        <f t="shared" si="2"/>
        <v>1</v>
      </c>
      <c r="E56" s="5">
        <f t="shared" si="2"/>
        <v>1</v>
      </c>
      <c r="F56" s="5">
        <f t="shared" si="2"/>
        <v>1</v>
      </c>
      <c r="G56" s="5">
        <f t="shared" si="2"/>
        <v>1</v>
      </c>
      <c r="H56" s="5">
        <f t="shared" si="2"/>
        <v>1</v>
      </c>
      <c r="I56" s="5">
        <f t="shared" si="2"/>
        <v>1</v>
      </c>
      <c r="J56" s="5">
        <f t="shared" si="2"/>
        <v>1</v>
      </c>
      <c r="K56" s="5">
        <f t="shared" si="2"/>
        <v>1</v>
      </c>
      <c r="L56" s="5">
        <f t="shared" si="2"/>
        <v>1</v>
      </c>
      <c r="M56" s="5">
        <f t="shared" si="2"/>
        <v>1</v>
      </c>
    </row>
    <row r="57" spans="1:16" x14ac:dyDescent="0.2">
      <c r="A57" s="5" t="s">
        <v>58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101" spans="1:10" x14ac:dyDescent="0.2">
      <c r="A101" s="5" t="s">
        <v>36</v>
      </c>
    </row>
    <row r="102" spans="1:10" x14ac:dyDescent="0.2">
      <c r="A102" s="5" t="s">
        <v>33</v>
      </c>
      <c r="B102" s="5" t="s">
        <v>1</v>
      </c>
      <c r="C102" s="5" t="s">
        <v>2</v>
      </c>
      <c r="D102" s="5" t="s">
        <v>19</v>
      </c>
      <c r="E102" s="5" t="s">
        <v>37</v>
      </c>
      <c r="F102" s="5" t="s">
        <v>35</v>
      </c>
      <c r="G102" s="5" t="s">
        <v>58</v>
      </c>
      <c r="H102" s="5" t="s">
        <v>1379</v>
      </c>
      <c r="I102" s="5" t="s">
        <v>1380</v>
      </c>
    </row>
    <row r="103" spans="1:10" x14ac:dyDescent="0.2">
      <c r="A103" s="5" t="s">
        <v>1378</v>
      </c>
      <c r="B103" s="5">
        <v>4</v>
      </c>
      <c r="C103" s="5">
        <v>6</v>
      </c>
      <c r="D103" s="5">
        <v>7</v>
      </c>
      <c r="E103" s="5">
        <v>2</v>
      </c>
      <c r="F103" s="5">
        <v>3</v>
      </c>
      <c r="J103" s="5" t="s">
        <v>48</v>
      </c>
    </row>
    <row r="104" spans="1:10" x14ac:dyDescent="0.2">
      <c r="A104" s="5">
        <v>0</v>
      </c>
      <c r="B104" s="5">
        <v>0</v>
      </c>
      <c r="C104" s="5">
        <v>0</v>
      </c>
      <c r="D104" s="5">
        <v>0</v>
      </c>
      <c r="E104" s="5">
        <v>0</v>
      </c>
      <c r="F104" s="5">
        <v>1.7667844522968198E-3</v>
      </c>
      <c r="G104" s="5">
        <f t="shared" ref="G104:G114" si="6">AVERAGE(B104:F104)</f>
        <v>3.5335689045936394E-4</v>
      </c>
      <c r="H104" s="5">
        <f>VAR(B104:F104)</f>
        <v>6.2430546017555468E-7</v>
      </c>
      <c r="I104" s="5">
        <f>SQRT(H104/4)</f>
        <v>3.9506501369254233E-4</v>
      </c>
      <c r="J104" s="5">
        <v>3.3766233766233764E-2</v>
      </c>
    </row>
    <row r="105" spans="1:10" x14ac:dyDescent="0.2">
      <c r="A105" s="5">
        <v>0.1</v>
      </c>
      <c r="B105" s="5">
        <v>2.9498525073746312E-3</v>
      </c>
      <c r="C105" s="5">
        <v>3.4246575342465752E-3</v>
      </c>
      <c r="D105" s="5">
        <v>0</v>
      </c>
      <c r="E105" s="5">
        <v>7.3813708260105443E-2</v>
      </c>
      <c r="F105" s="5">
        <v>0.10600706713780919</v>
      </c>
      <c r="G105" s="5">
        <f t="shared" si="6"/>
        <v>3.7239057087907167E-2</v>
      </c>
      <c r="H105" s="5">
        <f t="shared" ref="H105:H114" si="7">VAR(B105:F105)</f>
        <v>2.4431637138320091E-3</v>
      </c>
      <c r="I105" s="5">
        <f t="shared" ref="I105:I114" si="8">SQRT(H105/4)</f>
        <v>2.4714184762156373E-2</v>
      </c>
      <c r="J105" s="5">
        <v>0.12207792207792208</v>
      </c>
    </row>
    <row r="106" spans="1:10" x14ac:dyDescent="0.2">
      <c r="A106" s="5">
        <v>0.2</v>
      </c>
      <c r="B106" s="5">
        <v>0</v>
      </c>
      <c r="C106" s="5">
        <v>0.11986301369863013</v>
      </c>
      <c r="D106" s="5">
        <v>2.7586206896551724E-2</v>
      </c>
      <c r="E106" s="5">
        <v>7.3813708260105443E-2</v>
      </c>
      <c r="F106" s="5">
        <v>0.13780918727915195</v>
      </c>
      <c r="G106" s="5">
        <f t="shared" si="6"/>
        <v>7.1814423226887844E-2</v>
      </c>
      <c r="H106" s="5">
        <f t="shared" si="7"/>
        <v>3.4453548931132113E-3</v>
      </c>
      <c r="I106" s="5">
        <f t="shared" si="8"/>
        <v>2.9348572763906303E-2</v>
      </c>
      <c r="J106" s="5">
        <v>7.792207792207792E-2</v>
      </c>
    </row>
    <row r="107" spans="1:10" x14ac:dyDescent="0.2">
      <c r="A107" s="5">
        <v>0.3</v>
      </c>
      <c r="B107" s="5">
        <v>8.8495575221238937E-3</v>
      </c>
      <c r="C107" s="5">
        <v>0.12671232876712329</v>
      </c>
      <c r="D107" s="5">
        <v>0.19310344827586207</v>
      </c>
      <c r="E107" s="5">
        <v>0.15992970123022848</v>
      </c>
      <c r="F107" s="5">
        <v>0.19964664310954064</v>
      </c>
      <c r="G107" s="5">
        <f t="shared" si="6"/>
        <v>0.13764833578097568</v>
      </c>
      <c r="H107" s="5">
        <f t="shared" si="7"/>
        <v>6.0310600975226822E-3</v>
      </c>
      <c r="I107" s="5">
        <f t="shared" si="8"/>
        <v>3.8829950095006179E-2</v>
      </c>
      <c r="J107" s="5">
        <v>7.792207792207792E-2</v>
      </c>
    </row>
    <row r="108" spans="1:10" x14ac:dyDescent="0.2">
      <c r="A108" s="5">
        <v>0.4</v>
      </c>
      <c r="B108" s="5">
        <v>2.9498525073746312E-2</v>
      </c>
      <c r="C108" s="5">
        <v>0.10616438356164383</v>
      </c>
      <c r="D108" s="5">
        <v>0.18620689655172415</v>
      </c>
      <c r="E108" s="5">
        <v>2.9876977152899824E-2</v>
      </c>
      <c r="F108" s="5">
        <v>0.15547703180212014</v>
      </c>
      <c r="G108" s="5">
        <f t="shared" si="6"/>
        <v>0.10144476282842685</v>
      </c>
      <c r="H108" s="5">
        <f t="shared" si="7"/>
        <v>5.1061473242970685E-3</v>
      </c>
      <c r="I108" s="5">
        <f t="shared" si="8"/>
        <v>3.5728655601271468E-2</v>
      </c>
      <c r="J108" s="5">
        <v>8.5714285714285715E-2</v>
      </c>
    </row>
    <row r="109" spans="1:10" x14ac:dyDescent="0.2">
      <c r="A109" s="5">
        <v>0.5</v>
      </c>
      <c r="B109" s="5">
        <v>0.33628318584070799</v>
      </c>
      <c r="C109" s="5">
        <v>0.21917808219178081</v>
      </c>
      <c r="D109" s="5">
        <v>0.1310344827586207</v>
      </c>
      <c r="E109" s="5">
        <v>0.14586994727592267</v>
      </c>
      <c r="F109" s="5">
        <v>8.1272084805653705E-2</v>
      </c>
      <c r="G109" s="5">
        <f t="shared" si="6"/>
        <v>0.18272755657453718</v>
      </c>
      <c r="H109" s="5">
        <f t="shared" si="7"/>
        <v>9.8079605231742167E-3</v>
      </c>
      <c r="I109" s="5">
        <f t="shared" si="8"/>
        <v>4.9517573959086021E-2</v>
      </c>
      <c r="J109" s="5">
        <v>0.1012987012987013</v>
      </c>
    </row>
    <row r="110" spans="1:10" x14ac:dyDescent="0.2">
      <c r="A110" s="5">
        <v>0.6</v>
      </c>
      <c r="B110" s="5">
        <v>2.9498525073746312E-2</v>
      </c>
      <c r="C110" s="5">
        <v>0.21575342465753425</v>
      </c>
      <c r="D110" s="5">
        <v>0.24827586206896551</v>
      </c>
      <c r="E110" s="5">
        <v>0.12126537785588752</v>
      </c>
      <c r="F110" s="5">
        <v>8.1272084805653705E-2</v>
      </c>
      <c r="G110" s="5">
        <f t="shared" si="6"/>
        <v>0.13921305489235747</v>
      </c>
      <c r="H110" s="5">
        <f t="shared" si="7"/>
        <v>8.3674193229861561E-3</v>
      </c>
      <c r="I110" s="5">
        <f t="shared" si="8"/>
        <v>4.5736799524524439E-2</v>
      </c>
      <c r="J110" s="5">
        <v>6.2337662337662338E-2</v>
      </c>
    </row>
    <row r="111" spans="1:10" x14ac:dyDescent="0.2">
      <c r="A111" s="5">
        <v>0.7</v>
      </c>
      <c r="B111" s="5">
        <v>1.1799410029498525E-2</v>
      </c>
      <c r="C111" s="5">
        <v>8.9041095890410954E-2</v>
      </c>
      <c r="D111" s="5">
        <v>0.15172413793103448</v>
      </c>
      <c r="E111" s="5">
        <v>3.5149384885764502E-2</v>
      </c>
      <c r="F111" s="5">
        <v>0.11307420494699646</v>
      </c>
      <c r="G111" s="5">
        <f t="shared" si="6"/>
        <v>8.0157646736741001E-2</v>
      </c>
      <c r="H111" s="5">
        <f t="shared" si="7"/>
        <v>3.2456925739268293E-3</v>
      </c>
      <c r="I111" s="5">
        <f t="shared" si="8"/>
        <v>2.8485490051633432E-2</v>
      </c>
      <c r="J111" s="5">
        <v>8.5714285714285715E-2</v>
      </c>
    </row>
    <row r="112" spans="1:10" x14ac:dyDescent="0.2">
      <c r="A112" s="5">
        <v>0.8</v>
      </c>
      <c r="B112" s="5">
        <v>0.10324483775811209</v>
      </c>
      <c r="C112" s="5">
        <v>4.1095890410958902E-2</v>
      </c>
      <c r="D112" s="5">
        <v>6.2068965517241378E-2</v>
      </c>
      <c r="E112" s="5">
        <v>0.16168717047451669</v>
      </c>
      <c r="F112" s="5">
        <v>0.10777385159010601</v>
      </c>
      <c r="G112" s="5">
        <f t="shared" si="6"/>
        <v>9.5174143150187018E-2</v>
      </c>
      <c r="H112" s="5">
        <f t="shared" si="7"/>
        <v>2.167070443377276E-3</v>
      </c>
      <c r="I112" s="5">
        <f t="shared" si="8"/>
        <v>2.3275901934067325E-2</v>
      </c>
      <c r="J112" s="5">
        <v>0.11688311688311688</v>
      </c>
    </row>
    <row r="113" spans="1:13" x14ac:dyDescent="0.2">
      <c r="A113" s="5">
        <v>0.9</v>
      </c>
      <c r="B113" s="5">
        <v>0.30088495575221241</v>
      </c>
      <c r="C113" s="5">
        <v>2.3972602739726026E-2</v>
      </c>
      <c r="D113" s="5">
        <v>0</v>
      </c>
      <c r="E113" s="5">
        <v>0.11247803163444639</v>
      </c>
      <c r="F113" s="5">
        <v>1.4134275618374558E-2</v>
      </c>
      <c r="G113" s="5">
        <f t="shared" si="6"/>
        <v>9.0293973148951864E-2</v>
      </c>
      <c r="H113" s="5">
        <f t="shared" si="7"/>
        <v>1.5798129923156261E-2</v>
      </c>
      <c r="I113" s="5">
        <f t="shared" si="8"/>
        <v>6.2845305956682751E-2</v>
      </c>
      <c r="J113" s="5">
        <v>0.15844155844155844</v>
      </c>
    </row>
    <row r="114" spans="1:13" x14ac:dyDescent="0.2">
      <c r="A114" s="5">
        <v>1</v>
      </c>
      <c r="B114" s="5">
        <v>0.17699115044247787</v>
      </c>
      <c r="C114" s="5">
        <v>5.4794520547945202E-2</v>
      </c>
      <c r="D114" s="5">
        <v>0</v>
      </c>
      <c r="E114" s="5">
        <v>8.6115992970123026E-2</v>
      </c>
      <c r="F114" s="5">
        <v>1.7667844522968198E-3</v>
      </c>
      <c r="G114" s="5">
        <f t="shared" si="6"/>
        <v>6.3933689682568587E-2</v>
      </c>
      <c r="H114" s="5">
        <f t="shared" si="7"/>
        <v>5.3274523018568259E-3</v>
      </c>
      <c r="I114" s="5">
        <f t="shared" si="8"/>
        <v>3.6494699278994021E-2</v>
      </c>
      <c r="J114" s="5">
        <v>7.792207792207792E-2</v>
      </c>
    </row>
    <row r="115" spans="1:13" x14ac:dyDescent="0.2">
      <c r="B115" s="5">
        <v>1</v>
      </c>
      <c r="C115" s="5">
        <v>1</v>
      </c>
      <c r="D115" s="5">
        <v>1</v>
      </c>
      <c r="E115" s="5">
        <v>1</v>
      </c>
      <c r="F115" s="5">
        <v>1</v>
      </c>
    </row>
    <row r="119" spans="1:13" x14ac:dyDescent="0.2">
      <c r="A119" s="5" t="s">
        <v>1385</v>
      </c>
    </row>
    <row r="120" spans="1:13" x14ac:dyDescent="0.2">
      <c r="A120" s="5" t="s">
        <v>1381</v>
      </c>
      <c r="B120" s="5">
        <v>2</v>
      </c>
      <c r="C120" s="5">
        <v>3</v>
      </c>
      <c r="D120" s="5">
        <v>4</v>
      </c>
      <c r="E120" s="5">
        <v>6</v>
      </c>
      <c r="F120" s="5">
        <v>7</v>
      </c>
      <c r="G120" s="5" t="s">
        <v>16</v>
      </c>
    </row>
    <row r="121" spans="1:13" x14ac:dyDescent="0.2">
      <c r="A121" s="5">
        <v>0.1</v>
      </c>
      <c r="B121" s="5">
        <v>42</v>
      </c>
      <c r="C121" s="5">
        <v>61</v>
      </c>
      <c r="D121" s="5">
        <v>1</v>
      </c>
      <c r="E121" s="5">
        <v>1</v>
      </c>
      <c r="F121" s="5">
        <v>0</v>
      </c>
      <c r="G121" s="5">
        <f>SUM(B121:F121)</f>
        <v>105</v>
      </c>
      <c r="I121" s="5">
        <f t="array" ref="I121:M130">MMULT(G121:G130,B131:F131/G131)</f>
        <v>31.263736263736263</v>
      </c>
      <c r="J121" s="5">
        <v>31.098901098901095</v>
      </c>
      <c r="K121" s="5">
        <v>18.626373626373628</v>
      </c>
      <c r="L121" s="5">
        <v>16.043956043956044</v>
      </c>
      <c r="M121" s="5">
        <v>7.9670329670329672</v>
      </c>
    </row>
    <row r="122" spans="1:13" x14ac:dyDescent="0.2">
      <c r="A122" s="5">
        <v>0.2</v>
      </c>
      <c r="B122" s="5">
        <v>42</v>
      </c>
      <c r="C122" s="5">
        <v>78</v>
      </c>
      <c r="D122" s="5">
        <v>0</v>
      </c>
      <c r="E122" s="5">
        <v>35</v>
      </c>
      <c r="F122" s="5">
        <v>4</v>
      </c>
      <c r="G122" s="5">
        <f t="shared" ref="G122:G130" si="9">SUM(B122:F122)</f>
        <v>159</v>
      </c>
      <c r="I122" s="5">
        <v>47.342229199372056</v>
      </c>
      <c r="J122" s="5">
        <v>47.092621664050235</v>
      </c>
      <c r="K122" s="5">
        <v>28.205651491365778</v>
      </c>
      <c r="L122" s="5">
        <v>24.295133437990579</v>
      </c>
      <c r="M122" s="5">
        <v>12.064364207221351</v>
      </c>
    </row>
    <row r="123" spans="1:13" x14ac:dyDescent="0.2">
      <c r="A123" s="5">
        <v>0.3</v>
      </c>
      <c r="B123" s="5">
        <v>91</v>
      </c>
      <c r="C123" s="5">
        <v>113</v>
      </c>
      <c r="D123" s="5">
        <v>3</v>
      </c>
      <c r="E123" s="5">
        <v>37</v>
      </c>
      <c r="F123" s="5">
        <v>28</v>
      </c>
      <c r="G123" s="5">
        <f t="shared" si="9"/>
        <v>272</v>
      </c>
      <c r="I123" s="5">
        <v>80.987964416535846</v>
      </c>
      <c r="J123" s="5">
        <v>80.560962846677128</v>
      </c>
      <c r="K123" s="5">
        <v>48.251177394034535</v>
      </c>
      <c r="L123" s="5">
        <v>41.561486132914702</v>
      </c>
      <c r="M123" s="5">
        <v>20.638409209837782</v>
      </c>
    </row>
    <row r="124" spans="1:13" x14ac:dyDescent="0.2">
      <c r="A124" s="5">
        <v>0.4</v>
      </c>
      <c r="B124" s="5">
        <v>17</v>
      </c>
      <c r="C124" s="5">
        <v>88</v>
      </c>
      <c r="D124" s="5">
        <v>10</v>
      </c>
      <c r="E124" s="5">
        <v>31</v>
      </c>
      <c r="F124" s="5">
        <v>27</v>
      </c>
      <c r="G124" s="5">
        <f t="shared" si="9"/>
        <v>173</v>
      </c>
      <c r="I124" s="5">
        <v>51.510727367870224</v>
      </c>
      <c r="J124" s="5">
        <v>51.239141810570381</v>
      </c>
      <c r="K124" s="5">
        <v>30.68916797488226</v>
      </c>
      <c r="L124" s="5">
        <v>26.434327577184717</v>
      </c>
      <c r="M124" s="5">
        <v>13.126635269492413</v>
      </c>
    </row>
    <row r="125" spans="1:13" x14ac:dyDescent="0.2">
      <c r="A125" s="5">
        <v>0.5</v>
      </c>
      <c r="B125" s="5">
        <v>83</v>
      </c>
      <c r="C125" s="5">
        <v>46</v>
      </c>
      <c r="D125" s="5">
        <v>114</v>
      </c>
      <c r="E125" s="5">
        <v>64</v>
      </c>
      <c r="F125" s="5">
        <v>19</v>
      </c>
      <c r="G125" s="5">
        <f t="shared" si="9"/>
        <v>326</v>
      </c>
      <c r="I125" s="5">
        <v>97.066457352171639</v>
      </c>
      <c r="J125" s="5">
        <v>96.554683411826261</v>
      </c>
      <c r="K125" s="5">
        <v>57.830455259026685</v>
      </c>
      <c r="L125" s="5">
        <v>49.812663526949237</v>
      </c>
      <c r="M125" s="5">
        <v>24.735740450026164</v>
      </c>
    </row>
    <row r="126" spans="1:13" x14ac:dyDescent="0.2">
      <c r="A126" s="5">
        <v>0.6</v>
      </c>
      <c r="B126" s="5">
        <v>69</v>
      </c>
      <c r="C126" s="5">
        <v>46</v>
      </c>
      <c r="D126" s="8">
        <v>10</v>
      </c>
      <c r="E126" s="5">
        <v>63</v>
      </c>
      <c r="F126" s="5">
        <v>36</v>
      </c>
      <c r="G126" s="5">
        <f t="shared" si="9"/>
        <v>224</v>
      </c>
      <c r="I126" s="5">
        <v>66.695970695970686</v>
      </c>
      <c r="J126" s="5">
        <v>66.344322344322336</v>
      </c>
      <c r="K126" s="5">
        <v>39.736263736263737</v>
      </c>
      <c r="L126" s="5">
        <v>34.227106227106226</v>
      </c>
      <c r="M126" s="5">
        <v>16.996336996336996</v>
      </c>
    </row>
    <row r="127" spans="1:13" x14ac:dyDescent="0.2">
      <c r="A127" s="5">
        <v>0.7</v>
      </c>
      <c r="B127" s="5">
        <v>20</v>
      </c>
      <c r="C127" s="5">
        <v>64</v>
      </c>
      <c r="D127" s="5">
        <v>4</v>
      </c>
      <c r="E127" s="5">
        <v>26</v>
      </c>
      <c r="F127" s="5">
        <v>22</v>
      </c>
      <c r="G127" s="5">
        <f t="shared" si="9"/>
        <v>136</v>
      </c>
      <c r="I127" s="5">
        <v>40.493982208267923</v>
      </c>
      <c r="J127" s="5">
        <v>40.280481423338564</v>
      </c>
      <c r="K127" s="5">
        <v>24.125588697017267</v>
      </c>
      <c r="L127" s="5">
        <v>20.780743066457351</v>
      </c>
      <c r="M127" s="5">
        <v>10.319204604918891</v>
      </c>
    </row>
    <row r="128" spans="1:13" x14ac:dyDescent="0.2">
      <c r="A128" s="5">
        <v>0.8</v>
      </c>
      <c r="B128" s="5">
        <v>92</v>
      </c>
      <c r="C128" s="5">
        <v>61</v>
      </c>
      <c r="D128" s="5">
        <v>35</v>
      </c>
      <c r="E128" s="5">
        <v>12</v>
      </c>
      <c r="F128" s="5">
        <v>9</v>
      </c>
      <c r="G128" s="5">
        <f t="shared" si="9"/>
        <v>209</v>
      </c>
      <c r="I128" s="5">
        <v>62.229722658294087</v>
      </c>
      <c r="J128" s="5">
        <v>61.901622187336471</v>
      </c>
      <c r="K128" s="5">
        <v>37.07535321821036</v>
      </c>
      <c r="L128" s="5">
        <v>31.935112506541078</v>
      </c>
      <c r="M128" s="5">
        <v>15.858189429618001</v>
      </c>
    </row>
    <row r="129" spans="1:31" x14ac:dyDescent="0.2">
      <c r="A129" s="5">
        <v>0.9</v>
      </c>
      <c r="B129" s="5">
        <v>64</v>
      </c>
      <c r="C129" s="5">
        <v>8</v>
      </c>
      <c r="D129" s="5">
        <v>102</v>
      </c>
      <c r="E129" s="5">
        <v>7</v>
      </c>
      <c r="F129" s="5">
        <v>0</v>
      </c>
      <c r="G129" s="5">
        <f t="shared" si="9"/>
        <v>181</v>
      </c>
      <c r="I129" s="5">
        <v>53.892726321297751</v>
      </c>
      <c r="J129" s="5">
        <v>53.608581894296179</v>
      </c>
      <c r="K129" s="5">
        <v>32.108320251177396</v>
      </c>
      <c r="L129" s="5">
        <v>27.656724228152797</v>
      </c>
      <c r="M129" s="5">
        <v>13.733647305075877</v>
      </c>
    </row>
    <row r="130" spans="1:31" x14ac:dyDescent="0.2">
      <c r="A130" s="7">
        <v>1</v>
      </c>
      <c r="B130" s="5">
        <v>49</v>
      </c>
      <c r="C130" s="5">
        <v>1</v>
      </c>
      <c r="D130" s="5">
        <v>60</v>
      </c>
      <c r="E130" s="5">
        <v>16</v>
      </c>
      <c r="F130" s="5">
        <v>0</v>
      </c>
      <c r="G130" s="5">
        <f t="shared" si="9"/>
        <v>126</v>
      </c>
      <c r="I130" s="5">
        <v>37.516483516483518</v>
      </c>
      <c r="J130" s="5">
        <v>37.318681318681314</v>
      </c>
      <c r="K130" s="5">
        <v>22.35164835164835</v>
      </c>
      <c r="L130" s="5">
        <v>19.252747252747252</v>
      </c>
      <c r="M130" s="5">
        <v>9.5604395604395602</v>
      </c>
    </row>
    <row r="131" spans="1:31" x14ac:dyDescent="0.2">
      <c r="A131" s="5" t="s">
        <v>16</v>
      </c>
      <c r="B131" s="5">
        <f t="shared" ref="B131:G131" si="10">SUM(B121:B130)</f>
        <v>569</v>
      </c>
      <c r="C131" s="5">
        <f t="shared" si="10"/>
        <v>566</v>
      </c>
      <c r="D131" s="5">
        <f t="shared" si="10"/>
        <v>339</v>
      </c>
      <c r="E131" s="5">
        <f t="shared" si="10"/>
        <v>292</v>
      </c>
      <c r="F131" s="5">
        <f t="shared" si="10"/>
        <v>145</v>
      </c>
      <c r="G131" s="5">
        <f t="shared" si="10"/>
        <v>1911</v>
      </c>
    </row>
    <row r="134" spans="1:31" x14ac:dyDescent="0.2">
      <c r="H134" s="5" t="s">
        <v>1382</v>
      </c>
      <c r="I134" s="5">
        <f>CHITEST(B121:F130,I121:M130)</f>
        <v>1.9029100170436875E-155</v>
      </c>
    </row>
    <row r="135" spans="1:31" x14ac:dyDescent="0.2">
      <c r="H135" s="5" t="s">
        <v>1383</v>
      </c>
    </row>
    <row r="138" spans="1:31" x14ac:dyDescent="0.2">
      <c r="A138" s="5" t="s">
        <v>1386</v>
      </c>
      <c r="B138" s="5" t="s">
        <v>1</v>
      </c>
      <c r="C138" s="5" t="s">
        <v>2</v>
      </c>
      <c r="D138" s="5" t="s">
        <v>19</v>
      </c>
      <c r="E138" s="5" t="s">
        <v>37</v>
      </c>
      <c r="F138" s="5" t="s">
        <v>35</v>
      </c>
      <c r="AA138" s="5" t="s">
        <v>1388</v>
      </c>
      <c r="AB138" s="5" t="s">
        <v>1389</v>
      </c>
      <c r="AC138" s="5" t="s">
        <v>1390</v>
      </c>
      <c r="AD138" s="5" t="s">
        <v>1391</v>
      </c>
      <c r="AE138" s="5" t="s">
        <v>1392</v>
      </c>
    </row>
    <row r="139" spans="1:31" x14ac:dyDescent="0.2">
      <c r="A139" s="5" t="s">
        <v>1381</v>
      </c>
      <c r="B139" s="5">
        <v>2</v>
      </c>
      <c r="C139" s="5">
        <v>3</v>
      </c>
      <c r="D139" s="5">
        <v>4</v>
      </c>
      <c r="E139" s="5">
        <v>6</v>
      </c>
      <c r="F139" s="5">
        <v>7</v>
      </c>
      <c r="G139" s="5" t="s">
        <v>16</v>
      </c>
      <c r="P139" s="5" t="s">
        <v>1381</v>
      </c>
      <c r="Q139" s="5">
        <v>2</v>
      </c>
      <c r="R139" s="5">
        <v>6</v>
      </c>
      <c r="S139" s="5">
        <v>7</v>
      </c>
      <c r="T139" s="5" t="s">
        <v>16</v>
      </c>
      <c r="AA139" s="5">
        <v>0</v>
      </c>
      <c r="AB139" s="5">
        <v>4.2351274787535411</v>
      </c>
      <c r="AC139" s="5">
        <f>AA139-AB139</f>
        <v>-4.2351274787535411</v>
      </c>
      <c r="AD139" s="5">
        <f>AC139*AC139</f>
        <v>17.936304761293325</v>
      </c>
      <c r="AE139" s="5">
        <f>AD139/AB139</f>
        <v>4.2351274787535411</v>
      </c>
    </row>
    <row r="140" spans="1:31" x14ac:dyDescent="0.2">
      <c r="A140" s="5">
        <v>0</v>
      </c>
      <c r="B140" s="5">
        <v>0</v>
      </c>
      <c r="C140" s="5">
        <v>0</v>
      </c>
      <c r="D140" s="5">
        <v>0</v>
      </c>
      <c r="E140" s="5">
        <v>0</v>
      </c>
      <c r="F140" s="5">
        <v>13</v>
      </c>
      <c r="G140" s="5">
        <f>SUM(B140:F140)</f>
        <v>13</v>
      </c>
      <c r="P140" s="5">
        <v>0</v>
      </c>
      <c r="Q140" s="5">
        <v>0</v>
      </c>
      <c r="R140" s="5">
        <v>0</v>
      </c>
      <c r="S140" s="5">
        <v>13</v>
      </c>
      <c r="T140" s="5">
        <f t="shared" ref="T140:T150" si="11">SUM(Q140:S140)</f>
        <v>13</v>
      </c>
      <c r="V140" s="5">
        <f>Q151*T140/T151</f>
        <v>4.2351274787535411</v>
      </c>
      <c r="W140" s="5">
        <f>R151*T140/T151</f>
        <v>4.6033994334277617</v>
      </c>
      <c r="X140" s="5">
        <f>S151*T140/T151</f>
        <v>4.1614730878186972</v>
      </c>
      <c r="AA140" s="5">
        <v>24</v>
      </c>
      <c r="AB140" s="5">
        <v>14.985835694050991</v>
      </c>
      <c r="AC140" s="5">
        <f t="shared" ref="AC140:AC171" si="12">AA140-AB140</f>
        <v>9.0141643059490093</v>
      </c>
      <c r="AD140" s="5">
        <f t="shared" ref="AD140:AD171" si="13">AC140*AC140</f>
        <v>81.255158134645185</v>
      </c>
      <c r="AE140" s="5">
        <f t="shared" ref="AE140:AE171" si="14">AD140/AB140</f>
        <v>5.4221305900812382</v>
      </c>
    </row>
    <row r="141" spans="1:31" x14ac:dyDescent="0.2">
      <c r="A141" s="5">
        <v>0.1</v>
      </c>
      <c r="B141" s="5">
        <v>18</v>
      </c>
      <c r="C141" s="5">
        <v>6</v>
      </c>
      <c r="D141" s="5">
        <v>0</v>
      </c>
      <c r="E141" s="5">
        <v>17</v>
      </c>
      <c r="F141" s="5">
        <v>5</v>
      </c>
      <c r="G141" s="5">
        <f t="shared" ref="G141:G150" si="15">SUM(B141:F141)</f>
        <v>46</v>
      </c>
      <c r="I141" s="5">
        <f t="array" ref="I141:M150">MMULT(G141:G150,B151:F151/G151)</f>
        <v>7.9490084985835692</v>
      </c>
      <c r="J141" s="5">
        <v>5.8640226628895187</v>
      </c>
      <c r="K141" s="5">
        <v>1.1728045325779037</v>
      </c>
      <c r="L141" s="5">
        <v>16.288951841359772</v>
      </c>
      <c r="M141" s="5">
        <v>14.725212464589234</v>
      </c>
      <c r="P141" s="5">
        <v>0.1</v>
      </c>
      <c r="Q141" s="5">
        <v>24</v>
      </c>
      <c r="R141" s="5">
        <v>17</v>
      </c>
      <c r="S141" s="5">
        <v>5</v>
      </c>
      <c r="T141" s="5">
        <f t="shared" si="11"/>
        <v>46</v>
      </c>
      <c r="V141" s="5">
        <f>Q151*T141/T151</f>
        <v>14.985835694050991</v>
      </c>
      <c r="W141" s="5">
        <f>R151*T141/T151</f>
        <v>16.288951841359772</v>
      </c>
      <c r="X141" s="5">
        <f>S151*T141/T151</f>
        <v>14.725212464589235</v>
      </c>
      <c r="AA141" s="5">
        <v>5</v>
      </c>
      <c r="AB141" s="5">
        <v>7.8186968838526916</v>
      </c>
      <c r="AC141" s="5">
        <f t="shared" si="12"/>
        <v>-2.8186968838526916</v>
      </c>
      <c r="AD141" s="5">
        <f t="shared" si="13"/>
        <v>7.9450521230408739</v>
      </c>
      <c r="AE141" s="5">
        <f t="shared" si="14"/>
        <v>1.0161606519686335</v>
      </c>
    </row>
    <row r="142" spans="1:31" x14ac:dyDescent="0.2">
      <c r="A142" s="5">
        <v>0.2</v>
      </c>
      <c r="B142" s="5">
        <v>0</v>
      </c>
      <c r="C142" s="5">
        <v>5</v>
      </c>
      <c r="D142" s="5">
        <v>0</v>
      </c>
      <c r="E142" s="5">
        <v>13</v>
      </c>
      <c r="F142" s="5">
        <v>6</v>
      </c>
      <c r="G142" s="5">
        <f t="shared" si="15"/>
        <v>24</v>
      </c>
      <c r="I142" s="5">
        <v>4.1473087818696879</v>
      </c>
      <c r="J142" s="5">
        <v>3.0594900849858355</v>
      </c>
      <c r="K142" s="5">
        <v>0.61189801699716706</v>
      </c>
      <c r="L142" s="5">
        <v>8.4985835694050991</v>
      </c>
      <c r="M142" s="5">
        <v>7.6827195467422094</v>
      </c>
      <c r="P142" s="5">
        <v>0.2</v>
      </c>
      <c r="Q142" s="5">
        <v>5</v>
      </c>
      <c r="R142" s="5">
        <v>13</v>
      </c>
      <c r="S142" s="5">
        <v>6</v>
      </c>
      <c r="T142" s="5">
        <f t="shared" si="11"/>
        <v>24</v>
      </c>
      <c r="V142" s="5">
        <f>Q151*T142/T151</f>
        <v>7.8186968838526916</v>
      </c>
      <c r="W142" s="5">
        <f>R151*T142/T151</f>
        <v>8.4985835694050991</v>
      </c>
      <c r="X142" s="5">
        <f>S151*T142/T151</f>
        <v>7.6827195467422094</v>
      </c>
      <c r="AA142" s="5">
        <v>2</v>
      </c>
      <c r="AB142" s="5">
        <v>8.144475920679886</v>
      </c>
      <c r="AC142" s="5">
        <f t="shared" si="12"/>
        <v>-6.144475920679886</v>
      </c>
      <c r="AD142" s="5">
        <f t="shared" si="13"/>
        <v>37.754584339814933</v>
      </c>
      <c r="AE142" s="5">
        <f t="shared" si="14"/>
        <v>4.6356063554624951</v>
      </c>
    </row>
    <row r="143" spans="1:31" x14ac:dyDescent="0.2">
      <c r="A143" s="5">
        <v>0.3</v>
      </c>
      <c r="B143" s="5">
        <v>2</v>
      </c>
      <c r="C143" s="5">
        <v>0</v>
      </c>
      <c r="D143" s="5">
        <v>0</v>
      </c>
      <c r="E143" s="5">
        <v>17</v>
      </c>
      <c r="F143" s="5">
        <v>6</v>
      </c>
      <c r="G143" s="5">
        <f t="shared" si="15"/>
        <v>25</v>
      </c>
      <c r="I143" s="5">
        <v>4.3201133144475916</v>
      </c>
      <c r="J143" s="5">
        <v>3.1869688385269122</v>
      </c>
      <c r="K143" s="5">
        <v>0.63739376770538236</v>
      </c>
      <c r="L143" s="5">
        <v>8.8526912181303103</v>
      </c>
      <c r="M143" s="5">
        <v>8.0028328611898019</v>
      </c>
      <c r="P143" s="5">
        <v>0.3</v>
      </c>
      <c r="Q143" s="5">
        <v>2</v>
      </c>
      <c r="R143" s="5">
        <v>17</v>
      </c>
      <c r="S143" s="5">
        <v>6</v>
      </c>
      <c r="T143" s="5">
        <f t="shared" si="11"/>
        <v>25</v>
      </c>
      <c r="V143" s="5">
        <f>Q151*T143/T151</f>
        <v>8.144475920679886</v>
      </c>
      <c r="W143" s="5">
        <f>R151*T143/T151</f>
        <v>8.8526912181303121</v>
      </c>
      <c r="X143" s="5">
        <f>S151*T143/T151</f>
        <v>8.0028328611898019</v>
      </c>
      <c r="AA143" s="5">
        <v>15</v>
      </c>
      <c r="AB143" s="5">
        <v>10.09915014164306</v>
      </c>
      <c r="AC143" s="5">
        <f t="shared" si="12"/>
        <v>4.9008498583569402</v>
      </c>
      <c r="AD143" s="5">
        <f t="shared" si="13"/>
        <v>24.01832933415724</v>
      </c>
      <c r="AE143" s="5">
        <f t="shared" si="14"/>
        <v>2.378252525934784</v>
      </c>
    </row>
    <row r="144" spans="1:31" x14ac:dyDescent="0.2">
      <c r="A144" s="5">
        <v>0.4</v>
      </c>
      <c r="B144" s="5">
        <v>12</v>
      </c>
      <c r="C144" s="5">
        <v>0</v>
      </c>
      <c r="D144" s="5">
        <v>3</v>
      </c>
      <c r="E144" s="5">
        <v>11</v>
      </c>
      <c r="F144" s="5">
        <v>5</v>
      </c>
      <c r="G144" s="5">
        <f t="shared" si="15"/>
        <v>31</v>
      </c>
      <c r="I144" s="5">
        <v>5.356940509915014</v>
      </c>
      <c r="J144" s="5">
        <v>3.951841359773371</v>
      </c>
      <c r="K144" s="5">
        <v>0.79036827195467418</v>
      </c>
      <c r="L144" s="5">
        <v>10.977337110481585</v>
      </c>
      <c r="M144" s="5">
        <v>9.9235127478753533</v>
      </c>
      <c r="P144" s="5">
        <v>0.4</v>
      </c>
      <c r="Q144" s="5">
        <v>15</v>
      </c>
      <c r="R144" s="5">
        <v>11</v>
      </c>
      <c r="S144" s="5">
        <v>5</v>
      </c>
      <c r="T144" s="5">
        <f t="shared" si="11"/>
        <v>31</v>
      </c>
      <c r="V144" s="5">
        <f>Q151*T144/T151</f>
        <v>10.09915014164306</v>
      </c>
      <c r="W144" s="5">
        <f>R151*T144/T151</f>
        <v>10.977337110481587</v>
      </c>
      <c r="X144" s="5">
        <f>S151*T144/T151</f>
        <v>9.9235127478753533</v>
      </c>
      <c r="AA144" s="5">
        <v>5</v>
      </c>
      <c r="AB144" s="5">
        <v>11.728045325779037</v>
      </c>
      <c r="AC144" s="5">
        <f t="shared" si="12"/>
        <v>-6.7280453257790374</v>
      </c>
      <c r="AD144" s="5">
        <f t="shared" si="13"/>
        <v>45.266593905737153</v>
      </c>
      <c r="AE144" s="5">
        <f t="shared" si="14"/>
        <v>3.859687837856332</v>
      </c>
    </row>
    <row r="145" spans="1:31" x14ac:dyDescent="0.2">
      <c r="A145" s="5">
        <v>0.5</v>
      </c>
      <c r="B145" s="5">
        <v>4</v>
      </c>
      <c r="C145" s="5">
        <v>0</v>
      </c>
      <c r="D145" s="5">
        <v>1</v>
      </c>
      <c r="E145" s="5">
        <v>26</v>
      </c>
      <c r="F145" s="5">
        <v>5</v>
      </c>
      <c r="G145" s="5">
        <f t="shared" si="15"/>
        <v>36</v>
      </c>
      <c r="I145" s="5">
        <v>6.2209631728045327</v>
      </c>
      <c r="J145" s="5">
        <v>4.5892351274787533</v>
      </c>
      <c r="K145" s="5">
        <v>0.9178470254957507</v>
      </c>
      <c r="L145" s="5">
        <v>12.747875354107649</v>
      </c>
      <c r="M145" s="5">
        <v>11.524079320113314</v>
      </c>
      <c r="P145" s="5">
        <v>0.5</v>
      </c>
      <c r="Q145" s="5">
        <v>5</v>
      </c>
      <c r="R145" s="5">
        <v>26</v>
      </c>
      <c r="S145" s="5">
        <v>5</v>
      </c>
      <c r="T145" s="5">
        <f t="shared" si="11"/>
        <v>36</v>
      </c>
      <c r="V145" s="5">
        <f>Q151*T145/T151</f>
        <v>11.728045325779037</v>
      </c>
      <c r="W145" s="5">
        <f>R151*T145/T151</f>
        <v>12.747875354107649</v>
      </c>
      <c r="X145" s="5">
        <f>S151*T145/T151</f>
        <v>11.524079320113314</v>
      </c>
      <c r="AA145" s="5">
        <v>1</v>
      </c>
      <c r="AB145" s="5">
        <v>6.8413597733711047</v>
      </c>
      <c r="AC145" s="5">
        <f t="shared" si="12"/>
        <v>-5.8413597733711047</v>
      </c>
      <c r="AD145" s="5">
        <f t="shared" si="13"/>
        <v>34.121484001958123</v>
      </c>
      <c r="AE145" s="5">
        <f t="shared" si="14"/>
        <v>4.987529545627833</v>
      </c>
    </row>
    <row r="146" spans="1:31" x14ac:dyDescent="0.2">
      <c r="A146" s="5">
        <v>0.6</v>
      </c>
      <c r="B146" s="5">
        <v>0</v>
      </c>
      <c r="C146" s="5">
        <v>0</v>
      </c>
      <c r="D146" s="5">
        <v>1</v>
      </c>
      <c r="E146" s="5">
        <v>15</v>
      </c>
      <c r="F146" s="5">
        <v>5</v>
      </c>
      <c r="G146" s="5">
        <f t="shared" si="15"/>
        <v>21</v>
      </c>
      <c r="I146" s="5">
        <v>3.6288951841359771</v>
      </c>
      <c r="J146" s="5">
        <v>2.6770538243626061</v>
      </c>
      <c r="K146" s="5">
        <v>0.53541076487252126</v>
      </c>
      <c r="L146" s="5">
        <v>7.4362606232294617</v>
      </c>
      <c r="M146" s="5">
        <v>6.7223796033994336</v>
      </c>
      <c r="P146" s="5">
        <v>0.6</v>
      </c>
      <c r="Q146" s="5">
        <v>1</v>
      </c>
      <c r="R146" s="5">
        <v>15</v>
      </c>
      <c r="S146" s="5">
        <v>5</v>
      </c>
      <c r="T146" s="5">
        <f t="shared" si="11"/>
        <v>21</v>
      </c>
      <c r="V146" s="5">
        <f>Q151*T146/T151</f>
        <v>6.8413597733711047</v>
      </c>
      <c r="W146" s="5">
        <f>R151*T146/T151</f>
        <v>7.4362606232294617</v>
      </c>
      <c r="X146" s="5">
        <f>S151*T146/T151</f>
        <v>6.7223796033994336</v>
      </c>
      <c r="AA146" s="5">
        <v>13</v>
      </c>
      <c r="AB146" s="5">
        <v>9.4475920679886691</v>
      </c>
      <c r="AC146" s="5">
        <f t="shared" si="12"/>
        <v>3.5524079320113309</v>
      </c>
      <c r="AD146" s="5">
        <f t="shared" si="13"/>
        <v>12.61960211541702</v>
      </c>
      <c r="AE146" s="5">
        <f t="shared" si="14"/>
        <v>1.3357479900276485</v>
      </c>
    </row>
    <row r="147" spans="1:31" x14ac:dyDescent="0.2">
      <c r="A147" s="5">
        <v>0.7</v>
      </c>
      <c r="B147" s="5">
        <v>2</v>
      </c>
      <c r="C147" s="5">
        <v>9</v>
      </c>
      <c r="D147" s="5">
        <v>2</v>
      </c>
      <c r="E147" s="5">
        <v>7</v>
      </c>
      <c r="F147" s="5">
        <v>9</v>
      </c>
      <c r="G147" s="5">
        <f t="shared" si="15"/>
        <v>29</v>
      </c>
      <c r="I147" s="5">
        <v>5.0113314447592066</v>
      </c>
      <c r="J147" s="5">
        <v>3.6968838526912182</v>
      </c>
      <c r="K147" s="5">
        <v>0.73937677053824358</v>
      </c>
      <c r="L147" s="5">
        <v>10.269121813031161</v>
      </c>
      <c r="M147" s="5">
        <v>9.2832861189801701</v>
      </c>
      <c r="P147" s="5">
        <v>0.7</v>
      </c>
      <c r="Q147" s="5">
        <v>13</v>
      </c>
      <c r="R147" s="5">
        <v>7</v>
      </c>
      <c r="S147" s="5">
        <v>9</v>
      </c>
      <c r="T147" s="5">
        <f t="shared" si="11"/>
        <v>29</v>
      </c>
      <c r="V147" s="5">
        <f>Q151*T147/T151</f>
        <v>9.4475920679886691</v>
      </c>
      <c r="W147" s="5">
        <f>R151*T147/T151</f>
        <v>10.269121813031161</v>
      </c>
      <c r="X147" s="5">
        <f>S151*T147/T151</f>
        <v>9.2832861189801701</v>
      </c>
      <c r="AA147" s="5">
        <v>11</v>
      </c>
      <c r="AB147" s="5">
        <v>14.008498583569406</v>
      </c>
      <c r="AC147" s="5">
        <f t="shared" si="12"/>
        <v>-3.0084985835694056</v>
      </c>
      <c r="AD147" s="5">
        <f t="shared" si="13"/>
        <v>9.0510637273391197</v>
      </c>
      <c r="AE147" s="5">
        <f t="shared" si="14"/>
        <v>0.64611233483330821</v>
      </c>
    </row>
    <row r="148" spans="1:31" x14ac:dyDescent="0.2">
      <c r="A148" s="5">
        <v>0.8</v>
      </c>
      <c r="B148" s="5">
        <v>7</v>
      </c>
      <c r="C148" s="5">
        <v>2</v>
      </c>
      <c r="D148" s="5">
        <v>2</v>
      </c>
      <c r="E148" s="5">
        <v>12</v>
      </c>
      <c r="F148" s="5">
        <v>20</v>
      </c>
      <c r="G148" s="5">
        <f t="shared" si="15"/>
        <v>43</v>
      </c>
      <c r="I148" s="5">
        <v>7.430594900849858</v>
      </c>
      <c r="J148" s="5">
        <v>5.4815864022662888</v>
      </c>
      <c r="K148" s="5">
        <v>1.0963172804532577</v>
      </c>
      <c r="L148" s="5">
        <v>15.226628895184135</v>
      </c>
      <c r="M148" s="5">
        <v>13.764872521246458</v>
      </c>
      <c r="P148" s="5">
        <v>0.8</v>
      </c>
      <c r="Q148" s="5">
        <v>11</v>
      </c>
      <c r="R148" s="5">
        <v>12</v>
      </c>
      <c r="S148" s="5">
        <v>20</v>
      </c>
      <c r="T148" s="5">
        <f t="shared" si="11"/>
        <v>43</v>
      </c>
      <c r="V148" s="5">
        <f>Q151*T148/T151</f>
        <v>14.008498583569406</v>
      </c>
      <c r="W148" s="5">
        <f>R151*T148/T151</f>
        <v>15.226628895184136</v>
      </c>
      <c r="X148" s="5">
        <f>S151*T148/T151</f>
        <v>13.76487252124646</v>
      </c>
      <c r="AA148" s="5">
        <v>23</v>
      </c>
      <c r="AB148" s="5">
        <v>18.569405099150142</v>
      </c>
      <c r="AC148" s="5">
        <f t="shared" si="12"/>
        <v>4.430594900849858</v>
      </c>
      <c r="AD148" s="5">
        <f t="shared" si="13"/>
        <v>19.630171175436764</v>
      </c>
      <c r="AE148" s="5">
        <f t="shared" si="14"/>
        <v>1.0571243973957556</v>
      </c>
    </row>
    <row r="149" spans="1:31" x14ac:dyDescent="0.2">
      <c r="A149" s="5">
        <v>0.9</v>
      </c>
      <c r="B149" s="5">
        <v>16</v>
      </c>
      <c r="C149" s="5">
        <v>7</v>
      </c>
      <c r="D149" s="5">
        <v>0</v>
      </c>
      <c r="E149" s="5">
        <v>7</v>
      </c>
      <c r="F149" s="5">
        <v>27</v>
      </c>
      <c r="G149" s="5">
        <f t="shared" si="15"/>
        <v>57</v>
      </c>
      <c r="I149" s="5">
        <v>9.8498583569405103</v>
      </c>
      <c r="J149" s="5">
        <v>7.2662889518413598</v>
      </c>
      <c r="K149" s="5">
        <v>1.453257790368272</v>
      </c>
      <c r="L149" s="5">
        <v>20.18413597733711</v>
      </c>
      <c r="M149" s="5">
        <v>18.246458923512748</v>
      </c>
      <c r="P149" s="5">
        <v>0.9</v>
      </c>
      <c r="Q149" s="5">
        <v>23</v>
      </c>
      <c r="R149" s="5">
        <v>7</v>
      </c>
      <c r="S149" s="5">
        <v>27</v>
      </c>
      <c r="T149" s="5">
        <f t="shared" si="11"/>
        <v>57</v>
      </c>
      <c r="V149" s="5">
        <f>Q151*T149/T151</f>
        <v>18.569405099150142</v>
      </c>
      <c r="W149" s="5">
        <f>R151*T149/T151</f>
        <v>20.18413597733711</v>
      </c>
      <c r="X149" s="5">
        <f>S151*T149/T151</f>
        <v>18.246458923512748</v>
      </c>
      <c r="AA149" s="5">
        <v>16</v>
      </c>
      <c r="AB149" s="5">
        <v>9.1218130311614729</v>
      </c>
      <c r="AC149" s="5">
        <f t="shared" si="12"/>
        <v>6.8781869688385271</v>
      </c>
      <c r="AD149" s="5">
        <f t="shared" si="13"/>
        <v>47.309455978300129</v>
      </c>
      <c r="AE149" s="5">
        <f t="shared" si="14"/>
        <v>5.1864093044533996</v>
      </c>
    </row>
    <row r="150" spans="1:31" x14ac:dyDescent="0.2">
      <c r="A150" s="5">
        <v>1</v>
      </c>
      <c r="B150" s="5">
        <v>0</v>
      </c>
      <c r="C150" s="5">
        <v>16</v>
      </c>
      <c r="D150" s="5">
        <v>0</v>
      </c>
      <c r="E150" s="5">
        <v>0</v>
      </c>
      <c r="F150" s="5">
        <v>12</v>
      </c>
      <c r="G150" s="5">
        <f t="shared" si="15"/>
        <v>28</v>
      </c>
      <c r="I150" s="5">
        <v>4.8385269121813028</v>
      </c>
      <c r="J150" s="5">
        <v>3.5694050991501416</v>
      </c>
      <c r="K150" s="5">
        <v>0.71388101983002827</v>
      </c>
      <c r="L150" s="5">
        <v>9.9150141643059477</v>
      </c>
      <c r="M150" s="5">
        <v>8.9631728045325776</v>
      </c>
      <c r="P150" s="5">
        <v>1</v>
      </c>
      <c r="Q150" s="5">
        <v>16</v>
      </c>
      <c r="R150" s="5">
        <v>0</v>
      </c>
      <c r="S150" s="5">
        <v>12</v>
      </c>
      <c r="T150" s="5">
        <f t="shared" si="11"/>
        <v>28</v>
      </c>
      <c r="V150" s="5">
        <f>Q151*T150/T151</f>
        <v>9.1218130311614729</v>
      </c>
      <c r="W150" s="5">
        <f>R151*T150/T151</f>
        <v>9.9150141643059495</v>
      </c>
      <c r="X150" s="5">
        <f>S151*T150/T151</f>
        <v>8.9631728045325776</v>
      </c>
      <c r="AA150" s="5">
        <v>0</v>
      </c>
      <c r="AB150" s="5">
        <v>4.6033994334277617</v>
      </c>
      <c r="AC150" s="5">
        <f t="shared" si="12"/>
        <v>-4.6033994334277617</v>
      </c>
      <c r="AD150" s="5">
        <f t="shared" si="13"/>
        <v>21.191286343683036</v>
      </c>
      <c r="AE150" s="5">
        <f t="shared" si="14"/>
        <v>4.6033994334277617</v>
      </c>
    </row>
    <row r="151" spans="1:31" x14ac:dyDescent="0.2">
      <c r="A151" s="5" t="s">
        <v>16</v>
      </c>
      <c r="B151" s="5">
        <f>SUM(B140:B150)</f>
        <v>61</v>
      </c>
      <c r="C151" s="5">
        <f t="shared" ref="C151:G151" si="16">SUM(C140:C150)</f>
        <v>45</v>
      </c>
      <c r="D151" s="5">
        <f t="shared" si="16"/>
        <v>9</v>
      </c>
      <c r="E151" s="5">
        <f t="shared" si="16"/>
        <v>125</v>
      </c>
      <c r="F151" s="5">
        <f t="shared" si="16"/>
        <v>113</v>
      </c>
      <c r="G151" s="5">
        <f t="shared" si="16"/>
        <v>353</v>
      </c>
      <c r="P151" s="5" t="s">
        <v>16</v>
      </c>
      <c r="Q151" s="5">
        <f>SUM(Q140:Q150)</f>
        <v>115</v>
      </c>
      <c r="R151" s="5">
        <f t="shared" ref="R151:T151" si="17">SUM(R140:R150)</f>
        <v>125</v>
      </c>
      <c r="S151" s="5">
        <f t="shared" si="17"/>
        <v>113</v>
      </c>
      <c r="T151" s="5">
        <f t="shared" si="17"/>
        <v>353</v>
      </c>
      <c r="AA151" s="5">
        <v>17</v>
      </c>
      <c r="AB151" s="5">
        <v>16.288951841359772</v>
      </c>
      <c r="AC151" s="5">
        <f t="shared" si="12"/>
        <v>0.71104815864022797</v>
      </c>
      <c r="AD151" s="5">
        <f t="shared" si="13"/>
        <v>0.50558948390565883</v>
      </c>
      <c r="AE151" s="5">
        <f t="shared" si="14"/>
        <v>3.1038797881512623E-2</v>
      </c>
    </row>
    <row r="152" spans="1:31" x14ac:dyDescent="0.2">
      <c r="AA152" s="5">
        <v>13</v>
      </c>
      <c r="AB152" s="5">
        <v>8.4985835694050991</v>
      </c>
      <c r="AC152" s="5">
        <f t="shared" si="12"/>
        <v>4.5014164305949009</v>
      </c>
      <c r="AD152" s="5">
        <f t="shared" si="13"/>
        <v>20.262749881629738</v>
      </c>
      <c r="AE152" s="5">
        <f t="shared" si="14"/>
        <v>2.3842502360717659</v>
      </c>
    </row>
    <row r="153" spans="1:31" x14ac:dyDescent="0.2">
      <c r="AA153" s="5">
        <v>17</v>
      </c>
      <c r="AB153" s="5">
        <v>8.8526912181303121</v>
      </c>
      <c r="AC153" s="5">
        <f t="shared" si="12"/>
        <v>8.1473087818696879</v>
      </c>
      <c r="AD153" s="5">
        <f t="shared" si="13"/>
        <v>66.378640387130943</v>
      </c>
      <c r="AE153" s="5">
        <f t="shared" si="14"/>
        <v>7.498131218130311</v>
      </c>
    </row>
    <row r="154" spans="1:31" x14ac:dyDescent="0.2">
      <c r="A154" s="5" t="s">
        <v>1386</v>
      </c>
      <c r="B154" s="5" t="s">
        <v>1</v>
      </c>
      <c r="C154" s="5" t="s">
        <v>2</v>
      </c>
      <c r="D154" s="5" t="s">
        <v>19</v>
      </c>
      <c r="E154" s="5" t="s">
        <v>37</v>
      </c>
      <c r="F154" s="5" t="s">
        <v>35</v>
      </c>
      <c r="H154" s="5" t="s">
        <v>1387</v>
      </c>
      <c r="I154" s="5">
        <f>CHITEST(B141:F150,I141:M150)</f>
        <v>3.3101536207411985E-24</v>
      </c>
      <c r="J154" s="5" t="s">
        <v>1383</v>
      </c>
      <c r="AA154" s="5">
        <v>11</v>
      </c>
      <c r="AB154" s="5">
        <v>10.977337110481587</v>
      </c>
      <c r="AC154" s="5">
        <f t="shared" si="12"/>
        <v>2.266288951841311E-2</v>
      </c>
      <c r="AD154" s="5">
        <f t="shared" si="13"/>
        <v>5.1360656132379875E-4</v>
      </c>
      <c r="AE154" s="5">
        <f t="shared" si="14"/>
        <v>4.6787900941238955E-5</v>
      </c>
    </row>
    <row r="155" spans="1:31" x14ac:dyDescent="0.2">
      <c r="A155" s="5" t="s">
        <v>1381</v>
      </c>
      <c r="B155" s="5">
        <v>2</v>
      </c>
      <c r="C155" s="5">
        <v>3</v>
      </c>
      <c r="D155" s="5">
        <v>4</v>
      </c>
      <c r="E155" s="5">
        <v>6</v>
      </c>
      <c r="F155" s="5">
        <v>7</v>
      </c>
      <c r="G155" s="5" t="s">
        <v>16</v>
      </c>
      <c r="H155" s="5" t="s">
        <v>58</v>
      </c>
      <c r="I155" s="5" t="s">
        <v>1379</v>
      </c>
      <c r="J155" s="5" t="s">
        <v>1380</v>
      </c>
      <c r="K155" s="5" t="s">
        <v>48</v>
      </c>
      <c r="AA155" s="5">
        <v>26</v>
      </c>
      <c r="AB155" s="5">
        <v>12.747875354107649</v>
      </c>
      <c r="AC155" s="5">
        <f t="shared" si="12"/>
        <v>13.252124645892351</v>
      </c>
      <c r="AD155" s="5">
        <f t="shared" si="13"/>
        <v>175.61880763026747</v>
      </c>
      <c r="AE155" s="5">
        <f t="shared" si="14"/>
        <v>13.776319798552093</v>
      </c>
    </row>
    <row r="156" spans="1:31" x14ac:dyDescent="0.2">
      <c r="A156" s="5">
        <v>0</v>
      </c>
      <c r="B156" s="5">
        <f>B140/B151</f>
        <v>0</v>
      </c>
      <c r="C156" s="5">
        <f t="shared" ref="C156:F156" si="18">C140/C151</f>
        <v>0</v>
      </c>
      <c r="D156" s="5">
        <f t="shared" si="18"/>
        <v>0</v>
      </c>
      <c r="E156" s="5">
        <f t="shared" si="18"/>
        <v>0</v>
      </c>
      <c r="F156" s="5">
        <f t="shared" si="18"/>
        <v>0.11504424778761062</v>
      </c>
      <c r="G156" s="5">
        <f>SUM(B156:F156)</f>
        <v>0.11504424778761062</v>
      </c>
      <c r="H156" s="5">
        <f>AVERAGE(B156:F156)</f>
        <v>2.3008849557522124E-2</v>
      </c>
      <c r="I156" s="5">
        <f>VAR(B156:F156)</f>
        <v>2.64703578980343E-3</v>
      </c>
      <c r="J156" s="5">
        <f>SQRT(I156/4)</f>
        <v>2.5724675847342712E-2</v>
      </c>
      <c r="K156" s="5">
        <v>3.3766233766233764E-2</v>
      </c>
      <c r="L156" s="5">
        <v>0.01</v>
      </c>
      <c r="AA156" s="5">
        <v>15</v>
      </c>
      <c r="AB156" s="5">
        <v>7.4362606232294617</v>
      </c>
      <c r="AC156" s="5">
        <f t="shared" si="12"/>
        <v>7.5637393767705383</v>
      </c>
      <c r="AD156" s="5">
        <f t="shared" si="13"/>
        <v>57.210153359709174</v>
      </c>
      <c r="AE156" s="5">
        <f t="shared" si="14"/>
        <v>7.6934034803723197</v>
      </c>
    </row>
    <row r="157" spans="1:31" x14ac:dyDescent="0.2">
      <c r="A157" s="5">
        <v>0.1</v>
      </c>
      <c r="B157" s="5">
        <f>B141/B151</f>
        <v>0.29508196721311475</v>
      </c>
      <c r="C157" s="5">
        <f t="shared" ref="C157:F157" si="19">C141/C151</f>
        <v>0.13333333333333333</v>
      </c>
      <c r="D157" s="5">
        <f t="shared" si="19"/>
        <v>0</v>
      </c>
      <c r="E157" s="5">
        <f t="shared" si="19"/>
        <v>0.13600000000000001</v>
      </c>
      <c r="F157" s="5">
        <f t="shared" si="19"/>
        <v>4.4247787610619468E-2</v>
      </c>
      <c r="G157" s="5">
        <f t="shared" ref="G157:G166" si="20">SUM(B157:F157)</f>
        <v>0.60866308815706749</v>
      </c>
      <c r="H157" s="5">
        <f>AVERAGE(B157:F157)</f>
        <v>0.12173261763141349</v>
      </c>
      <c r="I157" s="5">
        <f>VAR(B157:F157)</f>
        <v>1.2802715220898594E-2</v>
      </c>
      <c r="J157" s="5">
        <f>SQRT(I157/4)</f>
        <v>5.6574542023993868E-2</v>
      </c>
      <c r="K157" s="5">
        <v>0.12207792207792208</v>
      </c>
      <c r="L157" s="5">
        <v>0.11</v>
      </c>
      <c r="AA157" s="5">
        <v>7</v>
      </c>
      <c r="AB157" s="5">
        <v>10.269121813031161</v>
      </c>
      <c r="AC157" s="5">
        <f t="shared" si="12"/>
        <v>-3.2691218130311608</v>
      </c>
      <c r="AD157" s="5">
        <f t="shared" si="13"/>
        <v>10.687157428436144</v>
      </c>
      <c r="AE157" s="5">
        <f t="shared" si="14"/>
        <v>1.0407080199277128</v>
      </c>
    </row>
    <row r="158" spans="1:31" x14ac:dyDescent="0.2">
      <c r="A158" s="5">
        <v>0.2</v>
      </c>
      <c r="B158" s="5">
        <f>B142/B151</f>
        <v>0</v>
      </c>
      <c r="C158" s="5">
        <f t="shared" ref="C158:F158" si="21">C142/C151</f>
        <v>0.1111111111111111</v>
      </c>
      <c r="D158" s="5">
        <f t="shared" si="21"/>
        <v>0</v>
      </c>
      <c r="E158" s="5">
        <f t="shared" si="21"/>
        <v>0.104</v>
      </c>
      <c r="F158" s="5">
        <f t="shared" si="21"/>
        <v>5.3097345132743362E-2</v>
      </c>
      <c r="G158" s="5">
        <f t="shared" si="20"/>
        <v>0.26820845624385448</v>
      </c>
      <c r="H158" s="5">
        <f t="shared" ref="H158:H167" si="22">AVERAGE(B158:F158)</f>
        <v>5.3641691248770898E-2</v>
      </c>
      <c r="I158" s="5">
        <f t="shared" ref="I158:I167" si="23">VAR(B158:F158)</f>
        <v>2.8984629680872554E-3</v>
      </c>
      <c r="J158" s="5">
        <f t="shared" ref="J158:J167" si="24">SQRT(I158/4)</f>
        <v>2.6918687598428973E-2</v>
      </c>
      <c r="K158" s="5">
        <v>7.792207792207792E-2</v>
      </c>
      <c r="L158" s="5">
        <v>0.21</v>
      </c>
      <c r="AA158" s="5">
        <v>12</v>
      </c>
      <c r="AB158" s="5">
        <v>15.226628895184136</v>
      </c>
      <c r="AC158" s="5">
        <f t="shared" si="12"/>
        <v>-3.2266288951841364</v>
      </c>
      <c r="AD158" s="5">
        <f t="shared" si="13"/>
        <v>10.411134027237201</v>
      </c>
      <c r="AE158" s="5">
        <f t="shared" si="14"/>
        <v>0.68374517425390369</v>
      </c>
    </row>
    <row r="159" spans="1:31" x14ac:dyDescent="0.2">
      <c r="A159" s="5">
        <v>0.3</v>
      </c>
      <c r="B159" s="5">
        <f>B143/B151</f>
        <v>3.2786885245901641E-2</v>
      </c>
      <c r="C159" s="5">
        <f t="shared" ref="C159:F159" si="25">C143/C151</f>
        <v>0</v>
      </c>
      <c r="D159" s="5">
        <f t="shared" si="25"/>
        <v>0</v>
      </c>
      <c r="E159" s="5">
        <f t="shared" si="25"/>
        <v>0.13600000000000001</v>
      </c>
      <c r="F159" s="5">
        <f t="shared" si="25"/>
        <v>5.3097345132743362E-2</v>
      </c>
      <c r="G159" s="5">
        <f t="shared" si="20"/>
        <v>0.22188423037864502</v>
      </c>
      <c r="H159" s="5">
        <f t="shared" si="22"/>
        <v>4.4376846075729004E-2</v>
      </c>
      <c r="I159" s="5">
        <f t="shared" si="23"/>
        <v>3.1359463915322169E-3</v>
      </c>
      <c r="J159" s="5">
        <f t="shared" si="24"/>
        <v>2.7999760675460322E-2</v>
      </c>
      <c r="K159" s="5">
        <v>7.792207792207792E-2</v>
      </c>
      <c r="L159" s="5">
        <v>0.31</v>
      </c>
      <c r="AA159" s="5">
        <v>7</v>
      </c>
      <c r="AB159" s="5">
        <v>20.18413597733711</v>
      </c>
      <c r="AC159" s="5">
        <f t="shared" si="12"/>
        <v>-13.18413597733711</v>
      </c>
      <c r="AD159" s="5">
        <f t="shared" si="13"/>
        <v>173.82144146891477</v>
      </c>
      <c r="AE159" s="5">
        <f t="shared" si="14"/>
        <v>8.6117851001441288</v>
      </c>
    </row>
    <row r="160" spans="1:31" x14ac:dyDescent="0.2">
      <c r="A160" s="5">
        <v>0.4</v>
      </c>
      <c r="B160" s="5">
        <f>B144/B151</f>
        <v>0.19672131147540983</v>
      </c>
      <c r="C160" s="5">
        <f t="shared" ref="C160:F160" si="26">C144/C151</f>
        <v>0</v>
      </c>
      <c r="D160" s="5">
        <f t="shared" si="26"/>
        <v>0.33333333333333331</v>
      </c>
      <c r="E160" s="5">
        <f t="shared" si="26"/>
        <v>8.7999999999999995E-2</v>
      </c>
      <c r="F160" s="5">
        <f t="shared" si="26"/>
        <v>4.4247787610619468E-2</v>
      </c>
      <c r="G160" s="5">
        <f t="shared" si="20"/>
        <v>0.66230243241936249</v>
      </c>
      <c r="H160" s="5">
        <f t="shared" si="22"/>
        <v>0.13246048648387249</v>
      </c>
      <c r="I160" s="5">
        <f t="shared" si="23"/>
        <v>1.7945837452607489E-2</v>
      </c>
      <c r="J160" s="5">
        <f t="shared" si="24"/>
        <v>6.698103734007016E-2</v>
      </c>
      <c r="K160" s="5">
        <v>8.5714285714285715E-2</v>
      </c>
      <c r="L160" s="5">
        <v>0.41</v>
      </c>
      <c r="AA160" s="5">
        <v>0</v>
      </c>
      <c r="AB160" s="5">
        <v>9.9150141643059495</v>
      </c>
      <c r="AC160" s="5">
        <f t="shared" si="12"/>
        <v>-9.9150141643059495</v>
      </c>
      <c r="AD160" s="5">
        <f t="shared" si="13"/>
        <v>98.307505878387602</v>
      </c>
      <c r="AE160" s="5">
        <f t="shared" si="14"/>
        <v>9.9150141643059495</v>
      </c>
    </row>
    <row r="161" spans="1:31" x14ac:dyDescent="0.2">
      <c r="A161" s="5">
        <v>0.5</v>
      </c>
      <c r="B161" s="5">
        <f>B145/B151</f>
        <v>6.5573770491803282E-2</v>
      </c>
      <c r="C161" s="5">
        <f t="shared" ref="C161:F161" si="27">C145/C151</f>
        <v>0</v>
      </c>
      <c r="D161" s="5">
        <f t="shared" si="27"/>
        <v>0.1111111111111111</v>
      </c>
      <c r="E161" s="5">
        <f t="shared" si="27"/>
        <v>0.20799999999999999</v>
      </c>
      <c r="F161" s="5">
        <f t="shared" si="27"/>
        <v>4.4247787610619468E-2</v>
      </c>
      <c r="G161" s="5">
        <f t="shared" si="20"/>
        <v>0.42893266921353385</v>
      </c>
      <c r="H161" s="5">
        <f t="shared" si="22"/>
        <v>8.5786533842706764E-2</v>
      </c>
      <c r="I161" s="5">
        <f t="shared" si="23"/>
        <v>6.2677045383906192E-3</v>
      </c>
      <c r="J161" s="5">
        <f t="shared" si="24"/>
        <v>3.9584417825675483E-2</v>
      </c>
      <c r="K161" s="5">
        <v>0.1012987012987013</v>
      </c>
      <c r="L161" s="5">
        <v>0.51</v>
      </c>
      <c r="AA161" s="5">
        <v>13</v>
      </c>
      <c r="AB161" s="5">
        <v>4.1614730878186972</v>
      </c>
      <c r="AC161" s="5">
        <f t="shared" si="12"/>
        <v>8.8385269121813028</v>
      </c>
      <c r="AD161" s="5">
        <f t="shared" si="13"/>
        <v>78.119557977353153</v>
      </c>
      <c r="AE161" s="5">
        <f t="shared" si="14"/>
        <v>18.772092556845241</v>
      </c>
    </row>
    <row r="162" spans="1:31" x14ac:dyDescent="0.2">
      <c r="A162" s="5">
        <v>0.6</v>
      </c>
      <c r="B162" s="5">
        <f>B146/B151</f>
        <v>0</v>
      </c>
      <c r="C162" s="5">
        <f t="shared" ref="C162:F162" si="28">C146/C151</f>
        <v>0</v>
      </c>
      <c r="D162" s="5">
        <f t="shared" si="28"/>
        <v>0.1111111111111111</v>
      </c>
      <c r="E162" s="5">
        <f t="shared" si="28"/>
        <v>0.12</v>
      </c>
      <c r="F162" s="5">
        <f t="shared" si="28"/>
        <v>4.4247787610619468E-2</v>
      </c>
      <c r="G162" s="5">
        <f t="shared" si="20"/>
        <v>0.27535889872173058</v>
      </c>
      <c r="H162" s="5">
        <f t="shared" si="22"/>
        <v>5.5071779744346114E-2</v>
      </c>
      <c r="I162" s="5">
        <f t="shared" si="23"/>
        <v>3.3847602749328284E-3</v>
      </c>
      <c r="J162" s="5">
        <f t="shared" si="24"/>
        <v>2.9089346309829775E-2</v>
      </c>
      <c r="K162" s="5">
        <v>6.2337662337662338E-2</v>
      </c>
      <c r="L162" s="5">
        <v>0.61</v>
      </c>
      <c r="AA162" s="5">
        <v>5</v>
      </c>
      <c r="AB162" s="5">
        <v>14.725212464589235</v>
      </c>
      <c r="AC162" s="5">
        <f t="shared" si="12"/>
        <v>-9.7252124645892355</v>
      </c>
      <c r="AD162" s="5">
        <f t="shared" si="13"/>
        <v>94.579757481401828</v>
      </c>
      <c r="AE162" s="5">
        <f t="shared" si="14"/>
        <v>6.4229808370401775</v>
      </c>
    </row>
    <row r="163" spans="1:31" x14ac:dyDescent="0.2">
      <c r="A163" s="5">
        <v>0.7</v>
      </c>
      <c r="B163" s="5">
        <f>B147/B151</f>
        <v>3.2786885245901641E-2</v>
      </c>
      <c r="C163" s="5">
        <f t="shared" ref="C163:F163" si="29">C147/C151</f>
        <v>0.2</v>
      </c>
      <c r="D163" s="5">
        <f t="shared" si="29"/>
        <v>0.22222222222222221</v>
      </c>
      <c r="E163" s="5">
        <f t="shared" si="29"/>
        <v>5.6000000000000001E-2</v>
      </c>
      <c r="F163" s="5">
        <f t="shared" si="29"/>
        <v>7.9646017699115043E-2</v>
      </c>
      <c r="G163" s="5">
        <f t="shared" si="20"/>
        <v>0.59065512516723895</v>
      </c>
      <c r="H163" s="5">
        <f t="shared" si="22"/>
        <v>0.11813102503344779</v>
      </c>
      <c r="I163" s="5">
        <f t="shared" si="23"/>
        <v>7.5406221628932617E-3</v>
      </c>
      <c r="J163" s="5">
        <f t="shared" si="24"/>
        <v>4.341837791446515E-2</v>
      </c>
      <c r="K163" s="5">
        <v>8.5714285714285715E-2</v>
      </c>
      <c r="L163" s="5">
        <v>0.71</v>
      </c>
      <c r="AA163" s="5">
        <v>6</v>
      </c>
      <c r="AB163" s="5">
        <v>7.6827195467422094</v>
      </c>
      <c r="AC163" s="5">
        <f t="shared" si="12"/>
        <v>-1.6827195467422094</v>
      </c>
      <c r="AD163" s="5">
        <f t="shared" si="13"/>
        <v>2.8315450729883067</v>
      </c>
      <c r="AE163" s="5">
        <f t="shared" si="14"/>
        <v>0.36856025470681131</v>
      </c>
    </row>
    <row r="164" spans="1:31" x14ac:dyDescent="0.2">
      <c r="A164" s="5">
        <v>0.8</v>
      </c>
      <c r="B164" s="5">
        <f>B148/B151</f>
        <v>0.11475409836065574</v>
      </c>
      <c r="C164" s="5">
        <f t="shared" ref="C164:F164" si="30">C148/C151</f>
        <v>4.4444444444444446E-2</v>
      </c>
      <c r="D164" s="5">
        <f t="shared" si="30"/>
        <v>0.22222222222222221</v>
      </c>
      <c r="E164" s="5">
        <f t="shared" si="30"/>
        <v>9.6000000000000002E-2</v>
      </c>
      <c r="F164" s="5">
        <f t="shared" si="30"/>
        <v>0.17699115044247787</v>
      </c>
      <c r="G164" s="5">
        <f t="shared" si="20"/>
        <v>0.65441191546980026</v>
      </c>
      <c r="H164" s="5">
        <f t="shared" si="22"/>
        <v>0.13088238309396005</v>
      </c>
      <c r="I164" s="5">
        <f t="shared" si="23"/>
        <v>4.8543510237765777E-3</v>
      </c>
      <c r="J164" s="5">
        <f t="shared" si="24"/>
        <v>3.4836586456542272E-2</v>
      </c>
      <c r="K164" s="5">
        <v>0.11688311688311688</v>
      </c>
      <c r="L164" s="5">
        <v>0.81</v>
      </c>
      <c r="AA164" s="5">
        <v>6</v>
      </c>
      <c r="AB164" s="5">
        <v>8.0028328611898019</v>
      </c>
      <c r="AC164" s="5">
        <f t="shared" si="12"/>
        <v>-2.0028328611898019</v>
      </c>
      <c r="AD164" s="5">
        <f t="shared" si="13"/>
        <v>4.0113394698617277</v>
      </c>
      <c r="AE164" s="5">
        <f t="shared" si="14"/>
        <v>0.50123994083581946</v>
      </c>
    </row>
    <row r="165" spans="1:31" x14ac:dyDescent="0.2">
      <c r="A165" s="5">
        <v>0.9</v>
      </c>
      <c r="B165" s="5">
        <f>B149/B151</f>
        <v>0.26229508196721313</v>
      </c>
      <c r="C165" s="5">
        <f t="shared" ref="C165:F165" si="31">C149/C151</f>
        <v>0.15555555555555556</v>
      </c>
      <c r="D165" s="5">
        <f t="shared" si="31"/>
        <v>0</v>
      </c>
      <c r="E165" s="5">
        <f t="shared" si="31"/>
        <v>5.6000000000000001E-2</v>
      </c>
      <c r="F165" s="5">
        <f t="shared" si="31"/>
        <v>0.23893805309734514</v>
      </c>
      <c r="G165" s="5">
        <f t="shared" si="20"/>
        <v>0.71278869062011385</v>
      </c>
      <c r="H165" s="5">
        <f t="shared" si="22"/>
        <v>0.14255773812402278</v>
      </c>
      <c r="I165" s="5">
        <f t="shared" si="23"/>
        <v>1.2902522652786755E-2</v>
      </c>
      <c r="J165" s="5">
        <f t="shared" si="24"/>
        <v>5.6794635866397533E-2</v>
      </c>
      <c r="K165" s="5">
        <v>0.15844155844155844</v>
      </c>
      <c r="L165" s="5">
        <v>0.91</v>
      </c>
      <c r="AA165" s="5">
        <v>5</v>
      </c>
      <c r="AB165" s="5">
        <v>9.9235127478753533</v>
      </c>
      <c r="AC165" s="5">
        <f t="shared" si="12"/>
        <v>-4.9235127478753533</v>
      </c>
      <c r="AD165" s="5">
        <f t="shared" si="13"/>
        <v>24.240977778491111</v>
      </c>
      <c r="AE165" s="5">
        <f t="shared" si="14"/>
        <v>2.4427819457057844</v>
      </c>
    </row>
    <row r="166" spans="1:31" x14ac:dyDescent="0.2">
      <c r="A166" s="5">
        <v>1</v>
      </c>
      <c r="B166" s="5">
        <f>B150/B151</f>
        <v>0</v>
      </c>
      <c r="C166" s="5">
        <f t="shared" ref="C166:F166" si="32">C150/C151</f>
        <v>0.35555555555555557</v>
      </c>
      <c r="D166" s="5">
        <f t="shared" si="32"/>
        <v>0</v>
      </c>
      <c r="E166" s="5">
        <f t="shared" si="32"/>
        <v>0</v>
      </c>
      <c r="F166" s="5">
        <f t="shared" si="32"/>
        <v>0.10619469026548672</v>
      </c>
      <c r="G166" s="5">
        <f t="shared" si="20"/>
        <v>0.46175024582104229</v>
      </c>
      <c r="H166" s="5">
        <f t="shared" si="22"/>
        <v>9.2350049164208456E-2</v>
      </c>
      <c r="I166" s="5">
        <f t="shared" si="23"/>
        <v>2.376360185596095E-2</v>
      </c>
      <c r="J166" s="5">
        <f t="shared" si="24"/>
        <v>7.7077237002828772E-2</v>
      </c>
      <c r="K166" s="5">
        <v>7.792207792207792E-2</v>
      </c>
      <c r="L166" s="5">
        <v>1.01</v>
      </c>
      <c r="AA166" s="5">
        <v>5</v>
      </c>
      <c r="AB166" s="5">
        <v>11.524079320113314</v>
      </c>
      <c r="AC166" s="5">
        <f t="shared" si="12"/>
        <v>-6.524079320113314</v>
      </c>
      <c r="AD166" s="5">
        <f t="shared" si="13"/>
        <v>42.563610975130203</v>
      </c>
      <c r="AE166" s="5">
        <f t="shared" si="14"/>
        <v>3.6934500182450742</v>
      </c>
    </row>
    <row r="167" spans="1:31" x14ac:dyDescent="0.2">
      <c r="A167" s="5" t="s">
        <v>16</v>
      </c>
      <c r="B167" s="5">
        <f>SUM(B156:B166)</f>
        <v>1</v>
      </c>
      <c r="C167" s="5">
        <f t="shared" ref="C167" si="33">SUM(C156:C166)</f>
        <v>1</v>
      </c>
      <c r="D167" s="5">
        <f t="shared" ref="D167" si="34">SUM(D156:D166)</f>
        <v>1</v>
      </c>
      <c r="E167" s="5">
        <f t="shared" ref="E167" si="35">SUM(E156:E166)</f>
        <v>1</v>
      </c>
      <c r="F167" s="5">
        <f t="shared" ref="F167" si="36">SUM(F156:F166)</f>
        <v>1</v>
      </c>
      <c r="G167" s="5">
        <f t="shared" ref="G167" si="37">SUM(G156:G166)</f>
        <v>4.9999999999999991</v>
      </c>
      <c r="H167" s="5">
        <f t="shared" si="22"/>
        <v>1</v>
      </c>
      <c r="I167" s="5">
        <f t="shared" si="23"/>
        <v>0</v>
      </c>
      <c r="J167" s="5">
        <f t="shared" si="24"/>
        <v>0</v>
      </c>
      <c r="AA167" s="5">
        <v>5</v>
      </c>
      <c r="AB167" s="5">
        <v>6.7223796033994336</v>
      </c>
      <c r="AC167" s="5">
        <f t="shared" si="12"/>
        <v>-1.7223796033994336</v>
      </c>
      <c r="AD167" s="5">
        <f t="shared" si="13"/>
        <v>2.9665914982063901</v>
      </c>
      <c r="AE167" s="5">
        <f t="shared" si="14"/>
        <v>0.44130080019673651</v>
      </c>
    </row>
    <row r="168" spans="1:31" x14ac:dyDescent="0.2">
      <c r="AA168" s="5">
        <v>9</v>
      </c>
      <c r="AB168" s="5">
        <v>9.2832861189801701</v>
      </c>
      <c r="AC168" s="5">
        <f t="shared" si="12"/>
        <v>-0.28328611898017009</v>
      </c>
      <c r="AD168" s="5">
        <f t="shared" si="13"/>
        <v>8.0251025206847085E-2</v>
      </c>
      <c r="AE168" s="5">
        <f t="shared" si="14"/>
        <v>8.6446786383939638E-3</v>
      </c>
    </row>
    <row r="169" spans="1:31" x14ac:dyDescent="0.2">
      <c r="AA169" s="5">
        <v>20</v>
      </c>
      <c r="AB169" s="5">
        <v>13.76487252124646</v>
      </c>
      <c r="AC169" s="5">
        <f t="shared" si="12"/>
        <v>6.2351274787535402</v>
      </c>
      <c r="AD169" s="5">
        <f t="shared" si="13"/>
        <v>38.876814676307482</v>
      </c>
      <c r="AE169" s="5">
        <f t="shared" si="14"/>
        <v>2.824349779941663</v>
      </c>
    </row>
    <row r="170" spans="1:31" x14ac:dyDescent="0.2">
      <c r="AA170" s="5">
        <v>27</v>
      </c>
      <c r="AB170" s="5">
        <v>18.246458923512748</v>
      </c>
      <c r="AC170" s="5">
        <f t="shared" si="12"/>
        <v>8.7535410764872523</v>
      </c>
      <c r="AD170" s="5">
        <f t="shared" si="13"/>
        <v>76.624481377749603</v>
      </c>
      <c r="AE170" s="5">
        <f t="shared" si="14"/>
        <v>4.1994165387898788</v>
      </c>
    </row>
    <row r="171" spans="1:31" x14ac:dyDescent="0.2">
      <c r="AA171" s="5">
        <v>12</v>
      </c>
      <c r="AB171" s="5">
        <v>8.9631728045325776</v>
      </c>
      <c r="AC171" s="5">
        <f t="shared" si="12"/>
        <v>3.0368271954674224</v>
      </c>
      <c r="AD171" s="5">
        <f t="shared" si="13"/>
        <v>9.2223194151305297</v>
      </c>
      <c r="AE171" s="5">
        <f t="shared" si="14"/>
        <v>1.0289123746969271</v>
      </c>
    </row>
  </sheetData>
  <pageMargins left="0.7" right="0.7" top="0.75" bottom="0.75" header="0.3" footer="0.3"/>
  <pageSetup paperSize="9" orientation="portrait" horizontalDpi="4294967292" verticalDpi="429496729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86"/>
  <sheetViews>
    <sheetView topLeftCell="A2312" workbookViewId="0">
      <selection activeCell="K11" sqref="K11"/>
    </sheetView>
  </sheetViews>
  <sheetFormatPr baseColWidth="10" defaultRowHeight="16" x14ac:dyDescent="0.2"/>
  <cols>
    <col min="1" max="2" width="10.83203125" style="39"/>
    <col min="3" max="3" width="11.5" style="46" bestFit="1" customWidth="1"/>
    <col min="4" max="4" width="11.5" style="51" bestFit="1" customWidth="1"/>
    <col min="5" max="7" width="10.83203125" style="51"/>
    <col min="8" max="16384" width="10.83203125" style="39"/>
  </cols>
  <sheetData>
    <row r="1" spans="1:14" x14ac:dyDescent="0.2">
      <c r="A1" s="25" t="s">
        <v>14</v>
      </c>
      <c r="B1" s="56" t="s">
        <v>60</v>
      </c>
      <c r="C1" s="53" t="s">
        <v>61</v>
      </c>
      <c r="D1" s="57" t="s">
        <v>62</v>
      </c>
      <c r="E1" s="57" t="s">
        <v>63</v>
      </c>
      <c r="F1" s="57" t="s">
        <v>64</v>
      </c>
      <c r="G1" s="57" t="s">
        <v>65</v>
      </c>
      <c r="H1" s="56" t="s">
        <v>33</v>
      </c>
      <c r="I1" s="56" t="s">
        <v>66</v>
      </c>
      <c r="J1" s="56" t="s">
        <v>67</v>
      </c>
      <c r="N1" s="52" t="s">
        <v>94</v>
      </c>
    </row>
    <row r="2" spans="1:14" x14ac:dyDescent="0.2">
      <c r="A2" s="39" t="s">
        <v>86</v>
      </c>
      <c r="B2" s="17" t="s">
        <v>68</v>
      </c>
      <c r="C2" s="43">
        <v>0.44712962962962965</v>
      </c>
      <c r="D2" s="43">
        <v>42846.447164351855</v>
      </c>
      <c r="E2" s="75">
        <v>3</v>
      </c>
      <c r="F2" s="75">
        <v>2</v>
      </c>
      <c r="G2" s="65" t="s">
        <v>90</v>
      </c>
      <c r="H2" s="16">
        <v>0</v>
      </c>
      <c r="I2" s="16">
        <v>19</v>
      </c>
      <c r="J2" s="15"/>
      <c r="N2" s="52" t="s">
        <v>95</v>
      </c>
    </row>
    <row r="3" spans="1:14" x14ac:dyDescent="0.2">
      <c r="A3" s="39" t="s">
        <v>86</v>
      </c>
      <c r="B3" s="17" t="s">
        <v>68</v>
      </c>
      <c r="C3" s="43">
        <v>0.48582175925925924</v>
      </c>
      <c r="D3" s="43">
        <v>42846.485891203702</v>
      </c>
      <c r="E3" s="75">
        <v>6</v>
      </c>
      <c r="F3" s="75">
        <v>3</v>
      </c>
      <c r="G3" s="65" t="s">
        <v>90</v>
      </c>
      <c r="H3" s="16">
        <v>0.3</v>
      </c>
      <c r="I3" s="16">
        <v>19</v>
      </c>
      <c r="J3" s="15"/>
      <c r="N3" s="52" t="s">
        <v>96</v>
      </c>
    </row>
    <row r="4" spans="1:14" x14ac:dyDescent="0.2">
      <c r="A4" s="39" t="s">
        <v>86</v>
      </c>
      <c r="B4" s="17" t="s">
        <v>68</v>
      </c>
      <c r="C4" s="43">
        <v>0.48677083333333332</v>
      </c>
      <c r="D4" s="43">
        <v>0.48681712962962959</v>
      </c>
      <c r="E4" s="75">
        <v>4</v>
      </c>
      <c r="F4" s="75">
        <v>1</v>
      </c>
      <c r="G4" s="65" t="s">
        <v>90</v>
      </c>
      <c r="H4" s="16">
        <v>1</v>
      </c>
      <c r="I4" s="16">
        <v>20</v>
      </c>
      <c r="J4" s="15"/>
      <c r="N4" s="52" t="s">
        <v>97</v>
      </c>
    </row>
    <row r="5" spans="1:14" x14ac:dyDescent="0.2">
      <c r="A5" s="39" t="s">
        <v>86</v>
      </c>
      <c r="B5" s="17" t="s">
        <v>68</v>
      </c>
      <c r="C5" s="43">
        <v>0.4965162037037037</v>
      </c>
      <c r="D5" s="43">
        <v>0.49658564814814815</v>
      </c>
      <c r="E5" s="75">
        <v>6</v>
      </c>
      <c r="F5" s="75">
        <v>2</v>
      </c>
      <c r="G5" s="65" t="s">
        <v>90</v>
      </c>
      <c r="H5" s="16">
        <v>1</v>
      </c>
      <c r="I5" s="16">
        <v>21</v>
      </c>
      <c r="J5" s="17" t="s">
        <v>83</v>
      </c>
      <c r="N5" s="52" t="s">
        <v>98</v>
      </c>
    </row>
    <row r="6" spans="1:14" x14ac:dyDescent="0.2">
      <c r="A6" s="39" t="s">
        <v>86</v>
      </c>
      <c r="B6" s="17" t="s">
        <v>68</v>
      </c>
      <c r="C6" s="43">
        <v>0.49743055555555554</v>
      </c>
      <c r="D6" s="43">
        <v>42849.49759259259</v>
      </c>
      <c r="E6" s="75">
        <v>14</v>
      </c>
      <c r="F6" s="75">
        <v>5</v>
      </c>
      <c r="G6" s="65" t="s">
        <v>90</v>
      </c>
      <c r="H6" s="16">
        <v>0.4</v>
      </c>
      <c r="I6" s="16">
        <v>20</v>
      </c>
      <c r="J6" s="17"/>
      <c r="N6" s="52" t="s">
        <v>99</v>
      </c>
    </row>
    <row r="7" spans="1:14" x14ac:dyDescent="0.2">
      <c r="A7" s="39" t="s">
        <v>86</v>
      </c>
      <c r="B7" s="17" t="s">
        <v>69</v>
      </c>
      <c r="C7" s="43">
        <v>0.50135416666666666</v>
      </c>
      <c r="D7" s="43">
        <v>0.50142361111111111</v>
      </c>
      <c r="E7" s="75">
        <v>6</v>
      </c>
      <c r="F7" s="75">
        <v>2</v>
      </c>
      <c r="G7" s="65" t="s">
        <v>90</v>
      </c>
      <c r="H7" s="16">
        <v>0.9</v>
      </c>
      <c r="I7" s="16">
        <v>19</v>
      </c>
      <c r="J7" s="17" t="s">
        <v>79</v>
      </c>
      <c r="N7" s="52" t="s">
        <v>100</v>
      </c>
    </row>
    <row r="8" spans="1:14" x14ac:dyDescent="0.2">
      <c r="A8" s="39" t="s">
        <v>86</v>
      </c>
      <c r="B8" s="17" t="s">
        <v>69</v>
      </c>
      <c r="C8" s="43">
        <v>0.50192129629629634</v>
      </c>
      <c r="D8" s="43">
        <v>0.50201388888888887</v>
      </c>
      <c r="E8" s="75">
        <v>3</v>
      </c>
      <c r="F8" s="75">
        <v>8</v>
      </c>
      <c r="G8" s="65" t="s">
        <v>90</v>
      </c>
      <c r="H8" s="16">
        <v>0.9</v>
      </c>
      <c r="I8" s="16">
        <v>19</v>
      </c>
      <c r="J8" s="15"/>
      <c r="N8" s="52" t="s">
        <v>101</v>
      </c>
    </row>
    <row r="9" spans="1:14" x14ac:dyDescent="0.2">
      <c r="A9" s="39" t="s">
        <v>86</v>
      </c>
      <c r="B9" s="17" t="s">
        <v>69</v>
      </c>
      <c r="C9" s="43">
        <v>0.52324074074074078</v>
      </c>
      <c r="D9" s="43">
        <v>42849.523321759261</v>
      </c>
      <c r="E9" s="75">
        <v>7</v>
      </c>
      <c r="F9" s="75">
        <v>3</v>
      </c>
      <c r="G9" s="65" t="s">
        <v>90</v>
      </c>
      <c r="H9" s="16">
        <v>0.4</v>
      </c>
      <c r="I9" s="16">
        <v>21</v>
      </c>
      <c r="J9" s="17"/>
      <c r="N9" s="52" t="s">
        <v>21</v>
      </c>
    </row>
    <row r="10" spans="1:14" x14ac:dyDescent="0.2">
      <c r="A10" s="39" t="s">
        <v>86</v>
      </c>
      <c r="B10" s="17" t="s">
        <v>69</v>
      </c>
      <c r="C10" s="43">
        <v>0.57534722222222223</v>
      </c>
      <c r="D10" s="43">
        <v>42849.075428240743</v>
      </c>
      <c r="E10" s="75">
        <v>7</v>
      </c>
      <c r="F10" s="75">
        <v>4</v>
      </c>
      <c r="G10" s="65" t="s">
        <v>90</v>
      </c>
      <c r="H10" s="16">
        <v>0.4</v>
      </c>
      <c r="I10" s="16">
        <v>23</v>
      </c>
      <c r="J10" s="17"/>
      <c r="L10" s="40"/>
      <c r="N10" s="52" t="s">
        <v>102</v>
      </c>
    </row>
    <row r="11" spans="1:14" x14ac:dyDescent="0.2">
      <c r="A11" s="39" t="s">
        <v>86</v>
      </c>
      <c r="B11" s="17" t="s">
        <v>69</v>
      </c>
      <c r="C11" s="43">
        <v>0.59383101851851849</v>
      </c>
      <c r="D11" s="43">
        <v>42846.093877314815</v>
      </c>
      <c r="E11" s="75">
        <v>4</v>
      </c>
      <c r="F11" s="75">
        <v>2</v>
      </c>
      <c r="G11" s="65" t="s">
        <v>90</v>
      </c>
      <c r="H11" s="16">
        <v>0.1</v>
      </c>
      <c r="I11" s="16">
        <v>26</v>
      </c>
      <c r="J11" s="15"/>
      <c r="L11" s="40"/>
      <c r="N11" s="52" t="s">
        <v>0</v>
      </c>
    </row>
    <row r="12" spans="1:14" x14ac:dyDescent="0.2">
      <c r="A12" s="39" t="s">
        <v>86</v>
      </c>
      <c r="B12" s="17" t="s">
        <v>69</v>
      </c>
      <c r="C12" s="43">
        <v>0.59574074074074068</v>
      </c>
      <c r="D12" s="43">
        <v>9.5833333333333326E-2</v>
      </c>
      <c r="E12" s="75">
        <v>8</v>
      </c>
      <c r="F12" s="75">
        <v>1</v>
      </c>
      <c r="G12" s="65" t="s">
        <v>90</v>
      </c>
      <c r="H12" s="16">
        <v>1</v>
      </c>
      <c r="I12" s="16">
        <v>15</v>
      </c>
      <c r="J12" s="17" t="s">
        <v>83</v>
      </c>
      <c r="L12" s="40"/>
    </row>
    <row r="13" spans="1:14" x14ac:dyDescent="0.2">
      <c r="A13" s="39" t="s">
        <v>86</v>
      </c>
      <c r="B13" s="17" t="s">
        <v>68</v>
      </c>
      <c r="C13" s="43">
        <v>6.6006944444444438E-2</v>
      </c>
      <c r="D13" s="43">
        <v>6.6203703703703709E-2</v>
      </c>
      <c r="E13" s="75">
        <v>17</v>
      </c>
      <c r="F13" s="65" t="s">
        <v>1375</v>
      </c>
      <c r="G13" s="65" t="s">
        <v>48</v>
      </c>
      <c r="H13" s="16">
        <v>0.9</v>
      </c>
      <c r="I13" s="16">
        <v>10</v>
      </c>
      <c r="J13" s="17" t="s">
        <v>77</v>
      </c>
    </row>
    <row r="14" spans="1:14" x14ac:dyDescent="0.2">
      <c r="A14" s="39" t="s">
        <v>86</v>
      </c>
      <c r="B14" s="17" t="s">
        <v>68</v>
      </c>
      <c r="C14" s="43">
        <v>0.14390046296296297</v>
      </c>
      <c r="D14" s="43">
        <v>0.14428240740740741</v>
      </c>
      <c r="E14" s="75">
        <v>33</v>
      </c>
      <c r="F14" s="65" t="s">
        <v>1375</v>
      </c>
      <c r="G14" s="65" t="s">
        <v>48</v>
      </c>
      <c r="H14" s="16">
        <v>0.8</v>
      </c>
      <c r="I14" s="16">
        <v>11</v>
      </c>
      <c r="J14" s="17" t="s">
        <v>75</v>
      </c>
    </row>
    <row r="15" spans="1:14" x14ac:dyDescent="0.2">
      <c r="A15" s="39" t="s">
        <v>86</v>
      </c>
      <c r="B15" s="17" t="s">
        <v>69</v>
      </c>
      <c r="C15" s="43">
        <v>0.79628472222222224</v>
      </c>
      <c r="D15" s="43">
        <v>0.2963425925925926</v>
      </c>
      <c r="E15" s="75">
        <v>5</v>
      </c>
      <c r="F15" s="65" t="s">
        <v>1375</v>
      </c>
      <c r="G15" s="65" t="s">
        <v>48</v>
      </c>
      <c r="H15" s="16">
        <v>0.8</v>
      </c>
      <c r="I15" s="16">
        <v>11</v>
      </c>
      <c r="J15" s="15"/>
      <c r="L15" s="40"/>
    </row>
    <row r="16" spans="1:14" x14ac:dyDescent="0.2">
      <c r="A16" s="39" t="s">
        <v>86</v>
      </c>
      <c r="B16" s="17" t="s">
        <v>69</v>
      </c>
      <c r="C16" s="43">
        <v>0.79965277777777777</v>
      </c>
      <c r="D16" s="43">
        <v>0.29972222222222222</v>
      </c>
      <c r="E16" s="75">
        <v>6</v>
      </c>
      <c r="F16" s="65" t="s">
        <v>1375</v>
      </c>
      <c r="G16" s="65" t="s">
        <v>48</v>
      </c>
      <c r="H16" s="16">
        <v>0.8</v>
      </c>
      <c r="I16" s="16">
        <v>5</v>
      </c>
      <c r="J16" s="15"/>
      <c r="L16" s="40"/>
    </row>
    <row r="17" spans="1:12" x14ac:dyDescent="0.2">
      <c r="A17" s="39" t="s">
        <v>86</v>
      </c>
      <c r="B17" s="17" t="s">
        <v>69</v>
      </c>
      <c r="C17" s="43">
        <v>0.81420138888888882</v>
      </c>
      <c r="D17" s="43">
        <v>0.31427083333333333</v>
      </c>
      <c r="E17" s="75">
        <v>6</v>
      </c>
      <c r="F17" s="65" t="s">
        <v>1375</v>
      </c>
      <c r="G17" s="65" t="s">
        <v>48</v>
      </c>
      <c r="H17" s="16">
        <v>0.8</v>
      </c>
      <c r="I17" s="16">
        <v>11</v>
      </c>
      <c r="J17" s="15"/>
      <c r="L17" s="40"/>
    </row>
    <row r="18" spans="1:12" x14ac:dyDescent="0.2">
      <c r="A18" s="39" t="s">
        <v>86</v>
      </c>
      <c r="B18" s="17" t="s">
        <v>69</v>
      </c>
      <c r="C18" s="43">
        <v>0.81490740740740741</v>
      </c>
      <c r="D18" s="43">
        <v>0.31497685185185187</v>
      </c>
      <c r="E18" s="75">
        <v>6</v>
      </c>
      <c r="F18" s="65" t="s">
        <v>1375</v>
      </c>
      <c r="G18" s="65" t="s">
        <v>48</v>
      </c>
      <c r="H18" s="16">
        <v>0.8</v>
      </c>
      <c r="I18" s="16">
        <v>12</v>
      </c>
      <c r="J18" s="17" t="s">
        <v>76</v>
      </c>
      <c r="L18" s="40"/>
    </row>
    <row r="19" spans="1:12" x14ac:dyDescent="0.2">
      <c r="A19" s="39" t="s">
        <v>86</v>
      </c>
      <c r="B19" s="17" t="s">
        <v>69</v>
      </c>
      <c r="C19" s="43">
        <v>0.84997685185185179</v>
      </c>
      <c r="D19" s="43">
        <v>0.3500462962962963</v>
      </c>
      <c r="E19" s="75">
        <v>6</v>
      </c>
      <c r="F19" s="65" t="s">
        <v>1375</v>
      </c>
      <c r="G19" s="65" t="s">
        <v>48</v>
      </c>
      <c r="H19" s="16">
        <v>0.8</v>
      </c>
      <c r="I19" s="16">
        <v>2</v>
      </c>
      <c r="J19" s="15"/>
      <c r="L19" s="40"/>
    </row>
    <row r="20" spans="1:12" x14ac:dyDescent="0.2">
      <c r="A20" s="39" t="s">
        <v>86</v>
      </c>
      <c r="B20" s="17" t="s">
        <v>69</v>
      </c>
      <c r="C20" s="43">
        <v>0.91225694444444438</v>
      </c>
      <c r="D20" s="43">
        <v>0.4123263888888889</v>
      </c>
      <c r="E20" s="75">
        <v>6</v>
      </c>
      <c r="F20" s="65" t="s">
        <v>1375</v>
      </c>
      <c r="G20" s="65" t="s">
        <v>48</v>
      </c>
      <c r="H20" s="16">
        <v>0.8</v>
      </c>
      <c r="I20" s="16">
        <v>1</v>
      </c>
      <c r="J20" s="15"/>
      <c r="L20" s="40"/>
    </row>
    <row r="21" spans="1:12" x14ac:dyDescent="0.2">
      <c r="A21" s="39" t="s">
        <v>86</v>
      </c>
      <c r="B21" s="17" t="s">
        <v>69</v>
      </c>
      <c r="C21" s="43">
        <v>0.99353009259259251</v>
      </c>
      <c r="D21" s="43">
        <v>0.49359953703703702</v>
      </c>
      <c r="E21" s="75">
        <v>6</v>
      </c>
      <c r="F21" s="65" t="s">
        <v>1375</v>
      </c>
      <c r="G21" s="65" t="s">
        <v>48</v>
      </c>
      <c r="H21" s="16">
        <v>0.8</v>
      </c>
      <c r="I21" s="16">
        <v>1</v>
      </c>
      <c r="J21" s="15"/>
      <c r="L21" s="40"/>
    </row>
    <row r="22" spans="1:12" x14ac:dyDescent="0.2">
      <c r="A22" s="39" t="s">
        <v>86</v>
      </c>
      <c r="B22" s="17" t="s">
        <v>69</v>
      </c>
      <c r="C22" s="43">
        <v>0.99467592592592591</v>
      </c>
      <c r="D22" s="43">
        <v>0.49511574074074072</v>
      </c>
      <c r="E22" s="75">
        <v>38</v>
      </c>
      <c r="F22" s="65" t="s">
        <v>1375</v>
      </c>
      <c r="G22" s="65" t="s">
        <v>48</v>
      </c>
      <c r="H22" s="16">
        <v>0.8</v>
      </c>
      <c r="I22" s="16">
        <v>1</v>
      </c>
      <c r="J22" s="17" t="s">
        <v>74</v>
      </c>
      <c r="L22" s="40"/>
    </row>
    <row r="23" spans="1:12" x14ac:dyDescent="0.2">
      <c r="A23" s="39" t="s">
        <v>86</v>
      </c>
      <c r="B23" s="17" t="s">
        <v>68</v>
      </c>
      <c r="C23" s="43">
        <v>0.4256712962962963</v>
      </c>
      <c r="D23" s="43">
        <v>0.42503472222222222</v>
      </c>
      <c r="E23" s="75">
        <v>5</v>
      </c>
      <c r="F23" s="75">
        <v>1</v>
      </c>
      <c r="G23" s="65" t="s">
        <v>46</v>
      </c>
      <c r="H23" s="16">
        <v>0.8</v>
      </c>
      <c r="I23" s="16">
        <v>13</v>
      </c>
      <c r="J23" s="15"/>
    </row>
    <row r="24" spans="1:12" x14ac:dyDescent="0.2">
      <c r="A24" s="39" t="s">
        <v>86</v>
      </c>
      <c r="B24" s="17" t="s">
        <v>68</v>
      </c>
      <c r="C24" s="43">
        <v>0.4337152777777778</v>
      </c>
      <c r="D24" s="43">
        <v>0.43403935185185188</v>
      </c>
      <c r="E24" s="75">
        <v>28</v>
      </c>
      <c r="F24" s="75">
        <v>3</v>
      </c>
      <c r="G24" s="65" t="s">
        <v>46</v>
      </c>
      <c r="H24" s="16">
        <v>1</v>
      </c>
      <c r="I24" s="16">
        <v>14</v>
      </c>
      <c r="J24" s="17" t="s">
        <v>80</v>
      </c>
    </row>
    <row r="25" spans="1:12" x14ac:dyDescent="0.2">
      <c r="A25" s="39" t="s">
        <v>86</v>
      </c>
      <c r="B25" s="17" t="s">
        <v>68</v>
      </c>
      <c r="C25" s="43">
        <v>0.4337152777777778</v>
      </c>
      <c r="D25" s="43">
        <v>0.43379629629629629</v>
      </c>
      <c r="E25" s="75">
        <v>7</v>
      </c>
      <c r="F25" s="75">
        <v>1</v>
      </c>
      <c r="G25" s="65" t="s">
        <v>46</v>
      </c>
      <c r="H25" s="16">
        <v>1</v>
      </c>
      <c r="I25" s="16">
        <v>14</v>
      </c>
      <c r="J25" s="17" t="s">
        <v>81</v>
      </c>
    </row>
    <row r="26" spans="1:12" x14ac:dyDescent="0.2">
      <c r="A26" s="39" t="s">
        <v>86</v>
      </c>
      <c r="B26" s="17" t="s">
        <v>68</v>
      </c>
      <c r="C26" s="43">
        <v>0.44418981481481484</v>
      </c>
      <c r="D26" s="43">
        <v>42849.444224537037</v>
      </c>
      <c r="E26" s="75">
        <v>3</v>
      </c>
      <c r="F26" s="75">
        <v>2</v>
      </c>
      <c r="G26" s="65" t="s">
        <v>44</v>
      </c>
      <c r="H26" s="16">
        <v>0.4</v>
      </c>
      <c r="I26" s="16">
        <v>18</v>
      </c>
      <c r="J26" s="17"/>
    </row>
    <row r="27" spans="1:12" x14ac:dyDescent="0.2">
      <c r="A27" s="39" t="s">
        <v>86</v>
      </c>
      <c r="B27" s="17" t="s">
        <v>68</v>
      </c>
      <c r="C27" s="43">
        <v>0.48740740740740746</v>
      </c>
      <c r="D27" s="43">
        <v>42849.48746527778</v>
      </c>
      <c r="E27" s="75">
        <v>5</v>
      </c>
      <c r="F27" s="75">
        <v>3</v>
      </c>
      <c r="G27" s="65" t="s">
        <v>44</v>
      </c>
      <c r="H27" s="16">
        <v>0.4</v>
      </c>
      <c r="I27" s="16">
        <v>20</v>
      </c>
      <c r="J27" s="17"/>
    </row>
    <row r="28" spans="1:12" x14ac:dyDescent="0.2">
      <c r="A28" s="39" t="s">
        <v>86</v>
      </c>
      <c r="B28" s="17" t="s">
        <v>68</v>
      </c>
      <c r="C28" s="43">
        <v>0.48783564814814812</v>
      </c>
      <c r="D28" s="43" t="s">
        <v>88</v>
      </c>
      <c r="E28" s="65" t="s">
        <v>1375</v>
      </c>
      <c r="F28" s="75">
        <v>1</v>
      </c>
      <c r="G28" s="65" t="s">
        <v>44</v>
      </c>
      <c r="H28" s="16">
        <v>0.3</v>
      </c>
      <c r="I28" s="16">
        <v>20</v>
      </c>
      <c r="J28" s="17" t="s">
        <v>72</v>
      </c>
    </row>
    <row r="29" spans="1:12" x14ac:dyDescent="0.2">
      <c r="A29" s="39" t="s">
        <v>86</v>
      </c>
      <c r="B29" s="17" t="s">
        <v>68</v>
      </c>
      <c r="C29" s="43">
        <v>0.48829861111111111</v>
      </c>
      <c r="D29" s="43">
        <v>42846.488379629627</v>
      </c>
      <c r="E29" s="75">
        <v>7</v>
      </c>
      <c r="F29" s="75">
        <v>3</v>
      </c>
      <c r="G29" s="65" t="s">
        <v>44</v>
      </c>
      <c r="H29" s="16">
        <v>0.9</v>
      </c>
      <c r="I29" s="16">
        <v>18</v>
      </c>
      <c r="J29" s="15"/>
    </row>
    <row r="30" spans="1:12" x14ac:dyDescent="0.2">
      <c r="A30" s="39" t="s">
        <v>86</v>
      </c>
      <c r="B30" s="17" t="s">
        <v>68</v>
      </c>
      <c r="C30" s="43">
        <v>0.49668981481481483</v>
      </c>
      <c r="D30" s="43">
        <v>0.49700231481481483</v>
      </c>
      <c r="E30" s="75">
        <v>8</v>
      </c>
      <c r="F30" s="75">
        <v>1</v>
      </c>
      <c r="G30" s="65" t="s">
        <v>44</v>
      </c>
      <c r="H30" s="16">
        <v>1</v>
      </c>
      <c r="I30" s="16">
        <v>17</v>
      </c>
      <c r="J30" s="17" t="s">
        <v>82</v>
      </c>
    </row>
    <row r="31" spans="1:12" x14ac:dyDescent="0.2">
      <c r="A31" s="39" t="s">
        <v>86</v>
      </c>
      <c r="B31" s="17" t="s">
        <v>69</v>
      </c>
      <c r="C31" s="43">
        <v>0.51195601851851846</v>
      </c>
      <c r="D31" s="43">
        <v>42846.512060185189</v>
      </c>
      <c r="E31" s="75">
        <v>9</v>
      </c>
      <c r="F31" s="75">
        <v>2</v>
      </c>
      <c r="G31" s="65" t="s">
        <v>44</v>
      </c>
      <c r="H31" s="16">
        <v>0.4</v>
      </c>
      <c r="I31" s="16">
        <v>17</v>
      </c>
      <c r="J31" s="17"/>
    </row>
    <row r="32" spans="1:12" x14ac:dyDescent="0.2">
      <c r="A32" s="39" t="s">
        <v>86</v>
      </c>
      <c r="B32" s="17" t="s">
        <v>69</v>
      </c>
      <c r="C32" s="43">
        <v>0.53386574074074067</v>
      </c>
      <c r="D32" s="43">
        <v>42849.534074074072</v>
      </c>
      <c r="E32" s="75">
        <v>18</v>
      </c>
      <c r="F32" s="75">
        <v>4</v>
      </c>
      <c r="G32" s="65" t="s">
        <v>44</v>
      </c>
      <c r="H32" s="16">
        <v>0.5</v>
      </c>
      <c r="I32" s="16">
        <v>19</v>
      </c>
      <c r="J32" s="17"/>
    </row>
    <row r="33" spans="1:12" x14ac:dyDescent="0.2">
      <c r="A33" s="39" t="s">
        <v>86</v>
      </c>
      <c r="B33" s="17" t="s">
        <v>69</v>
      </c>
      <c r="C33" s="43">
        <v>0.53465277777777775</v>
      </c>
      <c r="D33" s="43">
        <v>0.53469907407407413</v>
      </c>
      <c r="E33" s="75">
        <v>4</v>
      </c>
      <c r="F33" s="75">
        <v>2</v>
      </c>
      <c r="G33" s="65" t="s">
        <v>44</v>
      </c>
      <c r="H33" s="16">
        <v>1</v>
      </c>
      <c r="I33" s="16">
        <v>19</v>
      </c>
      <c r="J33" s="15"/>
    </row>
    <row r="34" spans="1:12" x14ac:dyDescent="0.2">
      <c r="A34" s="39" t="s">
        <v>86</v>
      </c>
      <c r="B34" s="17" t="s">
        <v>69</v>
      </c>
      <c r="C34" s="43">
        <v>0.5444444444444444</v>
      </c>
      <c r="D34" s="43">
        <v>42846.04451388889</v>
      </c>
      <c r="E34" s="75">
        <v>6</v>
      </c>
      <c r="F34" s="75">
        <v>3</v>
      </c>
      <c r="G34" s="65" t="s">
        <v>44</v>
      </c>
      <c r="H34" s="16">
        <v>0.4</v>
      </c>
      <c r="I34" s="16">
        <v>20</v>
      </c>
      <c r="J34" s="17"/>
    </row>
    <row r="35" spans="1:12" x14ac:dyDescent="0.2">
      <c r="A35" s="39" t="s">
        <v>86</v>
      </c>
      <c r="B35" s="17" t="s">
        <v>69</v>
      </c>
      <c r="C35" s="43">
        <v>0.54876157407407411</v>
      </c>
      <c r="D35" s="43">
        <v>42849.048854166664</v>
      </c>
      <c r="E35" s="75">
        <v>7</v>
      </c>
      <c r="F35" s="75">
        <v>5</v>
      </c>
      <c r="G35" s="65" t="s">
        <v>44</v>
      </c>
      <c r="H35" s="16">
        <v>0.4</v>
      </c>
      <c r="I35" s="16">
        <v>20</v>
      </c>
      <c r="J35" s="17"/>
      <c r="L35" s="40"/>
    </row>
    <row r="36" spans="1:12" x14ac:dyDescent="0.2">
      <c r="A36" s="39" t="s">
        <v>86</v>
      </c>
      <c r="B36" s="17" t="s">
        <v>69</v>
      </c>
      <c r="C36" s="43">
        <v>0.56179398148148152</v>
      </c>
      <c r="D36" s="43">
        <v>42846.061874999999</v>
      </c>
      <c r="E36" s="75">
        <v>7</v>
      </c>
      <c r="F36" s="75">
        <v>4</v>
      </c>
      <c r="G36" s="65" t="s">
        <v>44</v>
      </c>
      <c r="H36" s="16">
        <v>0.3</v>
      </c>
      <c r="I36" s="16">
        <v>23</v>
      </c>
      <c r="J36" s="15"/>
      <c r="L36" s="40"/>
    </row>
    <row r="37" spans="1:12" x14ac:dyDescent="0.2">
      <c r="A37" s="39" t="s">
        <v>86</v>
      </c>
      <c r="B37" s="17" t="s">
        <v>69</v>
      </c>
      <c r="C37" s="43">
        <v>0.57925925925925925</v>
      </c>
      <c r="D37" s="43">
        <v>42849.079340277778</v>
      </c>
      <c r="E37" s="75">
        <v>7</v>
      </c>
      <c r="F37" s="75">
        <v>4</v>
      </c>
      <c r="G37" s="65" t="s">
        <v>44</v>
      </c>
      <c r="H37" s="16">
        <v>0.5</v>
      </c>
      <c r="I37" s="16">
        <v>19</v>
      </c>
      <c r="J37" s="17"/>
      <c r="L37" s="40"/>
    </row>
    <row r="38" spans="1:12" x14ac:dyDescent="0.2">
      <c r="A38" s="39" t="s">
        <v>86</v>
      </c>
      <c r="B38" s="17" t="s">
        <v>69</v>
      </c>
      <c r="C38" s="43">
        <v>0.58540509259259255</v>
      </c>
      <c r="D38" s="43">
        <v>42846.085474537038</v>
      </c>
      <c r="E38" s="75">
        <v>6</v>
      </c>
      <c r="F38" s="75">
        <v>3</v>
      </c>
      <c r="G38" s="65" t="s">
        <v>44</v>
      </c>
      <c r="H38" s="16">
        <v>0.3</v>
      </c>
      <c r="I38" s="16">
        <v>23</v>
      </c>
      <c r="J38" s="15"/>
      <c r="L38" s="40"/>
    </row>
    <row r="39" spans="1:12" x14ac:dyDescent="0.2">
      <c r="A39" s="39" t="s">
        <v>86</v>
      </c>
      <c r="B39" s="17" t="s">
        <v>69</v>
      </c>
      <c r="C39" s="43">
        <v>0.60150462962962958</v>
      </c>
      <c r="D39" s="43">
        <v>42846.101539351854</v>
      </c>
      <c r="E39" s="75">
        <v>3</v>
      </c>
      <c r="F39" s="75">
        <v>2</v>
      </c>
      <c r="G39" s="65" t="s">
        <v>44</v>
      </c>
      <c r="H39" s="16">
        <v>0.3</v>
      </c>
      <c r="I39" s="16">
        <v>23</v>
      </c>
      <c r="J39" s="15"/>
      <c r="L39" s="40"/>
    </row>
    <row r="40" spans="1:12" x14ac:dyDescent="0.2">
      <c r="A40" s="39" t="s">
        <v>86</v>
      </c>
      <c r="B40" s="17" t="s">
        <v>69</v>
      </c>
      <c r="C40" s="43">
        <v>0.62008101851851849</v>
      </c>
      <c r="D40" s="43">
        <v>0.12026620370370371</v>
      </c>
      <c r="E40" s="75">
        <v>16</v>
      </c>
      <c r="F40" s="75">
        <v>6</v>
      </c>
      <c r="G40" s="65" t="s">
        <v>44</v>
      </c>
      <c r="H40" s="16">
        <v>1</v>
      </c>
      <c r="I40" s="16">
        <v>26</v>
      </c>
      <c r="J40" s="17" t="s">
        <v>84</v>
      </c>
      <c r="L40" s="40"/>
    </row>
    <row r="41" spans="1:12" x14ac:dyDescent="0.2">
      <c r="A41" s="39" t="s">
        <v>86</v>
      </c>
      <c r="B41" s="17" t="s">
        <v>69</v>
      </c>
      <c r="C41" s="43">
        <v>0.62581018518518516</v>
      </c>
      <c r="D41" s="43">
        <v>42846.125972222224</v>
      </c>
      <c r="E41" s="75">
        <v>14</v>
      </c>
      <c r="F41" s="75">
        <v>5</v>
      </c>
      <c r="G41" s="65" t="s">
        <v>44</v>
      </c>
      <c r="H41" s="16">
        <v>0.3</v>
      </c>
      <c r="I41" s="16">
        <v>23</v>
      </c>
      <c r="J41" s="15"/>
      <c r="L41" s="40"/>
    </row>
    <row r="42" spans="1:12" x14ac:dyDescent="0.2">
      <c r="A42" s="39" t="s">
        <v>86</v>
      </c>
      <c r="B42" s="17" t="s">
        <v>69</v>
      </c>
      <c r="C42" s="43">
        <v>0.64266203703703706</v>
      </c>
      <c r="D42" s="43">
        <v>42846.142708333333</v>
      </c>
      <c r="E42" s="75">
        <v>4</v>
      </c>
      <c r="F42" s="75">
        <v>2</v>
      </c>
      <c r="G42" s="65" t="s">
        <v>44</v>
      </c>
      <c r="H42" s="16">
        <v>0.3</v>
      </c>
      <c r="I42" s="16">
        <v>21</v>
      </c>
      <c r="J42" s="15"/>
      <c r="L42" s="40"/>
    </row>
    <row r="43" spans="1:12" x14ac:dyDescent="0.2">
      <c r="A43" s="39" t="s">
        <v>86</v>
      </c>
      <c r="B43" s="17" t="s">
        <v>69</v>
      </c>
      <c r="C43" s="43">
        <v>0.64766203703703706</v>
      </c>
      <c r="D43" s="43">
        <v>42849.14775462963</v>
      </c>
      <c r="E43" s="75">
        <v>8</v>
      </c>
      <c r="F43" s="75">
        <v>3</v>
      </c>
      <c r="G43" s="65" t="s">
        <v>44</v>
      </c>
      <c r="H43" s="16">
        <v>0.5</v>
      </c>
      <c r="I43" s="16">
        <v>23</v>
      </c>
      <c r="J43" s="17"/>
      <c r="L43" s="40"/>
    </row>
    <row r="44" spans="1:12" x14ac:dyDescent="0.2">
      <c r="A44" s="39" t="s">
        <v>86</v>
      </c>
      <c r="B44" s="17" t="s">
        <v>69</v>
      </c>
      <c r="C44" s="43">
        <v>0.65557870370370375</v>
      </c>
      <c r="D44" s="43">
        <v>42846.155590277776</v>
      </c>
      <c r="E44" s="75">
        <v>1</v>
      </c>
      <c r="F44" s="75">
        <v>1</v>
      </c>
      <c r="G44" s="65" t="s">
        <v>44</v>
      </c>
      <c r="H44" s="16">
        <v>0.3</v>
      </c>
      <c r="I44" s="16">
        <v>21</v>
      </c>
      <c r="J44" s="15"/>
      <c r="L44" s="40"/>
    </row>
    <row r="45" spans="1:12" x14ac:dyDescent="0.2">
      <c r="A45" s="39" t="s">
        <v>86</v>
      </c>
      <c r="B45" s="17" t="s">
        <v>69</v>
      </c>
      <c r="C45" s="43">
        <v>0.66589120370370369</v>
      </c>
      <c r="D45" s="43">
        <v>42846.165972222225</v>
      </c>
      <c r="E45" s="75">
        <v>7</v>
      </c>
      <c r="F45" s="75">
        <v>3</v>
      </c>
      <c r="G45" s="65" t="s">
        <v>44</v>
      </c>
      <c r="H45" s="16">
        <v>0.3</v>
      </c>
      <c r="I45" s="16">
        <v>21</v>
      </c>
      <c r="J45" s="17"/>
      <c r="L45" s="40"/>
    </row>
    <row r="46" spans="1:12" x14ac:dyDescent="0.2">
      <c r="A46" s="39" t="s">
        <v>86</v>
      </c>
      <c r="B46" s="17" t="s">
        <v>69</v>
      </c>
      <c r="C46" s="43">
        <v>0.70601851851851849</v>
      </c>
      <c r="D46" s="43">
        <v>42846.206111111111</v>
      </c>
      <c r="E46" s="75">
        <v>8</v>
      </c>
      <c r="F46" s="75">
        <v>2</v>
      </c>
      <c r="G46" s="65" t="s">
        <v>44</v>
      </c>
      <c r="H46" s="16">
        <v>0.3</v>
      </c>
      <c r="I46" s="16">
        <v>15</v>
      </c>
      <c r="J46" s="17"/>
      <c r="L46" s="40"/>
    </row>
    <row r="47" spans="1:12" x14ac:dyDescent="0.2">
      <c r="A47" s="39" t="s">
        <v>86</v>
      </c>
      <c r="B47" s="17" t="s">
        <v>68</v>
      </c>
      <c r="C47" s="43">
        <v>0.34</v>
      </c>
      <c r="D47" s="43">
        <v>42849.340243055558</v>
      </c>
      <c r="E47" s="75">
        <v>21</v>
      </c>
      <c r="F47" s="75">
        <v>9</v>
      </c>
      <c r="G47" s="65" t="s">
        <v>47</v>
      </c>
      <c r="H47" s="16">
        <v>0.5</v>
      </c>
      <c r="I47" s="16">
        <v>2</v>
      </c>
      <c r="J47" s="17"/>
    </row>
    <row r="48" spans="1:12" x14ac:dyDescent="0.2">
      <c r="A48" s="39" t="s">
        <v>86</v>
      </c>
      <c r="B48" s="17" t="s">
        <v>68</v>
      </c>
      <c r="C48" s="43">
        <v>0.36486111111111108</v>
      </c>
      <c r="D48" s="43">
        <v>0.36495370370370367</v>
      </c>
      <c r="E48" s="75">
        <v>8</v>
      </c>
      <c r="F48" s="75">
        <v>3</v>
      </c>
      <c r="G48" s="65" t="s">
        <v>47</v>
      </c>
      <c r="H48" s="16">
        <v>1</v>
      </c>
      <c r="I48" s="16">
        <v>9</v>
      </c>
      <c r="J48" s="17" t="s">
        <v>85</v>
      </c>
    </row>
    <row r="49" spans="1:12" x14ac:dyDescent="0.2">
      <c r="A49" s="39" t="s">
        <v>86</v>
      </c>
      <c r="B49" s="17" t="s">
        <v>68</v>
      </c>
      <c r="C49" s="43">
        <v>0.36980324074074072</v>
      </c>
      <c r="D49" s="43">
        <v>0.37018518518518517</v>
      </c>
      <c r="E49" s="75">
        <v>33</v>
      </c>
      <c r="F49" s="75">
        <v>3</v>
      </c>
      <c r="G49" s="65" t="s">
        <v>47</v>
      </c>
      <c r="H49" s="16">
        <v>0.9</v>
      </c>
      <c r="I49" s="16">
        <v>11</v>
      </c>
      <c r="J49" s="17" t="s">
        <v>78</v>
      </c>
    </row>
    <row r="50" spans="1:12" x14ac:dyDescent="0.2">
      <c r="A50" s="39" t="s">
        <v>86</v>
      </c>
      <c r="B50" s="17" t="s">
        <v>68</v>
      </c>
      <c r="C50" s="43">
        <v>0.40565972222222224</v>
      </c>
      <c r="D50" s="43">
        <v>42846.405925925923</v>
      </c>
      <c r="E50" s="75">
        <v>23</v>
      </c>
      <c r="F50" s="75">
        <v>3</v>
      </c>
      <c r="G50" s="65" t="s">
        <v>47</v>
      </c>
      <c r="H50" s="16">
        <v>0.2</v>
      </c>
      <c r="I50" s="16">
        <v>9</v>
      </c>
      <c r="J50" s="17" t="s">
        <v>70</v>
      </c>
    </row>
    <row r="51" spans="1:12" x14ac:dyDescent="0.2">
      <c r="A51" s="39" t="s">
        <v>86</v>
      </c>
      <c r="B51" s="17" t="s">
        <v>68</v>
      </c>
      <c r="C51" s="43">
        <v>0.41070601851851851</v>
      </c>
      <c r="D51" s="43">
        <v>42849.410844907397</v>
      </c>
      <c r="E51" s="75">
        <v>12</v>
      </c>
      <c r="F51" s="75">
        <v>5</v>
      </c>
      <c r="G51" s="65" t="s">
        <v>47</v>
      </c>
      <c r="H51" s="16">
        <v>0.4</v>
      </c>
      <c r="I51" s="16">
        <v>13</v>
      </c>
      <c r="J51" s="17"/>
    </row>
    <row r="52" spans="1:12" x14ac:dyDescent="0.2">
      <c r="A52" s="39" t="s">
        <v>86</v>
      </c>
      <c r="B52" s="17" t="s">
        <v>68</v>
      </c>
      <c r="C52" s="43">
        <v>0.44127314814814816</v>
      </c>
      <c r="D52" s="43">
        <v>42846.442280092589</v>
      </c>
      <c r="E52" s="75">
        <v>27</v>
      </c>
      <c r="F52" s="75">
        <v>12</v>
      </c>
      <c r="G52" s="65" t="s">
        <v>47</v>
      </c>
      <c r="H52" s="16">
        <v>0.2</v>
      </c>
      <c r="I52" s="16">
        <v>16</v>
      </c>
      <c r="J52" s="17" t="s">
        <v>71</v>
      </c>
    </row>
    <row r="53" spans="1:12" x14ac:dyDescent="0.2">
      <c r="A53" s="39" t="s">
        <v>86</v>
      </c>
      <c r="B53" s="17" t="s">
        <v>68</v>
      </c>
      <c r="C53" s="43">
        <v>0.47416666666666668</v>
      </c>
      <c r="D53" s="43">
        <v>42846.474641203706</v>
      </c>
      <c r="E53" s="75">
        <v>41</v>
      </c>
      <c r="F53" s="75">
        <v>6</v>
      </c>
      <c r="G53" s="65" t="s">
        <v>47</v>
      </c>
      <c r="H53" s="16">
        <v>0.4</v>
      </c>
      <c r="I53" s="16">
        <v>18</v>
      </c>
      <c r="J53" s="17" t="s">
        <v>73</v>
      </c>
    </row>
    <row r="54" spans="1:12" x14ac:dyDescent="0.2">
      <c r="A54" s="39" t="s">
        <v>86</v>
      </c>
      <c r="B54" s="17" t="s">
        <v>68</v>
      </c>
      <c r="C54" s="43">
        <v>0.47685185185185186</v>
      </c>
      <c r="D54" s="43">
        <v>42846.477187500001</v>
      </c>
      <c r="E54" s="75">
        <v>29</v>
      </c>
      <c r="F54" s="75">
        <v>11</v>
      </c>
      <c r="G54" s="65" t="s">
        <v>47</v>
      </c>
      <c r="H54" s="16">
        <v>0.2</v>
      </c>
      <c r="I54" s="16">
        <v>13</v>
      </c>
      <c r="J54" s="15"/>
    </row>
    <row r="55" spans="1:12" x14ac:dyDescent="0.2">
      <c r="A55" s="39" t="s">
        <v>86</v>
      </c>
      <c r="B55" s="17" t="s">
        <v>69</v>
      </c>
      <c r="C55" s="43">
        <v>0.65574074074074074</v>
      </c>
      <c r="D55" s="43">
        <v>0.15579861111111112</v>
      </c>
      <c r="E55" s="75">
        <v>5</v>
      </c>
      <c r="F55" s="75">
        <v>1</v>
      </c>
      <c r="G55" s="65" t="s">
        <v>47</v>
      </c>
      <c r="H55" s="16">
        <v>1</v>
      </c>
      <c r="I55" s="16">
        <v>19</v>
      </c>
      <c r="J55" s="17" t="s">
        <v>83</v>
      </c>
      <c r="L55" s="40"/>
    </row>
    <row r="56" spans="1:12" x14ac:dyDescent="0.2">
      <c r="A56" s="54" t="s">
        <v>19</v>
      </c>
      <c r="B56" s="39" t="s">
        <v>69</v>
      </c>
      <c r="C56" s="40">
        <v>0.7052546296296297</v>
      </c>
      <c r="D56" s="51" t="s">
        <v>1025</v>
      </c>
      <c r="E56" s="51" t="s">
        <v>1375</v>
      </c>
      <c r="F56" s="51" t="s">
        <v>1375</v>
      </c>
      <c r="G56" s="51" t="s">
        <v>103</v>
      </c>
      <c r="H56" s="39">
        <v>0.6</v>
      </c>
      <c r="I56" s="39">
        <v>15</v>
      </c>
      <c r="K56" s="40">
        <f>C56+0.5</f>
        <v>1.2052546296296298</v>
      </c>
    </row>
    <row r="57" spans="1:12" x14ac:dyDescent="0.2">
      <c r="A57" s="54" t="s">
        <v>19</v>
      </c>
      <c r="B57" s="39" t="s">
        <v>68</v>
      </c>
      <c r="C57" s="40">
        <v>0.41292824074074069</v>
      </c>
      <c r="D57" s="51" t="s">
        <v>970</v>
      </c>
      <c r="E57" s="51">
        <v>8</v>
      </c>
      <c r="F57" s="51">
        <v>2</v>
      </c>
      <c r="G57" s="51" t="s">
        <v>90</v>
      </c>
      <c r="H57" s="39">
        <v>0.5</v>
      </c>
      <c r="I57" s="39">
        <v>20</v>
      </c>
    </row>
    <row r="58" spans="1:12" x14ac:dyDescent="0.2">
      <c r="A58" s="54" t="s">
        <v>19</v>
      </c>
      <c r="B58" s="39" t="s">
        <v>68</v>
      </c>
      <c r="C58" s="40">
        <v>0.4131481481481481</v>
      </c>
      <c r="D58" s="51" t="s">
        <v>971</v>
      </c>
      <c r="E58" s="51">
        <v>9</v>
      </c>
      <c r="F58" s="51">
        <v>2</v>
      </c>
      <c r="G58" s="51" t="s">
        <v>90</v>
      </c>
      <c r="H58" s="39">
        <v>0.5</v>
      </c>
    </row>
    <row r="59" spans="1:12" x14ac:dyDescent="0.2">
      <c r="A59" s="54" t="s">
        <v>19</v>
      </c>
      <c r="B59" s="39" t="s">
        <v>68</v>
      </c>
      <c r="C59" s="40">
        <v>0.41327546296296297</v>
      </c>
      <c r="D59" s="51" t="s">
        <v>972</v>
      </c>
      <c r="E59" s="51">
        <v>8</v>
      </c>
      <c r="F59" s="51">
        <v>2</v>
      </c>
      <c r="G59" s="51" t="s">
        <v>90</v>
      </c>
      <c r="H59" s="39">
        <v>0.5</v>
      </c>
    </row>
    <row r="60" spans="1:12" x14ac:dyDescent="0.2">
      <c r="A60" s="54" t="s">
        <v>19</v>
      </c>
      <c r="B60" s="39" t="s">
        <v>68</v>
      </c>
      <c r="C60" s="40">
        <v>0.41339120370370369</v>
      </c>
      <c r="D60" s="51" t="s">
        <v>973</v>
      </c>
      <c r="E60" s="51">
        <v>10</v>
      </c>
      <c r="F60" s="51">
        <v>4</v>
      </c>
      <c r="G60" s="51" t="s">
        <v>90</v>
      </c>
      <c r="H60" s="39">
        <v>0.5</v>
      </c>
    </row>
    <row r="61" spans="1:12" x14ac:dyDescent="0.2">
      <c r="A61" s="54" t="s">
        <v>19</v>
      </c>
      <c r="B61" s="39" t="s">
        <v>68</v>
      </c>
      <c r="C61" s="40">
        <v>0.4135416666666667</v>
      </c>
      <c r="D61" s="51" t="s">
        <v>974</v>
      </c>
      <c r="E61" s="51" t="s">
        <v>1375</v>
      </c>
      <c r="F61" s="51" t="s">
        <v>1375</v>
      </c>
      <c r="G61" s="51" t="s">
        <v>90</v>
      </c>
      <c r="H61" s="39">
        <v>0.5</v>
      </c>
    </row>
    <row r="62" spans="1:12" x14ac:dyDescent="0.2">
      <c r="A62" s="54" t="s">
        <v>19</v>
      </c>
      <c r="B62" s="39" t="s">
        <v>68</v>
      </c>
      <c r="C62" s="40">
        <v>0.42388888888888893</v>
      </c>
      <c r="D62" s="40">
        <v>0.42388888888888893</v>
      </c>
      <c r="E62" s="51" t="s">
        <v>1375</v>
      </c>
      <c r="F62" s="51">
        <v>1</v>
      </c>
      <c r="G62" s="51" t="s">
        <v>90</v>
      </c>
      <c r="H62" s="39">
        <v>0.45</v>
      </c>
      <c r="I62" s="39">
        <v>20</v>
      </c>
    </row>
    <row r="63" spans="1:12" x14ac:dyDescent="0.2">
      <c r="A63" s="54" t="s">
        <v>19</v>
      </c>
      <c r="B63" s="39" t="s">
        <v>68</v>
      </c>
      <c r="C63" s="40">
        <v>0.44259259259259259</v>
      </c>
      <c r="D63" s="51" t="s">
        <v>1033</v>
      </c>
      <c r="E63" s="51">
        <v>2</v>
      </c>
      <c r="F63" s="51">
        <v>1</v>
      </c>
      <c r="G63" s="51" t="s">
        <v>90</v>
      </c>
      <c r="H63" s="39">
        <v>0.65</v>
      </c>
      <c r="I63" s="39">
        <v>19</v>
      </c>
    </row>
    <row r="64" spans="1:12" x14ac:dyDescent="0.2">
      <c r="A64" s="54" t="s">
        <v>19</v>
      </c>
      <c r="B64" s="39" t="s">
        <v>69</v>
      </c>
      <c r="C64" s="40">
        <v>0.52959490740740744</v>
      </c>
      <c r="D64" s="51" t="s">
        <v>963</v>
      </c>
      <c r="E64" s="51">
        <v>15</v>
      </c>
      <c r="F64" s="51">
        <v>4</v>
      </c>
      <c r="G64" s="51" t="s">
        <v>90</v>
      </c>
      <c r="H64" s="39">
        <v>0.45</v>
      </c>
      <c r="I64" s="39">
        <v>22</v>
      </c>
    </row>
    <row r="65" spans="1:11" x14ac:dyDescent="0.2">
      <c r="A65" s="54" t="s">
        <v>19</v>
      </c>
      <c r="B65" s="39" t="s">
        <v>69</v>
      </c>
      <c r="C65" s="40">
        <v>0.54678240740740747</v>
      </c>
      <c r="D65" s="51" t="s">
        <v>1046</v>
      </c>
      <c r="E65" s="51">
        <v>1</v>
      </c>
      <c r="F65" s="51">
        <v>1</v>
      </c>
      <c r="G65" s="51" t="s">
        <v>90</v>
      </c>
      <c r="H65" s="25">
        <v>0.7</v>
      </c>
      <c r="I65" s="39">
        <v>24</v>
      </c>
      <c r="K65" s="40">
        <f>C65+0.5</f>
        <v>1.0467824074074075</v>
      </c>
    </row>
    <row r="66" spans="1:11" x14ac:dyDescent="0.2">
      <c r="A66" s="54" t="s">
        <v>19</v>
      </c>
      <c r="B66" s="39" t="s">
        <v>69</v>
      </c>
      <c r="C66" s="40">
        <v>0.63119212962962967</v>
      </c>
      <c r="D66" s="51" t="s">
        <v>967</v>
      </c>
      <c r="E66" s="51">
        <v>5</v>
      </c>
      <c r="F66" s="51">
        <v>2</v>
      </c>
      <c r="G66" s="51" t="s">
        <v>90</v>
      </c>
      <c r="H66" s="39">
        <v>0.45</v>
      </c>
      <c r="I66" s="39">
        <v>22</v>
      </c>
      <c r="K66" s="40">
        <f>C66+0.5</f>
        <v>1.1311921296296297</v>
      </c>
    </row>
    <row r="67" spans="1:11" x14ac:dyDescent="0.2">
      <c r="A67" s="54" t="s">
        <v>19</v>
      </c>
      <c r="B67" s="25" t="s">
        <v>69</v>
      </c>
      <c r="C67" s="55">
        <v>0.68560185185185185</v>
      </c>
      <c r="D67" s="70" t="s">
        <v>1058</v>
      </c>
      <c r="E67" s="70">
        <v>9</v>
      </c>
      <c r="F67" s="70">
        <v>3</v>
      </c>
      <c r="G67" s="51" t="s">
        <v>90</v>
      </c>
      <c r="H67" s="25">
        <v>0.8</v>
      </c>
      <c r="I67" s="25">
        <v>13</v>
      </c>
      <c r="K67" s="40">
        <f>C67+0.5</f>
        <v>1.1856018518518519</v>
      </c>
    </row>
    <row r="68" spans="1:11" x14ac:dyDescent="0.2">
      <c r="A68" s="54" t="s">
        <v>19</v>
      </c>
      <c r="B68" s="25" t="s">
        <v>69</v>
      </c>
      <c r="C68" s="55">
        <v>0.5103240740740741</v>
      </c>
      <c r="D68" s="70" t="s">
        <v>1044</v>
      </c>
      <c r="E68" s="70" t="s">
        <v>1375</v>
      </c>
      <c r="F68" s="70" t="s">
        <v>1375</v>
      </c>
      <c r="G68" s="70" t="s">
        <v>103</v>
      </c>
      <c r="H68" s="39">
        <v>0.65</v>
      </c>
      <c r="I68" s="25">
        <v>21</v>
      </c>
    </row>
    <row r="69" spans="1:11" x14ac:dyDescent="0.2">
      <c r="A69" s="54" t="s">
        <v>19</v>
      </c>
      <c r="B69" s="39" t="s">
        <v>69</v>
      </c>
      <c r="C69" s="40">
        <v>0.68806712962962957</v>
      </c>
      <c r="D69" s="51" t="s">
        <v>1024</v>
      </c>
      <c r="E69" s="51" t="s">
        <v>1375</v>
      </c>
      <c r="F69" s="51" t="s">
        <v>1375</v>
      </c>
      <c r="G69" s="51" t="s">
        <v>103</v>
      </c>
      <c r="H69" s="39">
        <v>0.6</v>
      </c>
      <c r="I69" s="39">
        <v>15</v>
      </c>
      <c r="K69" s="40">
        <f>C69+0.5</f>
        <v>1.1880671296296295</v>
      </c>
    </row>
    <row r="70" spans="1:11" x14ac:dyDescent="0.2">
      <c r="A70" s="54" t="s">
        <v>19</v>
      </c>
      <c r="B70" s="39" t="s">
        <v>68</v>
      </c>
      <c r="C70" s="40">
        <v>0.11957175925925927</v>
      </c>
      <c r="D70" s="51" t="s">
        <v>952</v>
      </c>
      <c r="E70" s="51">
        <v>5</v>
      </c>
      <c r="F70" s="51">
        <v>0</v>
      </c>
      <c r="G70" s="51" t="s">
        <v>48</v>
      </c>
      <c r="H70" s="39">
        <v>0.45</v>
      </c>
      <c r="I70" s="39">
        <v>8</v>
      </c>
    </row>
    <row r="71" spans="1:11" x14ac:dyDescent="0.2">
      <c r="A71" s="54" t="s">
        <v>19</v>
      </c>
      <c r="B71" s="25" t="s">
        <v>68</v>
      </c>
      <c r="C71" s="55">
        <v>0.12693287037037038</v>
      </c>
      <c r="D71" s="70" t="s">
        <v>1060</v>
      </c>
      <c r="E71" s="70">
        <v>2</v>
      </c>
      <c r="F71" s="51">
        <v>0</v>
      </c>
      <c r="G71" s="51" t="s">
        <v>48</v>
      </c>
      <c r="H71" s="25">
        <v>0.8</v>
      </c>
      <c r="I71" s="25">
        <v>-1</v>
      </c>
    </row>
    <row r="72" spans="1:11" x14ac:dyDescent="0.2">
      <c r="A72" s="54" t="s">
        <v>19</v>
      </c>
      <c r="B72" s="39" t="s">
        <v>68</v>
      </c>
      <c r="C72" s="40">
        <v>0.21549768518518519</v>
      </c>
      <c r="D72" s="40">
        <v>0.21549768518518519</v>
      </c>
      <c r="E72" s="51" t="s">
        <v>1375</v>
      </c>
      <c r="F72" s="51" t="s">
        <v>1375</v>
      </c>
      <c r="G72" s="51" t="s">
        <v>48</v>
      </c>
      <c r="H72" s="39">
        <v>0.45</v>
      </c>
      <c r="I72" s="39">
        <v>8</v>
      </c>
    </row>
    <row r="73" spans="1:11" x14ac:dyDescent="0.2">
      <c r="A73" s="54" t="s">
        <v>19</v>
      </c>
      <c r="B73" s="39" t="s">
        <v>69</v>
      </c>
      <c r="C73" s="40">
        <v>0.83569444444444452</v>
      </c>
      <c r="D73" s="40">
        <v>0.83569444444444452</v>
      </c>
      <c r="E73" s="45" t="s">
        <v>1375</v>
      </c>
      <c r="F73" s="51" t="s">
        <v>1375</v>
      </c>
      <c r="G73" s="51" t="s">
        <v>48</v>
      </c>
      <c r="H73" s="39">
        <v>0.45</v>
      </c>
      <c r="I73" s="39">
        <v>12</v>
      </c>
      <c r="K73" s="40">
        <f>C73+0.5</f>
        <v>1.3356944444444445</v>
      </c>
    </row>
    <row r="74" spans="1:11" x14ac:dyDescent="0.2">
      <c r="A74" s="54" t="s">
        <v>19</v>
      </c>
      <c r="B74" s="39" t="s">
        <v>69</v>
      </c>
      <c r="C74" s="40">
        <v>0.8819907407407408</v>
      </c>
      <c r="D74" s="51" t="s">
        <v>979</v>
      </c>
      <c r="E74" s="51">
        <v>4</v>
      </c>
      <c r="F74" s="51">
        <v>0</v>
      </c>
      <c r="G74" s="51" t="s">
        <v>48</v>
      </c>
      <c r="H74" s="39">
        <v>0.5</v>
      </c>
      <c r="I74" s="39">
        <v>3</v>
      </c>
      <c r="K74" s="40">
        <f>C74+0.5</f>
        <v>1.3819907407407408</v>
      </c>
    </row>
    <row r="75" spans="1:11" x14ac:dyDescent="0.2">
      <c r="A75" s="54" t="s">
        <v>19</v>
      </c>
      <c r="B75" s="25" t="s">
        <v>69</v>
      </c>
      <c r="C75" s="55">
        <v>0.94755787037037043</v>
      </c>
      <c r="D75" s="70" t="s">
        <v>1059</v>
      </c>
      <c r="E75" s="70">
        <v>2</v>
      </c>
      <c r="F75" s="51">
        <v>0</v>
      </c>
      <c r="G75" s="51" t="s">
        <v>48</v>
      </c>
      <c r="H75" s="25">
        <v>0.8</v>
      </c>
      <c r="I75" s="25">
        <v>0</v>
      </c>
      <c r="K75" s="40">
        <f>C75+0.5</f>
        <v>1.4475578703703704</v>
      </c>
    </row>
    <row r="76" spans="1:11" x14ac:dyDescent="0.2">
      <c r="A76" s="54" t="s">
        <v>19</v>
      </c>
      <c r="B76" s="39" t="s">
        <v>68</v>
      </c>
      <c r="C76" s="40">
        <v>0.15034722222222222</v>
      </c>
      <c r="D76" s="51" t="s">
        <v>1037</v>
      </c>
      <c r="E76" s="51">
        <v>6</v>
      </c>
      <c r="F76" s="51">
        <v>0</v>
      </c>
      <c r="G76" s="51" t="s">
        <v>48</v>
      </c>
      <c r="H76" s="39">
        <v>0.65</v>
      </c>
      <c r="I76" s="39">
        <v>8</v>
      </c>
    </row>
    <row r="77" spans="1:11" x14ac:dyDescent="0.2">
      <c r="A77" s="54" t="s">
        <v>19</v>
      </c>
      <c r="B77" s="39" t="s">
        <v>69</v>
      </c>
      <c r="C77" s="40">
        <v>0.97675925925925933</v>
      </c>
      <c r="D77" s="51" t="s">
        <v>1036</v>
      </c>
      <c r="E77" s="51">
        <v>7</v>
      </c>
      <c r="F77" s="51">
        <v>0</v>
      </c>
      <c r="G77" s="51" t="s">
        <v>48</v>
      </c>
      <c r="H77" s="39">
        <v>0.65</v>
      </c>
      <c r="I77" s="39">
        <v>4</v>
      </c>
      <c r="K77" s="40">
        <f>C77+0.5</f>
        <v>1.4767592592592593</v>
      </c>
    </row>
    <row r="78" spans="1:11" x14ac:dyDescent="0.2">
      <c r="A78" s="54" t="s">
        <v>19</v>
      </c>
      <c r="B78" s="39" t="s">
        <v>68</v>
      </c>
      <c r="C78" s="40">
        <v>5.7650462962962966E-2</v>
      </c>
      <c r="D78" s="51" t="s">
        <v>1027</v>
      </c>
      <c r="E78" s="51">
        <v>6</v>
      </c>
      <c r="F78" s="51">
        <v>0</v>
      </c>
      <c r="G78" s="51" t="s">
        <v>48</v>
      </c>
      <c r="H78" s="39">
        <v>0.6</v>
      </c>
      <c r="I78" s="39">
        <v>10</v>
      </c>
    </row>
    <row r="79" spans="1:11" x14ac:dyDescent="0.2">
      <c r="A79" s="54" t="s">
        <v>19</v>
      </c>
      <c r="B79" s="39" t="s">
        <v>68</v>
      </c>
      <c r="C79" s="40">
        <v>0.26222222222222219</v>
      </c>
      <c r="D79" s="51" t="s">
        <v>1028</v>
      </c>
      <c r="E79" s="51">
        <v>7</v>
      </c>
      <c r="F79" s="51">
        <v>3</v>
      </c>
      <c r="G79" s="51" t="s">
        <v>45</v>
      </c>
      <c r="H79" s="39">
        <v>0.6</v>
      </c>
      <c r="I79" s="39">
        <v>10</v>
      </c>
    </row>
    <row r="80" spans="1:11" x14ac:dyDescent="0.2">
      <c r="A80" s="54" t="s">
        <v>19</v>
      </c>
      <c r="B80" s="39" t="s">
        <v>68</v>
      </c>
      <c r="C80" s="40">
        <v>0.26890046296296294</v>
      </c>
      <c r="D80" s="51" t="s">
        <v>953</v>
      </c>
      <c r="E80" s="51">
        <v>9</v>
      </c>
      <c r="F80" s="51">
        <v>2</v>
      </c>
      <c r="G80" s="51" t="s">
        <v>45</v>
      </c>
      <c r="H80" s="39">
        <v>0.45</v>
      </c>
      <c r="I80" s="39">
        <v>9</v>
      </c>
    </row>
    <row r="81" spans="1:9" x14ac:dyDescent="0.2">
      <c r="A81" s="54" t="s">
        <v>19</v>
      </c>
      <c r="B81" s="25" t="s">
        <v>68</v>
      </c>
      <c r="C81" s="55">
        <v>0.28251157407407407</v>
      </c>
      <c r="D81" s="70" t="s">
        <v>1038</v>
      </c>
      <c r="E81" s="70">
        <v>7</v>
      </c>
      <c r="F81" s="70">
        <v>3</v>
      </c>
      <c r="G81" s="51" t="s">
        <v>45</v>
      </c>
      <c r="H81" s="39">
        <v>0.65</v>
      </c>
      <c r="I81" s="25">
        <v>8</v>
      </c>
    </row>
    <row r="82" spans="1:9" x14ac:dyDescent="0.2">
      <c r="A82" s="54" t="s">
        <v>19</v>
      </c>
      <c r="B82" s="25" t="s">
        <v>68</v>
      </c>
      <c r="C82" s="55">
        <v>0.2830671296296296</v>
      </c>
      <c r="D82" s="70" t="s">
        <v>1057</v>
      </c>
      <c r="E82" s="70">
        <v>9</v>
      </c>
      <c r="F82" s="70">
        <v>3</v>
      </c>
      <c r="G82" s="51" t="s">
        <v>44</v>
      </c>
      <c r="H82" s="25">
        <v>0.7</v>
      </c>
      <c r="I82" s="25">
        <v>7</v>
      </c>
    </row>
    <row r="83" spans="1:9" x14ac:dyDescent="0.2">
      <c r="A83" s="54" t="s">
        <v>19</v>
      </c>
      <c r="B83" s="25" t="s">
        <v>68</v>
      </c>
      <c r="C83" s="55">
        <v>0.28697916666666667</v>
      </c>
      <c r="D83" s="70" t="s">
        <v>1050</v>
      </c>
      <c r="E83" s="70">
        <v>3</v>
      </c>
      <c r="F83" s="70">
        <v>3</v>
      </c>
      <c r="G83" s="51" t="s">
        <v>45</v>
      </c>
      <c r="H83" s="25">
        <v>0.7</v>
      </c>
      <c r="I83" s="25">
        <v>9</v>
      </c>
    </row>
    <row r="84" spans="1:9" x14ac:dyDescent="0.2">
      <c r="A84" s="54" t="s">
        <v>19</v>
      </c>
      <c r="B84" s="25" t="s">
        <v>68</v>
      </c>
      <c r="C84" s="55">
        <v>0.28841435185185188</v>
      </c>
      <c r="D84" s="70" t="s">
        <v>1039</v>
      </c>
      <c r="E84" s="70">
        <v>3</v>
      </c>
      <c r="F84" s="70">
        <v>1</v>
      </c>
      <c r="G84" s="51" t="s">
        <v>44</v>
      </c>
      <c r="H84" s="39">
        <v>0.65</v>
      </c>
      <c r="I84" s="25">
        <v>8</v>
      </c>
    </row>
    <row r="85" spans="1:9" x14ac:dyDescent="0.2">
      <c r="A85" s="54" t="s">
        <v>19</v>
      </c>
      <c r="B85" s="39" t="s">
        <v>68</v>
      </c>
      <c r="C85" s="40">
        <v>0.29982638888888891</v>
      </c>
      <c r="D85" s="51" t="s">
        <v>1029</v>
      </c>
      <c r="E85" s="51">
        <v>8</v>
      </c>
      <c r="F85" s="51">
        <v>2</v>
      </c>
      <c r="G85" s="51" t="s">
        <v>44</v>
      </c>
      <c r="H85" s="39">
        <v>0.6</v>
      </c>
      <c r="I85" s="39">
        <v>10</v>
      </c>
    </row>
    <row r="86" spans="1:9" x14ac:dyDescent="0.2">
      <c r="A86" s="54" t="s">
        <v>19</v>
      </c>
      <c r="B86" s="39" t="s">
        <v>68</v>
      </c>
      <c r="C86" s="40">
        <v>0.31778935185185186</v>
      </c>
      <c r="D86" s="51" t="s">
        <v>1016</v>
      </c>
      <c r="E86" s="51">
        <v>11</v>
      </c>
      <c r="F86" s="51">
        <v>5</v>
      </c>
      <c r="G86" s="51" t="s">
        <v>44</v>
      </c>
      <c r="H86" s="39">
        <v>0.6</v>
      </c>
      <c r="I86" s="39">
        <v>5</v>
      </c>
    </row>
    <row r="87" spans="1:9" x14ac:dyDescent="0.2">
      <c r="A87" s="54" t="s">
        <v>19</v>
      </c>
      <c r="B87" s="39" t="s">
        <v>68</v>
      </c>
      <c r="C87" s="40">
        <v>0.32498842592592592</v>
      </c>
      <c r="D87" s="51" t="s">
        <v>981</v>
      </c>
      <c r="E87" s="51">
        <v>8</v>
      </c>
      <c r="F87" s="51">
        <v>4</v>
      </c>
      <c r="G87" s="51" t="s">
        <v>45</v>
      </c>
      <c r="H87" s="39">
        <v>0.5</v>
      </c>
      <c r="I87" s="39">
        <v>8</v>
      </c>
    </row>
    <row r="88" spans="1:9" x14ac:dyDescent="0.2">
      <c r="A88" s="54" t="s">
        <v>19</v>
      </c>
      <c r="B88" s="39" t="s">
        <v>68</v>
      </c>
      <c r="C88" s="40">
        <v>0.32645833333333335</v>
      </c>
      <c r="D88" s="51" t="s">
        <v>982</v>
      </c>
      <c r="E88" s="51">
        <v>8</v>
      </c>
      <c r="F88" s="51">
        <v>4</v>
      </c>
      <c r="G88" s="51" t="s">
        <v>45</v>
      </c>
      <c r="H88" s="39">
        <v>0.5</v>
      </c>
      <c r="I88" s="39">
        <v>8</v>
      </c>
    </row>
    <row r="89" spans="1:9" x14ac:dyDescent="0.2">
      <c r="A89" s="54" t="s">
        <v>19</v>
      </c>
      <c r="B89" s="39" t="s">
        <v>68</v>
      </c>
      <c r="C89" s="40">
        <v>0.32692129629629629</v>
      </c>
      <c r="D89" s="51" t="s">
        <v>1017</v>
      </c>
      <c r="E89" s="51" t="s">
        <v>1375</v>
      </c>
      <c r="F89" s="51" t="s">
        <v>1375</v>
      </c>
      <c r="G89" s="51" t="s">
        <v>1370</v>
      </c>
      <c r="H89" s="39">
        <v>0.6</v>
      </c>
      <c r="I89" s="39">
        <v>6</v>
      </c>
    </row>
    <row r="90" spans="1:9" x14ac:dyDescent="0.2">
      <c r="A90" s="54" t="s">
        <v>19</v>
      </c>
      <c r="B90" s="25" t="s">
        <v>68</v>
      </c>
      <c r="C90" s="55">
        <v>0.32905092592592594</v>
      </c>
      <c r="D90" s="70" t="s">
        <v>628</v>
      </c>
      <c r="E90" s="70">
        <v>8</v>
      </c>
      <c r="F90" s="70">
        <v>3</v>
      </c>
      <c r="G90" s="51" t="s">
        <v>44</v>
      </c>
      <c r="H90" s="39">
        <v>0.65</v>
      </c>
      <c r="I90" s="25">
        <v>10</v>
      </c>
    </row>
    <row r="91" spans="1:9" x14ac:dyDescent="0.2">
      <c r="A91" s="54" t="s">
        <v>19</v>
      </c>
      <c r="B91" s="39" t="s">
        <v>68</v>
      </c>
      <c r="C91" s="40">
        <v>0.33402777777777781</v>
      </c>
      <c r="D91" s="51" t="s">
        <v>969</v>
      </c>
      <c r="E91" s="51">
        <v>55</v>
      </c>
      <c r="F91" s="51">
        <v>5</v>
      </c>
      <c r="G91" s="51" t="s">
        <v>44</v>
      </c>
      <c r="H91" s="39">
        <v>0.45</v>
      </c>
      <c r="I91" s="39">
        <v>8</v>
      </c>
    </row>
    <row r="92" spans="1:9" x14ac:dyDescent="0.2">
      <c r="A92" s="54" t="s">
        <v>19</v>
      </c>
      <c r="B92" s="25" t="s">
        <v>68</v>
      </c>
      <c r="C92" s="55">
        <v>0.33680555555555558</v>
      </c>
      <c r="D92" s="70" t="s">
        <v>1051</v>
      </c>
      <c r="E92" s="70">
        <v>3</v>
      </c>
      <c r="F92" s="70">
        <v>1</v>
      </c>
      <c r="G92" s="51" t="s">
        <v>45</v>
      </c>
      <c r="H92" s="25">
        <v>0.7</v>
      </c>
      <c r="I92" s="25">
        <v>11</v>
      </c>
    </row>
    <row r="93" spans="1:9" x14ac:dyDescent="0.2">
      <c r="A93" s="54" t="s">
        <v>19</v>
      </c>
      <c r="B93" s="39" t="s">
        <v>68</v>
      </c>
      <c r="C93" s="40">
        <v>0.33765046296296292</v>
      </c>
      <c r="D93" s="51" t="s">
        <v>1005</v>
      </c>
      <c r="E93" s="51">
        <v>1</v>
      </c>
      <c r="F93" s="51">
        <v>1</v>
      </c>
      <c r="G93" s="51" t="s">
        <v>45</v>
      </c>
      <c r="H93" s="39">
        <v>0.55000000000000004</v>
      </c>
      <c r="I93" s="39">
        <v>9</v>
      </c>
    </row>
    <row r="94" spans="1:9" x14ac:dyDescent="0.2">
      <c r="A94" s="54" t="s">
        <v>19</v>
      </c>
      <c r="B94" s="39" t="s">
        <v>68</v>
      </c>
      <c r="C94" s="40">
        <v>0.34182870370370372</v>
      </c>
      <c r="D94" s="51" t="s">
        <v>1030</v>
      </c>
      <c r="E94" s="51">
        <v>9</v>
      </c>
      <c r="F94" s="51">
        <v>4</v>
      </c>
      <c r="G94" s="51" t="s">
        <v>45</v>
      </c>
      <c r="H94" s="39">
        <v>0.6</v>
      </c>
      <c r="I94" s="39">
        <v>11</v>
      </c>
    </row>
    <row r="95" spans="1:9" x14ac:dyDescent="0.2">
      <c r="A95" s="54" t="s">
        <v>19</v>
      </c>
      <c r="B95" s="39" t="s">
        <v>68</v>
      </c>
      <c r="C95" s="40">
        <v>0.34630787037037036</v>
      </c>
      <c r="D95" s="51" t="s">
        <v>1031</v>
      </c>
      <c r="E95" s="51">
        <v>4</v>
      </c>
      <c r="F95" s="51">
        <v>0</v>
      </c>
      <c r="G95" s="51" t="s">
        <v>45</v>
      </c>
      <c r="H95" s="39">
        <v>0.6</v>
      </c>
      <c r="I95" s="39">
        <v>11</v>
      </c>
    </row>
    <row r="96" spans="1:9" x14ac:dyDescent="0.2">
      <c r="A96" s="54" t="s">
        <v>19</v>
      </c>
      <c r="B96" s="39" t="s">
        <v>68</v>
      </c>
      <c r="C96" s="40">
        <v>0.35311342592592593</v>
      </c>
      <c r="D96" s="51" t="s">
        <v>994</v>
      </c>
      <c r="E96" s="51">
        <v>7</v>
      </c>
      <c r="F96" s="51">
        <v>2</v>
      </c>
      <c r="G96" s="51" t="s">
        <v>44</v>
      </c>
      <c r="H96" s="39">
        <v>0.5</v>
      </c>
      <c r="I96" s="39">
        <v>10</v>
      </c>
    </row>
    <row r="97" spans="1:9" x14ac:dyDescent="0.2">
      <c r="A97" s="54" t="s">
        <v>19</v>
      </c>
      <c r="B97" s="39" t="s">
        <v>68</v>
      </c>
      <c r="C97" s="40">
        <v>0.35814814814814816</v>
      </c>
      <c r="D97" s="51" t="s">
        <v>1032</v>
      </c>
      <c r="E97" s="51">
        <v>2</v>
      </c>
      <c r="F97" s="51">
        <v>1</v>
      </c>
      <c r="G97" s="51" t="s">
        <v>45</v>
      </c>
      <c r="H97" s="39">
        <v>0.6</v>
      </c>
      <c r="I97" s="39">
        <v>12</v>
      </c>
    </row>
    <row r="98" spans="1:9" x14ac:dyDescent="0.2">
      <c r="A98" s="54" t="s">
        <v>19</v>
      </c>
      <c r="B98" s="39" t="s">
        <v>68</v>
      </c>
      <c r="C98" s="40">
        <v>0.35850694444444442</v>
      </c>
      <c r="D98" s="51" t="s">
        <v>983</v>
      </c>
      <c r="E98" s="51">
        <v>9</v>
      </c>
      <c r="F98" s="51">
        <v>4</v>
      </c>
      <c r="G98" s="51" t="s">
        <v>44</v>
      </c>
      <c r="H98" s="39">
        <v>0.5</v>
      </c>
      <c r="I98" s="39">
        <v>10</v>
      </c>
    </row>
    <row r="99" spans="1:9" x14ac:dyDescent="0.2">
      <c r="A99" s="54" t="s">
        <v>19</v>
      </c>
      <c r="B99" s="39" t="s">
        <v>68</v>
      </c>
      <c r="C99" s="40">
        <v>0.36180555555555555</v>
      </c>
      <c r="D99" s="51" t="s">
        <v>946</v>
      </c>
      <c r="E99" s="51">
        <v>9</v>
      </c>
      <c r="F99" s="51">
        <v>2</v>
      </c>
      <c r="G99" s="51" t="s">
        <v>45</v>
      </c>
      <c r="H99" s="39">
        <v>0.45</v>
      </c>
      <c r="I99" s="39">
        <v>13</v>
      </c>
    </row>
    <row r="100" spans="1:9" x14ac:dyDescent="0.2">
      <c r="A100" s="54" t="s">
        <v>19</v>
      </c>
      <c r="B100" s="39" t="s">
        <v>68</v>
      </c>
      <c r="C100" s="40">
        <v>0.36671296296296302</v>
      </c>
      <c r="D100" s="51" t="s">
        <v>984</v>
      </c>
      <c r="E100" s="51">
        <v>2</v>
      </c>
      <c r="F100" s="51">
        <v>1</v>
      </c>
      <c r="G100" s="51" t="s">
        <v>45</v>
      </c>
      <c r="H100" s="39">
        <v>0.5</v>
      </c>
      <c r="I100" s="39">
        <v>11</v>
      </c>
    </row>
    <row r="101" spans="1:9" x14ac:dyDescent="0.2">
      <c r="A101" s="54" t="s">
        <v>19</v>
      </c>
      <c r="B101" s="39" t="s">
        <v>68</v>
      </c>
      <c r="C101" s="40">
        <v>0.36746527777777777</v>
      </c>
      <c r="D101" s="51" t="s">
        <v>930</v>
      </c>
      <c r="E101" s="51">
        <v>6</v>
      </c>
      <c r="F101" s="51">
        <v>1</v>
      </c>
      <c r="G101" s="51" t="s">
        <v>45</v>
      </c>
      <c r="H101" s="39">
        <v>0.35</v>
      </c>
      <c r="I101" s="39">
        <v>16</v>
      </c>
    </row>
    <row r="102" spans="1:9" x14ac:dyDescent="0.2">
      <c r="A102" s="54" t="s">
        <v>19</v>
      </c>
      <c r="B102" s="39" t="s">
        <v>68</v>
      </c>
      <c r="C102" s="40">
        <v>0.37910879629629629</v>
      </c>
      <c r="D102" s="51" t="s">
        <v>870</v>
      </c>
      <c r="E102" s="51">
        <v>1</v>
      </c>
      <c r="F102" s="51">
        <v>0</v>
      </c>
      <c r="G102" s="51" t="s">
        <v>45</v>
      </c>
      <c r="H102" s="39">
        <v>0.5</v>
      </c>
      <c r="I102" s="39">
        <v>16</v>
      </c>
    </row>
    <row r="103" spans="1:9" x14ac:dyDescent="0.2">
      <c r="A103" s="54" t="s">
        <v>19</v>
      </c>
      <c r="B103" s="39" t="s">
        <v>68</v>
      </c>
      <c r="C103" s="40">
        <v>0.38153935185185189</v>
      </c>
      <c r="D103" s="51" t="s">
        <v>864</v>
      </c>
      <c r="E103" s="51">
        <v>7</v>
      </c>
      <c r="F103" s="51">
        <v>3</v>
      </c>
      <c r="G103" s="51" t="s">
        <v>44</v>
      </c>
      <c r="H103" s="39">
        <v>0.6</v>
      </c>
      <c r="I103" s="39">
        <v>14</v>
      </c>
    </row>
    <row r="104" spans="1:9" x14ac:dyDescent="0.2">
      <c r="A104" s="54" t="s">
        <v>19</v>
      </c>
      <c r="B104" s="39" t="s">
        <v>68</v>
      </c>
      <c r="C104" s="40">
        <v>0.38420138888888888</v>
      </c>
      <c r="D104" s="51" t="s">
        <v>919</v>
      </c>
      <c r="E104" s="51">
        <v>3</v>
      </c>
      <c r="F104" s="51">
        <v>1</v>
      </c>
      <c r="G104" s="51" t="s">
        <v>44</v>
      </c>
      <c r="H104" s="39">
        <v>0.3</v>
      </c>
      <c r="I104" s="39">
        <v>17</v>
      </c>
    </row>
    <row r="105" spans="1:9" x14ac:dyDescent="0.2">
      <c r="A105" s="54" t="s">
        <v>19</v>
      </c>
      <c r="B105" s="39" t="s">
        <v>68</v>
      </c>
      <c r="C105" s="40">
        <v>0.38476851851851851</v>
      </c>
      <c r="D105" s="51" t="s">
        <v>954</v>
      </c>
      <c r="E105" s="51">
        <v>21</v>
      </c>
      <c r="F105" s="51">
        <v>5</v>
      </c>
      <c r="G105" s="51" t="s">
        <v>44</v>
      </c>
      <c r="H105" s="39">
        <v>0.45</v>
      </c>
      <c r="I105" s="39">
        <v>14</v>
      </c>
    </row>
    <row r="106" spans="1:9" x14ac:dyDescent="0.2">
      <c r="A106" s="54" t="s">
        <v>19</v>
      </c>
      <c r="B106" s="25" t="s">
        <v>68</v>
      </c>
      <c r="C106" s="55">
        <v>0.38642361111111106</v>
      </c>
      <c r="D106" s="70" t="s">
        <v>1055</v>
      </c>
      <c r="E106" s="70">
        <v>9</v>
      </c>
      <c r="F106" s="70">
        <v>3</v>
      </c>
      <c r="G106" s="51" t="s">
        <v>44</v>
      </c>
      <c r="H106" s="25">
        <v>0.7</v>
      </c>
      <c r="I106" s="25">
        <v>13</v>
      </c>
    </row>
    <row r="107" spans="1:9" x14ac:dyDescent="0.2">
      <c r="A107" s="54" t="s">
        <v>19</v>
      </c>
      <c r="B107" s="39" t="s">
        <v>68</v>
      </c>
      <c r="C107" s="40">
        <v>0.38890046296296293</v>
      </c>
      <c r="D107" s="51" t="s">
        <v>931</v>
      </c>
      <c r="E107" s="51">
        <v>4</v>
      </c>
      <c r="F107" s="51">
        <v>1</v>
      </c>
      <c r="G107" s="51" t="s">
        <v>44</v>
      </c>
      <c r="H107" s="39">
        <v>0.35</v>
      </c>
      <c r="I107" s="39">
        <v>16</v>
      </c>
    </row>
    <row r="108" spans="1:9" x14ac:dyDescent="0.2">
      <c r="A108" s="54" t="s">
        <v>19</v>
      </c>
      <c r="B108" s="39" t="s">
        <v>68</v>
      </c>
      <c r="C108" s="40">
        <v>0.3975231481481481</v>
      </c>
      <c r="D108" s="51" t="s">
        <v>955</v>
      </c>
      <c r="E108" s="51">
        <v>5</v>
      </c>
      <c r="F108" s="51">
        <v>2</v>
      </c>
      <c r="G108" s="51" t="s">
        <v>45</v>
      </c>
      <c r="H108" s="39">
        <v>0.45</v>
      </c>
      <c r="I108" s="39">
        <v>14</v>
      </c>
    </row>
    <row r="109" spans="1:9" x14ac:dyDescent="0.2">
      <c r="A109" s="54" t="s">
        <v>19</v>
      </c>
      <c r="B109" s="39" t="s">
        <v>68</v>
      </c>
      <c r="C109" s="40">
        <v>0.40929398148148149</v>
      </c>
      <c r="D109" s="51" t="s">
        <v>1018</v>
      </c>
      <c r="E109" s="51">
        <v>10</v>
      </c>
      <c r="F109" s="51">
        <v>2</v>
      </c>
      <c r="G109" s="51" t="s">
        <v>44</v>
      </c>
      <c r="H109" s="39">
        <v>0.6</v>
      </c>
      <c r="I109" s="39">
        <v>23</v>
      </c>
    </row>
    <row r="110" spans="1:9" x14ac:dyDescent="0.2">
      <c r="A110" s="54" t="s">
        <v>19</v>
      </c>
      <c r="B110" s="39" t="s">
        <v>68</v>
      </c>
      <c r="C110" s="40">
        <v>0.40947916666666667</v>
      </c>
      <c r="D110" s="51" t="s">
        <v>1019</v>
      </c>
      <c r="E110" s="51">
        <v>10</v>
      </c>
      <c r="F110" s="51">
        <v>2</v>
      </c>
      <c r="G110" s="51" t="s">
        <v>44</v>
      </c>
      <c r="H110" s="39">
        <v>0.6</v>
      </c>
      <c r="I110" s="39">
        <v>23</v>
      </c>
    </row>
    <row r="111" spans="1:9" x14ac:dyDescent="0.2">
      <c r="A111" s="54" t="s">
        <v>19</v>
      </c>
      <c r="B111" s="39" t="s">
        <v>68</v>
      </c>
      <c r="C111" s="40">
        <v>0.41128472222222223</v>
      </c>
      <c r="D111" s="51" t="s">
        <v>995</v>
      </c>
      <c r="E111" s="51">
        <v>5</v>
      </c>
      <c r="F111" s="51">
        <v>1</v>
      </c>
      <c r="G111" s="51" t="s">
        <v>44</v>
      </c>
      <c r="H111" s="39">
        <v>0.55000000000000004</v>
      </c>
      <c r="I111" s="39">
        <v>19</v>
      </c>
    </row>
    <row r="112" spans="1:9" x14ac:dyDescent="0.2">
      <c r="A112" s="54" t="s">
        <v>19</v>
      </c>
      <c r="B112" s="39" t="s">
        <v>68</v>
      </c>
      <c r="C112" s="40">
        <v>0.4145138888888889</v>
      </c>
      <c r="D112" s="51" t="s">
        <v>956</v>
      </c>
      <c r="E112" s="51">
        <v>30</v>
      </c>
      <c r="F112" s="51">
        <v>7</v>
      </c>
      <c r="G112" s="51" t="s">
        <v>46</v>
      </c>
      <c r="H112" s="39">
        <v>0.45</v>
      </c>
      <c r="I112" s="39">
        <v>18</v>
      </c>
    </row>
    <row r="113" spans="1:9" x14ac:dyDescent="0.2">
      <c r="A113" s="54" t="s">
        <v>19</v>
      </c>
      <c r="B113" s="39" t="s">
        <v>68</v>
      </c>
      <c r="C113" s="40">
        <v>0.4181597222222222</v>
      </c>
      <c r="D113" s="51" t="s">
        <v>932</v>
      </c>
      <c r="E113" s="51">
        <v>10</v>
      </c>
      <c r="F113" s="51">
        <v>2</v>
      </c>
      <c r="G113" s="51" t="s">
        <v>44</v>
      </c>
      <c r="H113" s="39">
        <v>0.35</v>
      </c>
      <c r="I113" s="39">
        <v>17</v>
      </c>
    </row>
    <row r="114" spans="1:9" x14ac:dyDescent="0.2">
      <c r="A114" s="54" t="s">
        <v>19</v>
      </c>
      <c r="B114" s="25" t="s">
        <v>68</v>
      </c>
      <c r="C114" s="55">
        <v>0.41951388888888891</v>
      </c>
      <c r="D114" s="70" t="s">
        <v>1041</v>
      </c>
      <c r="E114" s="70">
        <v>1</v>
      </c>
      <c r="F114" s="70">
        <v>1</v>
      </c>
      <c r="G114" s="51" t="s">
        <v>45</v>
      </c>
      <c r="H114" s="39">
        <v>0.65</v>
      </c>
      <c r="I114" s="25">
        <v>19</v>
      </c>
    </row>
    <row r="115" spans="1:9" x14ac:dyDescent="0.2">
      <c r="A115" s="54" t="s">
        <v>19</v>
      </c>
      <c r="B115" s="39" t="s">
        <v>68</v>
      </c>
      <c r="C115" s="40">
        <v>0.42019675925925926</v>
      </c>
      <c r="D115" s="51" t="s">
        <v>985</v>
      </c>
      <c r="E115" s="51">
        <v>10</v>
      </c>
      <c r="F115" s="51">
        <v>3</v>
      </c>
      <c r="G115" s="51" t="s">
        <v>45</v>
      </c>
      <c r="H115" s="39">
        <v>0.5</v>
      </c>
      <c r="I115" s="39">
        <v>18</v>
      </c>
    </row>
    <row r="116" spans="1:9" x14ac:dyDescent="0.2">
      <c r="A116" s="54" t="s">
        <v>19</v>
      </c>
      <c r="B116" s="25" t="s">
        <v>68</v>
      </c>
      <c r="C116" s="55">
        <v>0.42079861111111111</v>
      </c>
      <c r="D116" s="70" t="s">
        <v>1052</v>
      </c>
      <c r="E116" s="70">
        <v>9</v>
      </c>
      <c r="F116" s="70">
        <v>3</v>
      </c>
      <c r="G116" s="51" t="s">
        <v>44</v>
      </c>
      <c r="H116" s="25">
        <v>0.7</v>
      </c>
      <c r="I116" s="25">
        <v>19</v>
      </c>
    </row>
    <row r="117" spans="1:9" x14ac:dyDescent="0.2">
      <c r="A117" s="54" t="s">
        <v>19</v>
      </c>
      <c r="B117" s="25" t="s">
        <v>68</v>
      </c>
      <c r="C117" s="55">
        <v>0.42348379629629629</v>
      </c>
      <c r="D117" s="70" t="s">
        <v>1042</v>
      </c>
      <c r="E117" s="70">
        <v>9</v>
      </c>
      <c r="F117" s="70">
        <v>3</v>
      </c>
      <c r="G117" s="51" t="s">
        <v>44</v>
      </c>
      <c r="H117" s="39">
        <v>0.65</v>
      </c>
      <c r="I117" s="25">
        <v>19</v>
      </c>
    </row>
    <row r="118" spans="1:9" x14ac:dyDescent="0.2">
      <c r="A118" s="54" t="s">
        <v>19</v>
      </c>
      <c r="B118" s="39" t="s">
        <v>68</v>
      </c>
      <c r="C118" s="40">
        <v>0.42511574074074071</v>
      </c>
      <c r="D118" s="51" t="s">
        <v>957</v>
      </c>
      <c r="E118" s="51">
        <v>29</v>
      </c>
      <c r="F118" s="51">
        <v>1</v>
      </c>
      <c r="G118" s="51" t="s">
        <v>45</v>
      </c>
      <c r="H118" s="39">
        <v>0.45</v>
      </c>
      <c r="I118" s="39">
        <v>20</v>
      </c>
    </row>
    <row r="119" spans="1:9" x14ac:dyDescent="0.2">
      <c r="A119" s="54" t="s">
        <v>19</v>
      </c>
      <c r="B119" s="39" t="s">
        <v>68</v>
      </c>
      <c r="C119" s="40">
        <v>0.43548611111111107</v>
      </c>
      <c r="D119" s="51" t="s">
        <v>1020</v>
      </c>
      <c r="E119" s="51">
        <v>11</v>
      </c>
      <c r="F119" s="51">
        <v>1</v>
      </c>
      <c r="G119" s="51" t="s">
        <v>45</v>
      </c>
      <c r="H119" s="39">
        <v>0.6</v>
      </c>
      <c r="I119" s="39">
        <v>18</v>
      </c>
    </row>
    <row r="120" spans="1:9" x14ac:dyDescent="0.2">
      <c r="A120" s="54" t="s">
        <v>19</v>
      </c>
      <c r="B120" s="39" t="s">
        <v>68</v>
      </c>
      <c r="C120" s="40">
        <v>0.43745370370370368</v>
      </c>
      <c r="D120" s="51" t="s">
        <v>975</v>
      </c>
      <c r="E120" s="51">
        <v>10</v>
      </c>
      <c r="F120" s="51">
        <v>3</v>
      </c>
      <c r="G120" s="51" t="s">
        <v>44</v>
      </c>
      <c r="H120" s="39">
        <v>0.5</v>
      </c>
      <c r="I120" s="39">
        <v>21</v>
      </c>
    </row>
    <row r="121" spans="1:9" x14ac:dyDescent="0.2">
      <c r="A121" s="54" t="s">
        <v>19</v>
      </c>
      <c r="B121" s="39" t="s">
        <v>68</v>
      </c>
      <c r="C121" s="40">
        <v>0.44059027777777776</v>
      </c>
      <c r="D121" s="51" t="s">
        <v>958</v>
      </c>
      <c r="E121" s="51">
        <v>1</v>
      </c>
      <c r="F121" s="51">
        <v>1</v>
      </c>
      <c r="G121" s="51" t="s">
        <v>45</v>
      </c>
      <c r="H121" s="39">
        <v>0.45</v>
      </c>
      <c r="I121" s="39">
        <v>22</v>
      </c>
    </row>
    <row r="122" spans="1:9" x14ac:dyDescent="0.2">
      <c r="A122" s="54" t="s">
        <v>19</v>
      </c>
      <c r="B122" s="39" t="s">
        <v>68</v>
      </c>
      <c r="C122" s="40">
        <v>0.44297453703703704</v>
      </c>
      <c r="D122" s="51" t="s">
        <v>933</v>
      </c>
      <c r="E122" s="51">
        <v>8</v>
      </c>
      <c r="F122" s="51">
        <v>3</v>
      </c>
      <c r="G122" s="51" t="s">
        <v>44</v>
      </c>
      <c r="H122" s="39">
        <v>0.35</v>
      </c>
      <c r="I122" s="39">
        <v>18</v>
      </c>
    </row>
    <row r="123" spans="1:9" x14ac:dyDescent="0.2">
      <c r="A123" s="54" t="s">
        <v>19</v>
      </c>
      <c r="B123" s="39" t="s">
        <v>68</v>
      </c>
      <c r="C123" s="40">
        <v>0.44644675925925931</v>
      </c>
      <c r="D123" s="51" t="s">
        <v>920</v>
      </c>
      <c r="E123" s="51">
        <v>10</v>
      </c>
      <c r="F123" s="51">
        <v>4</v>
      </c>
      <c r="G123" s="51" t="s">
        <v>44</v>
      </c>
      <c r="H123" s="39">
        <v>0.3</v>
      </c>
      <c r="I123" s="39">
        <v>21</v>
      </c>
    </row>
    <row r="124" spans="1:9" x14ac:dyDescent="0.2">
      <c r="A124" s="54" t="s">
        <v>19</v>
      </c>
      <c r="B124" s="25" t="s">
        <v>68</v>
      </c>
      <c r="C124" s="55">
        <v>0.44930555555555557</v>
      </c>
      <c r="D124" s="70" t="s">
        <v>1053</v>
      </c>
      <c r="E124" s="70">
        <v>2</v>
      </c>
      <c r="F124" s="70">
        <v>1</v>
      </c>
      <c r="G124" s="51" t="s">
        <v>45</v>
      </c>
      <c r="H124" s="25">
        <v>0.7</v>
      </c>
      <c r="I124" s="25">
        <v>19</v>
      </c>
    </row>
    <row r="125" spans="1:9" x14ac:dyDescent="0.2">
      <c r="A125" s="54" t="s">
        <v>19</v>
      </c>
      <c r="B125" s="39" t="s">
        <v>68</v>
      </c>
      <c r="C125" s="40">
        <v>0.453125</v>
      </c>
      <c r="D125" s="51" t="s">
        <v>996</v>
      </c>
      <c r="E125" s="51">
        <v>7</v>
      </c>
      <c r="F125" s="51">
        <v>1</v>
      </c>
      <c r="G125" s="51" t="s">
        <v>44</v>
      </c>
      <c r="H125" s="39">
        <v>0.55000000000000004</v>
      </c>
      <c r="I125" s="39">
        <v>21</v>
      </c>
    </row>
    <row r="126" spans="1:9" x14ac:dyDescent="0.2">
      <c r="A126" s="54" t="s">
        <v>19</v>
      </c>
      <c r="B126" s="39" t="s">
        <v>68</v>
      </c>
      <c r="C126" s="40">
        <v>0.46020833333333333</v>
      </c>
      <c r="D126" s="51" t="s">
        <v>1034</v>
      </c>
      <c r="E126" s="51">
        <v>9</v>
      </c>
      <c r="F126" s="51">
        <v>3</v>
      </c>
      <c r="G126" s="51" t="s">
        <v>45</v>
      </c>
      <c r="H126" s="39">
        <v>0.65</v>
      </c>
      <c r="I126" s="39">
        <v>18</v>
      </c>
    </row>
    <row r="127" spans="1:9" x14ac:dyDescent="0.2">
      <c r="A127" s="54" t="s">
        <v>19</v>
      </c>
      <c r="B127" s="39" t="s">
        <v>68</v>
      </c>
      <c r="C127" s="40">
        <v>0.46131944444444445</v>
      </c>
      <c r="D127" s="51" t="s">
        <v>1006</v>
      </c>
      <c r="E127" s="51">
        <v>10</v>
      </c>
      <c r="F127" s="51">
        <v>3</v>
      </c>
      <c r="G127" s="51" t="s">
        <v>45</v>
      </c>
      <c r="H127" s="39">
        <v>0.55000000000000004</v>
      </c>
      <c r="I127" s="39">
        <v>23</v>
      </c>
    </row>
    <row r="128" spans="1:9" x14ac:dyDescent="0.2">
      <c r="A128" s="54" t="s">
        <v>19</v>
      </c>
      <c r="B128" s="39" t="s">
        <v>68</v>
      </c>
      <c r="C128" s="40">
        <v>0.46166666666666667</v>
      </c>
      <c r="D128" s="51" t="s">
        <v>1007</v>
      </c>
      <c r="E128" s="51">
        <v>1</v>
      </c>
      <c r="F128" s="51">
        <v>1</v>
      </c>
      <c r="G128" s="51" t="s">
        <v>45</v>
      </c>
      <c r="H128" s="39">
        <v>0.55000000000000004</v>
      </c>
      <c r="I128" s="39">
        <v>23</v>
      </c>
    </row>
    <row r="129" spans="1:9" x14ac:dyDescent="0.2">
      <c r="A129" s="54" t="s">
        <v>19</v>
      </c>
      <c r="B129" s="39" t="s">
        <v>68</v>
      </c>
      <c r="C129" s="40">
        <v>0.46179398148148149</v>
      </c>
      <c r="D129" s="51" t="s">
        <v>1008</v>
      </c>
      <c r="E129" s="51" t="s">
        <v>1375</v>
      </c>
      <c r="F129" s="51" t="s">
        <v>1375</v>
      </c>
      <c r="G129" s="51" t="s">
        <v>45</v>
      </c>
      <c r="H129" s="39">
        <v>0.55000000000000004</v>
      </c>
      <c r="I129" s="39">
        <v>23</v>
      </c>
    </row>
    <row r="130" spans="1:9" x14ac:dyDescent="0.2">
      <c r="A130" s="54" t="s">
        <v>19</v>
      </c>
      <c r="B130" s="39" t="s">
        <v>68</v>
      </c>
      <c r="C130" s="40">
        <v>0.46311342592592591</v>
      </c>
      <c r="D130" s="51" t="s">
        <v>986</v>
      </c>
      <c r="E130" s="51">
        <v>10</v>
      </c>
      <c r="F130" s="51">
        <v>1</v>
      </c>
      <c r="G130" s="51" t="s">
        <v>44</v>
      </c>
      <c r="H130" s="39">
        <v>0.5</v>
      </c>
      <c r="I130" s="39">
        <v>18</v>
      </c>
    </row>
    <row r="131" spans="1:9" x14ac:dyDescent="0.2">
      <c r="A131" s="54" t="s">
        <v>19</v>
      </c>
      <c r="B131" s="39" t="s">
        <v>68</v>
      </c>
      <c r="C131" s="40">
        <v>0.46687499999999998</v>
      </c>
      <c r="D131" s="51" t="s">
        <v>934</v>
      </c>
      <c r="E131" s="51">
        <v>9</v>
      </c>
      <c r="F131" s="51">
        <v>2</v>
      </c>
      <c r="G131" s="51" t="s">
        <v>44</v>
      </c>
      <c r="H131" s="39">
        <v>0.35</v>
      </c>
      <c r="I131" s="39">
        <v>18</v>
      </c>
    </row>
    <row r="132" spans="1:9" x14ac:dyDescent="0.2">
      <c r="A132" s="54" t="s">
        <v>19</v>
      </c>
      <c r="B132" s="39" t="s">
        <v>68</v>
      </c>
      <c r="C132" s="40">
        <v>0.47417824074074072</v>
      </c>
      <c r="D132" s="51" t="s">
        <v>959</v>
      </c>
      <c r="E132" s="51">
        <v>9</v>
      </c>
      <c r="F132" s="51">
        <v>4</v>
      </c>
      <c r="G132" s="51" t="s">
        <v>44</v>
      </c>
      <c r="H132" s="39">
        <v>0.45</v>
      </c>
      <c r="I132" s="39">
        <v>20</v>
      </c>
    </row>
    <row r="133" spans="1:9" x14ac:dyDescent="0.2">
      <c r="A133" s="54" t="s">
        <v>19</v>
      </c>
      <c r="B133" s="39" t="s">
        <v>68</v>
      </c>
      <c r="C133" s="40">
        <v>0.47557870370370375</v>
      </c>
      <c r="D133" s="51" t="s">
        <v>997</v>
      </c>
      <c r="E133" s="51">
        <v>5</v>
      </c>
      <c r="F133" s="51">
        <v>1</v>
      </c>
      <c r="G133" s="51" t="s">
        <v>45</v>
      </c>
      <c r="H133" s="39">
        <v>0.55000000000000004</v>
      </c>
      <c r="I133" s="39">
        <v>21</v>
      </c>
    </row>
    <row r="134" spans="1:9" x14ac:dyDescent="0.2">
      <c r="A134" s="54" t="s">
        <v>19</v>
      </c>
      <c r="B134" s="39" t="s">
        <v>68</v>
      </c>
      <c r="C134" s="40">
        <v>0.48122685185185188</v>
      </c>
      <c r="D134" s="51" t="s">
        <v>1021</v>
      </c>
      <c r="E134" s="51">
        <v>10</v>
      </c>
      <c r="F134" s="51">
        <v>2</v>
      </c>
      <c r="G134" s="51" t="s">
        <v>44</v>
      </c>
      <c r="H134" s="39">
        <v>0.6</v>
      </c>
      <c r="I134" s="39">
        <v>17</v>
      </c>
    </row>
    <row r="135" spans="1:9" x14ac:dyDescent="0.2">
      <c r="A135" s="54" t="s">
        <v>19</v>
      </c>
      <c r="B135" s="39" t="s">
        <v>68</v>
      </c>
      <c r="C135" s="40">
        <v>0.48143518518518519</v>
      </c>
      <c r="D135" s="51" t="s">
        <v>1009</v>
      </c>
      <c r="E135" s="51">
        <v>9</v>
      </c>
      <c r="F135" s="51">
        <v>3</v>
      </c>
      <c r="G135" s="51" t="s">
        <v>45</v>
      </c>
      <c r="H135" s="39">
        <v>0.55000000000000004</v>
      </c>
      <c r="I135" s="39">
        <v>23</v>
      </c>
    </row>
    <row r="136" spans="1:9" x14ac:dyDescent="0.2">
      <c r="A136" s="54" t="s">
        <v>19</v>
      </c>
      <c r="B136" s="39" t="s">
        <v>68</v>
      </c>
      <c r="C136" s="40">
        <v>0.48166666666666669</v>
      </c>
      <c r="D136" s="51" t="s">
        <v>1010</v>
      </c>
      <c r="E136" s="51">
        <v>9</v>
      </c>
      <c r="F136" s="51">
        <v>2</v>
      </c>
      <c r="G136" s="51" t="s">
        <v>45</v>
      </c>
      <c r="H136" s="39">
        <v>0.55000000000000004</v>
      </c>
      <c r="I136" s="39">
        <v>23</v>
      </c>
    </row>
    <row r="137" spans="1:9" x14ac:dyDescent="0.2">
      <c r="A137" s="54" t="s">
        <v>19</v>
      </c>
      <c r="B137" s="39" t="s">
        <v>68</v>
      </c>
      <c r="C137" s="40">
        <v>0.4820949074074074</v>
      </c>
      <c r="D137" s="51" t="s">
        <v>1011</v>
      </c>
      <c r="E137" s="51">
        <v>1</v>
      </c>
      <c r="F137" s="51">
        <v>1</v>
      </c>
      <c r="G137" s="51" t="s">
        <v>44</v>
      </c>
      <c r="H137" s="39">
        <v>0.55000000000000004</v>
      </c>
      <c r="I137" s="39">
        <v>23</v>
      </c>
    </row>
    <row r="138" spans="1:9" x14ac:dyDescent="0.2">
      <c r="A138" s="54" t="s">
        <v>19</v>
      </c>
      <c r="B138" s="39" t="s">
        <v>68</v>
      </c>
      <c r="C138" s="40">
        <v>0.48318287037037039</v>
      </c>
      <c r="D138" s="51" t="s">
        <v>987</v>
      </c>
      <c r="E138" s="51">
        <v>11</v>
      </c>
      <c r="F138" s="51">
        <v>3</v>
      </c>
      <c r="G138" s="51" t="s">
        <v>44</v>
      </c>
      <c r="H138" s="39">
        <v>0.5</v>
      </c>
      <c r="I138" s="39">
        <v>20</v>
      </c>
    </row>
    <row r="139" spans="1:9" x14ac:dyDescent="0.2">
      <c r="A139" s="54" t="s">
        <v>19</v>
      </c>
      <c r="B139" s="39" t="s">
        <v>68</v>
      </c>
      <c r="C139" s="40">
        <v>0.48341435185185189</v>
      </c>
      <c r="D139" s="51" t="s">
        <v>988</v>
      </c>
      <c r="E139" s="51">
        <v>1</v>
      </c>
      <c r="F139" s="51">
        <v>0</v>
      </c>
      <c r="G139" s="51" t="s">
        <v>1370</v>
      </c>
      <c r="H139" s="39">
        <v>0.5</v>
      </c>
      <c r="I139" s="39">
        <v>20</v>
      </c>
    </row>
    <row r="140" spans="1:9" x14ac:dyDescent="0.2">
      <c r="A140" s="54" t="s">
        <v>19</v>
      </c>
      <c r="B140" s="39" t="s">
        <v>68</v>
      </c>
      <c r="C140" s="40">
        <v>0.48561342592592593</v>
      </c>
      <c r="D140" s="51" t="s">
        <v>1035</v>
      </c>
      <c r="E140" s="51">
        <v>22</v>
      </c>
      <c r="F140" s="51">
        <v>6</v>
      </c>
      <c r="G140" s="51" t="s">
        <v>45</v>
      </c>
      <c r="H140" s="39">
        <v>0.65</v>
      </c>
      <c r="I140" s="39">
        <v>20</v>
      </c>
    </row>
    <row r="141" spans="1:9" x14ac:dyDescent="0.2">
      <c r="A141" s="54" t="s">
        <v>19</v>
      </c>
      <c r="B141" s="39" t="s">
        <v>68</v>
      </c>
      <c r="C141" s="40">
        <v>0.48821759259259262</v>
      </c>
      <c r="D141" s="51" t="s">
        <v>1056</v>
      </c>
      <c r="E141" s="45">
        <v>9</v>
      </c>
      <c r="F141" s="51">
        <v>3</v>
      </c>
      <c r="G141" s="51" t="s">
        <v>45</v>
      </c>
      <c r="H141" s="25">
        <v>0.7</v>
      </c>
      <c r="I141" s="39">
        <v>17</v>
      </c>
    </row>
    <row r="142" spans="1:9" x14ac:dyDescent="0.2">
      <c r="A142" s="54" t="s">
        <v>19</v>
      </c>
      <c r="B142" s="39" t="s">
        <v>68</v>
      </c>
      <c r="C142" s="40">
        <v>0.48884259259259261</v>
      </c>
      <c r="D142" s="51" t="s">
        <v>961</v>
      </c>
      <c r="E142" s="51">
        <v>10</v>
      </c>
      <c r="F142" s="51">
        <v>3</v>
      </c>
      <c r="G142" s="51" t="s">
        <v>1370</v>
      </c>
      <c r="H142" s="39">
        <v>0.45</v>
      </c>
      <c r="I142" s="39">
        <v>22</v>
      </c>
    </row>
    <row r="143" spans="1:9" x14ac:dyDescent="0.2">
      <c r="A143" s="54" t="s">
        <v>19</v>
      </c>
      <c r="B143" s="39" t="s">
        <v>68</v>
      </c>
      <c r="C143" s="40">
        <v>0.49129629629629629</v>
      </c>
      <c r="D143" s="51" t="s">
        <v>1012</v>
      </c>
      <c r="E143" s="51">
        <v>5</v>
      </c>
      <c r="F143" s="51">
        <v>1</v>
      </c>
      <c r="G143" s="51" t="s">
        <v>44</v>
      </c>
      <c r="H143" s="39">
        <v>0.6</v>
      </c>
      <c r="I143" s="39">
        <v>24</v>
      </c>
    </row>
    <row r="144" spans="1:9" x14ac:dyDescent="0.2">
      <c r="A144" s="54" t="s">
        <v>19</v>
      </c>
      <c r="B144" s="39" t="s">
        <v>68</v>
      </c>
      <c r="C144" s="40">
        <v>0.49258101851851849</v>
      </c>
      <c r="D144" s="51" t="s">
        <v>1043</v>
      </c>
      <c r="E144" s="51">
        <v>8</v>
      </c>
      <c r="F144" s="51">
        <v>3</v>
      </c>
      <c r="G144" s="51" t="s">
        <v>44</v>
      </c>
      <c r="H144" s="39">
        <v>0.65</v>
      </c>
      <c r="I144" s="39">
        <v>24</v>
      </c>
    </row>
    <row r="145" spans="1:9" x14ac:dyDescent="0.2">
      <c r="A145" s="54" t="s">
        <v>19</v>
      </c>
      <c r="B145" s="39" t="s">
        <v>68</v>
      </c>
      <c r="C145" s="40">
        <v>0.49396990740740737</v>
      </c>
      <c r="D145" s="51" t="s">
        <v>935</v>
      </c>
      <c r="E145" s="51">
        <v>9</v>
      </c>
      <c r="F145" s="51">
        <v>3</v>
      </c>
      <c r="G145" s="51" t="s">
        <v>44</v>
      </c>
      <c r="H145" s="39">
        <v>0.35</v>
      </c>
      <c r="I145" s="39">
        <v>19</v>
      </c>
    </row>
    <row r="146" spans="1:9" x14ac:dyDescent="0.2">
      <c r="A146" s="54" t="s">
        <v>19</v>
      </c>
      <c r="B146" s="39" t="s">
        <v>68</v>
      </c>
      <c r="C146" s="40">
        <v>0.49723379629629627</v>
      </c>
      <c r="D146" s="51" t="s">
        <v>976</v>
      </c>
      <c r="E146" s="51">
        <v>6</v>
      </c>
      <c r="F146" s="51">
        <v>1</v>
      </c>
      <c r="G146" s="51" t="s">
        <v>44</v>
      </c>
      <c r="H146" s="39">
        <v>0.5</v>
      </c>
      <c r="I146" s="39">
        <v>22</v>
      </c>
    </row>
    <row r="147" spans="1:9" x14ac:dyDescent="0.2">
      <c r="A147" s="54" t="s">
        <v>19</v>
      </c>
      <c r="B147" s="39" t="s">
        <v>68</v>
      </c>
      <c r="C147" s="40">
        <v>0.49734953703703705</v>
      </c>
      <c r="D147" s="51" t="s">
        <v>921</v>
      </c>
      <c r="E147" s="51">
        <v>9</v>
      </c>
      <c r="F147" s="51">
        <v>3</v>
      </c>
      <c r="G147" s="51" t="s">
        <v>44</v>
      </c>
      <c r="H147" s="39">
        <v>0.3</v>
      </c>
      <c r="I147" s="39">
        <v>23</v>
      </c>
    </row>
    <row r="148" spans="1:9" x14ac:dyDescent="0.2">
      <c r="A148" s="54" t="s">
        <v>19</v>
      </c>
      <c r="B148" s="39" t="s">
        <v>69</v>
      </c>
      <c r="C148" s="40">
        <v>0.50031250000000005</v>
      </c>
      <c r="D148" s="51" t="s">
        <v>936</v>
      </c>
      <c r="E148" s="51">
        <v>8</v>
      </c>
      <c r="F148" s="51">
        <v>3</v>
      </c>
      <c r="G148" s="51" t="s">
        <v>45</v>
      </c>
      <c r="H148" s="39">
        <v>0.35</v>
      </c>
      <c r="I148" s="39">
        <v>19</v>
      </c>
    </row>
    <row r="149" spans="1:9" x14ac:dyDescent="0.2">
      <c r="A149" s="54" t="s">
        <v>19</v>
      </c>
      <c r="B149" s="39" t="s">
        <v>69</v>
      </c>
      <c r="C149" s="40">
        <v>0.50069444444444444</v>
      </c>
      <c r="D149" s="51" t="s">
        <v>922</v>
      </c>
      <c r="E149" s="51">
        <v>11</v>
      </c>
      <c r="F149" s="51">
        <v>4</v>
      </c>
      <c r="G149" s="51" t="s">
        <v>44</v>
      </c>
      <c r="H149" s="39">
        <v>0.3</v>
      </c>
      <c r="I149" s="39">
        <v>23</v>
      </c>
    </row>
    <row r="150" spans="1:9" x14ac:dyDescent="0.2">
      <c r="A150" s="54" t="s">
        <v>19</v>
      </c>
      <c r="B150" s="39" t="s">
        <v>69</v>
      </c>
      <c r="C150" s="40">
        <v>0.50408564814814816</v>
      </c>
      <c r="D150" s="51" t="s">
        <v>977</v>
      </c>
      <c r="E150" s="51">
        <v>9</v>
      </c>
      <c r="F150" s="51">
        <v>3</v>
      </c>
      <c r="G150" s="51" t="s">
        <v>45</v>
      </c>
      <c r="H150" s="39">
        <v>0.5</v>
      </c>
      <c r="I150" s="39">
        <v>23</v>
      </c>
    </row>
    <row r="151" spans="1:9" x14ac:dyDescent="0.2">
      <c r="A151" s="54" t="s">
        <v>19</v>
      </c>
      <c r="B151" s="39" t="s">
        <v>69</v>
      </c>
      <c r="C151" s="40">
        <v>0.51063657407407403</v>
      </c>
      <c r="D151" s="51" t="s">
        <v>1013</v>
      </c>
      <c r="E151" s="51">
        <v>14</v>
      </c>
      <c r="F151" s="51">
        <v>3</v>
      </c>
      <c r="G151" s="51" t="s">
        <v>44</v>
      </c>
      <c r="H151" s="39">
        <v>0.6</v>
      </c>
      <c r="I151" s="39">
        <v>25</v>
      </c>
    </row>
    <row r="152" spans="1:9" x14ac:dyDescent="0.2">
      <c r="A152" s="54" t="s">
        <v>19</v>
      </c>
      <c r="B152" s="39" t="s">
        <v>69</v>
      </c>
      <c r="C152" s="40">
        <v>0.51343749999999999</v>
      </c>
      <c r="D152" s="51" t="s">
        <v>923</v>
      </c>
      <c r="E152" s="51">
        <v>4</v>
      </c>
      <c r="F152" s="51">
        <v>1</v>
      </c>
      <c r="G152" s="51" t="s">
        <v>45</v>
      </c>
      <c r="H152" s="39">
        <v>0.3</v>
      </c>
      <c r="I152" s="39">
        <v>24</v>
      </c>
    </row>
    <row r="153" spans="1:9" x14ac:dyDescent="0.2">
      <c r="A153" s="54" t="s">
        <v>19</v>
      </c>
      <c r="B153" s="25" t="s">
        <v>69</v>
      </c>
      <c r="C153" s="55">
        <v>0.51597222222222217</v>
      </c>
      <c r="D153" s="70" t="s">
        <v>1045</v>
      </c>
      <c r="E153" s="70">
        <v>4</v>
      </c>
      <c r="F153" s="70">
        <v>1</v>
      </c>
      <c r="G153" s="51" t="s">
        <v>45</v>
      </c>
      <c r="H153" s="25">
        <v>0.7</v>
      </c>
      <c r="I153" s="25">
        <v>22</v>
      </c>
    </row>
    <row r="154" spans="1:9" x14ac:dyDescent="0.2">
      <c r="A154" s="54" t="s">
        <v>19</v>
      </c>
      <c r="B154" s="39" t="s">
        <v>69</v>
      </c>
      <c r="C154" s="40">
        <v>0.51974537037037039</v>
      </c>
      <c r="D154" s="51" t="s">
        <v>937</v>
      </c>
      <c r="E154" s="51">
        <v>8</v>
      </c>
      <c r="F154" s="51">
        <v>2</v>
      </c>
      <c r="G154" s="51" t="s">
        <v>45</v>
      </c>
      <c r="H154" s="39">
        <v>0.35</v>
      </c>
      <c r="I154" s="39">
        <v>19</v>
      </c>
    </row>
    <row r="155" spans="1:9" x14ac:dyDescent="0.2">
      <c r="A155" s="54" t="s">
        <v>19</v>
      </c>
      <c r="B155" s="39" t="s">
        <v>69</v>
      </c>
      <c r="C155" s="40">
        <v>0.52385416666666662</v>
      </c>
      <c r="D155" s="51" t="s">
        <v>998</v>
      </c>
      <c r="E155" s="51" t="s">
        <v>1375</v>
      </c>
      <c r="F155" s="51" t="s">
        <v>1375</v>
      </c>
      <c r="G155" s="51" t="s">
        <v>1370</v>
      </c>
      <c r="H155" s="39">
        <v>0.55000000000000004</v>
      </c>
      <c r="I155" s="39">
        <v>24</v>
      </c>
    </row>
    <row r="156" spans="1:9" x14ac:dyDescent="0.2">
      <c r="A156" s="54" t="s">
        <v>19</v>
      </c>
      <c r="B156" s="39" t="s">
        <v>69</v>
      </c>
      <c r="C156" s="40">
        <v>0.5272916666666666</v>
      </c>
      <c r="D156" s="51" t="s">
        <v>989</v>
      </c>
      <c r="E156" s="51">
        <v>1</v>
      </c>
      <c r="F156" s="51">
        <v>0</v>
      </c>
      <c r="G156" s="51" t="s">
        <v>44</v>
      </c>
      <c r="H156" s="39">
        <v>0.5</v>
      </c>
      <c r="I156" s="39">
        <v>23</v>
      </c>
    </row>
    <row r="157" spans="1:9" x14ac:dyDescent="0.2">
      <c r="A157" s="54" t="s">
        <v>19</v>
      </c>
      <c r="B157" s="39" t="s">
        <v>69</v>
      </c>
      <c r="C157" s="40">
        <v>0.52835648148148151</v>
      </c>
      <c r="D157" s="51" t="s">
        <v>924</v>
      </c>
      <c r="E157" s="51">
        <v>14</v>
      </c>
      <c r="F157" s="51">
        <v>2</v>
      </c>
      <c r="G157" s="51" t="s">
        <v>44</v>
      </c>
      <c r="H157" s="39">
        <v>0.3</v>
      </c>
      <c r="I157" s="39">
        <v>24</v>
      </c>
    </row>
    <row r="158" spans="1:9" x14ac:dyDescent="0.2">
      <c r="A158" s="54" t="s">
        <v>19</v>
      </c>
      <c r="B158" s="39" t="s">
        <v>69</v>
      </c>
      <c r="C158" s="40">
        <v>0.53436342592592589</v>
      </c>
      <c r="D158" s="51" t="s">
        <v>918</v>
      </c>
      <c r="E158" s="51">
        <v>4</v>
      </c>
      <c r="F158" s="51">
        <v>1</v>
      </c>
      <c r="G158" s="51" t="s">
        <v>45</v>
      </c>
      <c r="H158" s="39">
        <v>0.2</v>
      </c>
      <c r="I158" s="39">
        <v>22</v>
      </c>
    </row>
    <row r="159" spans="1:9" x14ac:dyDescent="0.2">
      <c r="A159" s="54" t="s">
        <v>19</v>
      </c>
      <c r="B159" s="39" t="s">
        <v>69</v>
      </c>
      <c r="C159" s="40">
        <v>0.53487268518518516</v>
      </c>
      <c r="D159" s="51" t="s">
        <v>938</v>
      </c>
      <c r="E159" s="51">
        <v>5</v>
      </c>
      <c r="F159" s="51">
        <v>2</v>
      </c>
      <c r="G159" s="51" t="s">
        <v>45</v>
      </c>
      <c r="H159" s="39">
        <v>0.35</v>
      </c>
      <c r="I159" s="39">
        <v>20</v>
      </c>
    </row>
    <row r="160" spans="1:9" x14ac:dyDescent="0.2">
      <c r="A160" s="54" t="s">
        <v>19</v>
      </c>
      <c r="B160" s="39" t="s">
        <v>69</v>
      </c>
      <c r="C160" s="40">
        <v>0.53939814814814813</v>
      </c>
      <c r="D160" s="51" t="s">
        <v>939</v>
      </c>
      <c r="E160" s="51">
        <v>10</v>
      </c>
      <c r="F160" s="51">
        <v>5</v>
      </c>
      <c r="G160" s="51" t="s">
        <v>44</v>
      </c>
      <c r="H160" s="39">
        <v>0.35</v>
      </c>
      <c r="I160" s="39">
        <v>20</v>
      </c>
    </row>
    <row r="161" spans="1:11" x14ac:dyDescent="0.2">
      <c r="A161" s="54" t="s">
        <v>19</v>
      </c>
      <c r="B161" s="39" t="s">
        <v>69</v>
      </c>
      <c r="C161" s="40">
        <v>0.53964120370370372</v>
      </c>
      <c r="D161" s="51" t="s">
        <v>1022</v>
      </c>
      <c r="E161" s="51">
        <v>26</v>
      </c>
      <c r="F161" s="51">
        <v>6</v>
      </c>
      <c r="G161" s="51" t="s">
        <v>45</v>
      </c>
      <c r="H161" s="39">
        <v>0.6</v>
      </c>
      <c r="I161" s="39">
        <v>20</v>
      </c>
    </row>
    <row r="162" spans="1:11" x14ac:dyDescent="0.2">
      <c r="A162" s="54" t="s">
        <v>19</v>
      </c>
      <c r="B162" s="39" t="s">
        <v>69</v>
      </c>
      <c r="C162" s="40">
        <v>0.54201388888888891</v>
      </c>
      <c r="D162" s="51" t="s">
        <v>999</v>
      </c>
      <c r="E162" s="51">
        <v>10</v>
      </c>
      <c r="F162" s="51">
        <v>3</v>
      </c>
      <c r="G162" s="51" t="s">
        <v>44</v>
      </c>
      <c r="H162" s="39">
        <v>0.55000000000000004</v>
      </c>
      <c r="I162" s="39">
        <v>25</v>
      </c>
      <c r="K162" s="40">
        <f t="shared" ref="K162:K190" si="0">C162+0.5</f>
        <v>1.042013888888889</v>
      </c>
    </row>
    <row r="163" spans="1:11" x14ac:dyDescent="0.2">
      <c r="A163" s="54" t="s">
        <v>19</v>
      </c>
      <c r="B163" s="39" t="s">
        <v>69</v>
      </c>
      <c r="C163" s="40">
        <v>0.55053240740740739</v>
      </c>
      <c r="D163" s="51" t="s">
        <v>1000</v>
      </c>
      <c r="E163" s="51">
        <v>10</v>
      </c>
      <c r="F163" s="51">
        <v>2</v>
      </c>
      <c r="G163" s="51" t="s">
        <v>44</v>
      </c>
      <c r="H163" s="39">
        <v>0.55000000000000004</v>
      </c>
      <c r="I163" s="39">
        <v>25</v>
      </c>
      <c r="K163" s="40">
        <f t="shared" si="0"/>
        <v>1.0505324074074074</v>
      </c>
    </row>
    <row r="164" spans="1:11" x14ac:dyDescent="0.2">
      <c r="A164" s="54" t="s">
        <v>19</v>
      </c>
      <c r="B164" s="39" t="s">
        <v>69</v>
      </c>
      <c r="C164" s="40">
        <v>0.55521990740740745</v>
      </c>
      <c r="D164" s="40">
        <v>0.55521990740740745</v>
      </c>
      <c r="E164" s="51" t="s">
        <v>1375</v>
      </c>
      <c r="F164" s="51" t="s">
        <v>1375</v>
      </c>
      <c r="G164" s="51" t="s">
        <v>45</v>
      </c>
      <c r="H164" s="39">
        <v>0.2</v>
      </c>
      <c r="I164" s="39">
        <v>23</v>
      </c>
      <c r="K164" s="40">
        <f t="shared" si="0"/>
        <v>1.0552199074074076</v>
      </c>
    </row>
    <row r="165" spans="1:11" x14ac:dyDescent="0.2">
      <c r="A165" s="54" t="s">
        <v>19</v>
      </c>
      <c r="B165" s="25" t="s">
        <v>69</v>
      </c>
      <c r="C165" s="55">
        <v>0.56089120370370371</v>
      </c>
      <c r="D165" s="70" t="s">
        <v>1047</v>
      </c>
      <c r="E165" s="70">
        <v>4</v>
      </c>
      <c r="F165" s="70">
        <v>0</v>
      </c>
      <c r="G165" s="51" t="s">
        <v>45</v>
      </c>
      <c r="H165" s="25">
        <v>0.7</v>
      </c>
      <c r="I165" s="25">
        <v>23</v>
      </c>
      <c r="K165" s="40">
        <f t="shared" ref="K165" si="1">C165+0.5</f>
        <v>1.0608912037037037</v>
      </c>
    </row>
    <row r="166" spans="1:11" x14ac:dyDescent="0.2">
      <c r="A166" s="54" t="s">
        <v>19</v>
      </c>
      <c r="B166" s="25" t="s">
        <v>69</v>
      </c>
      <c r="C166" s="55">
        <v>0.56089120370370371</v>
      </c>
      <c r="D166" s="70" t="s">
        <v>1047</v>
      </c>
      <c r="E166" s="70">
        <v>4</v>
      </c>
      <c r="F166" s="70">
        <v>0</v>
      </c>
      <c r="G166" s="51" t="s">
        <v>44</v>
      </c>
      <c r="H166" s="25">
        <v>0.7</v>
      </c>
      <c r="I166" s="25">
        <v>23</v>
      </c>
      <c r="K166" s="40">
        <f t="shared" si="0"/>
        <v>1.0608912037037037</v>
      </c>
    </row>
    <row r="167" spans="1:11" x14ac:dyDescent="0.2">
      <c r="A167" s="54" t="s">
        <v>19</v>
      </c>
      <c r="B167" s="39" t="s">
        <v>69</v>
      </c>
      <c r="C167" s="40">
        <v>0.56260416666666668</v>
      </c>
      <c r="D167" s="51" t="s">
        <v>1001</v>
      </c>
      <c r="E167" s="51">
        <v>3</v>
      </c>
      <c r="F167" s="51">
        <v>1</v>
      </c>
      <c r="G167" s="51" t="s">
        <v>45</v>
      </c>
      <c r="H167" s="39">
        <v>0.55000000000000004</v>
      </c>
      <c r="I167" s="39">
        <v>26</v>
      </c>
      <c r="K167" s="40">
        <f t="shared" si="0"/>
        <v>1.0626041666666666</v>
      </c>
    </row>
    <row r="168" spans="1:11" x14ac:dyDescent="0.2">
      <c r="A168" s="54" t="s">
        <v>19</v>
      </c>
      <c r="B168" s="39" t="s">
        <v>69</v>
      </c>
      <c r="C168" s="40">
        <v>0.56420138888888893</v>
      </c>
      <c r="D168" s="51" t="s">
        <v>964</v>
      </c>
      <c r="E168" s="51">
        <v>10</v>
      </c>
      <c r="F168" s="51">
        <v>3</v>
      </c>
      <c r="G168" s="51" t="s">
        <v>45</v>
      </c>
      <c r="H168" s="39">
        <v>0.45</v>
      </c>
      <c r="I168" s="39">
        <v>21</v>
      </c>
      <c r="K168" s="40">
        <f t="shared" si="0"/>
        <v>1.0642013888888888</v>
      </c>
    </row>
    <row r="169" spans="1:11" x14ac:dyDescent="0.2">
      <c r="A169" s="54" t="s">
        <v>19</v>
      </c>
      <c r="B169" s="39" t="s">
        <v>69</v>
      </c>
      <c r="C169" s="40">
        <v>0.56469907407407405</v>
      </c>
      <c r="D169" s="51" t="s">
        <v>1002</v>
      </c>
      <c r="E169" s="51">
        <v>1</v>
      </c>
      <c r="F169" s="51">
        <v>1</v>
      </c>
      <c r="G169" s="51" t="s">
        <v>44</v>
      </c>
      <c r="H169" s="39">
        <v>0.55000000000000004</v>
      </c>
      <c r="I169" s="39">
        <v>26</v>
      </c>
      <c r="K169" s="40">
        <f t="shared" si="0"/>
        <v>1.064699074074074</v>
      </c>
    </row>
    <row r="170" spans="1:11" x14ac:dyDescent="0.2">
      <c r="A170" s="54" t="s">
        <v>19</v>
      </c>
      <c r="B170" s="39" t="s">
        <v>69</v>
      </c>
      <c r="C170" s="40">
        <v>0.57223379629629634</v>
      </c>
      <c r="D170" s="51" t="s">
        <v>1023</v>
      </c>
      <c r="E170" s="51">
        <v>10</v>
      </c>
      <c r="F170" s="51">
        <v>4</v>
      </c>
      <c r="G170" s="51" t="s">
        <v>45</v>
      </c>
      <c r="H170" s="39">
        <v>0.6</v>
      </c>
      <c r="I170" s="39">
        <v>22</v>
      </c>
      <c r="K170" s="40">
        <f t="shared" si="0"/>
        <v>1.0722337962962962</v>
      </c>
    </row>
    <row r="171" spans="1:11" x14ac:dyDescent="0.2">
      <c r="A171" s="54" t="s">
        <v>19</v>
      </c>
      <c r="B171" s="39" t="s">
        <v>69</v>
      </c>
      <c r="C171" s="40">
        <v>0.58089120370370373</v>
      </c>
      <c r="D171" s="51" t="s">
        <v>925</v>
      </c>
      <c r="E171" s="51">
        <v>10</v>
      </c>
      <c r="F171" s="51">
        <v>4</v>
      </c>
      <c r="G171" s="51" t="s">
        <v>44</v>
      </c>
      <c r="H171" s="39">
        <v>0.35</v>
      </c>
      <c r="I171" s="39">
        <v>26</v>
      </c>
      <c r="K171" s="40">
        <f t="shared" si="0"/>
        <v>1.0808912037037037</v>
      </c>
    </row>
    <row r="172" spans="1:11" x14ac:dyDescent="0.2">
      <c r="A172" s="54" t="s">
        <v>19</v>
      </c>
      <c r="B172" s="39" t="s">
        <v>69</v>
      </c>
      <c r="C172" s="40">
        <v>0.58151620370370372</v>
      </c>
      <c r="D172" s="51" t="s">
        <v>990</v>
      </c>
      <c r="E172" s="51">
        <v>9</v>
      </c>
      <c r="F172" s="51">
        <v>3</v>
      </c>
      <c r="G172" s="51" t="s">
        <v>44</v>
      </c>
      <c r="H172" s="39">
        <v>0.5</v>
      </c>
      <c r="I172" s="39">
        <v>23</v>
      </c>
      <c r="K172" s="40">
        <f t="shared" si="0"/>
        <v>1.0815162037037038</v>
      </c>
    </row>
    <row r="173" spans="1:11" x14ac:dyDescent="0.2">
      <c r="A173" s="54" t="s">
        <v>19</v>
      </c>
      <c r="B173" s="39" t="s">
        <v>69</v>
      </c>
      <c r="C173" s="40">
        <v>0.58644675925925926</v>
      </c>
      <c r="D173" s="51" t="s">
        <v>1014</v>
      </c>
      <c r="E173" s="51">
        <v>2</v>
      </c>
      <c r="F173" s="51">
        <v>1</v>
      </c>
      <c r="G173" s="51" t="s">
        <v>45</v>
      </c>
      <c r="H173" s="39">
        <v>0.6</v>
      </c>
      <c r="I173" s="39">
        <v>28</v>
      </c>
      <c r="K173" s="40">
        <f t="shared" si="0"/>
        <v>1.0864467592592593</v>
      </c>
    </row>
    <row r="174" spans="1:11" x14ac:dyDescent="0.2">
      <c r="A174" s="54" t="s">
        <v>19</v>
      </c>
      <c r="B174" s="39" t="s">
        <v>69</v>
      </c>
      <c r="C174" s="40">
        <v>0.58652777777777776</v>
      </c>
      <c r="D174" s="51" t="s">
        <v>1054</v>
      </c>
      <c r="E174" s="51">
        <v>1</v>
      </c>
      <c r="F174" s="51">
        <v>0</v>
      </c>
      <c r="G174" s="51" t="s">
        <v>45</v>
      </c>
      <c r="H174" s="25">
        <v>0.7</v>
      </c>
      <c r="I174" s="39">
        <v>27</v>
      </c>
      <c r="K174" s="40">
        <f t="shared" si="0"/>
        <v>1.0865277777777778</v>
      </c>
    </row>
    <row r="175" spans="1:11" x14ac:dyDescent="0.2">
      <c r="A175" s="54" t="s">
        <v>19</v>
      </c>
      <c r="B175" s="39" t="s">
        <v>69</v>
      </c>
      <c r="C175" s="40">
        <v>0.58780092592592592</v>
      </c>
      <c r="D175" s="51" t="s">
        <v>926</v>
      </c>
      <c r="E175" s="51">
        <v>10</v>
      </c>
      <c r="F175" s="51">
        <v>4</v>
      </c>
      <c r="G175" s="51" t="s">
        <v>44</v>
      </c>
      <c r="H175" s="39">
        <v>0.35</v>
      </c>
      <c r="I175" s="39">
        <v>27</v>
      </c>
      <c r="K175" s="40">
        <f t="shared" si="0"/>
        <v>1.0878009259259258</v>
      </c>
    </row>
    <row r="176" spans="1:11" x14ac:dyDescent="0.2">
      <c r="A176" s="54" t="s">
        <v>19</v>
      </c>
      <c r="B176" s="39" t="s">
        <v>69</v>
      </c>
      <c r="C176" s="40">
        <v>0.59917824074074078</v>
      </c>
      <c r="D176" s="51" t="s">
        <v>966</v>
      </c>
      <c r="E176" s="51">
        <v>11</v>
      </c>
      <c r="F176" s="51">
        <v>2</v>
      </c>
      <c r="G176" s="51" t="s">
        <v>45</v>
      </c>
      <c r="H176" s="39">
        <v>0.45</v>
      </c>
      <c r="I176" s="39">
        <v>22</v>
      </c>
      <c r="K176" s="40">
        <f t="shared" si="0"/>
        <v>1.0991782407407409</v>
      </c>
    </row>
    <row r="177" spans="1:11" x14ac:dyDescent="0.2">
      <c r="A177" s="54" t="s">
        <v>19</v>
      </c>
      <c r="B177" s="39" t="s">
        <v>69</v>
      </c>
      <c r="C177" s="40">
        <v>0.60337962962962965</v>
      </c>
      <c r="D177" s="51" t="s">
        <v>927</v>
      </c>
      <c r="E177" s="51">
        <v>10</v>
      </c>
      <c r="F177" s="51">
        <v>3</v>
      </c>
      <c r="G177" s="51" t="s">
        <v>44</v>
      </c>
      <c r="H177" s="39">
        <v>0.35</v>
      </c>
      <c r="I177" s="39">
        <v>27</v>
      </c>
      <c r="K177" s="40">
        <f t="shared" si="0"/>
        <v>1.1033796296296297</v>
      </c>
    </row>
    <row r="178" spans="1:11" x14ac:dyDescent="0.2">
      <c r="A178" s="54" t="s">
        <v>19</v>
      </c>
      <c r="B178" s="25" t="s">
        <v>69</v>
      </c>
      <c r="C178" s="55">
        <v>0.6162037037037037</v>
      </c>
      <c r="D178" s="70" t="s">
        <v>1048</v>
      </c>
      <c r="E178" s="70">
        <v>9</v>
      </c>
      <c r="F178" s="70">
        <v>3</v>
      </c>
      <c r="G178" s="51" t="s">
        <v>45</v>
      </c>
      <c r="H178" s="25">
        <v>0.7</v>
      </c>
      <c r="I178" s="25">
        <v>22</v>
      </c>
      <c r="K178" s="40">
        <f t="shared" si="0"/>
        <v>1.1162037037037038</v>
      </c>
    </row>
    <row r="179" spans="1:11" x14ac:dyDescent="0.2">
      <c r="A179" s="54" t="s">
        <v>19</v>
      </c>
      <c r="B179" s="39" t="s">
        <v>69</v>
      </c>
      <c r="C179" s="40">
        <v>0.62807870370370367</v>
      </c>
      <c r="D179" s="51" t="s">
        <v>991</v>
      </c>
      <c r="E179" s="51">
        <v>9</v>
      </c>
      <c r="F179" s="51">
        <v>2</v>
      </c>
      <c r="G179" s="51" t="s">
        <v>45</v>
      </c>
      <c r="H179" s="39">
        <v>0.5</v>
      </c>
      <c r="I179" s="39">
        <v>19</v>
      </c>
      <c r="K179" s="40">
        <f t="shared" si="0"/>
        <v>1.1280787037037037</v>
      </c>
    </row>
    <row r="180" spans="1:11" x14ac:dyDescent="0.2">
      <c r="A180" s="54" t="s">
        <v>19</v>
      </c>
      <c r="B180" s="39" t="s">
        <v>69</v>
      </c>
      <c r="C180" s="40">
        <v>0.63686342592592593</v>
      </c>
      <c r="D180" s="51" t="s">
        <v>928</v>
      </c>
      <c r="E180" s="51">
        <v>9</v>
      </c>
      <c r="F180" s="51">
        <v>3</v>
      </c>
      <c r="G180" s="51" t="s">
        <v>44</v>
      </c>
      <c r="H180" s="39">
        <v>0.35</v>
      </c>
      <c r="I180" s="39">
        <v>27</v>
      </c>
      <c r="K180" s="40">
        <f t="shared" si="0"/>
        <v>1.136863425925926</v>
      </c>
    </row>
    <row r="181" spans="1:11" x14ac:dyDescent="0.2">
      <c r="A181" s="54" t="s">
        <v>19</v>
      </c>
      <c r="B181" s="39" t="s">
        <v>69</v>
      </c>
      <c r="C181" s="40">
        <v>0.64844907407407404</v>
      </c>
      <c r="D181" s="51" t="s">
        <v>992</v>
      </c>
      <c r="E181" s="51">
        <v>10</v>
      </c>
      <c r="F181" s="51">
        <v>1</v>
      </c>
      <c r="G181" s="51" t="s">
        <v>45</v>
      </c>
      <c r="H181" s="39">
        <v>0.5</v>
      </c>
      <c r="I181" s="39">
        <v>18</v>
      </c>
      <c r="K181" s="40">
        <f t="shared" si="0"/>
        <v>1.148449074074074</v>
      </c>
    </row>
    <row r="182" spans="1:11" x14ac:dyDescent="0.2">
      <c r="A182" s="54" t="s">
        <v>19</v>
      </c>
      <c r="B182" s="25" t="s">
        <v>69</v>
      </c>
      <c r="C182" s="55">
        <v>0.68092592592592593</v>
      </c>
      <c r="D182" s="70" t="s">
        <v>1049</v>
      </c>
      <c r="E182" s="70">
        <v>9</v>
      </c>
      <c r="F182" s="70">
        <v>3</v>
      </c>
      <c r="G182" s="51" t="s">
        <v>44</v>
      </c>
      <c r="H182" s="25">
        <v>0.7</v>
      </c>
      <c r="I182" s="25">
        <v>20</v>
      </c>
      <c r="K182" s="40">
        <f t="shared" si="0"/>
        <v>1.1809259259259259</v>
      </c>
    </row>
    <row r="183" spans="1:11" x14ac:dyDescent="0.2">
      <c r="A183" s="54" t="s">
        <v>19</v>
      </c>
      <c r="B183" s="39" t="s">
        <v>69</v>
      </c>
      <c r="C183" s="40">
        <v>0.68309027777777775</v>
      </c>
      <c r="D183" s="51" t="s">
        <v>968</v>
      </c>
      <c r="E183" s="51">
        <v>10</v>
      </c>
      <c r="F183" s="51">
        <v>3</v>
      </c>
      <c r="G183" s="51" t="s">
        <v>45</v>
      </c>
      <c r="H183" s="39">
        <v>0.45</v>
      </c>
      <c r="I183" s="39">
        <v>23</v>
      </c>
      <c r="K183" s="40">
        <f t="shared" si="0"/>
        <v>1.1830902777777776</v>
      </c>
    </row>
    <row r="184" spans="1:11" x14ac:dyDescent="0.2">
      <c r="A184" s="54" t="s">
        <v>19</v>
      </c>
      <c r="B184" s="39" t="s">
        <v>69</v>
      </c>
      <c r="C184" s="40">
        <v>0.70434027777777775</v>
      </c>
      <c r="D184" s="51" t="s">
        <v>916</v>
      </c>
      <c r="E184" s="51">
        <v>8</v>
      </c>
      <c r="F184" s="51">
        <v>2</v>
      </c>
      <c r="G184" s="51" t="s">
        <v>44</v>
      </c>
      <c r="H184" s="39">
        <v>0.2</v>
      </c>
      <c r="I184" s="39">
        <v>16</v>
      </c>
      <c r="K184" s="40">
        <f t="shared" si="0"/>
        <v>1.2043402777777779</v>
      </c>
    </row>
    <row r="185" spans="1:11" x14ac:dyDescent="0.2">
      <c r="A185" s="54" t="s">
        <v>19</v>
      </c>
      <c r="B185" s="39" t="s">
        <v>69</v>
      </c>
      <c r="C185" s="40">
        <v>0.70813657407407404</v>
      </c>
      <c r="D185" s="51" t="s">
        <v>1015</v>
      </c>
      <c r="E185" s="51">
        <v>7</v>
      </c>
      <c r="F185" s="51">
        <v>3</v>
      </c>
      <c r="G185" s="51" t="s">
        <v>45</v>
      </c>
      <c r="H185" s="39">
        <v>0.6</v>
      </c>
      <c r="I185" s="39">
        <v>20</v>
      </c>
      <c r="K185" s="40">
        <f t="shared" si="0"/>
        <v>1.2081365740740742</v>
      </c>
    </row>
    <row r="186" spans="1:11" x14ac:dyDescent="0.2">
      <c r="A186" s="54" t="s">
        <v>19</v>
      </c>
      <c r="B186" s="39" t="s">
        <v>69</v>
      </c>
      <c r="C186" s="40">
        <v>0.71478009259259256</v>
      </c>
      <c r="D186" s="51" t="s">
        <v>978</v>
      </c>
      <c r="E186" s="51">
        <v>10</v>
      </c>
      <c r="F186" s="51">
        <v>4</v>
      </c>
      <c r="G186" s="51" t="s">
        <v>45</v>
      </c>
      <c r="H186" s="39">
        <v>0.5</v>
      </c>
      <c r="I186" s="39">
        <v>15</v>
      </c>
      <c r="K186" s="40">
        <f t="shared" si="0"/>
        <v>1.2147800925925925</v>
      </c>
    </row>
    <row r="187" spans="1:11" x14ac:dyDescent="0.2">
      <c r="A187" s="54" t="s">
        <v>19</v>
      </c>
      <c r="B187" s="39" t="s">
        <v>69</v>
      </c>
      <c r="C187" s="40">
        <v>0.7299768518518519</v>
      </c>
      <c r="D187" s="51" t="s">
        <v>1026</v>
      </c>
      <c r="E187" s="51">
        <v>8</v>
      </c>
      <c r="F187" s="51">
        <v>3</v>
      </c>
      <c r="G187" s="51" t="s">
        <v>45</v>
      </c>
      <c r="H187" s="39">
        <v>0.6</v>
      </c>
      <c r="I187" s="39">
        <v>12</v>
      </c>
      <c r="K187" s="40">
        <f t="shared" si="0"/>
        <v>1.2299768518518519</v>
      </c>
    </row>
    <row r="188" spans="1:11" x14ac:dyDescent="0.2">
      <c r="A188" s="54" t="s">
        <v>19</v>
      </c>
      <c r="B188" s="39" t="s">
        <v>69</v>
      </c>
      <c r="C188" s="40">
        <v>0.74185185185185187</v>
      </c>
      <c r="D188" s="51" t="s">
        <v>940</v>
      </c>
      <c r="E188" s="51">
        <v>8</v>
      </c>
      <c r="F188" s="51">
        <v>2</v>
      </c>
      <c r="G188" s="51" t="s">
        <v>44</v>
      </c>
      <c r="H188" s="39">
        <v>0.35</v>
      </c>
      <c r="I188" s="39">
        <v>20</v>
      </c>
      <c r="K188" s="40">
        <f t="shared" si="0"/>
        <v>1.2418518518518518</v>
      </c>
    </row>
    <row r="189" spans="1:11" x14ac:dyDescent="0.2">
      <c r="A189" s="54" t="s">
        <v>19</v>
      </c>
      <c r="B189" s="39" t="s">
        <v>69</v>
      </c>
      <c r="C189" s="40">
        <v>0.74310185185185185</v>
      </c>
      <c r="D189" s="51" t="s">
        <v>993</v>
      </c>
      <c r="E189" s="51">
        <v>7</v>
      </c>
      <c r="F189" s="51">
        <v>3</v>
      </c>
      <c r="G189" s="51" t="s">
        <v>44</v>
      </c>
      <c r="H189" s="39">
        <v>0.5</v>
      </c>
      <c r="I189" s="39">
        <v>13</v>
      </c>
      <c r="K189" s="40">
        <f t="shared" si="0"/>
        <v>1.243101851851852</v>
      </c>
    </row>
    <row r="190" spans="1:11" x14ac:dyDescent="0.2">
      <c r="A190" s="54" t="s">
        <v>19</v>
      </c>
      <c r="B190" s="39" t="s">
        <v>69</v>
      </c>
      <c r="C190" s="40">
        <v>0.75306712962962963</v>
      </c>
      <c r="D190" s="51" t="s">
        <v>741</v>
      </c>
      <c r="E190" s="51">
        <v>6</v>
      </c>
      <c r="F190" s="51">
        <v>3</v>
      </c>
      <c r="G190" s="51" t="s">
        <v>44</v>
      </c>
      <c r="H190" s="39">
        <v>0.45</v>
      </c>
      <c r="I190" s="39">
        <v>13</v>
      </c>
      <c r="K190" s="40">
        <f t="shared" si="0"/>
        <v>1.2530671296296296</v>
      </c>
    </row>
    <row r="191" spans="1:11" x14ac:dyDescent="0.2">
      <c r="A191" s="54" t="s">
        <v>19</v>
      </c>
      <c r="B191" s="39" t="s">
        <v>68</v>
      </c>
      <c r="C191" s="40">
        <v>0.3195601851851852</v>
      </c>
      <c r="D191" s="51" t="s">
        <v>942</v>
      </c>
      <c r="E191" s="51">
        <v>5</v>
      </c>
      <c r="F191" s="51">
        <v>2</v>
      </c>
      <c r="G191" s="51" t="s">
        <v>1372</v>
      </c>
      <c r="H191" s="39">
        <v>0.35</v>
      </c>
      <c r="I191" s="39">
        <v>12</v>
      </c>
    </row>
    <row r="192" spans="1:11" x14ac:dyDescent="0.2">
      <c r="A192" s="54" t="s">
        <v>19</v>
      </c>
      <c r="B192" s="39" t="s">
        <v>68</v>
      </c>
      <c r="C192" s="40">
        <v>0.26984953703703701</v>
      </c>
      <c r="D192" s="51" t="s">
        <v>1003</v>
      </c>
      <c r="E192" s="51">
        <v>4</v>
      </c>
      <c r="F192" s="51">
        <v>0</v>
      </c>
      <c r="G192" s="51" t="s">
        <v>1372</v>
      </c>
      <c r="H192" s="39">
        <v>0.55000000000000004</v>
      </c>
      <c r="I192" s="39">
        <v>6</v>
      </c>
    </row>
    <row r="193" spans="1:11" x14ac:dyDescent="0.2">
      <c r="A193" s="54" t="s">
        <v>19</v>
      </c>
      <c r="B193" s="39" t="s">
        <v>68</v>
      </c>
      <c r="C193" s="40">
        <v>0.26718749999999997</v>
      </c>
      <c r="D193" s="40">
        <v>0.26718749999999997</v>
      </c>
      <c r="E193" s="51" t="s">
        <v>1375</v>
      </c>
      <c r="F193" s="51" t="s">
        <v>1375</v>
      </c>
      <c r="G193" s="51" t="s">
        <v>46</v>
      </c>
      <c r="H193" s="39">
        <v>0.35</v>
      </c>
      <c r="I193" s="39">
        <v>10</v>
      </c>
    </row>
    <row r="194" spans="1:11" x14ac:dyDescent="0.2">
      <c r="A194" s="54" t="s">
        <v>19</v>
      </c>
      <c r="B194" s="39" t="s">
        <v>68</v>
      </c>
      <c r="C194" s="40">
        <v>0.2721412037037037</v>
      </c>
      <c r="D194" s="51" t="s">
        <v>1004</v>
      </c>
      <c r="E194" s="51">
        <v>1</v>
      </c>
      <c r="F194" s="51">
        <v>1</v>
      </c>
      <c r="G194" s="51" t="s">
        <v>46</v>
      </c>
      <c r="H194" s="39">
        <v>0.55000000000000004</v>
      </c>
      <c r="I194" s="39">
        <v>6</v>
      </c>
    </row>
    <row r="195" spans="1:11" x14ac:dyDescent="0.2">
      <c r="A195" s="54" t="s">
        <v>19</v>
      </c>
      <c r="B195" s="39" t="s">
        <v>68</v>
      </c>
      <c r="C195" s="40">
        <v>0.31243055555555554</v>
      </c>
      <c r="D195" s="51" t="s">
        <v>941</v>
      </c>
      <c r="E195" s="51">
        <v>25</v>
      </c>
      <c r="F195" s="51">
        <v>4</v>
      </c>
      <c r="G195" s="51" t="s">
        <v>46</v>
      </c>
      <c r="H195" s="39">
        <v>0.35</v>
      </c>
      <c r="I195" s="39">
        <v>11</v>
      </c>
    </row>
    <row r="196" spans="1:11" x14ac:dyDescent="0.2">
      <c r="A196" s="54" t="s">
        <v>19</v>
      </c>
      <c r="B196" s="39" t="s">
        <v>68</v>
      </c>
      <c r="C196" s="40">
        <v>0.31468750000000001</v>
      </c>
      <c r="D196" s="51" t="s">
        <v>980</v>
      </c>
      <c r="E196" s="51">
        <v>2</v>
      </c>
      <c r="F196" s="51">
        <v>0</v>
      </c>
      <c r="G196" s="51" t="s">
        <v>46</v>
      </c>
      <c r="H196" s="39">
        <v>0.5</v>
      </c>
      <c r="I196" s="39">
        <v>7</v>
      </c>
    </row>
    <row r="197" spans="1:11" x14ac:dyDescent="0.2">
      <c r="A197" s="54" t="s">
        <v>19</v>
      </c>
      <c r="B197" s="25" t="s">
        <v>68</v>
      </c>
      <c r="C197" s="55">
        <v>0.34037037037037038</v>
      </c>
      <c r="D197" s="70" t="s">
        <v>1040</v>
      </c>
      <c r="E197" s="70">
        <v>6</v>
      </c>
      <c r="F197" s="70">
        <v>2</v>
      </c>
      <c r="G197" s="51" t="s">
        <v>46</v>
      </c>
      <c r="H197" s="39">
        <v>0.65</v>
      </c>
      <c r="I197" s="25">
        <v>11</v>
      </c>
    </row>
    <row r="198" spans="1:11" x14ac:dyDescent="0.2">
      <c r="A198" s="54" t="s">
        <v>19</v>
      </c>
      <c r="B198" s="39" t="s">
        <v>68</v>
      </c>
      <c r="C198" s="40">
        <v>0.35327546296296292</v>
      </c>
      <c r="D198" s="40">
        <v>0.35327546296296292</v>
      </c>
      <c r="E198" s="51" t="s">
        <v>1375</v>
      </c>
      <c r="F198" s="51" t="s">
        <v>1375</v>
      </c>
      <c r="G198" s="51" t="s">
        <v>46</v>
      </c>
      <c r="H198" s="39">
        <v>0.35</v>
      </c>
      <c r="I198" s="39">
        <v>13</v>
      </c>
    </row>
    <row r="199" spans="1:11" x14ac:dyDescent="0.2">
      <c r="A199" s="54" t="s">
        <v>19</v>
      </c>
      <c r="B199" s="39" t="s">
        <v>68</v>
      </c>
      <c r="C199" s="40">
        <v>0.36289351851851853</v>
      </c>
      <c r="D199" s="51" t="s">
        <v>929</v>
      </c>
      <c r="E199" s="51">
        <v>41</v>
      </c>
      <c r="F199" s="51">
        <v>7</v>
      </c>
      <c r="G199" s="51" t="s">
        <v>46</v>
      </c>
      <c r="H199" s="39">
        <v>0.35</v>
      </c>
      <c r="I199" s="39">
        <v>16</v>
      </c>
    </row>
    <row r="200" spans="1:11" x14ac:dyDescent="0.2">
      <c r="A200" s="54" t="s">
        <v>19</v>
      </c>
      <c r="B200" s="39" t="s">
        <v>68</v>
      </c>
      <c r="C200" s="40">
        <v>0.38046296296296295</v>
      </c>
      <c r="D200" s="51" t="s">
        <v>947</v>
      </c>
      <c r="E200" s="51">
        <v>36</v>
      </c>
      <c r="F200" s="51">
        <v>7</v>
      </c>
      <c r="G200" s="51" t="s">
        <v>46</v>
      </c>
      <c r="H200" s="39">
        <v>0.45</v>
      </c>
      <c r="I200" s="39">
        <v>14</v>
      </c>
    </row>
    <row r="201" spans="1:11" x14ac:dyDescent="0.2">
      <c r="A201" s="54" t="s">
        <v>19</v>
      </c>
      <c r="B201" s="39" t="s">
        <v>68</v>
      </c>
      <c r="C201" s="40">
        <v>0.43119212962962966</v>
      </c>
      <c r="D201" s="51" t="s">
        <v>943</v>
      </c>
      <c r="E201" s="51">
        <v>83</v>
      </c>
      <c r="F201" s="51">
        <v>6</v>
      </c>
      <c r="G201" s="51" t="s">
        <v>46</v>
      </c>
      <c r="H201" s="39">
        <v>0.35</v>
      </c>
      <c r="I201" s="39">
        <v>17</v>
      </c>
    </row>
    <row r="202" spans="1:11" x14ac:dyDescent="0.2">
      <c r="A202" s="54" t="s">
        <v>19</v>
      </c>
      <c r="B202" s="39" t="s">
        <v>68</v>
      </c>
      <c r="C202" s="40">
        <v>0.47993055555555553</v>
      </c>
      <c r="D202" s="51" t="s">
        <v>960</v>
      </c>
      <c r="E202" s="51">
        <v>67</v>
      </c>
      <c r="F202" s="51">
        <v>10</v>
      </c>
      <c r="G202" s="51" t="s">
        <v>46</v>
      </c>
      <c r="H202" s="39">
        <v>0.45</v>
      </c>
      <c r="I202" s="39">
        <v>20</v>
      </c>
    </row>
    <row r="203" spans="1:11" x14ac:dyDescent="0.2">
      <c r="A203" s="54" t="s">
        <v>19</v>
      </c>
      <c r="B203" s="39" t="s">
        <v>69</v>
      </c>
      <c r="C203" s="40">
        <v>0.51078703703703698</v>
      </c>
      <c r="D203" s="51" t="s">
        <v>948</v>
      </c>
      <c r="E203" s="51">
        <v>126</v>
      </c>
      <c r="F203" s="51">
        <v>17</v>
      </c>
      <c r="G203" s="51" t="s">
        <v>46</v>
      </c>
      <c r="H203" s="39">
        <v>0.45</v>
      </c>
      <c r="I203" s="39">
        <v>19</v>
      </c>
    </row>
    <row r="204" spans="1:11" x14ac:dyDescent="0.2">
      <c r="A204" s="54" t="s">
        <v>19</v>
      </c>
      <c r="B204" s="39" t="s">
        <v>69</v>
      </c>
      <c r="C204" s="40">
        <v>0.51292824074074073</v>
      </c>
      <c r="D204" s="51" t="s">
        <v>962</v>
      </c>
      <c r="E204" s="51">
        <v>86</v>
      </c>
      <c r="F204" s="51">
        <v>7</v>
      </c>
      <c r="G204" s="51" t="s">
        <v>46</v>
      </c>
      <c r="H204" s="39">
        <v>0.45</v>
      </c>
      <c r="I204" s="39">
        <v>24</v>
      </c>
    </row>
    <row r="205" spans="1:11" x14ac:dyDescent="0.2">
      <c r="A205" s="54" t="s">
        <v>19</v>
      </c>
      <c r="B205" s="39" t="s">
        <v>69</v>
      </c>
      <c r="C205" s="40">
        <v>0.57204861111111116</v>
      </c>
      <c r="D205" s="51" t="s">
        <v>944</v>
      </c>
      <c r="E205" s="51">
        <v>24</v>
      </c>
      <c r="F205" s="51">
        <v>4</v>
      </c>
      <c r="G205" s="51" t="s">
        <v>46</v>
      </c>
      <c r="H205" s="39">
        <v>0.35</v>
      </c>
      <c r="I205" s="39">
        <v>19</v>
      </c>
      <c r="K205" s="40">
        <f t="shared" ref="K205:K212" si="2">C205+0.5</f>
        <v>1.0720486111111112</v>
      </c>
    </row>
    <row r="206" spans="1:11" x14ac:dyDescent="0.2">
      <c r="A206" s="54" t="s">
        <v>19</v>
      </c>
      <c r="B206" s="39" t="s">
        <v>69</v>
      </c>
      <c r="C206" s="40">
        <v>0.58300925925925928</v>
      </c>
      <c r="D206" s="51" t="s">
        <v>949</v>
      </c>
      <c r="E206" s="51">
        <v>4</v>
      </c>
      <c r="F206" s="51">
        <v>1</v>
      </c>
      <c r="G206" s="51" t="s">
        <v>46</v>
      </c>
      <c r="H206" s="39">
        <v>0.45</v>
      </c>
      <c r="I206" s="39">
        <v>19</v>
      </c>
      <c r="K206" s="40">
        <f t="shared" si="2"/>
        <v>1.0830092592592593</v>
      </c>
    </row>
    <row r="207" spans="1:11" x14ac:dyDescent="0.2">
      <c r="A207" s="54" t="s">
        <v>19</v>
      </c>
      <c r="B207" s="39" t="s">
        <v>69</v>
      </c>
      <c r="C207" s="40">
        <v>0.58607638888888891</v>
      </c>
      <c r="D207" s="51" t="s">
        <v>965</v>
      </c>
      <c r="E207" s="51">
        <v>24</v>
      </c>
      <c r="F207" s="51">
        <v>4</v>
      </c>
      <c r="G207" s="51" t="s">
        <v>46</v>
      </c>
      <c r="H207" s="39">
        <v>0.45</v>
      </c>
      <c r="I207" s="39">
        <v>21</v>
      </c>
      <c r="K207" s="40">
        <f t="shared" si="2"/>
        <v>1.0860763888888889</v>
      </c>
    </row>
    <row r="208" spans="1:11" x14ac:dyDescent="0.2">
      <c r="A208" s="54" t="s">
        <v>19</v>
      </c>
      <c r="B208" s="39" t="s">
        <v>69</v>
      </c>
      <c r="C208" s="40">
        <v>0.64585648148148145</v>
      </c>
      <c r="D208" s="51" t="s">
        <v>950</v>
      </c>
      <c r="E208" s="51">
        <v>32</v>
      </c>
      <c r="F208" s="51">
        <v>5</v>
      </c>
      <c r="G208" s="51" t="s">
        <v>46</v>
      </c>
      <c r="H208" s="39">
        <v>0.45</v>
      </c>
      <c r="I208" s="39">
        <v>18</v>
      </c>
      <c r="K208" s="40">
        <f t="shared" si="2"/>
        <v>1.1458564814814816</v>
      </c>
    </row>
    <row r="209" spans="1:11" x14ac:dyDescent="0.2">
      <c r="A209" s="54" t="s">
        <v>19</v>
      </c>
      <c r="B209" s="39" t="s">
        <v>69</v>
      </c>
      <c r="C209" s="40">
        <v>0.68381944444444442</v>
      </c>
      <c r="D209" s="51" t="s">
        <v>945</v>
      </c>
      <c r="E209" s="51">
        <v>11</v>
      </c>
      <c r="F209" s="51">
        <v>10</v>
      </c>
      <c r="G209" s="51" t="s">
        <v>46</v>
      </c>
      <c r="H209" s="39">
        <v>0.35</v>
      </c>
      <c r="I209" s="39">
        <v>15</v>
      </c>
      <c r="K209" s="40">
        <f t="shared" si="2"/>
        <v>1.1838194444444445</v>
      </c>
    </row>
    <row r="210" spans="1:11" x14ac:dyDescent="0.2">
      <c r="A210" s="54" t="s">
        <v>19</v>
      </c>
      <c r="B210" s="39" t="s">
        <v>69</v>
      </c>
      <c r="C210" s="40">
        <v>0.69064814814814812</v>
      </c>
      <c r="D210" s="51" t="s">
        <v>694</v>
      </c>
      <c r="E210" s="51">
        <v>73</v>
      </c>
      <c r="F210" s="51">
        <v>6</v>
      </c>
      <c r="G210" s="51" t="s">
        <v>46</v>
      </c>
      <c r="H210" s="39">
        <v>0.45</v>
      </c>
      <c r="I210" s="39">
        <v>20</v>
      </c>
      <c r="K210" s="40">
        <f t="shared" si="2"/>
        <v>1.1906481481481481</v>
      </c>
    </row>
    <row r="211" spans="1:11" x14ac:dyDescent="0.2">
      <c r="A211" s="54" t="s">
        <v>19</v>
      </c>
      <c r="B211" s="39" t="s">
        <v>69</v>
      </c>
      <c r="C211" s="40">
        <v>0.71280092592592592</v>
      </c>
      <c r="D211" s="51" t="s">
        <v>917</v>
      </c>
      <c r="E211" s="51">
        <v>4</v>
      </c>
      <c r="F211" s="51">
        <v>1</v>
      </c>
      <c r="G211" s="51" t="s">
        <v>46</v>
      </c>
      <c r="H211" s="39">
        <v>0.2</v>
      </c>
      <c r="I211" s="39">
        <v>16</v>
      </c>
      <c r="K211" s="40">
        <f t="shared" si="2"/>
        <v>1.2128009259259258</v>
      </c>
    </row>
    <row r="212" spans="1:11" x14ac:dyDescent="0.2">
      <c r="A212" s="54" t="s">
        <v>19</v>
      </c>
      <c r="B212" s="39" t="s">
        <v>69</v>
      </c>
      <c r="C212" s="40">
        <v>0.71591435185185182</v>
      </c>
      <c r="D212" s="51" t="s">
        <v>951</v>
      </c>
      <c r="E212" s="51">
        <v>47</v>
      </c>
      <c r="F212" s="51">
        <v>8</v>
      </c>
      <c r="G212" s="51" t="s">
        <v>46</v>
      </c>
      <c r="H212" s="39">
        <v>0.45</v>
      </c>
      <c r="I212" s="39">
        <v>17</v>
      </c>
      <c r="K212" s="40">
        <f t="shared" si="2"/>
        <v>1.2159143518518518</v>
      </c>
    </row>
    <row r="213" spans="1:11" x14ac:dyDescent="0.2">
      <c r="A213" s="47" t="s">
        <v>2</v>
      </c>
      <c r="B213" s="17" t="s">
        <v>68</v>
      </c>
      <c r="C213" s="43">
        <v>0.24596064814814814</v>
      </c>
      <c r="D213" s="65" t="s">
        <v>838</v>
      </c>
      <c r="E213" s="75" t="s">
        <v>1375</v>
      </c>
      <c r="F213" s="75">
        <v>1</v>
      </c>
      <c r="G213" s="65" t="s">
        <v>90</v>
      </c>
      <c r="H213" s="48">
        <v>3</v>
      </c>
      <c r="I213" s="16">
        <v>0.8</v>
      </c>
    </row>
    <row r="214" spans="1:11" x14ac:dyDescent="0.2">
      <c r="A214" s="47" t="s">
        <v>2</v>
      </c>
      <c r="B214" s="17" t="s">
        <v>68</v>
      </c>
      <c r="C214" s="43">
        <v>0.25114583333333335</v>
      </c>
      <c r="D214" s="65" t="s">
        <v>908</v>
      </c>
      <c r="E214" s="75">
        <v>7</v>
      </c>
      <c r="F214" s="75">
        <v>4</v>
      </c>
      <c r="G214" s="65" t="s">
        <v>90</v>
      </c>
      <c r="H214" s="16">
        <v>6</v>
      </c>
      <c r="I214" s="16">
        <v>1</v>
      </c>
    </row>
    <row r="215" spans="1:11" x14ac:dyDescent="0.2">
      <c r="A215" s="47" t="s">
        <v>2</v>
      </c>
      <c r="B215" s="17" t="s">
        <v>68</v>
      </c>
      <c r="C215" s="43">
        <v>0.25422453703703701</v>
      </c>
      <c r="D215" s="65" t="s">
        <v>877</v>
      </c>
      <c r="E215" s="75">
        <v>6</v>
      </c>
      <c r="F215" s="75">
        <v>4</v>
      </c>
      <c r="G215" s="65" t="s">
        <v>90</v>
      </c>
      <c r="H215" s="16">
        <v>6</v>
      </c>
      <c r="I215" s="16">
        <v>0.9</v>
      </c>
    </row>
    <row r="216" spans="1:11" x14ac:dyDescent="0.2">
      <c r="A216" s="47" t="s">
        <v>2</v>
      </c>
      <c r="B216" s="17" t="s">
        <v>68</v>
      </c>
      <c r="C216" s="43">
        <v>0.25472222222222224</v>
      </c>
      <c r="D216" s="65" t="s">
        <v>898</v>
      </c>
      <c r="E216" s="75">
        <v>14</v>
      </c>
      <c r="F216" s="75">
        <v>5</v>
      </c>
      <c r="G216" s="65" t="s">
        <v>90</v>
      </c>
      <c r="H216" s="16">
        <v>10</v>
      </c>
      <c r="I216" s="16">
        <v>1</v>
      </c>
    </row>
    <row r="217" spans="1:11" x14ac:dyDescent="0.2">
      <c r="A217" s="47" t="s">
        <v>2</v>
      </c>
      <c r="B217" s="17" t="s">
        <v>68</v>
      </c>
      <c r="C217" s="43">
        <v>0.26097222222222222</v>
      </c>
      <c r="D217" s="65" t="s">
        <v>859</v>
      </c>
      <c r="E217" s="75">
        <v>7</v>
      </c>
      <c r="F217" s="75">
        <v>3</v>
      </c>
      <c r="G217" s="65" t="s">
        <v>90</v>
      </c>
      <c r="H217" s="16">
        <v>8</v>
      </c>
      <c r="I217" s="16">
        <v>0.8</v>
      </c>
    </row>
    <row r="218" spans="1:11" x14ac:dyDescent="0.2">
      <c r="A218" s="47" t="s">
        <v>2</v>
      </c>
      <c r="B218" s="17" t="s">
        <v>68</v>
      </c>
      <c r="C218" s="43">
        <v>0.29061342592592593</v>
      </c>
      <c r="D218" s="65" t="s">
        <v>843</v>
      </c>
      <c r="E218" s="75">
        <f>57-29</f>
        <v>28</v>
      </c>
      <c r="F218" s="75">
        <v>6</v>
      </c>
      <c r="G218" s="65" t="s">
        <v>90</v>
      </c>
      <c r="H218" s="48">
        <v>5</v>
      </c>
      <c r="I218" s="16">
        <v>0.8</v>
      </c>
    </row>
    <row r="219" spans="1:11" x14ac:dyDescent="0.2">
      <c r="A219" s="47" t="s">
        <v>2</v>
      </c>
      <c r="B219" s="17" t="s">
        <v>68</v>
      </c>
      <c r="C219" s="43">
        <v>0.29545138888888889</v>
      </c>
      <c r="D219" s="65" t="s">
        <v>839</v>
      </c>
      <c r="E219" s="75">
        <f>42-27</f>
        <v>15</v>
      </c>
      <c r="F219" s="75">
        <v>11</v>
      </c>
      <c r="G219" s="65" t="s">
        <v>90</v>
      </c>
      <c r="H219" s="48">
        <v>4</v>
      </c>
      <c r="I219" s="16">
        <v>0.8</v>
      </c>
    </row>
    <row r="220" spans="1:11" x14ac:dyDescent="0.2">
      <c r="A220" s="47" t="s">
        <v>2</v>
      </c>
      <c r="B220" s="17" t="s">
        <v>68</v>
      </c>
      <c r="C220" s="43">
        <v>0.30231481481481481</v>
      </c>
      <c r="D220" s="65" t="s">
        <v>889</v>
      </c>
      <c r="E220" s="75">
        <v>16</v>
      </c>
      <c r="F220" s="75">
        <v>8</v>
      </c>
      <c r="G220" s="65" t="s">
        <v>90</v>
      </c>
      <c r="H220" s="16">
        <v>10</v>
      </c>
      <c r="I220" s="16">
        <v>1</v>
      </c>
    </row>
    <row r="221" spans="1:11" x14ac:dyDescent="0.2">
      <c r="A221" s="47" t="s">
        <v>2</v>
      </c>
      <c r="B221" s="17" t="s">
        <v>68</v>
      </c>
      <c r="C221" s="43">
        <v>0.31256944444444446</v>
      </c>
      <c r="D221" s="65" t="s">
        <v>879</v>
      </c>
      <c r="E221" s="75">
        <f>15-6</f>
        <v>9</v>
      </c>
      <c r="F221" s="75">
        <v>5</v>
      </c>
      <c r="G221" s="65" t="s">
        <v>90</v>
      </c>
      <c r="H221" s="48">
        <v>9</v>
      </c>
      <c r="I221" s="16">
        <v>0.8</v>
      </c>
    </row>
    <row r="222" spans="1:11" x14ac:dyDescent="0.2">
      <c r="A222" s="47" t="s">
        <v>2</v>
      </c>
      <c r="B222" s="17" t="s">
        <v>68</v>
      </c>
      <c r="C222" s="43">
        <v>0.31268518518518518</v>
      </c>
      <c r="D222" s="65" t="s">
        <v>878</v>
      </c>
      <c r="E222" s="75">
        <v>9</v>
      </c>
      <c r="F222" s="75">
        <v>5</v>
      </c>
      <c r="G222" s="65" t="s">
        <v>90</v>
      </c>
      <c r="H222" s="16">
        <v>8</v>
      </c>
      <c r="I222" s="16">
        <v>0.9</v>
      </c>
    </row>
    <row r="223" spans="1:11" x14ac:dyDescent="0.2">
      <c r="A223" s="47" t="s">
        <v>2</v>
      </c>
      <c r="B223" s="17" t="s">
        <v>68</v>
      </c>
      <c r="C223" s="43">
        <v>0.32652777777777781</v>
      </c>
      <c r="D223" s="65" t="s">
        <v>909</v>
      </c>
      <c r="E223" s="75">
        <v>8</v>
      </c>
      <c r="F223" s="75">
        <v>8</v>
      </c>
      <c r="G223" s="65" t="s">
        <v>90</v>
      </c>
      <c r="H223" s="16">
        <v>13</v>
      </c>
      <c r="I223" s="16">
        <v>1</v>
      </c>
    </row>
    <row r="224" spans="1:11" x14ac:dyDescent="0.2">
      <c r="A224" s="47" t="s">
        <v>2</v>
      </c>
      <c r="B224" s="17" t="s">
        <v>68</v>
      </c>
      <c r="C224" s="43">
        <v>0.33282407407407405</v>
      </c>
      <c r="D224" s="65" t="s">
        <v>826</v>
      </c>
      <c r="E224" s="75">
        <v>8</v>
      </c>
      <c r="F224" s="75">
        <v>7</v>
      </c>
      <c r="G224" s="65" t="s">
        <v>90</v>
      </c>
      <c r="H224" s="16">
        <v>16</v>
      </c>
      <c r="I224" s="16">
        <v>0.7</v>
      </c>
    </row>
    <row r="225" spans="1:9" x14ac:dyDescent="0.2">
      <c r="A225" s="47" t="s">
        <v>2</v>
      </c>
      <c r="B225" s="17" t="s">
        <v>68</v>
      </c>
      <c r="C225" s="43">
        <v>0.35057870370370375</v>
      </c>
      <c r="D225" s="65" t="s">
        <v>880</v>
      </c>
      <c r="E225" s="75">
        <v>8</v>
      </c>
      <c r="F225" s="75">
        <v>4</v>
      </c>
      <c r="G225" s="65" t="s">
        <v>90</v>
      </c>
      <c r="H225" s="48">
        <v>13</v>
      </c>
      <c r="I225" s="16">
        <v>0.8</v>
      </c>
    </row>
    <row r="226" spans="1:9" x14ac:dyDescent="0.2">
      <c r="A226" s="47" t="s">
        <v>2</v>
      </c>
      <c r="B226" s="17" t="s">
        <v>68</v>
      </c>
      <c r="C226" s="43">
        <v>0.3536111111111111</v>
      </c>
      <c r="D226" s="65" t="s">
        <v>861</v>
      </c>
      <c r="E226" s="75">
        <v>21</v>
      </c>
      <c r="F226" s="75">
        <v>7</v>
      </c>
      <c r="G226" s="65" t="s">
        <v>90</v>
      </c>
      <c r="H226" s="16">
        <v>19</v>
      </c>
      <c r="I226" s="16">
        <v>0.8</v>
      </c>
    </row>
    <row r="227" spans="1:9" x14ac:dyDescent="0.2">
      <c r="A227" s="47" t="s">
        <v>2</v>
      </c>
      <c r="B227" s="17" t="s">
        <v>68</v>
      </c>
      <c r="C227" s="43">
        <v>0.3548263888888889</v>
      </c>
      <c r="D227" s="65" t="s">
        <v>827</v>
      </c>
      <c r="E227" s="75">
        <f>66-57</f>
        <v>9</v>
      </c>
      <c r="F227" s="75">
        <v>5</v>
      </c>
      <c r="G227" s="65" t="s">
        <v>90</v>
      </c>
      <c r="H227" s="48">
        <v>19</v>
      </c>
      <c r="I227" s="16">
        <v>0.7</v>
      </c>
    </row>
    <row r="228" spans="1:9" x14ac:dyDescent="0.2">
      <c r="A228" s="47" t="s">
        <v>2</v>
      </c>
      <c r="B228" s="17" t="s">
        <v>68</v>
      </c>
      <c r="C228" s="43">
        <v>0.35843749999999996</v>
      </c>
      <c r="D228" s="65" t="s">
        <v>862</v>
      </c>
      <c r="E228" s="75">
        <v>29</v>
      </c>
      <c r="F228" s="75">
        <v>16</v>
      </c>
      <c r="G228" s="65" t="s">
        <v>90</v>
      </c>
      <c r="H228" s="16">
        <v>20</v>
      </c>
      <c r="I228" s="16">
        <v>0.8</v>
      </c>
    </row>
    <row r="229" spans="1:9" x14ac:dyDescent="0.2">
      <c r="A229" s="47" t="s">
        <v>2</v>
      </c>
      <c r="B229" s="17" t="s">
        <v>68</v>
      </c>
      <c r="C229" s="43">
        <v>0.37989583333333332</v>
      </c>
      <c r="D229" s="65" t="s">
        <v>891</v>
      </c>
      <c r="E229" s="75">
        <f>86-3</f>
        <v>83</v>
      </c>
      <c r="F229" s="75">
        <v>10</v>
      </c>
      <c r="G229" s="65" t="s">
        <v>90</v>
      </c>
      <c r="H229" s="48">
        <v>19</v>
      </c>
      <c r="I229" s="16"/>
    </row>
    <row r="230" spans="1:9" x14ac:dyDescent="0.2">
      <c r="A230" s="47" t="s">
        <v>2</v>
      </c>
      <c r="B230" s="17" t="s">
        <v>68</v>
      </c>
      <c r="C230" s="43">
        <v>0.38141203703703702</v>
      </c>
      <c r="D230" s="65" t="s">
        <v>863</v>
      </c>
      <c r="E230" s="75">
        <v>10</v>
      </c>
      <c r="F230" s="75">
        <v>5</v>
      </c>
      <c r="G230" s="65" t="s">
        <v>90</v>
      </c>
      <c r="H230" s="16">
        <v>18</v>
      </c>
      <c r="I230" s="16">
        <v>0.8</v>
      </c>
    </row>
    <row r="231" spans="1:9" x14ac:dyDescent="0.2">
      <c r="A231" s="47" t="s">
        <v>2</v>
      </c>
      <c r="B231" s="17" t="s">
        <v>68</v>
      </c>
      <c r="C231" s="43">
        <v>0.38157407407407407</v>
      </c>
      <c r="D231" s="65" t="s">
        <v>864</v>
      </c>
      <c r="E231" s="75">
        <v>4</v>
      </c>
      <c r="F231" s="76">
        <v>0</v>
      </c>
      <c r="G231" s="65" t="s">
        <v>90</v>
      </c>
      <c r="H231" s="16">
        <v>18</v>
      </c>
      <c r="I231" s="16">
        <v>0.8</v>
      </c>
    </row>
    <row r="232" spans="1:9" x14ac:dyDescent="0.2">
      <c r="A232" s="47" t="s">
        <v>2</v>
      </c>
      <c r="B232" s="17" t="s">
        <v>68</v>
      </c>
      <c r="C232" s="43">
        <v>0.38307870370370373</v>
      </c>
      <c r="D232" s="65" t="s">
        <v>828</v>
      </c>
      <c r="E232" s="75">
        <f>46-38</f>
        <v>8</v>
      </c>
      <c r="F232" s="75">
        <v>5</v>
      </c>
      <c r="G232" s="65" t="s">
        <v>90</v>
      </c>
      <c r="H232" s="48">
        <v>23</v>
      </c>
      <c r="I232" s="16">
        <v>0.7</v>
      </c>
    </row>
    <row r="233" spans="1:9" x14ac:dyDescent="0.2">
      <c r="A233" s="47" t="s">
        <v>2</v>
      </c>
      <c r="B233" s="17" t="s">
        <v>68</v>
      </c>
      <c r="C233" s="43">
        <v>0.38929398148148148</v>
      </c>
      <c r="D233" s="65" t="s">
        <v>829</v>
      </c>
      <c r="E233" s="75">
        <f>44-35</f>
        <v>9</v>
      </c>
      <c r="F233" s="75">
        <v>5</v>
      </c>
      <c r="G233" s="65" t="s">
        <v>90</v>
      </c>
      <c r="H233" s="48">
        <v>24</v>
      </c>
      <c r="I233" s="16">
        <v>0.7</v>
      </c>
    </row>
    <row r="234" spans="1:9" x14ac:dyDescent="0.2">
      <c r="A234" s="47" t="s">
        <v>2</v>
      </c>
      <c r="B234" s="17" t="s">
        <v>68</v>
      </c>
      <c r="C234" s="43">
        <v>0.39501157407407406</v>
      </c>
      <c r="D234" s="65" t="s">
        <v>865</v>
      </c>
      <c r="E234" s="75">
        <v>8</v>
      </c>
      <c r="F234" s="75">
        <v>4</v>
      </c>
      <c r="G234" s="65" t="s">
        <v>90</v>
      </c>
      <c r="H234" s="16">
        <v>18</v>
      </c>
      <c r="I234" s="16">
        <v>0.8</v>
      </c>
    </row>
    <row r="235" spans="1:9" x14ac:dyDescent="0.2">
      <c r="A235" s="47" t="s">
        <v>2</v>
      </c>
      <c r="B235" s="17" t="s">
        <v>68</v>
      </c>
      <c r="C235" s="43">
        <v>0.39531250000000001</v>
      </c>
      <c r="D235" s="65" t="s">
        <v>866</v>
      </c>
      <c r="E235" s="75">
        <v>16</v>
      </c>
      <c r="F235" s="75">
        <v>3</v>
      </c>
      <c r="G235" s="65" t="s">
        <v>90</v>
      </c>
      <c r="H235" s="16">
        <v>18</v>
      </c>
      <c r="I235" s="16">
        <v>0.8</v>
      </c>
    </row>
    <row r="236" spans="1:9" x14ac:dyDescent="0.2">
      <c r="A236" s="47" t="s">
        <v>2</v>
      </c>
      <c r="B236" s="17" t="s">
        <v>68</v>
      </c>
      <c r="C236" s="43">
        <v>0.40530092592592593</v>
      </c>
      <c r="D236" s="65" t="s">
        <v>830</v>
      </c>
      <c r="E236" s="75">
        <f>47-38</f>
        <v>9</v>
      </c>
      <c r="F236" s="75">
        <v>4</v>
      </c>
      <c r="G236" s="65" t="s">
        <v>90</v>
      </c>
      <c r="H236" s="48">
        <v>24</v>
      </c>
      <c r="I236" s="16">
        <v>0.7</v>
      </c>
    </row>
    <row r="237" spans="1:9" x14ac:dyDescent="0.2">
      <c r="A237" s="47" t="s">
        <v>2</v>
      </c>
      <c r="B237" s="17" t="s">
        <v>68</v>
      </c>
      <c r="C237" s="43">
        <v>0.42170138888888892</v>
      </c>
      <c r="D237" s="65" t="s">
        <v>900</v>
      </c>
      <c r="E237" s="75">
        <v>13</v>
      </c>
      <c r="F237" s="75">
        <v>5</v>
      </c>
      <c r="G237" s="65" t="s">
        <v>90</v>
      </c>
      <c r="H237" s="16">
        <v>17</v>
      </c>
      <c r="I237" s="16">
        <v>1</v>
      </c>
    </row>
    <row r="238" spans="1:9" x14ac:dyDescent="0.2">
      <c r="A238" s="47" t="s">
        <v>2</v>
      </c>
      <c r="B238" s="17" t="s">
        <v>68</v>
      </c>
      <c r="C238" s="43">
        <v>0.45476851851851857</v>
      </c>
      <c r="D238" s="65" t="s">
        <v>840</v>
      </c>
      <c r="E238" s="75">
        <v>3</v>
      </c>
      <c r="F238" s="76">
        <v>0</v>
      </c>
      <c r="G238" s="65" t="s">
        <v>90</v>
      </c>
      <c r="H238" s="48">
        <v>28</v>
      </c>
      <c r="I238" s="16">
        <v>0.8</v>
      </c>
    </row>
    <row r="239" spans="1:9" x14ac:dyDescent="0.2">
      <c r="A239" s="47" t="s">
        <v>2</v>
      </c>
      <c r="B239" s="17" t="s">
        <v>68</v>
      </c>
      <c r="C239" s="43">
        <v>0.49012731481481481</v>
      </c>
      <c r="D239" s="65" t="s">
        <v>868</v>
      </c>
      <c r="E239" s="75">
        <v>41</v>
      </c>
      <c r="F239" s="75">
        <v>14</v>
      </c>
      <c r="G239" s="65" t="s">
        <v>90</v>
      </c>
      <c r="H239" s="16">
        <v>21</v>
      </c>
      <c r="I239" s="16">
        <v>0.8</v>
      </c>
    </row>
    <row r="240" spans="1:9" x14ac:dyDescent="0.2">
      <c r="A240" s="47" t="s">
        <v>2</v>
      </c>
      <c r="B240" s="17" t="s">
        <v>69</v>
      </c>
      <c r="C240" s="43">
        <v>0.51324074074074078</v>
      </c>
      <c r="D240" s="65" t="s">
        <v>844</v>
      </c>
      <c r="E240" s="75">
        <f>12-4</f>
        <v>8</v>
      </c>
      <c r="F240" s="75">
        <v>5</v>
      </c>
      <c r="G240" s="65" t="s">
        <v>90</v>
      </c>
      <c r="H240" s="48">
        <v>20</v>
      </c>
      <c r="I240" s="16">
        <v>0.8</v>
      </c>
    </row>
    <row r="241" spans="1:11" x14ac:dyDescent="0.2">
      <c r="A241" s="47" t="s">
        <v>2</v>
      </c>
      <c r="B241" s="17" t="s">
        <v>69</v>
      </c>
      <c r="C241" s="53">
        <v>0.56958333333333333</v>
      </c>
      <c r="D241" s="65" t="s">
        <v>846</v>
      </c>
      <c r="E241" s="75">
        <v>4</v>
      </c>
      <c r="F241" s="75">
        <v>3</v>
      </c>
      <c r="G241" s="65" t="s">
        <v>90</v>
      </c>
      <c r="H241" s="16">
        <v>16</v>
      </c>
      <c r="I241" s="16">
        <v>0.7</v>
      </c>
      <c r="K241" s="40">
        <f t="shared" ref="K241:K249" si="3">C241+0.5</f>
        <v>1.0695833333333333</v>
      </c>
    </row>
    <row r="242" spans="1:11" x14ac:dyDescent="0.2">
      <c r="A242" s="47" t="s">
        <v>2</v>
      </c>
      <c r="B242" s="17" t="s">
        <v>69</v>
      </c>
      <c r="C242" s="53">
        <v>0.59594907407407405</v>
      </c>
      <c r="D242" s="65" t="s">
        <v>847</v>
      </c>
      <c r="E242" s="75">
        <v>9</v>
      </c>
      <c r="F242" s="75">
        <v>3</v>
      </c>
      <c r="G242" s="65" t="s">
        <v>90</v>
      </c>
      <c r="H242" s="16">
        <v>16</v>
      </c>
      <c r="I242" s="16">
        <v>0.7</v>
      </c>
      <c r="K242" s="40">
        <f t="shared" si="3"/>
        <v>1.095949074074074</v>
      </c>
    </row>
    <row r="243" spans="1:11" x14ac:dyDescent="0.2">
      <c r="A243" s="47" t="s">
        <v>2</v>
      </c>
      <c r="B243" s="17" t="s">
        <v>69</v>
      </c>
      <c r="C243" s="53">
        <v>0.59657407407407403</v>
      </c>
      <c r="D243" s="65" t="s">
        <v>848</v>
      </c>
      <c r="E243" s="75">
        <v>9</v>
      </c>
      <c r="F243" s="75">
        <v>4</v>
      </c>
      <c r="G243" s="65" t="s">
        <v>90</v>
      </c>
      <c r="H243" s="16">
        <v>16</v>
      </c>
      <c r="I243" s="16">
        <v>0.7</v>
      </c>
      <c r="K243" s="40">
        <f t="shared" si="3"/>
        <v>1.0965740740740739</v>
      </c>
    </row>
    <row r="244" spans="1:11" x14ac:dyDescent="0.2">
      <c r="A244" s="47" t="s">
        <v>2</v>
      </c>
      <c r="B244" s="17" t="s">
        <v>69</v>
      </c>
      <c r="C244" s="53">
        <v>0.63531250000000006</v>
      </c>
      <c r="D244" s="65" t="s">
        <v>869</v>
      </c>
      <c r="E244" s="75">
        <v>4</v>
      </c>
      <c r="F244" s="75">
        <v>1</v>
      </c>
      <c r="G244" s="65" t="s">
        <v>90</v>
      </c>
      <c r="H244" s="16">
        <v>20</v>
      </c>
      <c r="I244" s="16">
        <v>0.8</v>
      </c>
      <c r="K244" s="40">
        <f t="shared" si="3"/>
        <v>1.1353124999999999</v>
      </c>
    </row>
    <row r="245" spans="1:11" x14ac:dyDescent="0.2">
      <c r="A245" s="47" t="s">
        <v>2</v>
      </c>
      <c r="B245" s="17" t="s">
        <v>69</v>
      </c>
      <c r="C245" s="53">
        <v>0.6629976851851852</v>
      </c>
      <c r="D245" s="65" t="s">
        <v>904</v>
      </c>
      <c r="E245" s="75">
        <v>6</v>
      </c>
      <c r="F245" s="75">
        <v>5</v>
      </c>
      <c r="G245" s="65" t="s">
        <v>90</v>
      </c>
      <c r="H245" s="48">
        <v>17</v>
      </c>
      <c r="I245" s="16">
        <v>0.9</v>
      </c>
      <c r="K245" s="40">
        <f t="shared" si="3"/>
        <v>1.1629976851851853</v>
      </c>
    </row>
    <row r="246" spans="1:11" x14ac:dyDescent="0.2">
      <c r="A246" s="47" t="s">
        <v>2</v>
      </c>
      <c r="B246" s="17" t="s">
        <v>69</v>
      </c>
      <c r="C246" s="53">
        <v>0.68482638888888892</v>
      </c>
      <c r="D246" s="65" t="s">
        <v>691</v>
      </c>
      <c r="E246" s="75">
        <f>14-9</f>
        <v>5</v>
      </c>
      <c r="F246" s="75">
        <v>3</v>
      </c>
      <c r="G246" s="65" t="s">
        <v>90</v>
      </c>
      <c r="H246" s="48">
        <v>17</v>
      </c>
      <c r="I246" s="16">
        <v>0.4</v>
      </c>
      <c r="K246" s="40">
        <f t="shared" si="3"/>
        <v>1.1848263888888888</v>
      </c>
    </row>
    <row r="247" spans="1:11" x14ac:dyDescent="0.2">
      <c r="A247" s="47" t="s">
        <v>2</v>
      </c>
      <c r="B247" s="17" t="s">
        <v>69</v>
      </c>
      <c r="C247" s="53">
        <v>0.6853703703703703</v>
      </c>
      <c r="D247" s="65" t="s">
        <v>852</v>
      </c>
      <c r="E247" s="75">
        <v>6</v>
      </c>
      <c r="F247" s="75">
        <v>3</v>
      </c>
      <c r="G247" s="65" t="s">
        <v>90</v>
      </c>
      <c r="H247" s="16">
        <v>16</v>
      </c>
      <c r="I247" s="16">
        <v>0.7</v>
      </c>
      <c r="K247" s="40">
        <f t="shared" si="3"/>
        <v>1.1853703703703702</v>
      </c>
    </row>
    <row r="248" spans="1:11" x14ac:dyDescent="0.2">
      <c r="A248" s="47" t="s">
        <v>2</v>
      </c>
      <c r="B248" s="17" t="s">
        <v>69</v>
      </c>
      <c r="C248" s="53">
        <v>0.71350694444444451</v>
      </c>
      <c r="D248" s="65" t="s">
        <v>696</v>
      </c>
      <c r="E248" s="75">
        <f>32-27</f>
        <v>5</v>
      </c>
      <c r="F248" s="75">
        <v>2</v>
      </c>
      <c r="G248" s="65" t="s">
        <v>90</v>
      </c>
      <c r="H248" s="48">
        <v>16</v>
      </c>
      <c r="I248" s="16">
        <v>0.4</v>
      </c>
      <c r="K248" s="40">
        <f t="shared" si="3"/>
        <v>1.2135069444444446</v>
      </c>
    </row>
    <row r="249" spans="1:11" x14ac:dyDescent="0.2">
      <c r="A249" s="47" t="s">
        <v>2</v>
      </c>
      <c r="B249" s="17" t="s">
        <v>69</v>
      </c>
      <c r="C249" s="53">
        <v>0.75868055555555547</v>
      </c>
      <c r="D249" s="65" t="s">
        <v>854</v>
      </c>
      <c r="E249" s="75">
        <v>6</v>
      </c>
      <c r="F249" s="75">
        <v>2</v>
      </c>
      <c r="G249" s="65" t="s">
        <v>90</v>
      </c>
      <c r="H249" s="16">
        <v>13</v>
      </c>
      <c r="I249" s="16">
        <v>0.7</v>
      </c>
      <c r="K249" s="40">
        <f t="shared" si="3"/>
        <v>1.2586805555555554</v>
      </c>
    </row>
    <row r="250" spans="1:11" x14ac:dyDescent="0.2">
      <c r="A250" s="47" t="s">
        <v>2</v>
      </c>
      <c r="B250" s="17" t="s">
        <v>68</v>
      </c>
      <c r="C250" s="43">
        <v>0.37841435185185185</v>
      </c>
      <c r="D250" s="65" t="s">
        <v>810</v>
      </c>
      <c r="E250" s="75">
        <v>44</v>
      </c>
      <c r="F250" s="75">
        <v>12</v>
      </c>
      <c r="G250" s="65" t="s">
        <v>90</v>
      </c>
      <c r="H250" s="16">
        <v>20</v>
      </c>
      <c r="I250" s="16">
        <v>0.6</v>
      </c>
    </row>
    <row r="251" spans="1:11" x14ac:dyDescent="0.2">
      <c r="A251" s="47" t="s">
        <v>2</v>
      </c>
      <c r="B251" s="17" t="s">
        <v>68</v>
      </c>
      <c r="C251" s="43">
        <v>0.38157407407407407</v>
      </c>
      <c r="D251" s="65" t="s">
        <v>811</v>
      </c>
      <c r="E251" s="75">
        <v>20</v>
      </c>
      <c r="F251" s="75">
        <v>8</v>
      </c>
      <c r="G251" s="65" t="s">
        <v>90</v>
      </c>
      <c r="H251" s="16">
        <v>20</v>
      </c>
      <c r="I251" s="16">
        <v>0.6</v>
      </c>
    </row>
    <row r="252" spans="1:11" x14ac:dyDescent="0.2">
      <c r="A252" s="47" t="s">
        <v>2</v>
      </c>
      <c r="B252" s="17" t="s">
        <v>69</v>
      </c>
      <c r="C252" s="43">
        <v>0.50284722222222222</v>
      </c>
      <c r="D252" s="65" t="s">
        <v>814</v>
      </c>
      <c r="E252" s="75">
        <v>9</v>
      </c>
      <c r="F252" s="75">
        <v>3</v>
      </c>
      <c r="G252" s="65" t="s">
        <v>90</v>
      </c>
      <c r="H252" s="16">
        <v>19</v>
      </c>
      <c r="I252" s="16">
        <v>0.6</v>
      </c>
    </row>
    <row r="253" spans="1:11" x14ac:dyDescent="0.2">
      <c r="A253" s="47" t="s">
        <v>2</v>
      </c>
      <c r="B253" s="17" t="s">
        <v>69</v>
      </c>
      <c r="C253" s="53">
        <v>0.6538194444444444</v>
      </c>
      <c r="D253" s="65" t="s">
        <v>661</v>
      </c>
      <c r="E253" s="75">
        <v>9</v>
      </c>
      <c r="F253" s="75">
        <v>5</v>
      </c>
      <c r="G253" s="65" t="s">
        <v>90</v>
      </c>
      <c r="H253" s="16">
        <v>24</v>
      </c>
      <c r="I253" s="16">
        <v>0.3</v>
      </c>
      <c r="K253" s="40">
        <f>C253+0.5</f>
        <v>1.1538194444444443</v>
      </c>
    </row>
    <row r="254" spans="1:11" x14ac:dyDescent="0.2">
      <c r="A254" s="47" t="s">
        <v>2</v>
      </c>
      <c r="B254" s="17" t="s">
        <v>69</v>
      </c>
      <c r="C254" s="53">
        <v>0.75582175925925921</v>
      </c>
      <c r="D254" s="65" t="s">
        <v>721</v>
      </c>
      <c r="E254" s="75">
        <v>6</v>
      </c>
      <c r="F254" s="75">
        <v>2</v>
      </c>
      <c r="G254" s="65" t="s">
        <v>90</v>
      </c>
      <c r="H254" s="16">
        <v>15</v>
      </c>
      <c r="I254" s="16">
        <v>0.5</v>
      </c>
      <c r="K254" s="40">
        <f>C254+0.5</f>
        <v>1.2558217592592591</v>
      </c>
    </row>
    <row r="255" spans="1:11" x14ac:dyDescent="0.2">
      <c r="A255" s="47" t="s">
        <v>2</v>
      </c>
      <c r="B255" s="17" t="s">
        <v>68</v>
      </c>
      <c r="C255" s="43">
        <v>2.7465277777777772E-2</v>
      </c>
      <c r="D255" s="65" t="s">
        <v>871</v>
      </c>
      <c r="E255" s="75">
        <v>7</v>
      </c>
      <c r="F255" s="77">
        <v>0</v>
      </c>
      <c r="G255" s="65" t="s">
        <v>48</v>
      </c>
      <c r="H255" s="16">
        <v>4</v>
      </c>
      <c r="I255" s="16">
        <v>0.9</v>
      </c>
    </row>
    <row r="256" spans="1:11" x14ac:dyDescent="0.2">
      <c r="A256" s="47" t="s">
        <v>2</v>
      </c>
      <c r="B256" s="17" t="s">
        <v>68</v>
      </c>
      <c r="C256" s="43">
        <v>2.809027777777778E-2</v>
      </c>
      <c r="D256" s="65" t="s">
        <v>872</v>
      </c>
      <c r="E256" s="75">
        <v>6</v>
      </c>
      <c r="F256" s="77">
        <v>0</v>
      </c>
      <c r="G256" s="65" t="s">
        <v>48</v>
      </c>
      <c r="H256" s="16">
        <v>4</v>
      </c>
      <c r="I256" s="16">
        <v>0.9</v>
      </c>
    </row>
    <row r="257" spans="1:11" x14ac:dyDescent="0.2">
      <c r="A257" s="47" t="s">
        <v>2</v>
      </c>
      <c r="B257" s="17" t="s">
        <v>68</v>
      </c>
      <c r="C257" s="43">
        <v>2.8773148148148145E-2</v>
      </c>
      <c r="D257" s="65" t="s">
        <v>873</v>
      </c>
      <c r="E257" s="75">
        <v>2</v>
      </c>
      <c r="F257" s="77">
        <v>0</v>
      </c>
      <c r="G257" s="65" t="s">
        <v>48</v>
      </c>
      <c r="H257" s="16">
        <v>4</v>
      </c>
      <c r="I257" s="16">
        <v>0.9</v>
      </c>
    </row>
    <row r="258" spans="1:11" x14ac:dyDescent="0.2">
      <c r="A258" s="47" t="s">
        <v>2</v>
      </c>
      <c r="B258" s="17" t="s">
        <v>68</v>
      </c>
      <c r="C258" s="43">
        <v>6.9027777777777785E-2</v>
      </c>
      <c r="D258" s="65" t="s">
        <v>914</v>
      </c>
      <c r="E258" s="75">
        <v>6</v>
      </c>
      <c r="F258" s="77">
        <v>0</v>
      </c>
      <c r="G258" s="65" t="s">
        <v>48</v>
      </c>
      <c r="H258" s="16">
        <v>12</v>
      </c>
      <c r="I258" s="16">
        <v>1</v>
      </c>
    </row>
    <row r="259" spans="1:11" x14ac:dyDescent="0.2">
      <c r="A259" s="47" t="s">
        <v>2</v>
      </c>
      <c r="B259" s="17" t="s">
        <v>68</v>
      </c>
      <c r="C259" s="43">
        <v>0.12567129629629628</v>
      </c>
      <c r="D259" s="65" t="s">
        <v>884</v>
      </c>
      <c r="E259" s="75">
        <v>37</v>
      </c>
      <c r="F259" s="77">
        <v>0</v>
      </c>
      <c r="G259" s="65" t="s">
        <v>48</v>
      </c>
      <c r="H259" s="16">
        <v>8</v>
      </c>
      <c r="I259" s="16">
        <v>1</v>
      </c>
    </row>
    <row r="260" spans="1:11" x14ac:dyDescent="0.2">
      <c r="A260" s="47" t="s">
        <v>2</v>
      </c>
      <c r="B260" s="17" t="s">
        <v>68</v>
      </c>
      <c r="C260" s="43">
        <v>0.12892361111111111</v>
      </c>
      <c r="D260" s="65" t="s">
        <v>913</v>
      </c>
      <c r="E260" s="75">
        <v>6</v>
      </c>
      <c r="F260" s="77">
        <v>0</v>
      </c>
      <c r="G260" s="65" t="s">
        <v>48</v>
      </c>
      <c r="H260" s="16">
        <v>1</v>
      </c>
      <c r="I260" s="16">
        <v>1</v>
      </c>
    </row>
    <row r="261" spans="1:11" x14ac:dyDescent="0.2">
      <c r="A261" s="47" t="s">
        <v>2</v>
      </c>
      <c r="B261" s="17" t="s">
        <v>68</v>
      </c>
      <c r="C261" s="43">
        <v>0.16127314814814817</v>
      </c>
      <c r="D261" s="65" t="s">
        <v>857</v>
      </c>
      <c r="E261" s="75">
        <v>9</v>
      </c>
      <c r="F261" s="77">
        <v>0</v>
      </c>
      <c r="G261" s="65" t="s">
        <v>48</v>
      </c>
      <c r="H261" s="16">
        <v>6</v>
      </c>
      <c r="I261" s="16">
        <v>0.8</v>
      </c>
    </row>
    <row r="262" spans="1:11" x14ac:dyDescent="0.2">
      <c r="A262" s="47" t="s">
        <v>2</v>
      </c>
      <c r="B262" s="17" t="s">
        <v>68</v>
      </c>
      <c r="C262" s="43">
        <v>0.16277777777777777</v>
      </c>
      <c r="D262" s="65" t="s">
        <v>842</v>
      </c>
      <c r="E262" s="75">
        <v>6</v>
      </c>
      <c r="F262" s="77">
        <v>0</v>
      </c>
      <c r="G262" s="65" t="s">
        <v>48</v>
      </c>
      <c r="H262" s="16">
        <v>2</v>
      </c>
      <c r="I262" s="16">
        <v>0.7</v>
      </c>
    </row>
    <row r="263" spans="1:11" x14ac:dyDescent="0.2">
      <c r="A263" s="47" t="s">
        <v>2</v>
      </c>
      <c r="B263" s="17" t="s">
        <v>68</v>
      </c>
      <c r="C263" s="43">
        <v>0.18038194444444444</v>
      </c>
      <c r="D263" s="65" t="s">
        <v>885</v>
      </c>
      <c r="E263" s="75">
        <v>6</v>
      </c>
      <c r="F263" s="77">
        <v>0</v>
      </c>
      <c r="G263" s="65" t="s">
        <v>48</v>
      </c>
      <c r="H263" s="16">
        <v>9</v>
      </c>
      <c r="I263" s="16">
        <v>1</v>
      </c>
    </row>
    <row r="264" spans="1:11" x14ac:dyDescent="0.2">
      <c r="A264" s="47" t="s">
        <v>2</v>
      </c>
      <c r="B264" s="17" t="s">
        <v>68</v>
      </c>
      <c r="C264" s="43">
        <v>0.18065972222222224</v>
      </c>
      <c r="D264" s="65" t="s">
        <v>886</v>
      </c>
      <c r="E264" s="75">
        <v>27</v>
      </c>
      <c r="F264" s="77">
        <v>0</v>
      </c>
      <c r="G264" s="65" t="s">
        <v>48</v>
      </c>
      <c r="H264" s="16">
        <v>9</v>
      </c>
      <c r="I264" s="16">
        <v>1</v>
      </c>
    </row>
    <row r="265" spans="1:11" x14ac:dyDescent="0.2">
      <c r="A265" s="47" t="s">
        <v>2</v>
      </c>
      <c r="B265" s="17" t="s">
        <v>68</v>
      </c>
      <c r="C265" s="43">
        <v>0.1854513888888889</v>
      </c>
      <c r="D265" s="65" t="s">
        <v>897</v>
      </c>
      <c r="E265" s="75">
        <v>7</v>
      </c>
      <c r="F265" s="77">
        <v>0</v>
      </c>
      <c r="G265" s="65" t="s">
        <v>48</v>
      </c>
      <c r="H265" s="16">
        <v>10</v>
      </c>
      <c r="I265" s="16">
        <v>1</v>
      </c>
    </row>
    <row r="266" spans="1:11" x14ac:dyDescent="0.2">
      <c r="A266" s="47" t="s">
        <v>2</v>
      </c>
      <c r="B266" s="17" t="s">
        <v>68</v>
      </c>
      <c r="C266" s="43">
        <v>0.22097222222222224</v>
      </c>
      <c r="D266" s="65" t="s">
        <v>893</v>
      </c>
      <c r="E266" s="75">
        <v>6</v>
      </c>
      <c r="F266" s="77">
        <v>0</v>
      </c>
      <c r="G266" s="65" t="s">
        <v>48</v>
      </c>
      <c r="H266" s="16">
        <v>0</v>
      </c>
      <c r="I266" s="16">
        <v>1</v>
      </c>
    </row>
    <row r="267" spans="1:11" x14ac:dyDescent="0.2">
      <c r="A267" s="47" t="s">
        <v>2</v>
      </c>
      <c r="B267" s="17" t="s">
        <v>68</v>
      </c>
      <c r="C267" s="43">
        <v>0.22922453703703705</v>
      </c>
      <c r="D267" s="65" t="s">
        <v>874</v>
      </c>
      <c r="E267" s="75">
        <v>28</v>
      </c>
      <c r="F267" s="77">
        <v>0</v>
      </c>
      <c r="G267" s="65" t="s">
        <v>48</v>
      </c>
      <c r="H267" s="16">
        <v>6</v>
      </c>
      <c r="I267" s="16">
        <v>0.9</v>
      </c>
    </row>
    <row r="268" spans="1:11" x14ac:dyDescent="0.2">
      <c r="A268" s="47" t="s">
        <v>2</v>
      </c>
      <c r="B268" s="17" t="s">
        <v>69</v>
      </c>
      <c r="C268" s="53">
        <v>0.79884259259259249</v>
      </c>
      <c r="D268" s="65" t="s">
        <v>906</v>
      </c>
      <c r="E268" s="75">
        <v>5</v>
      </c>
      <c r="F268" s="77">
        <v>0</v>
      </c>
      <c r="G268" s="65" t="s">
        <v>48</v>
      </c>
      <c r="H268" s="48">
        <v>13</v>
      </c>
      <c r="I268" s="16">
        <v>0.9</v>
      </c>
      <c r="K268" s="40">
        <f t="shared" ref="K268:K299" si="4">C268+0.5</f>
        <v>1.2988425925925924</v>
      </c>
    </row>
    <row r="269" spans="1:11" x14ac:dyDescent="0.2">
      <c r="A269" s="47" t="s">
        <v>2</v>
      </c>
      <c r="B269" s="17" t="s">
        <v>69</v>
      </c>
      <c r="C269" s="53">
        <v>0.82337962962962974</v>
      </c>
      <c r="D269" s="65" t="s">
        <v>912</v>
      </c>
      <c r="E269" s="75">
        <v>6</v>
      </c>
      <c r="F269" s="77">
        <v>0</v>
      </c>
      <c r="G269" s="65" t="s">
        <v>48</v>
      </c>
      <c r="H269" s="16">
        <v>9</v>
      </c>
      <c r="I269" s="16">
        <v>1</v>
      </c>
      <c r="K269" s="40">
        <f t="shared" si="4"/>
        <v>1.3233796296296299</v>
      </c>
    </row>
    <row r="270" spans="1:11" x14ac:dyDescent="0.2">
      <c r="A270" s="47" t="s">
        <v>2</v>
      </c>
      <c r="B270" s="17" t="s">
        <v>69</v>
      </c>
      <c r="C270" s="53">
        <v>0.82488425925925923</v>
      </c>
      <c r="D270" s="65" t="s">
        <v>585</v>
      </c>
      <c r="E270" s="75">
        <v>3</v>
      </c>
      <c r="F270" s="77">
        <v>0</v>
      </c>
      <c r="G270" s="65" t="s">
        <v>48</v>
      </c>
      <c r="H270" s="16">
        <v>13</v>
      </c>
      <c r="I270" s="16">
        <v>0.1</v>
      </c>
      <c r="K270" s="40">
        <f t="shared" si="4"/>
        <v>1.3248842592592593</v>
      </c>
    </row>
    <row r="271" spans="1:11" x14ac:dyDescent="0.2">
      <c r="A271" s="47" t="s">
        <v>2</v>
      </c>
      <c r="B271" s="17" t="s">
        <v>69</v>
      </c>
      <c r="C271" s="53">
        <v>0.82548611111111114</v>
      </c>
      <c r="D271" s="65" t="s">
        <v>586</v>
      </c>
      <c r="E271" s="75">
        <v>6</v>
      </c>
      <c r="F271" s="77">
        <v>0</v>
      </c>
      <c r="G271" s="65" t="s">
        <v>48</v>
      </c>
      <c r="H271" s="16">
        <v>12</v>
      </c>
      <c r="I271" s="16">
        <v>0.1</v>
      </c>
      <c r="K271" s="40">
        <f t="shared" si="4"/>
        <v>1.3254861111111111</v>
      </c>
    </row>
    <row r="272" spans="1:11" x14ac:dyDescent="0.2">
      <c r="A272" s="47" t="s">
        <v>2</v>
      </c>
      <c r="B272" s="17" t="s">
        <v>69</v>
      </c>
      <c r="C272" s="53">
        <v>0.8267592592592593</v>
      </c>
      <c r="D272" s="65" t="s">
        <v>895</v>
      </c>
      <c r="E272" s="75">
        <v>6</v>
      </c>
      <c r="F272" s="77">
        <v>0</v>
      </c>
      <c r="G272" s="65" t="s">
        <v>48</v>
      </c>
      <c r="H272" s="16">
        <v>14</v>
      </c>
      <c r="I272" s="16">
        <v>1</v>
      </c>
      <c r="K272" s="40">
        <f t="shared" si="4"/>
        <v>1.3267592592592594</v>
      </c>
    </row>
    <row r="273" spans="1:11" x14ac:dyDescent="0.2">
      <c r="A273" s="47" t="s">
        <v>2</v>
      </c>
      <c r="B273" s="17" t="s">
        <v>69</v>
      </c>
      <c r="C273" s="53">
        <v>0.82739583333333344</v>
      </c>
      <c r="D273" s="65" t="s">
        <v>831</v>
      </c>
      <c r="E273" s="75">
        <v>6</v>
      </c>
      <c r="F273" s="77">
        <v>0</v>
      </c>
      <c r="G273" s="65" t="s">
        <v>48</v>
      </c>
      <c r="H273" s="16">
        <v>9</v>
      </c>
      <c r="I273" s="16">
        <v>0.7</v>
      </c>
      <c r="K273" s="40">
        <f t="shared" si="4"/>
        <v>1.3273958333333336</v>
      </c>
    </row>
    <row r="274" spans="1:11" x14ac:dyDescent="0.2">
      <c r="A274" s="47" t="s">
        <v>2</v>
      </c>
      <c r="B274" s="17" t="s">
        <v>69</v>
      </c>
      <c r="C274" s="53">
        <v>0.82803240740740736</v>
      </c>
      <c r="D274" s="65" t="s">
        <v>582</v>
      </c>
      <c r="E274" s="75">
        <v>8</v>
      </c>
      <c r="F274" s="77">
        <v>0</v>
      </c>
      <c r="G274" s="65" t="s">
        <v>48</v>
      </c>
      <c r="H274" s="16">
        <v>12</v>
      </c>
      <c r="I274" s="16">
        <v>0.1</v>
      </c>
      <c r="K274" s="40">
        <f t="shared" si="4"/>
        <v>1.3280324074074072</v>
      </c>
    </row>
    <row r="275" spans="1:11" x14ac:dyDescent="0.2">
      <c r="A275" s="47" t="s">
        <v>2</v>
      </c>
      <c r="B275" s="17" t="s">
        <v>69</v>
      </c>
      <c r="C275" s="53">
        <v>0.8283449074074074</v>
      </c>
      <c r="D275" s="65" t="s">
        <v>609</v>
      </c>
      <c r="E275" s="75" t="s">
        <v>1375</v>
      </c>
      <c r="F275" s="77">
        <v>0</v>
      </c>
      <c r="G275" s="65" t="s">
        <v>48</v>
      </c>
      <c r="H275" s="16">
        <v>10</v>
      </c>
      <c r="I275" s="16">
        <v>0.2</v>
      </c>
      <c r="K275" s="40">
        <f t="shared" si="4"/>
        <v>1.3283449074074074</v>
      </c>
    </row>
    <row r="276" spans="1:11" x14ac:dyDescent="0.2">
      <c r="A276" s="47" t="s">
        <v>2</v>
      </c>
      <c r="B276" s="17" t="s">
        <v>69</v>
      </c>
      <c r="C276" s="53">
        <v>0.828587962962963</v>
      </c>
      <c r="D276" s="65" t="s">
        <v>583</v>
      </c>
      <c r="E276" s="75">
        <v>14</v>
      </c>
      <c r="F276" s="77">
        <v>0</v>
      </c>
      <c r="G276" s="65" t="s">
        <v>48</v>
      </c>
      <c r="H276" s="16">
        <v>12</v>
      </c>
      <c r="I276" s="16">
        <v>0.1</v>
      </c>
      <c r="K276" s="40">
        <f t="shared" si="4"/>
        <v>1.3285879629629629</v>
      </c>
    </row>
    <row r="277" spans="1:11" x14ac:dyDescent="0.2">
      <c r="A277" s="47" t="s">
        <v>2</v>
      </c>
      <c r="B277" s="17" t="s">
        <v>69</v>
      </c>
      <c r="C277" s="53">
        <v>0.83152777777777775</v>
      </c>
      <c r="D277" s="65" t="s">
        <v>832</v>
      </c>
      <c r="E277" s="75">
        <v>7</v>
      </c>
      <c r="F277" s="77">
        <v>0</v>
      </c>
      <c r="G277" s="65" t="s">
        <v>48</v>
      </c>
      <c r="H277" s="16">
        <v>9</v>
      </c>
      <c r="I277" s="16">
        <v>0.7</v>
      </c>
      <c r="K277" s="40">
        <f t="shared" si="4"/>
        <v>1.3315277777777776</v>
      </c>
    </row>
    <row r="278" spans="1:11" x14ac:dyDescent="0.2">
      <c r="A278" s="47" t="s">
        <v>2</v>
      </c>
      <c r="B278" s="17" t="s">
        <v>69</v>
      </c>
      <c r="C278" s="53">
        <v>0.83291666666666664</v>
      </c>
      <c r="D278" s="65" t="s">
        <v>833</v>
      </c>
      <c r="E278" s="75">
        <v>3</v>
      </c>
      <c r="F278" s="77">
        <v>0</v>
      </c>
      <c r="G278" s="65" t="s">
        <v>48</v>
      </c>
      <c r="H278" s="16">
        <v>9</v>
      </c>
      <c r="I278" s="16">
        <v>0.7</v>
      </c>
      <c r="K278" s="40">
        <f t="shared" si="4"/>
        <v>1.3329166666666667</v>
      </c>
    </row>
    <row r="279" spans="1:11" x14ac:dyDescent="0.2">
      <c r="A279" s="47" t="s">
        <v>2</v>
      </c>
      <c r="B279" s="17" t="s">
        <v>69</v>
      </c>
      <c r="C279" s="53">
        <v>0.83618055555555548</v>
      </c>
      <c r="D279" s="65" t="s">
        <v>834</v>
      </c>
      <c r="E279" s="75">
        <v>6</v>
      </c>
      <c r="F279" s="77">
        <v>0</v>
      </c>
      <c r="G279" s="65" t="s">
        <v>48</v>
      </c>
      <c r="H279" s="16">
        <v>8</v>
      </c>
      <c r="I279" s="16">
        <v>0.7</v>
      </c>
      <c r="K279" s="40">
        <f t="shared" si="4"/>
        <v>1.3361805555555555</v>
      </c>
    </row>
    <row r="280" spans="1:11" x14ac:dyDescent="0.2">
      <c r="A280" s="47" t="s">
        <v>2</v>
      </c>
      <c r="B280" s="17" t="s">
        <v>69</v>
      </c>
      <c r="C280" s="53">
        <v>0.83770833333333339</v>
      </c>
      <c r="D280" s="65" t="s">
        <v>835</v>
      </c>
      <c r="E280" s="75">
        <v>11</v>
      </c>
      <c r="F280" s="77">
        <v>0</v>
      </c>
      <c r="G280" s="65" t="s">
        <v>48</v>
      </c>
      <c r="H280" s="16">
        <v>8</v>
      </c>
      <c r="I280" s="16">
        <v>0.7</v>
      </c>
      <c r="K280" s="40">
        <f t="shared" si="4"/>
        <v>1.3377083333333335</v>
      </c>
    </row>
    <row r="281" spans="1:11" x14ac:dyDescent="0.2">
      <c r="A281" s="47" t="s">
        <v>2</v>
      </c>
      <c r="B281" s="17" t="s">
        <v>69</v>
      </c>
      <c r="C281" s="53">
        <v>0.83920138888888884</v>
      </c>
      <c r="D281" s="65" t="s">
        <v>910</v>
      </c>
      <c r="E281" s="75">
        <v>6</v>
      </c>
      <c r="F281" s="77">
        <v>0</v>
      </c>
      <c r="G281" s="65" t="s">
        <v>48</v>
      </c>
      <c r="H281" s="16">
        <v>6</v>
      </c>
      <c r="I281" s="16">
        <v>1</v>
      </c>
      <c r="K281" s="40">
        <f t="shared" si="4"/>
        <v>1.3392013888888887</v>
      </c>
    </row>
    <row r="282" spans="1:11" x14ac:dyDescent="0.2">
      <c r="A282" s="47" t="s">
        <v>2</v>
      </c>
      <c r="B282" s="17" t="s">
        <v>69</v>
      </c>
      <c r="C282" s="53">
        <v>0.8445717592592592</v>
      </c>
      <c r="D282" s="65" t="s">
        <v>915</v>
      </c>
      <c r="E282" s="75">
        <v>6</v>
      </c>
      <c r="F282" s="77">
        <v>0</v>
      </c>
      <c r="G282" s="65" t="s">
        <v>48</v>
      </c>
      <c r="H282" s="16">
        <v>7</v>
      </c>
      <c r="I282" s="16">
        <v>1</v>
      </c>
      <c r="K282" s="40">
        <f t="shared" si="4"/>
        <v>1.3445717592592592</v>
      </c>
    </row>
    <row r="283" spans="1:11" x14ac:dyDescent="0.2">
      <c r="A283" s="47" t="s">
        <v>2</v>
      </c>
      <c r="B283" s="17" t="s">
        <v>69</v>
      </c>
      <c r="C283" s="53">
        <v>0.85504629629629625</v>
      </c>
      <c r="D283" s="65" t="s">
        <v>892</v>
      </c>
      <c r="E283" s="75">
        <v>7</v>
      </c>
      <c r="F283" s="77">
        <v>0</v>
      </c>
      <c r="G283" s="65" t="s">
        <v>48</v>
      </c>
      <c r="H283" s="16">
        <v>5</v>
      </c>
      <c r="I283" s="16">
        <v>1</v>
      </c>
      <c r="K283" s="40">
        <f t="shared" si="4"/>
        <v>1.3550462962962961</v>
      </c>
    </row>
    <row r="284" spans="1:11" x14ac:dyDescent="0.2">
      <c r="A284" s="47" t="s">
        <v>2</v>
      </c>
      <c r="B284" s="17" t="s">
        <v>69</v>
      </c>
      <c r="C284" s="53">
        <v>0.86854166666666666</v>
      </c>
      <c r="D284" s="65" t="s">
        <v>881</v>
      </c>
      <c r="E284" s="75">
        <v>7</v>
      </c>
      <c r="F284" s="77">
        <v>0</v>
      </c>
      <c r="G284" s="65" t="s">
        <v>48</v>
      </c>
      <c r="H284" s="16">
        <v>6</v>
      </c>
      <c r="I284" s="16">
        <v>0.9</v>
      </c>
      <c r="K284" s="40">
        <f t="shared" si="4"/>
        <v>1.3685416666666668</v>
      </c>
    </row>
    <row r="285" spans="1:11" x14ac:dyDescent="0.2">
      <c r="A285" s="47" t="s">
        <v>2</v>
      </c>
      <c r="B285" s="17" t="s">
        <v>69</v>
      </c>
      <c r="C285" s="53">
        <v>0.87138888888888888</v>
      </c>
      <c r="D285" s="65" t="s">
        <v>841</v>
      </c>
      <c r="E285" s="75">
        <v>24</v>
      </c>
      <c r="F285" s="77">
        <v>0</v>
      </c>
      <c r="G285" s="65" t="s">
        <v>48</v>
      </c>
      <c r="H285" s="16">
        <v>9</v>
      </c>
      <c r="I285" s="16">
        <v>0.7</v>
      </c>
      <c r="K285" s="40">
        <f t="shared" si="4"/>
        <v>1.3713888888888888</v>
      </c>
    </row>
    <row r="286" spans="1:11" x14ac:dyDescent="0.2">
      <c r="A286" s="47" t="s">
        <v>2</v>
      </c>
      <c r="B286" s="17" t="s">
        <v>69</v>
      </c>
      <c r="C286" s="53">
        <v>0.87905092592592593</v>
      </c>
      <c r="D286" s="65" t="s">
        <v>870</v>
      </c>
      <c r="E286" s="75">
        <v>6</v>
      </c>
      <c r="F286" s="77">
        <v>0</v>
      </c>
      <c r="G286" s="65" t="s">
        <v>48</v>
      </c>
      <c r="H286" s="16">
        <v>4</v>
      </c>
      <c r="I286" s="16">
        <v>0.8</v>
      </c>
      <c r="K286" s="40">
        <f t="shared" si="4"/>
        <v>1.379050925925926</v>
      </c>
    </row>
    <row r="287" spans="1:11" x14ac:dyDescent="0.2">
      <c r="A287" s="47" t="s">
        <v>2</v>
      </c>
      <c r="B287" s="17" t="s">
        <v>69</v>
      </c>
      <c r="C287" s="53">
        <v>0.88755787037037026</v>
      </c>
      <c r="D287" s="65" t="s">
        <v>599</v>
      </c>
      <c r="E287" s="75">
        <v>5</v>
      </c>
      <c r="F287" s="77">
        <v>0</v>
      </c>
      <c r="G287" s="65" t="s">
        <v>48</v>
      </c>
      <c r="H287" s="48">
        <v>5</v>
      </c>
      <c r="I287" s="16">
        <v>0.2</v>
      </c>
      <c r="K287" s="40">
        <f t="shared" si="4"/>
        <v>1.3875578703703701</v>
      </c>
    </row>
    <row r="288" spans="1:11" x14ac:dyDescent="0.2">
      <c r="A288" s="47" t="s">
        <v>2</v>
      </c>
      <c r="B288" s="17" t="s">
        <v>69</v>
      </c>
      <c r="C288" s="53">
        <v>0.8881944444444444</v>
      </c>
      <c r="D288" s="65" t="s">
        <v>600</v>
      </c>
      <c r="E288" s="75">
        <v>2</v>
      </c>
      <c r="F288" s="77">
        <v>0</v>
      </c>
      <c r="G288" s="65" t="s">
        <v>48</v>
      </c>
      <c r="H288" s="16">
        <v>4</v>
      </c>
      <c r="I288" s="16">
        <v>0.2</v>
      </c>
      <c r="K288" s="40">
        <f t="shared" si="4"/>
        <v>1.3881944444444443</v>
      </c>
    </row>
    <row r="289" spans="1:11" x14ac:dyDescent="0.2">
      <c r="A289" s="47" t="s">
        <v>2</v>
      </c>
      <c r="B289" s="17" t="s">
        <v>69</v>
      </c>
      <c r="C289" s="53">
        <v>0.8971527777777778</v>
      </c>
      <c r="D289" s="65" t="s">
        <v>882</v>
      </c>
      <c r="E289" s="75">
        <v>6</v>
      </c>
      <c r="F289" s="77">
        <v>0</v>
      </c>
      <c r="G289" s="65" t="s">
        <v>48</v>
      </c>
      <c r="H289" s="16">
        <v>5</v>
      </c>
      <c r="I289" s="16">
        <v>0.9</v>
      </c>
      <c r="K289" s="40">
        <f t="shared" si="4"/>
        <v>1.3971527777777779</v>
      </c>
    </row>
    <row r="290" spans="1:11" x14ac:dyDescent="0.2">
      <c r="A290" s="47" t="s">
        <v>2</v>
      </c>
      <c r="B290" s="17" t="s">
        <v>69</v>
      </c>
      <c r="C290" s="53">
        <v>0.89777777777777779</v>
      </c>
      <c r="D290" s="65" t="s">
        <v>883</v>
      </c>
      <c r="E290" s="75">
        <v>1</v>
      </c>
      <c r="F290" s="77">
        <v>0</v>
      </c>
      <c r="G290" s="65" t="s">
        <v>48</v>
      </c>
      <c r="H290" s="16">
        <v>5</v>
      </c>
      <c r="I290" s="16">
        <v>0.9</v>
      </c>
      <c r="K290" s="40">
        <f t="shared" si="4"/>
        <v>1.3977777777777778</v>
      </c>
    </row>
    <row r="291" spans="1:11" x14ac:dyDescent="0.2">
      <c r="A291" s="47" t="s">
        <v>2</v>
      </c>
      <c r="B291" s="17" t="s">
        <v>69</v>
      </c>
      <c r="C291" s="53">
        <v>0.9286226851851852</v>
      </c>
      <c r="D291" s="65" t="s">
        <v>855</v>
      </c>
      <c r="E291" s="75">
        <f>20-13</f>
        <v>7</v>
      </c>
      <c r="F291" s="77">
        <v>0</v>
      </c>
      <c r="G291" s="65" t="s">
        <v>48</v>
      </c>
      <c r="H291" s="48">
        <v>11</v>
      </c>
      <c r="I291" s="16">
        <v>0.8</v>
      </c>
      <c r="K291" s="40">
        <f t="shared" si="4"/>
        <v>1.4286226851851853</v>
      </c>
    </row>
    <row r="292" spans="1:11" x14ac:dyDescent="0.2">
      <c r="A292" s="47" t="s">
        <v>2</v>
      </c>
      <c r="B292" s="17" t="s">
        <v>69</v>
      </c>
      <c r="C292" s="53">
        <v>0.95112268518518517</v>
      </c>
      <c r="D292" s="65" t="s">
        <v>896</v>
      </c>
      <c r="E292" s="75">
        <v>6</v>
      </c>
      <c r="F292" s="77">
        <v>0</v>
      </c>
      <c r="G292" s="65" t="s">
        <v>48</v>
      </c>
      <c r="H292" s="16">
        <v>12</v>
      </c>
      <c r="I292" s="16">
        <v>1</v>
      </c>
      <c r="K292" s="40">
        <f t="shared" si="4"/>
        <v>1.4511226851851853</v>
      </c>
    </row>
    <row r="293" spans="1:11" x14ac:dyDescent="0.2">
      <c r="A293" s="47" t="s">
        <v>2</v>
      </c>
      <c r="B293" s="17" t="s">
        <v>69</v>
      </c>
      <c r="C293" s="53">
        <v>0.95784722222222218</v>
      </c>
      <c r="D293" s="65" t="s">
        <v>580</v>
      </c>
      <c r="E293" s="75">
        <v>6</v>
      </c>
      <c r="F293" s="77">
        <v>0</v>
      </c>
      <c r="G293" s="65" t="s">
        <v>48</v>
      </c>
      <c r="H293" s="16">
        <v>7</v>
      </c>
      <c r="I293" s="16">
        <v>0.1</v>
      </c>
      <c r="K293" s="40">
        <f t="shared" si="4"/>
        <v>1.4578472222222221</v>
      </c>
    </row>
    <row r="294" spans="1:11" x14ac:dyDescent="0.2">
      <c r="A294" s="47" t="s">
        <v>2</v>
      </c>
      <c r="B294" s="17" t="s">
        <v>69</v>
      </c>
      <c r="C294" s="53">
        <v>0.95846064814814813</v>
      </c>
      <c r="D294" s="65" t="s">
        <v>581</v>
      </c>
      <c r="E294" s="75">
        <v>10</v>
      </c>
      <c r="F294" s="77">
        <v>0</v>
      </c>
      <c r="G294" s="65" t="s">
        <v>48</v>
      </c>
      <c r="H294" s="16">
        <v>6</v>
      </c>
      <c r="I294" s="16">
        <v>0.1</v>
      </c>
      <c r="K294" s="40">
        <f t="shared" si="4"/>
        <v>1.4584606481481481</v>
      </c>
    </row>
    <row r="295" spans="1:11" x14ac:dyDescent="0.2">
      <c r="A295" s="47" t="s">
        <v>2</v>
      </c>
      <c r="B295" s="17" t="s">
        <v>69</v>
      </c>
      <c r="C295" s="53">
        <v>0.95938657407407402</v>
      </c>
      <c r="D295" s="65" t="s">
        <v>856</v>
      </c>
      <c r="E295" s="75">
        <v>6</v>
      </c>
      <c r="F295" s="77">
        <v>0</v>
      </c>
      <c r="G295" s="65" t="s">
        <v>48</v>
      </c>
      <c r="H295" s="48">
        <v>12</v>
      </c>
      <c r="I295" s="16">
        <v>0.8</v>
      </c>
      <c r="K295" s="40">
        <f t="shared" si="4"/>
        <v>1.4593865740740739</v>
      </c>
    </row>
    <row r="296" spans="1:11" x14ac:dyDescent="0.2">
      <c r="A296" s="47" t="s">
        <v>2</v>
      </c>
      <c r="B296" s="17" t="s">
        <v>69</v>
      </c>
      <c r="C296" s="53">
        <v>0.96626157407407398</v>
      </c>
      <c r="D296" s="65" t="s">
        <v>593</v>
      </c>
      <c r="E296" s="75">
        <v>3</v>
      </c>
      <c r="F296" s="77">
        <v>0</v>
      </c>
      <c r="G296" s="65" t="s">
        <v>48</v>
      </c>
      <c r="H296" s="16">
        <v>11</v>
      </c>
      <c r="I296" s="16">
        <v>0.2</v>
      </c>
      <c r="K296" s="40">
        <f t="shared" si="4"/>
        <v>1.4662615740740739</v>
      </c>
    </row>
    <row r="297" spans="1:11" x14ac:dyDescent="0.2">
      <c r="A297" s="47" t="s">
        <v>2</v>
      </c>
      <c r="B297" s="17" t="s">
        <v>69</v>
      </c>
      <c r="C297" s="53">
        <v>0.966863425925926</v>
      </c>
      <c r="D297" s="65" t="s">
        <v>594</v>
      </c>
      <c r="E297" s="75">
        <v>4</v>
      </c>
      <c r="F297" s="77">
        <v>0</v>
      </c>
      <c r="G297" s="65" t="s">
        <v>48</v>
      </c>
      <c r="H297" s="16">
        <v>10</v>
      </c>
      <c r="I297" s="16">
        <v>0.2</v>
      </c>
      <c r="K297" s="40">
        <f t="shared" si="4"/>
        <v>1.4668634259259261</v>
      </c>
    </row>
    <row r="298" spans="1:11" x14ac:dyDescent="0.2">
      <c r="A298" s="47" t="s">
        <v>2</v>
      </c>
      <c r="B298" s="17" t="s">
        <v>69</v>
      </c>
      <c r="C298" s="53">
        <v>0.99318287037037034</v>
      </c>
      <c r="D298" s="65" t="s">
        <v>907</v>
      </c>
      <c r="E298" s="75">
        <v>6</v>
      </c>
      <c r="F298" s="77">
        <v>0</v>
      </c>
      <c r="G298" s="65" t="s">
        <v>48</v>
      </c>
      <c r="H298" s="16">
        <v>8</v>
      </c>
      <c r="I298" s="16">
        <v>1</v>
      </c>
      <c r="K298" s="40">
        <f t="shared" si="4"/>
        <v>1.4931828703703705</v>
      </c>
    </row>
    <row r="299" spans="1:11" x14ac:dyDescent="0.2">
      <c r="A299" s="47" t="s">
        <v>2</v>
      </c>
      <c r="B299" s="17" t="s">
        <v>69</v>
      </c>
      <c r="C299" s="53">
        <v>0.9983912037037036</v>
      </c>
      <c r="D299" s="65" t="s">
        <v>911</v>
      </c>
      <c r="E299" s="75">
        <v>6</v>
      </c>
      <c r="F299" s="77">
        <v>0</v>
      </c>
      <c r="G299" s="65" t="s">
        <v>48</v>
      </c>
      <c r="H299" s="16">
        <v>1</v>
      </c>
      <c r="I299" s="16">
        <v>1</v>
      </c>
      <c r="K299" s="40">
        <f t="shared" si="4"/>
        <v>1.4983912037037035</v>
      </c>
    </row>
    <row r="300" spans="1:11" x14ac:dyDescent="0.2">
      <c r="A300" s="47" t="s">
        <v>2</v>
      </c>
      <c r="B300" s="17" t="s">
        <v>68</v>
      </c>
      <c r="C300" s="43">
        <v>0.34019675925925924</v>
      </c>
      <c r="D300" s="65" t="s">
        <v>630</v>
      </c>
      <c r="E300" s="75">
        <v>4</v>
      </c>
      <c r="F300" s="75">
        <v>2</v>
      </c>
      <c r="G300" s="65" t="s">
        <v>46</v>
      </c>
      <c r="H300" s="16">
        <v>14</v>
      </c>
      <c r="I300" s="16">
        <v>0.3</v>
      </c>
    </row>
    <row r="301" spans="1:11" x14ac:dyDescent="0.2">
      <c r="A301" s="47" t="s">
        <v>2</v>
      </c>
      <c r="B301" s="17" t="s">
        <v>68</v>
      </c>
      <c r="C301" s="43">
        <v>0.24156250000000001</v>
      </c>
      <c r="D301" s="65" t="s">
        <v>858</v>
      </c>
      <c r="E301" s="75">
        <v>8</v>
      </c>
      <c r="F301" s="78">
        <v>0</v>
      </c>
      <c r="G301" s="65" t="s">
        <v>45</v>
      </c>
      <c r="H301" s="16">
        <v>7</v>
      </c>
      <c r="I301" s="16">
        <v>0.8</v>
      </c>
    </row>
    <row r="302" spans="1:11" x14ac:dyDescent="0.2">
      <c r="A302" s="47" t="s">
        <v>2</v>
      </c>
      <c r="B302" s="17" t="s">
        <v>68</v>
      </c>
      <c r="C302" s="43">
        <v>0.24217592592592593</v>
      </c>
      <c r="D302" s="65" t="s">
        <v>789</v>
      </c>
      <c r="E302" s="75">
        <f>51-44</f>
        <v>7</v>
      </c>
      <c r="F302" s="75">
        <v>2</v>
      </c>
      <c r="G302" s="65" t="s">
        <v>45</v>
      </c>
      <c r="H302" s="48">
        <v>3</v>
      </c>
      <c r="I302" s="16">
        <v>0.7</v>
      </c>
    </row>
    <row r="303" spans="1:11" x14ac:dyDescent="0.2">
      <c r="A303" s="47" t="s">
        <v>2</v>
      </c>
      <c r="B303" s="17" t="s">
        <v>68</v>
      </c>
      <c r="C303" s="43">
        <v>0.24299768518518516</v>
      </c>
      <c r="D303" s="65" t="s">
        <v>794</v>
      </c>
      <c r="E303" s="75">
        <v>1</v>
      </c>
      <c r="F303" s="75">
        <v>1</v>
      </c>
      <c r="G303" s="65" t="s">
        <v>45</v>
      </c>
      <c r="H303" s="16">
        <v>3</v>
      </c>
      <c r="I303" s="16">
        <v>0.6</v>
      </c>
    </row>
    <row r="304" spans="1:11" x14ac:dyDescent="0.2">
      <c r="A304" s="47" t="s">
        <v>2</v>
      </c>
      <c r="B304" s="17" t="s">
        <v>68</v>
      </c>
      <c r="C304" s="43">
        <v>0.24313657407407407</v>
      </c>
      <c r="D304" s="65" t="s">
        <v>795</v>
      </c>
      <c r="E304" s="75">
        <v>9</v>
      </c>
      <c r="F304" s="75">
        <v>1</v>
      </c>
      <c r="G304" s="65" t="s">
        <v>45</v>
      </c>
      <c r="H304" s="16">
        <v>3</v>
      </c>
      <c r="I304" s="16">
        <v>0.6</v>
      </c>
    </row>
    <row r="305" spans="1:9" x14ac:dyDescent="0.2">
      <c r="A305" s="47" t="s">
        <v>2</v>
      </c>
      <c r="B305" s="17" t="s">
        <v>68</v>
      </c>
      <c r="C305" s="43">
        <v>0.2447222222222222</v>
      </c>
      <c r="D305" s="65" t="s">
        <v>778</v>
      </c>
      <c r="E305" s="75">
        <v>2</v>
      </c>
      <c r="F305" s="75">
        <v>2</v>
      </c>
      <c r="G305" s="65" t="s">
        <v>45</v>
      </c>
      <c r="H305" s="48">
        <v>7</v>
      </c>
      <c r="I305" s="16">
        <v>0.6</v>
      </c>
    </row>
    <row r="306" spans="1:9" x14ac:dyDescent="0.2">
      <c r="A306" s="47" t="s">
        <v>2</v>
      </c>
      <c r="B306" s="17" t="s">
        <v>68</v>
      </c>
      <c r="C306" s="43">
        <v>0.24547453703703703</v>
      </c>
      <c r="D306" s="65" t="s">
        <v>779</v>
      </c>
      <c r="E306" s="75">
        <f>44-29</f>
        <v>15</v>
      </c>
      <c r="F306" s="75">
        <v>4</v>
      </c>
      <c r="G306" s="65" t="s">
        <v>45</v>
      </c>
      <c r="H306" s="48">
        <v>7</v>
      </c>
      <c r="I306" s="16">
        <v>0.6</v>
      </c>
    </row>
    <row r="307" spans="1:9" x14ac:dyDescent="0.2">
      <c r="A307" s="47" t="s">
        <v>2</v>
      </c>
      <c r="B307" s="17" t="s">
        <v>68</v>
      </c>
      <c r="C307" s="43">
        <v>0.24690972222222221</v>
      </c>
      <c r="D307" s="65" t="s">
        <v>722</v>
      </c>
      <c r="E307" s="75">
        <v>6</v>
      </c>
      <c r="F307" s="75">
        <v>3</v>
      </c>
      <c r="G307" s="65" t="s">
        <v>45</v>
      </c>
      <c r="H307" s="16">
        <v>7</v>
      </c>
      <c r="I307" s="16">
        <v>0.5</v>
      </c>
    </row>
    <row r="308" spans="1:9" x14ac:dyDescent="0.2">
      <c r="A308" s="47" t="s">
        <v>2</v>
      </c>
      <c r="B308" s="17" t="s">
        <v>68</v>
      </c>
      <c r="C308" s="43">
        <v>0.24741898148148148</v>
      </c>
      <c r="D308" s="65" t="s">
        <v>796</v>
      </c>
      <c r="E308" s="75">
        <v>23</v>
      </c>
      <c r="F308" s="75">
        <v>7</v>
      </c>
      <c r="G308" s="65" t="s">
        <v>45</v>
      </c>
      <c r="H308" s="16">
        <v>3</v>
      </c>
      <c r="I308" s="16">
        <v>0.6</v>
      </c>
    </row>
    <row r="309" spans="1:9" x14ac:dyDescent="0.2">
      <c r="A309" s="47" t="s">
        <v>2</v>
      </c>
      <c r="B309" s="17" t="s">
        <v>68</v>
      </c>
      <c r="C309" s="43">
        <v>0.24818287037037037</v>
      </c>
      <c r="D309" s="65" t="s">
        <v>822</v>
      </c>
      <c r="E309" s="75">
        <v>7</v>
      </c>
      <c r="F309" s="75">
        <v>3</v>
      </c>
      <c r="G309" s="65" t="s">
        <v>45</v>
      </c>
      <c r="H309" s="16">
        <v>3</v>
      </c>
      <c r="I309" s="16">
        <v>0.7</v>
      </c>
    </row>
    <row r="310" spans="1:9" x14ac:dyDescent="0.2">
      <c r="A310" s="47" t="s">
        <v>2</v>
      </c>
      <c r="B310" s="17" t="s">
        <v>68</v>
      </c>
      <c r="C310" s="43">
        <v>0.24875</v>
      </c>
      <c r="D310" s="65" t="s">
        <v>763</v>
      </c>
      <c r="E310" s="75">
        <v>6</v>
      </c>
      <c r="F310" s="75">
        <v>1</v>
      </c>
      <c r="G310" s="65" t="s">
        <v>45</v>
      </c>
      <c r="H310" s="16">
        <v>4</v>
      </c>
      <c r="I310" s="16">
        <v>0.6</v>
      </c>
    </row>
    <row r="311" spans="1:9" x14ac:dyDescent="0.2">
      <c r="A311" s="47" t="s">
        <v>2</v>
      </c>
      <c r="B311" s="17" t="s">
        <v>68</v>
      </c>
      <c r="C311" s="43">
        <v>0.24895833333333331</v>
      </c>
      <c r="D311" s="65" t="s">
        <v>740</v>
      </c>
      <c r="E311" s="75">
        <v>6</v>
      </c>
      <c r="F311" s="75">
        <v>9</v>
      </c>
      <c r="G311" s="65" t="s">
        <v>45</v>
      </c>
      <c r="H311" s="16">
        <v>0</v>
      </c>
      <c r="I311" s="16">
        <v>0.5</v>
      </c>
    </row>
    <row r="312" spans="1:9" x14ac:dyDescent="0.2">
      <c r="A312" s="47" t="s">
        <v>2</v>
      </c>
      <c r="B312" s="17" t="s">
        <v>68</v>
      </c>
      <c r="C312" s="43">
        <v>0.25212962962962965</v>
      </c>
      <c r="D312" s="65" t="s">
        <v>764</v>
      </c>
      <c r="E312" s="75">
        <v>34</v>
      </c>
      <c r="F312" s="75">
        <v>7</v>
      </c>
      <c r="G312" s="65" t="s">
        <v>45</v>
      </c>
      <c r="H312" s="16">
        <v>7</v>
      </c>
      <c r="I312" s="16">
        <v>0.6</v>
      </c>
    </row>
    <row r="313" spans="1:9" x14ac:dyDescent="0.2">
      <c r="A313" s="47" t="s">
        <v>2</v>
      </c>
      <c r="B313" s="17" t="s">
        <v>68</v>
      </c>
      <c r="C313" s="43">
        <v>0.25283564814814813</v>
      </c>
      <c r="D313" s="65" t="s">
        <v>876</v>
      </c>
      <c r="E313" s="75" t="s">
        <v>1375</v>
      </c>
      <c r="F313" s="78" t="s">
        <v>1375</v>
      </c>
      <c r="G313" s="65" t="s">
        <v>45</v>
      </c>
      <c r="H313" s="16">
        <v>6</v>
      </c>
      <c r="I313" s="16">
        <v>0.9</v>
      </c>
    </row>
    <row r="314" spans="1:9" x14ac:dyDescent="0.2">
      <c r="A314" s="47" t="s">
        <v>2</v>
      </c>
      <c r="B314" s="17" t="s">
        <v>68</v>
      </c>
      <c r="C314" s="43">
        <v>0.25309027777777776</v>
      </c>
      <c r="D314" s="65" t="s">
        <v>741</v>
      </c>
      <c r="E314" s="75">
        <f>31-27</f>
        <v>4</v>
      </c>
      <c r="F314" s="75">
        <v>2</v>
      </c>
      <c r="G314" s="65" t="s">
        <v>45</v>
      </c>
      <c r="H314" s="48">
        <v>1</v>
      </c>
      <c r="I314" s="15"/>
    </row>
    <row r="315" spans="1:9" x14ac:dyDescent="0.2">
      <c r="A315" s="47" t="s">
        <v>2</v>
      </c>
      <c r="B315" s="17" t="s">
        <v>68</v>
      </c>
      <c r="C315" s="43">
        <v>0.25380787037037039</v>
      </c>
      <c r="D315" s="65" t="s">
        <v>666</v>
      </c>
      <c r="E315" s="75">
        <v>21</v>
      </c>
      <c r="F315" s="75">
        <v>6</v>
      </c>
      <c r="G315" s="65" t="s">
        <v>45</v>
      </c>
      <c r="H315" s="16">
        <v>12</v>
      </c>
      <c r="I315" s="16">
        <v>0.4</v>
      </c>
    </row>
    <row r="316" spans="1:9" x14ac:dyDescent="0.2">
      <c r="A316" s="47" t="s">
        <v>2</v>
      </c>
      <c r="B316" s="17" t="s">
        <v>68</v>
      </c>
      <c r="C316" s="43">
        <v>0.25398148148148147</v>
      </c>
      <c r="D316" s="65" t="s">
        <v>667</v>
      </c>
      <c r="E316" s="75">
        <f>52-44</f>
        <v>8</v>
      </c>
      <c r="F316" s="75">
        <v>2</v>
      </c>
      <c r="G316" s="65" t="s">
        <v>45</v>
      </c>
      <c r="H316" s="48">
        <v>13</v>
      </c>
      <c r="I316" s="16">
        <v>0.4</v>
      </c>
    </row>
    <row r="317" spans="1:9" x14ac:dyDescent="0.2">
      <c r="A317" s="47" t="s">
        <v>2</v>
      </c>
      <c r="B317" s="17" t="s">
        <v>68</v>
      </c>
      <c r="C317" s="43">
        <v>0.25493055555555555</v>
      </c>
      <c r="D317" s="65" t="s">
        <v>669</v>
      </c>
      <c r="E317" s="75">
        <v>24</v>
      </c>
      <c r="F317" s="75">
        <v>8</v>
      </c>
      <c r="G317" s="65" t="s">
        <v>45</v>
      </c>
      <c r="H317" s="16">
        <v>12</v>
      </c>
      <c r="I317" s="16">
        <v>0.4</v>
      </c>
    </row>
    <row r="318" spans="1:9" x14ac:dyDescent="0.2">
      <c r="A318" s="47" t="s">
        <v>2</v>
      </c>
      <c r="B318" s="17" t="s">
        <v>68</v>
      </c>
      <c r="C318" s="43">
        <v>0.2575925925925926</v>
      </c>
      <c r="D318" s="65" t="s">
        <v>887</v>
      </c>
      <c r="E318" s="75">
        <v>7</v>
      </c>
      <c r="F318" s="75">
        <v>3</v>
      </c>
      <c r="G318" s="65" t="s">
        <v>45</v>
      </c>
      <c r="H318" s="16">
        <v>9</v>
      </c>
      <c r="I318" s="16">
        <v>1</v>
      </c>
    </row>
    <row r="319" spans="1:9" x14ac:dyDescent="0.2">
      <c r="A319" s="47" t="s">
        <v>2</v>
      </c>
      <c r="B319" s="17" t="s">
        <v>68</v>
      </c>
      <c r="C319" s="43">
        <v>0.26103009259259258</v>
      </c>
      <c r="D319" s="65" t="s">
        <v>824</v>
      </c>
      <c r="E319" s="75">
        <v>7</v>
      </c>
      <c r="F319" s="75">
        <v>3</v>
      </c>
      <c r="G319" s="65" t="s">
        <v>45</v>
      </c>
      <c r="H319" s="16">
        <v>4</v>
      </c>
      <c r="I319" s="16">
        <v>0.7</v>
      </c>
    </row>
    <row r="320" spans="1:9" x14ac:dyDescent="0.2">
      <c r="A320" s="47" t="s">
        <v>2</v>
      </c>
      <c r="B320" s="17" t="s">
        <v>68</v>
      </c>
      <c r="C320" s="43">
        <v>0.27391203703703704</v>
      </c>
      <c r="D320" s="65" t="s">
        <v>766</v>
      </c>
      <c r="E320" s="75">
        <v>59</v>
      </c>
      <c r="F320" s="75">
        <v>19</v>
      </c>
      <c r="G320" s="65" t="s">
        <v>45</v>
      </c>
      <c r="H320" s="16">
        <v>4</v>
      </c>
      <c r="I320" s="16">
        <v>0.6</v>
      </c>
    </row>
    <row r="321" spans="1:9" x14ac:dyDescent="0.2">
      <c r="A321" s="47" t="s">
        <v>2</v>
      </c>
      <c r="B321" s="17" t="s">
        <v>68</v>
      </c>
      <c r="C321" s="43">
        <v>0.28684027777777776</v>
      </c>
      <c r="D321" s="65" t="s">
        <v>682</v>
      </c>
      <c r="E321" s="75">
        <v>7</v>
      </c>
      <c r="F321" s="75">
        <v>4</v>
      </c>
      <c r="G321" s="65" t="s">
        <v>45</v>
      </c>
      <c r="H321" s="48">
        <v>10</v>
      </c>
      <c r="I321" s="16">
        <v>0.4</v>
      </c>
    </row>
    <row r="322" spans="1:9" x14ac:dyDescent="0.2">
      <c r="A322" s="47" t="s">
        <v>2</v>
      </c>
      <c r="B322" s="17" t="s">
        <v>68</v>
      </c>
      <c r="C322" s="43">
        <v>0.28729166666666667</v>
      </c>
      <c r="D322" s="65" t="s">
        <v>681</v>
      </c>
      <c r="E322" s="75">
        <v>28</v>
      </c>
      <c r="F322" s="75">
        <v>11</v>
      </c>
      <c r="G322" s="65" t="s">
        <v>45</v>
      </c>
      <c r="H322" s="16">
        <v>9</v>
      </c>
      <c r="I322" s="16">
        <v>0.4</v>
      </c>
    </row>
    <row r="323" spans="1:9" x14ac:dyDescent="0.2">
      <c r="A323" s="47" t="s">
        <v>2</v>
      </c>
      <c r="B323" s="17" t="s">
        <v>68</v>
      </c>
      <c r="C323" s="43">
        <v>0.28737268518518516</v>
      </c>
      <c r="D323" s="65" t="s">
        <v>806</v>
      </c>
      <c r="E323" s="75">
        <v>17</v>
      </c>
      <c r="F323" s="75">
        <v>15</v>
      </c>
      <c r="G323" s="65" t="s">
        <v>45</v>
      </c>
      <c r="H323" s="16">
        <v>4</v>
      </c>
      <c r="I323" s="16">
        <v>0.6</v>
      </c>
    </row>
    <row r="324" spans="1:9" x14ac:dyDescent="0.2">
      <c r="A324" s="47" t="s">
        <v>2</v>
      </c>
      <c r="B324" s="17" t="s">
        <v>68</v>
      </c>
      <c r="C324" s="43">
        <v>0.28851851851851851</v>
      </c>
      <c r="D324" s="65" t="s">
        <v>683</v>
      </c>
      <c r="E324" s="75">
        <v>31</v>
      </c>
      <c r="F324" s="75">
        <v>8</v>
      </c>
      <c r="G324" s="65" t="s">
        <v>45</v>
      </c>
      <c r="H324" s="16">
        <v>9</v>
      </c>
      <c r="I324" s="16">
        <v>0.4</v>
      </c>
    </row>
    <row r="325" spans="1:9" x14ac:dyDescent="0.2">
      <c r="A325" s="47" t="s">
        <v>2</v>
      </c>
      <c r="B325" s="17" t="s">
        <v>68</v>
      </c>
      <c r="C325" s="43">
        <v>0.29842592592592593</v>
      </c>
      <c r="D325" s="65" t="s">
        <v>699</v>
      </c>
      <c r="E325" s="75">
        <f>75-44</f>
        <v>31</v>
      </c>
      <c r="F325" s="75">
        <v>12</v>
      </c>
      <c r="G325" s="65" t="s">
        <v>45</v>
      </c>
      <c r="H325" s="48">
        <v>10</v>
      </c>
      <c r="I325" s="16">
        <v>0.4</v>
      </c>
    </row>
    <row r="326" spans="1:9" x14ac:dyDescent="0.2">
      <c r="A326" s="47" t="s">
        <v>2</v>
      </c>
      <c r="B326" s="17" t="s">
        <v>68</v>
      </c>
      <c r="C326" s="43">
        <v>0.29979166666666668</v>
      </c>
      <c r="D326" s="65" t="s">
        <v>700</v>
      </c>
      <c r="E326" s="75">
        <v>9</v>
      </c>
      <c r="F326" s="75">
        <v>7</v>
      </c>
      <c r="G326" s="65" t="s">
        <v>45</v>
      </c>
      <c r="H326" s="16">
        <v>9</v>
      </c>
      <c r="I326" s="16">
        <v>0.5</v>
      </c>
    </row>
    <row r="327" spans="1:9" x14ac:dyDescent="0.2">
      <c r="A327" s="47" t="s">
        <v>2</v>
      </c>
      <c r="B327" s="17" t="s">
        <v>68</v>
      </c>
      <c r="C327" s="43">
        <v>0.30127314814814815</v>
      </c>
      <c r="D327" s="65" t="s">
        <v>701</v>
      </c>
      <c r="E327" s="75">
        <v>6</v>
      </c>
      <c r="F327" s="75">
        <v>4</v>
      </c>
      <c r="G327" s="65" t="s">
        <v>45</v>
      </c>
      <c r="H327" s="16">
        <v>9</v>
      </c>
      <c r="I327" s="16">
        <v>0.5</v>
      </c>
    </row>
    <row r="328" spans="1:9" x14ac:dyDescent="0.2">
      <c r="A328" s="47" t="s">
        <v>2</v>
      </c>
      <c r="B328" s="17" t="s">
        <v>68</v>
      </c>
      <c r="C328" s="43">
        <v>0.3016550925925926</v>
      </c>
      <c r="D328" s="65" t="s">
        <v>888</v>
      </c>
      <c r="E328" s="75">
        <f>41-23</f>
        <v>18</v>
      </c>
      <c r="F328" s="75">
        <v>8</v>
      </c>
      <c r="G328" s="65" t="s">
        <v>45</v>
      </c>
      <c r="H328" s="48">
        <v>11</v>
      </c>
      <c r="I328" s="16">
        <v>0.8</v>
      </c>
    </row>
    <row r="329" spans="1:9" x14ac:dyDescent="0.2">
      <c r="A329" s="47" t="s">
        <v>2</v>
      </c>
      <c r="B329" s="17" t="s">
        <v>68</v>
      </c>
      <c r="C329" s="43">
        <v>0.31545138888888885</v>
      </c>
      <c r="D329" s="65" t="s">
        <v>807</v>
      </c>
      <c r="E329" s="75">
        <v>17</v>
      </c>
      <c r="F329" s="75">
        <v>8</v>
      </c>
      <c r="G329" s="65" t="s">
        <v>45</v>
      </c>
      <c r="H329" s="16">
        <v>8</v>
      </c>
      <c r="I329" s="16">
        <v>0.6</v>
      </c>
    </row>
    <row r="330" spans="1:9" x14ac:dyDescent="0.2">
      <c r="A330" s="47" t="s">
        <v>2</v>
      </c>
      <c r="B330" s="17" t="s">
        <v>68</v>
      </c>
      <c r="C330" s="43">
        <v>0.31584490740740739</v>
      </c>
      <c r="D330" s="65" t="s">
        <v>860</v>
      </c>
      <c r="E330" s="75">
        <v>7</v>
      </c>
      <c r="F330" s="75">
        <v>7</v>
      </c>
      <c r="G330" s="65" t="s">
        <v>45</v>
      </c>
      <c r="H330" s="16">
        <v>11</v>
      </c>
      <c r="I330" s="16">
        <v>0.8</v>
      </c>
    </row>
    <row r="331" spans="1:9" x14ac:dyDescent="0.2">
      <c r="A331" s="47" t="s">
        <v>2</v>
      </c>
      <c r="B331" s="17" t="s">
        <v>68</v>
      </c>
      <c r="C331" s="43">
        <v>0.32394675925925925</v>
      </c>
      <c r="D331" s="65" t="s">
        <v>791</v>
      </c>
      <c r="E331" s="75">
        <f>38-29</f>
        <v>9</v>
      </c>
      <c r="F331" s="75">
        <v>6</v>
      </c>
      <c r="G331" s="65" t="s">
        <v>45</v>
      </c>
      <c r="H331" s="48">
        <v>11</v>
      </c>
      <c r="I331" s="16">
        <v>0.7</v>
      </c>
    </row>
    <row r="332" spans="1:9" x14ac:dyDescent="0.2">
      <c r="A332" s="47" t="s">
        <v>2</v>
      </c>
      <c r="B332" s="17" t="s">
        <v>68</v>
      </c>
      <c r="C332" s="43">
        <v>0.3273726851851852</v>
      </c>
      <c r="D332" s="65" t="s">
        <v>784</v>
      </c>
      <c r="E332" s="75">
        <v>4</v>
      </c>
      <c r="F332" s="75">
        <v>3</v>
      </c>
      <c r="G332" s="65" t="s">
        <v>45</v>
      </c>
      <c r="H332" s="48">
        <v>13</v>
      </c>
      <c r="I332" s="16">
        <v>0.6</v>
      </c>
    </row>
    <row r="333" spans="1:9" x14ac:dyDescent="0.2">
      <c r="A333" s="47" t="s">
        <v>2</v>
      </c>
      <c r="B333" s="17" t="s">
        <v>68</v>
      </c>
      <c r="C333" s="43">
        <v>0.3298611111111111</v>
      </c>
      <c r="D333" s="65" t="s">
        <v>768</v>
      </c>
      <c r="E333" s="75">
        <v>20</v>
      </c>
      <c r="F333" s="75">
        <v>11</v>
      </c>
      <c r="G333" s="65" t="s">
        <v>45</v>
      </c>
      <c r="H333" s="16">
        <v>11</v>
      </c>
      <c r="I333" s="16">
        <v>0.6</v>
      </c>
    </row>
    <row r="334" spans="1:9" x14ac:dyDescent="0.2">
      <c r="A334" s="47" t="s">
        <v>2</v>
      </c>
      <c r="B334" s="17" t="s">
        <v>68</v>
      </c>
      <c r="C334" s="43">
        <v>0.32997685185185183</v>
      </c>
      <c r="D334" s="65" t="s">
        <v>768</v>
      </c>
      <c r="E334" s="75">
        <v>10</v>
      </c>
      <c r="F334" s="75">
        <v>7</v>
      </c>
      <c r="G334" s="65" t="s">
        <v>45</v>
      </c>
      <c r="H334" s="16">
        <v>12</v>
      </c>
      <c r="I334" s="16">
        <v>0.6</v>
      </c>
    </row>
    <row r="335" spans="1:9" x14ac:dyDescent="0.2">
      <c r="A335" s="47" t="s">
        <v>2</v>
      </c>
      <c r="B335" s="17" t="s">
        <v>68</v>
      </c>
      <c r="C335" s="43">
        <v>0.33178240740740739</v>
      </c>
      <c r="D335" s="65" t="s">
        <v>645</v>
      </c>
      <c r="E335" s="75">
        <f>55-46</f>
        <v>9</v>
      </c>
      <c r="F335" s="75">
        <v>5</v>
      </c>
      <c r="G335" s="65" t="s">
        <v>45</v>
      </c>
      <c r="H335" s="48">
        <v>14</v>
      </c>
      <c r="I335" s="15"/>
    </row>
    <row r="336" spans="1:9" x14ac:dyDescent="0.2">
      <c r="A336" s="47" t="s">
        <v>2</v>
      </c>
      <c r="B336" s="17" t="s">
        <v>68</v>
      </c>
      <c r="C336" s="43">
        <v>0.3323726851851852</v>
      </c>
      <c r="D336" s="65" t="s">
        <v>646</v>
      </c>
      <c r="E336" s="75">
        <v>27</v>
      </c>
      <c r="F336" s="75">
        <v>14</v>
      </c>
      <c r="G336" s="65" t="s">
        <v>45</v>
      </c>
      <c r="H336" s="16">
        <v>13</v>
      </c>
      <c r="I336" s="16">
        <v>0.3</v>
      </c>
    </row>
    <row r="337" spans="1:9" x14ac:dyDescent="0.2">
      <c r="A337" s="47" t="s">
        <v>2</v>
      </c>
      <c r="B337" s="17" t="s">
        <v>68</v>
      </c>
      <c r="C337" s="43">
        <v>0.34818287037037038</v>
      </c>
      <c r="D337" s="65" t="s">
        <v>604</v>
      </c>
      <c r="E337" s="75" t="s">
        <v>1375</v>
      </c>
      <c r="F337" s="76" t="s">
        <v>1375</v>
      </c>
      <c r="G337" s="65" t="s">
        <v>45</v>
      </c>
      <c r="H337" s="48">
        <v>10</v>
      </c>
      <c r="I337" s="16">
        <v>0.2</v>
      </c>
    </row>
    <row r="338" spans="1:9" x14ac:dyDescent="0.2">
      <c r="A338" s="47" t="s">
        <v>2</v>
      </c>
      <c r="B338" s="17" t="s">
        <v>68</v>
      </c>
      <c r="C338" s="43">
        <v>0.34936342592592595</v>
      </c>
      <c r="D338" s="65" t="s">
        <v>785</v>
      </c>
      <c r="E338" s="75">
        <v>5</v>
      </c>
      <c r="F338" s="75">
        <v>4</v>
      </c>
      <c r="G338" s="65" t="s">
        <v>45</v>
      </c>
      <c r="H338" s="48">
        <v>16</v>
      </c>
      <c r="I338" s="16">
        <v>0.6</v>
      </c>
    </row>
    <row r="339" spans="1:9" x14ac:dyDescent="0.2">
      <c r="A339" s="47" t="s">
        <v>2</v>
      </c>
      <c r="B339" s="17" t="s">
        <v>68</v>
      </c>
      <c r="C339" s="43">
        <v>0.3600694444444445</v>
      </c>
      <c r="D339" s="65" t="s">
        <v>617</v>
      </c>
      <c r="E339" s="75">
        <v>1</v>
      </c>
      <c r="F339" s="75">
        <v>1</v>
      </c>
      <c r="G339" s="65" t="s">
        <v>45</v>
      </c>
      <c r="H339" s="16">
        <v>15</v>
      </c>
      <c r="I339" s="16">
        <v>0.2</v>
      </c>
    </row>
    <row r="340" spans="1:9" x14ac:dyDescent="0.2">
      <c r="A340" s="47" t="s">
        <v>2</v>
      </c>
      <c r="B340" s="17" t="s">
        <v>68</v>
      </c>
      <c r="C340" s="43">
        <v>0.36385416666666665</v>
      </c>
      <c r="D340" s="65" t="s">
        <v>746</v>
      </c>
      <c r="E340" s="75">
        <f>62-57</f>
        <v>5</v>
      </c>
      <c r="F340" s="75">
        <v>3</v>
      </c>
      <c r="G340" s="65" t="s">
        <v>45</v>
      </c>
      <c r="H340" s="48">
        <v>19</v>
      </c>
      <c r="I340" s="16">
        <v>0.5</v>
      </c>
    </row>
    <row r="341" spans="1:9" x14ac:dyDescent="0.2">
      <c r="A341" s="47" t="s">
        <v>2</v>
      </c>
      <c r="B341" s="17" t="s">
        <v>68</v>
      </c>
      <c r="C341" s="43">
        <v>0.36806712962962962</v>
      </c>
      <c r="D341" s="65" t="s">
        <v>809</v>
      </c>
      <c r="E341" s="75">
        <v>19</v>
      </c>
      <c r="F341" s="75">
        <v>11</v>
      </c>
      <c r="G341" s="65" t="s">
        <v>45</v>
      </c>
      <c r="H341" s="16">
        <v>18</v>
      </c>
      <c r="I341" s="16">
        <v>0.6</v>
      </c>
    </row>
    <row r="342" spans="1:9" x14ac:dyDescent="0.2">
      <c r="A342" s="47" t="s">
        <v>2</v>
      </c>
      <c r="B342" s="17" t="s">
        <v>68</v>
      </c>
      <c r="C342" s="43">
        <v>0.37337962962962962</v>
      </c>
      <c r="D342" s="65" t="s">
        <v>731</v>
      </c>
      <c r="E342" s="75">
        <v>7</v>
      </c>
      <c r="F342" s="75">
        <v>6</v>
      </c>
      <c r="G342" s="65" t="s">
        <v>45</v>
      </c>
      <c r="H342" s="16">
        <v>20</v>
      </c>
      <c r="I342" s="16">
        <v>0.5</v>
      </c>
    </row>
    <row r="343" spans="1:9" x14ac:dyDescent="0.2">
      <c r="A343" s="47" t="s">
        <v>2</v>
      </c>
      <c r="B343" s="17" t="s">
        <v>68</v>
      </c>
      <c r="C343" s="43">
        <v>0.38634259259259257</v>
      </c>
      <c r="D343" s="65" t="s">
        <v>672</v>
      </c>
      <c r="E343" s="75">
        <v>29</v>
      </c>
      <c r="F343" s="75">
        <v>9</v>
      </c>
      <c r="G343" s="65" t="s">
        <v>45</v>
      </c>
      <c r="H343" s="16">
        <v>15</v>
      </c>
      <c r="I343" s="16">
        <v>0.4</v>
      </c>
    </row>
    <row r="344" spans="1:9" x14ac:dyDescent="0.2">
      <c r="A344" s="47" t="s">
        <v>2</v>
      </c>
      <c r="B344" s="17" t="s">
        <v>68</v>
      </c>
      <c r="C344" s="43">
        <v>0.38966435185185189</v>
      </c>
      <c r="D344" s="65" t="s">
        <v>685</v>
      </c>
      <c r="E344" s="75">
        <v>9</v>
      </c>
      <c r="F344" s="75">
        <v>5</v>
      </c>
      <c r="G344" s="65" t="s">
        <v>45</v>
      </c>
      <c r="H344" s="16">
        <v>14</v>
      </c>
      <c r="I344" s="16">
        <v>0.4</v>
      </c>
    </row>
    <row r="345" spans="1:9" x14ac:dyDescent="0.2">
      <c r="A345" s="47" t="s">
        <v>2</v>
      </c>
      <c r="B345" s="17" t="s">
        <v>68</v>
      </c>
      <c r="C345" s="43">
        <v>0.39038194444444446</v>
      </c>
      <c r="D345" s="65" t="s">
        <v>686</v>
      </c>
      <c r="E345" s="75" t="s">
        <v>1375</v>
      </c>
      <c r="F345" s="79" t="s">
        <v>1375</v>
      </c>
      <c r="G345" s="65" t="s">
        <v>45</v>
      </c>
      <c r="H345" s="16">
        <v>14</v>
      </c>
      <c r="I345" s="16">
        <v>0.4</v>
      </c>
    </row>
    <row r="346" spans="1:9" x14ac:dyDescent="0.2">
      <c r="A346" s="47" t="s">
        <v>2</v>
      </c>
      <c r="B346" s="17" t="s">
        <v>68</v>
      </c>
      <c r="C346" s="43">
        <v>0.40354166666666669</v>
      </c>
      <c r="D346" s="65" t="s">
        <v>732</v>
      </c>
      <c r="E346" s="75">
        <v>3</v>
      </c>
      <c r="F346" s="75">
        <v>2</v>
      </c>
      <c r="G346" s="65" t="s">
        <v>45</v>
      </c>
      <c r="H346" s="16">
        <v>22</v>
      </c>
      <c r="I346" s="16">
        <v>0.5</v>
      </c>
    </row>
    <row r="347" spans="1:9" x14ac:dyDescent="0.2">
      <c r="A347" s="47" t="s">
        <v>2</v>
      </c>
      <c r="B347" s="17" t="s">
        <v>68</v>
      </c>
      <c r="C347" s="43">
        <v>0.4137615740740741</v>
      </c>
      <c r="D347" s="65" t="s">
        <v>812</v>
      </c>
      <c r="E347" s="75">
        <v>8</v>
      </c>
      <c r="F347" s="75">
        <v>5</v>
      </c>
      <c r="G347" s="65" t="s">
        <v>45</v>
      </c>
      <c r="H347" s="16">
        <v>19</v>
      </c>
      <c r="I347" s="16">
        <v>0.6</v>
      </c>
    </row>
    <row r="348" spans="1:9" x14ac:dyDescent="0.2">
      <c r="A348" s="47" t="s">
        <v>2</v>
      </c>
      <c r="B348" s="17" t="s">
        <v>68</v>
      </c>
      <c r="C348" s="43">
        <v>0.41446759259259264</v>
      </c>
      <c r="D348" s="65" t="s">
        <v>899</v>
      </c>
      <c r="E348" s="75">
        <v>5</v>
      </c>
      <c r="F348" s="75">
        <v>3</v>
      </c>
      <c r="G348" s="65" t="s">
        <v>45</v>
      </c>
      <c r="H348" s="16">
        <v>17</v>
      </c>
      <c r="I348" s="16">
        <v>1</v>
      </c>
    </row>
    <row r="349" spans="1:9" x14ac:dyDescent="0.2">
      <c r="A349" s="47" t="s">
        <v>2</v>
      </c>
      <c r="B349" s="17" t="s">
        <v>68</v>
      </c>
      <c r="C349" s="43">
        <v>0.42017361111111112</v>
      </c>
      <c r="D349" s="65" t="s">
        <v>867</v>
      </c>
      <c r="E349" s="75">
        <v>2</v>
      </c>
      <c r="F349" s="75">
        <v>1</v>
      </c>
      <c r="G349" s="65" t="s">
        <v>45</v>
      </c>
      <c r="H349" s="16">
        <v>19</v>
      </c>
      <c r="I349" s="16">
        <v>0.8</v>
      </c>
    </row>
    <row r="350" spans="1:9" x14ac:dyDescent="0.2">
      <c r="A350" s="47" t="s">
        <v>2</v>
      </c>
      <c r="B350" s="17" t="s">
        <v>68</v>
      </c>
      <c r="C350" s="43">
        <v>0.42416666666666664</v>
      </c>
      <c r="D350" s="65" t="s">
        <v>748</v>
      </c>
      <c r="E350" s="75">
        <f>51-48</f>
        <v>3</v>
      </c>
      <c r="F350" s="75">
        <v>1</v>
      </c>
      <c r="G350" s="65" t="s">
        <v>45</v>
      </c>
      <c r="H350" s="48">
        <v>21</v>
      </c>
      <c r="I350" s="16">
        <v>0.5</v>
      </c>
    </row>
    <row r="351" spans="1:9" x14ac:dyDescent="0.2">
      <c r="A351" s="47" t="s">
        <v>2</v>
      </c>
      <c r="B351" s="17" t="s">
        <v>68</v>
      </c>
      <c r="C351" s="43">
        <v>0.44817129629629626</v>
      </c>
      <c r="D351" s="65" t="s">
        <v>651</v>
      </c>
      <c r="E351" s="75">
        <v>3</v>
      </c>
      <c r="F351" s="75">
        <v>3</v>
      </c>
      <c r="G351" s="65" t="s">
        <v>45</v>
      </c>
      <c r="H351" s="48">
        <v>21</v>
      </c>
      <c r="I351" s="16">
        <v>0.3</v>
      </c>
    </row>
    <row r="352" spans="1:9" x14ac:dyDescent="0.2">
      <c r="A352" s="47" t="s">
        <v>2</v>
      </c>
      <c r="B352" s="61" t="s">
        <v>68</v>
      </c>
      <c r="C352" s="62">
        <v>0.47174768518518517</v>
      </c>
      <c r="D352" s="69" t="s">
        <v>613</v>
      </c>
      <c r="E352" s="80">
        <v>1</v>
      </c>
      <c r="F352" s="81">
        <v>0</v>
      </c>
      <c r="G352" s="65" t="s">
        <v>45</v>
      </c>
      <c r="H352" s="48">
        <v>23</v>
      </c>
      <c r="I352" s="48">
        <v>0.3</v>
      </c>
    </row>
    <row r="353" spans="1:11" x14ac:dyDescent="0.2">
      <c r="A353" s="47" t="s">
        <v>2</v>
      </c>
      <c r="B353" s="17" t="s">
        <v>68</v>
      </c>
      <c r="C353" s="43">
        <v>0.47303240740740743</v>
      </c>
      <c r="D353" s="65" t="s">
        <v>813</v>
      </c>
      <c r="E353" s="75">
        <v>30</v>
      </c>
      <c r="F353" s="75">
        <v>15</v>
      </c>
      <c r="G353" s="65" t="s">
        <v>45</v>
      </c>
      <c r="H353" s="48">
        <v>18</v>
      </c>
      <c r="I353" s="16">
        <v>0.7</v>
      </c>
    </row>
    <row r="354" spans="1:11" x14ac:dyDescent="0.2">
      <c r="A354" s="47" t="s">
        <v>2</v>
      </c>
      <c r="B354" s="17" t="s">
        <v>68</v>
      </c>
      <c r="C354" s="43">
        <v>0.48202546296296295</v>
      </c>
      <c r="D354" s="65" t="s">
        <v>676</v>
      </c>
      <c r="E354" s="75">
        <v>10</v>
      </c>
      <c r="F354" s="75">
        <v>4</v>
      </c>
      <c r="G354" s="65" t="s">
        <v>45</v>
      </c>
      <c r="H354" s="16">
        <v>17</v>
      </c>
      <c r="I354" s="16">
        <v>0.4</v>
      </c>
    </row>
    <row r="355" spans="1:11" x14ac:dyDescent="0.2">
      <c r="A355" s="47" t="s">
        <v>2</v>
      </c>
      <c r="B355" s="17" t="s">
        <v>68</v>
      </c>
      <c r="C355" s="43">
        <v>0.49224537037037036</v>
      </c>
      <c r="D355" s="65" t="s">
        <v>677</v>
      </c>
      <c r="E355" s="75">
        <v>8</v>
      </c>
      <c r="F355" s="75">
        <v>5</v>
      </c>
      <c r="G355" s="65" t="s">
        <v>45</v>
      </c>
      <c r="H355" s="48">
        <v>18</v>
      </c>
      <c r="I355" s="16">
        <v>0.4</v>
      </c>
    </row>
    <row r="356" spans="1:11" x14ac:dyDescent="0.2">
      <c r="A356" s="47" t="s">
        <v>2</v>
      </c>
      <c r="B356" s="17" t="s">
        <v>69</v>
      </c>
      <c r="C356" s="43">
        <v>0.5078125</v>
      </c>
      <c r="D356" s="65" t="s">
        <v>815</v>
      </c>
      <c r="E356" s="75">
        <v>4</v>
      </c>
      <c r="F356" s="75">
        <v>1</v>
      </c>
      <c r="G356" s="65" t="s">
        <v>45</v>
      </c>
      <c r="H356" s="48">
        <v>19</v>
      </c>
      <c r="I356" s="16">
        <v>0.7</v>
      </c>
    </row>
    <row r="357" spans="1:11" x14ac:dyDescent="0.2">
      <c r="A357" s="47" t="s">
        <v>2</v>
      </c>
      <c r="B357" s="17" t="s">
        <v>69</v>
      </c>
      <c r="C357" s="43">
        <v>0.51500000000000001</v>
      </c>
      <c r="D357" s="65" t="s">
        <v>901</v>
      </c>
      <c r="E357" s="75" t="s">
        <v>1375</v>
      </c>
      <c r="F357" s="76" t="s">
        <v>1375</v>
      </c>
      <c r="G357" s="65" t="s">
        <v>45</v>
      </c>
      <c r="H357" s="16">
        <v>25</v>
      </c>
      <c r="I357" s="16">
        <v>1</v>
      </c>
    </row>
    <row r="358" spans="1:11" x14ac:dyDescent="0.2">
      <c r="A358" s="47" t="s">
        <v>2</v>
      </c>
      <c r="B358" s="17" t="s">
        <v>69</v>
      </c>
      <c r="C358" s="43">
        <v>0.52277777777777779</v>
      </c>
      <c r="D358" s="65" t="s">
        <v>817</v>
      </c>
      <c r="E358" s="75">
        <v>7</v>
      </c>
      <c r="F358" s="78" t="s">
        <v>1375</v>
      </c>
      <c r="G358" s="65" t="s">
        <v>45</v>
      </c>
      <c r="H358" s="16">
        <v>20</v>
      </c>
      <c r="I358" s="16">
        <v>0.6</v>
      </c>
    </row>
    <row r="359" spans="1:11" x14ac:dyDescent="0.2">
      <c r="A359" s="47" t="s">
        <v>2</v>
      </c>
      <c r="B359" s="17" t="s">
        <v>69</v>
      </c>
      <c r="C359" s="43">
        <v>0.52339120370370373</v>
      </c>
      <c r="D359" s="65" t="s">
        <v>634</v>
      </c>
      <c r="E359" s="75">
        <v>8</v>
      </c>
      <c r="F359" s="75">
        <v>4</v>
      </c>
      <c r="G359" s="65" t="s">
        <v>45</v>
      </c>
      <c r="H359" s="16">
        <v>24</v>
      </c>
      <c r="I359" s="16">
        <v>0.3</v>
      </c>
    </row>
    <row r="360" spans="1:11" x14ac:dyDescent="0.2">
      <c r="A360" s="47" t="s">
        <v>2</v>
      </c>
      <c r="B360" s="59" t="s">
        <v>69</v>
      </c>
      <c r="C360" s="50">
        <v>0.52516203703703701</v>
      </c>
      <c r="D360" s="67" t="s">
        <v>771</v>
      </c>
      <c r="E360" s="82">
        <v>11</v>
      </c>
      <c r="F360" s="82">
        <v>4</v>
      </c>
      <c r="G360" s="65" t="s">
        <v>45</v>
      </c>
      <c r="H360" s="16">
        <v>23</v>
      </c>
      <c r="I360" s="60">
        <v>0.6</v>
      </c>
    </row>
    <row r="361" spans="1:11" x14ac:dyDescent="0.2">
      <c r="A361" s="47" t="s">
        <v>2</v>
      </c>
      <c r="B361" s="17" t="s">
        <v>69</v>
      </c>
      <c r="C361" s="43">
        <v>0.53956018518518511</v>
      </c>
      <c r="D361" s="65" t="s">
        <v>845</v>
      </c>
      <c r="E361" s="75">
        <v>8</v>
      </c>
      <c r="F361" s="75">
        <v>7</v>
      </c>
      <c r="G361" s="65" t="s">
        <v>45</v>
      </c>
      <c r="H361" s="16">
        <v>17</v>
      </c>
      <c r="I361" s="16">
        <v>0.7</v>
      </c>
    </row>
    <row r="362" spans="1:11" x14ac:dyDescent="0.2">
      <c r="A362" s="47" t="s">
        <v>2</v>
      </c>
      <c r="B362" s="17" t="s">
        <v>69</v>
      </c>
      <c r="C362" s="53">
        <v>0.57885416666666667</v>
      </c>
      <c r="D362" s="65" t="s">
        <v>819</v>
      </c>
      <c r="E362" s="75">
        <f>41-33</f>
        <v>8</v>
      </c>
      <c r="F362" s="75">
        <v>5</v>
      </c>
      <c r="G362" s="65" t="s">
        <v>45</v>
      </c>
      <c r="H362" s="48">
        <v>21</v>
      </c>
      <c r="I362" s="16">
        <v>0.7</v>
      </c>
      <c r="K362" s="40">
        <f t="shared" ref="K362:K383" si="5">C362+0.5</f>
        <v>1.0788541666666667</v>
      </c>
    </row>
    <row r="363" spans="1:11" x14ac:dyDescent="0.2">
      <c r="A363" s="47" t="s">
        <v>2</v>
      </c>
      <c r="B363" s="17" t="s">
        <v>69</v>
      </c>
      <c r="C363" s="53">
        <v>0.58538194444444447</v>
      </c>
      <c r="D363" s="65" t="s">
        <v>656</v>
      </c>
      <c r="E363" s="75">
        <v>29</v>
      </c>
      <c r="F363" s="75">
        <v>4</v>
      </c>
      <c r="G363" s="65" t="s">
        <v>45</v>
      </c>
      <c r="H363" s="16">
        <v>28</v>
      </c>
      <c r="I363" s="16">
        <v>0.3</v>
      </c>
      <c r="K363" s="40">
        <f t="shared" si="5"/>
        <v>1.0853819444444444</v>
      </c>
    </row>
    <row r="364" spans="1:11" x14ac:dyDescent="0.2">
      <c r="A364" s="47" t="s">
        <v>2</v>
      </c>
      <c r="B364" s="17" t="s">
        <v>69</v>
      </c>
      <c r="C364" s="53">
        <v>0.60556712962962966</v>
      </c>
      <c r="D364" s="65" t="s">
        <v>849</v>
      </c>
      <c r="E364" s="75">
        <v>2</v>
      </c>
      <c r="F364" s="75">
        <v>1</v>
      </c>
      <c r="G364" s="65" t="s">
        <v>45</v>
      </c>
      <c r="H364" s="16">
        <v>16</v>
      </c>
      <c r="I364" s="16">
        <v>0.7</v>
      </c>
      <c r="K364" s="40">
        <f t="shared" si="5"/>
        <v>1.1055671296296297</v>
      </c>
    </row>
    <row r="365" spans="1:11" x14ac:dyDescent="0.2">
      <c r="A365" s="47" t="s">
        <v>2</v>
      </c>
      <c r="B365" s="17" t="s">
        <v>69</v>
      </c>
      <c r="C365" s="53">
        <v>0.60619212962962965</v>
      </c>
      <c r="D365" s="65" t="s">
        <v>902</v>
      </c>
      <c r="E365" s="75">
        <v>4</v>
      </c>
      <c r="F365" s="75">
        <v>4</v>
      </c>
      <c r="G365" s="65" t="s">
        <v>45</v>
      </c>
      <c r="H365" s="15">
        <v>15</v>
      </c>
      <c r="I365" s="16">
        <v>0.9</v>
      </c>
      <c r="K365" s="40">
        <f t="shared" si="5"/>
        <v>1.1061921296296298</v>
      </c>
    </row>
    <row r="366" spans="1:11" x14ac:dyDescent="0.2">
      <c r="A366" s="47" t="s">
        <v>2</v>
      </c>
      <c r="B366" s="17" t="s">
        <v>69</v>
      </c>
      <c r="C366" s="53">
        <v>0.62534722222222217</v>
      </c>
      <c r="D366" s="65" t="s">
        <v>850</v>
      </c>
      <c r="E366" s="75">
        <v>8</v>
      </c>
      <c r="F366" s="75">
        <v>6</v>
      </c>
      <c r="G366" s="65" t="s">
        <v>45</v>
      </c>
      <c r="H366" s="16">
        <v>17</v>
      </c>
      <c r="I366" s="16">
        <v>0.7</v>
      </c>
      <c r="K366" s="40">
        <f t="shared" si="5"/>
        <v>1.1253472222222221</v>
      </c>
    </row>
    <row r="367" spans="1:11" x14ac:dyDescent="0.2">
      <c r="A367" s="47" t="s">
        <v>2</v>
      </c>
      <c r="B367" s="17" t="s">
        <v>69</v>
      </c>
      <c r="C367" s="53">
        <v>0.62819444444444439</v>
      </c>
      <c r="D367" s="65" t="s">
        <v>820</v>
      </c>
      <c r="E367" s="75">
        <f>45-36</f>
        <v>9</v>
      </c>
      <c r="F367" s="75">
        <v>7</v>
      </c>
      <c r="G367" s="65" t="s">
        <v>45</v>
      </c>
      <c r="H367" s="48">
        <v>22</v>
      </c>
      <c r="I367" s="16">
        <v>0.7</v>
      </c>
      <c r="K367" s="40">
        <f t="shared" si="5"/>
        <v>1.1281944444444445</v>
      </c>
    </row>
    <row r="368" spans="1:11" x14ac:dyDescent="0.2">
      <c r="A368" s="47" t="s">
        <v>2</v>
      </c>
      <c r="B368" s="17" t="s">
        <v>69</v>
      </c>
      <c r="C368" s="53">
        <v>0.64789351851851851</v>
      </c>
      <c r="D368" s="65" t="s">
        <v>903</v>
      </c>
      <c r="E368" s="75">
        <v>4</v>
      </c>
      <c r="F368" s="75">
        <v>2</v>
      </c>
      <c r="G368" s="65" t="s">
        <v>45</v>
      </c>
      <c r="H368" s="16">
        <v>17</v>
      </c>
      <c r="I368" s="16">
        <v>1</v>
      </c>
      <c r="K368" s="40">
        <f t="shared" si="5"/>
        <v>1.1478935185185186</v>
      </c>
    </row>
    <row r="369" spans="1:11" x14ac:dyDescent="0.2">
      <c r="A369" s="47" t="s">
        <v>2</v>
      </c>
      <c r="B369" s="17" t="s">
        <v>69</v>
      </c>
      <c r="C369" s="53">
        <v>0.68392361111111111</v>
      </c>
      <c r="D369" s="65" t="s">
        <v>851</v>
      </c>
      <c r="E369" s="75" t="s">
        <v>1375</v>
      </c>
      <c r="F369" s="75">
        <v>1</v>
      </c>
      <c r="G369" s="65" t="s">
        <v>45</v>
      </c>
      <c r="H369" s="16">
        <v>16</v>
      </c>
      <c r="I369" s="16">
        <v>0.7</v>
      </c>
      <c r="K369" s="40">
        <f t="shared" si="5"/>
        <v>1.1839236111111111</v>
      </c>
    </row>
    <row r="370" spans="1:11" x14ac:dyDescent="0.2">
      <c r="A370" s="47" t="s">
        <v>2</v>
      </c>
      <c r="B370" s="17" t="s">
        <v>69</v>
      </c>
      <c r="C370" s="53">
        <v>0.6853703703703703</v>
      </c>
      <c r="D370" s="65" t="s">
        <v>692</v>
      </c>
      <c r="E370" s="75">
        <v>3</v>
      </c>
      <c r="F370" s="75">
        <v>2</v>
      </c>
      <c r="G370" s="65" t="s">
        <v>45</v>
      </c>
      <c r="H370" s="48">
        <v>17</v>
      </c>
      <c r="I370" s="16">
        <v>0.4</v>
      </c>
      <c r="K370" s="40">
        <f t="shared" si="5"/>
        <v>1.1853703703703702</v>
      </c>
    </row>
    <row r="371" spans="1:11" x14ac:dyDescent="0.2">
      <c r="A371" s="47" t="s">
        <v>2</v>
      </c>
      <c r="B371" s="59" t="s">
        <v>69</v>
      </c>
      <c r="C371" s="53">
        <v>0.68560185185185185</v>
      </c>
      <c r="D371" s="67" t="s">
        <v>775</v>
      </c>
      <c r="E371" s="82">
        <v>8</v>
      </c>
      <c r="F371" s="82">
        <v>4</v>
      </c>
      <c r="G371" s="65" t="s">
        <v>45</v>
      </c>
      <c r="H371" s="16">
        <v>21</v>
      </c>
      <c r="I371" s="60">
        <v>0.6</v>
      </c>
      <c r="K371" s="40">
        <f t="shared" si="5"/>
        <v>1.1856018518518519</v>
      </c>
    </row>
    <row r="372" spans="1:11" x14ac:dyDescent="0.2">
      <c r="A372" s="47" t="s">
        <v>2</v>
      </c>
      <c r="B372" s="17" t="s">
        <v>69</v>
      </c>
      <c r="C372" s="53">
        <v>0.69843749999999993</v>
      </c>
      <c r="D372" s="65" t="s">
        <v>663</v>
      </c>
      <c r="E372" s="75">
        <v>9</v>
      </c>
      <c r="F372" s="75">
        <v>5</v>
      </c>
      <c r="G372" s="65" t="s">
        <v>45</v>
      </c>
      <c r="H372" s="16">
        <v>21</v>
      </c>
      <c r="I372" s="16">
        <v>0.3</v>
      </c>
      <c r="K372" s="40">
        <f t="shared" si="5"/>
        <v>1.1984374999999998</v>
      </c>
    </row>
    <row r="373" spans="1:11" x14ac:dyDescent="0.2">
      <c r="A373" s="47" t="s">
        <v>2</v>
      </c>
      <c r="B373" s="17" t="s">
        <v>69</v>
      </c>
      <c r="C373" s="53">
        <v>0.70876157407407403</v>
      </c>
      <c r="D373" s="65" t="s">
        <v>905</v>
      </c>
      <c r="E373" s="75">
        <v>3</v>
      </c>
      <c r="F373" s="75">
        <v>1</v>
      </c>
      <c r="G373" s="65" t="s">
        <v>45</v>
      </c>
      <c r="H373" s="16">
        <v>15</v>
      </c>
      <c r="I373" s="16">
        <v>1</v>
      </c>
      <c r="K373" s="40">
        <f t="shared" si="5"/>
        <v>1.208761574074074</v>
      </c>
    </row>
    <row r="374" spans="1:11" x14ac:dyDescent="0.2">
      <c r="A374" s="47" t="s">
        <v>2</v>
      </c>
      <c r="B374" s="17" t="s">
        <v>69</v>
      </c>
      <c r="C374" s="53">
        <v>0.71310185185185182</v>
      </c>
      <c r="D374" s="65" t="s">
        <v>776</v>
      </c>
      <c r="E374" s="75">
        <v>8</v>
      </c>
      <c r="F374" s="75">
        <v>6</v>
      </c>
      <c r="G374" s="65" t="s">
        <v>45</v>
      </c>
      <c r="H374" s="48">
        <v>24</v>
      </c>
      <c r="I374" s="16">
        <v>0.5</v>
      </c>
      <c r="K374" s="40">
        <f t="shared" si="5"/>
        <v>1.2131018518518517</v>
      </c>
    </row>
    <row r="375" spans="1:11" x14ac:dyDescent="0.2">
      <c r="A375" s="47" t="s">
        <v>2</v>
      </c>
      <c r="B375" s="17" t="s">
        <v>69</v>
      </c>
      <c r="C375" s="53">
        <v>0.71958333333333335</v>
      </c>
      <c r="D375" s="65" t="s">
        <v>758</v>
      </c>
      <c r="E375" s="75">
        <v>9</v>
      </c>
      <c r="F375" s="75">
        <v>4</v>
      </c>
      <c r="G375" s="65" t="s">
        <v>45</v>
      </c>
      <c r="H375" s="16">
        <v>16</v>
      </c>
      <c r="I375" s="16">
        <v>0.5</v>
      </c>
      <c r="K375" s="40">
        <f t="shared" si="5"/>
        <v>1.2195833333333335</v>
      </c>
    </row>
    <row r="376" spans="1:11" x14ac:dyDescent="0.2">
      <c r="A376" s="47" t="s">
        <v>2</v>
      </c>
      <c r="B376" s="17" t="s">
        <v>69</v>
      </c>
      <c r="C376" s="53">
        <v>0.72600694444444447</v>
      </c>
      <c r="D376" s="65" t="s">
        <v>821</v>
      </c>
      <c r="E376" s="75">
        <f>36-27</f>
        <v>9</v>
      </c>
      <c r="F376" s="75">
        <v>3</v>
      </c>
      <c r="G376" s="65" t="s">
        <v>45</v>
      </c>
      <c r="H376" s="48">
        <v>17</v>
      </c>
      <c r="I376" s="16">
        <v>0.7</v>
      </c>
      <c r="K376" s="40">
        <f t="shared" si="5"/>
        <v>1.2260069444444444</v>
      </c>
    </row>
    <row r="377" spans="1:11" x14ac:dyDescent="0.2">
      <c r="A377" s="47" t="s">
        <v>2</v>
      </c>
      <c r="B377" s="17" t="s">
        <v>69</v>
      </c>
      <c r="C377" s="53">
        <v>0.72883101851851861</v>
      </c>
      <c r="D377" s="65" t="s">
        <v>853</v>
      </c>
      <c r="E377" s="75">
        <v>18</v>
      </c>
      <c r="F377" s="75">
        <v>8</v>
      </c>
      <c r="G377" s="65" t="s">
        <v>45</v>
      </c>
      <c r="H377" s="16">
        <v>15</v>
      </c>
      <c r="I377" s="16">
        <v>0.7</v>
      </c>
      <c r="K377" s="40">
        <f t="shared" si="5"/>
        <v>1.2288310185185187</v>
      </c>
    </row>
    <row r="378" spans="1:11" x14ac:dyDescent="0.2">
      <c r="A378" s="47" t="s">
        <v>2</v>
      </c>
      <c r="B378" s="17" t="s">
        <v>69</v>
      </c>
      <c r="C378" s="53">
        <v>0.72962962962962974</v>
      </c>
      <c r="D378" s="65" t="s">
        <v>760</v>
      </c>
      <c r="E378" s="75">
        <v>15</v>
      </c>
      <c r="F378" s="75">
        <v>5</v>
      </c>
      <c r="G378" s="65" t="s">
        <v>45</v>
      </c>
      <c r="H378" s="48">
        <v>16</v>
      </c>
      <c r="I378" s="16">
        <v>0.5</v>
      </c>
      <c r="K378" s="40">
        <f t="shared" si="5"/>
        <v>1.2296296296296299</v>
      </c>
    </row>
    <row r="379" spans="1:11" x14ac:dyDescent="0.2">
      <c r="A379" s="47" t="s">
        <v>2</v>
      </c>
      <c r="B379" s="17" t="s">
        <v>69</v>
      </c>
      <c r="C379" s="53">
        <v>0.7303587962962963</v>
      </c>
      <c r="D379" s="65" t="s">
        <v>759</v>
      </c>
      <c r="E379" s="75">
        <v>7</v>
      </c>
      <c r="F379" s="75">
        <v>4</v>
      </c>
      <c r="G379" s="65" t="s">
        <v>45</v>
      </c>
      <c r="H379" s="16">
        <v>15</v>
      </c>
      <c r="I379" s="16">
        <v>0.5</v>
      </c>
      <c r="K379" s="40">
        <f t="shared" si="5"/>
        <v>1.2303587962962963</v>
      </c>
    </row>
    <row r="380" spans="1:11" x14ac:dyDescent="0.2">
      <c r="A380" s="47" t="s">
        <v>2</v>
      </c>
      <c r="B380" s="17" t="s">
        <v>69</v>
      </c>
      <c r="C380" s="53">
        <v>0.73409722222222218</v>
      </c>
      <c r="D380" s="65" t="s">
        <v>665</v>
      </c>
      <c r="E380" s="75">
        <v>19</v>
      </c>
      <c r="F380" s="75">
        <v>5</v>
      </c>
      <c r="G380" s="65" t="s">
        <v>45</v>
      </c>
      <c r="H380" s="16">
        <v>18</v>
      </c>
      <c r="I380" s="16">
        <v>0.3</v>
      </c>
      <c r="K380" s="40">
        <f t="shared" si="5"/>
        <v>1.2340972222222222</v>
      </c>
    </row>
    <row r="381" spans="1:11" x14ac:dyDescent="0.2">
      <c r="A381" s="47" t="s">
        <v>2</v>
      </c>
      <c r="B381" s="17" t="s">
        <v>69</v>
      </c>
      <c r="C381" s="53">
        <v>0.74472222222222229</v>
      </c>
      <c r="D381" s="65" t="s">
        <v>792</v>
      </c>
      <c r="E381" s="75">
        <v>7</v>
      </c>
      <c r="F381" s="75">
        <v>2</v>
      </c>
      <c r="G381" s="65" t="s">
        <v>45</v>
      </c>
      <c r="H381" s="16">
        <v>15</v>
      </c>
      <c r="I381" s="16">
        <v>0.6</v>
      </c>
      <c r="K381" s="40">
        <f t="shared" si="5"/>
        <v>1.2447222222222223</v>
      </c>
    </row>
    <row r="382" spans="1:11" x14ac:dyDescent="0.2">
      <c r="A382" s="47" t="s">
        <v>2</v>
      </c>
      <c r="B382" s="17" t="s">
        <v>69</v>
      </c>
      <c r="C382" s="53">
        <v>0.74733796296296295</v>
      </c>
      <c r="D382" s="65" t="s">
        <v>719</v>
      </c>
      <c r="E382" s="75">
        <v>8</v>
      </c>
      <c r="F382" s="75">
        <v>2</v>
      </c>
      <c r="G382" s="65" t="s">
        <v>45</v>
      </c>
      <c r="H382" s="48">
        <v>17</v>
      </c>
      <c r="I382" s="16">
        <v>0.4</v>
      </c>
      <c r="K382" s="40">
        <f t="shared" si="5"/>
        <v>1.2473379629629631</v>
      </c>
    </row>
    <row r="383" spans="1:11" x14ac:dyDescent="0.2">
      <c r="A383" s="47" t="s">
        <v>2</v>
      </c>
      <c r="B383" s="17" t="s">
        <v>69</v>
      </c>
      <c r="C383" s="53">
        <v>0.75635416666666666</v>
      </c>
      <c r="D383" s="65" t="s">
        <v>738</v>
      </c>
      <c r="E383" s="75">
        <f>12-9</f>
        <v>3</v>
      </c>
      <c r="F383" s="75">
        <v>2</v>
      </c>
      <c r="G383" s="65" t="s">
        <v>45</v>
      </c>
      <c r="H383" s="48">
        <v>18</v>
      </c>
      <c r="I383" s="16">
        <v>0.5</v>
      </c>
      <c r="K383" s="40">
        <f t="shared" si="5"/>
        <v>1.2563541666666667</v>
      </c>
    </row>
    <row r="384" spans="1:11" x14ac:dyDescent="0.2">
      <c r="A384" s="47" t="s">
        <v>2</v>
      </c>
      <c r="B384" s="17" t="s">
        <v>68</v>
      </c>
      <c r="C384" s="43">
        <v>0.18400462962962963</v>
      </c>
      <c r="D384" s="65" t="s">
        <v>595</v>
      </c>
      <c r="E384" s="75">
        <v>1</v>
      </c>
      <c r="F384" s="75">
        <v>1</v>
      </c>
      <c r="G384" s="65" t="s">
        <v>44</v>
      </c>
      <c r="H384" s="16">
        <v>24</v>
      </c>
      <c r="I384" s="16">
        <v>0.2</v>
      </c>
    </row>
    <row r="385" spans="1:9" x14ac:dyDescent="0.2">
      <c r="A385" s="47" t="s">
        <v>2</v>
      </c>
      <c r="B385" s="17" t="s">
        <v>68</v>
      </c>
      <c r="C385" s="43">
        <v>0.24372685185185183</v>
      </c>
      <c r="D385" s="65" t="s">
        <v>836</v>
      </c>
      <c r="E385" s="75">
        <f>72-58</f>
        <v>14</v>
      </c>
      <c r="F385" s="75">
        <v>8</v>
      </c>
      <c r="G385" s="65" t="s">
        <v>44</v>
      </c>
      <c r="H385" s="48">
        <v>3</v>
      </c>
      <c r="I385" s="16">
        <v>0.8</v>
      </c>
    </row>
    <row r="386" spans="1:9" x14ac:dyDescent="0.2">
      <c r="A386" s="47" t="s">
        <v>2</v>
      </c>
      <c r="B386" s="17" t="s">
        <v>68</v>
      </c>
      <c r="C386" s="43">
        <v>0.24414351851851854</v>
      </c>
      <c r="D386" s="65" t="s">
        <v>837</v>
      </c>
      <c r="E386" s="75">
        <f>42-34</f>
        <v>8</v>
      </c>
      <c r="F386" s="75">
        <v>4</v>
      </c>
      <c r="G386" s="65" t="s">
        <v>44</v>
      </c>
      <c r="H386" s="48">
        <v>3</v>
      </c>
      <c r="I386" s="16">
        <v>0.8</v>
      </c>
    </row>
    <row r="387" spans="1:9" x14ac:dyDescent="0.2">
      <c r="A387" s="47" t="s">
        <v>2</v>
      </c>
      <c r="B387" s="59" t="s">
        <v>68</v>
      </c>
      <c r="C387" s="50">
        <v>0.24559027777777778</v>
      </c>
      <c r="D387" s="67" t="s">
        <v>779</v>
      </c>
      <c r="E387" s="82">
        <v>5</v>
      </c>
      <c r="F387" s="82">
        <v>2</v>
      </c>
      <c r="G387" s="65" t="s">
        <v>44</v>
      </c>
      <c r="H387" s="16">
        <v>6</v>
      </c>
      <c r="I387" s="60">
        <v>0.6</v>
      </c>
    </row>
    <row r="388" spans="1:9" x14ac:dyDescent="0.2">
      <c r="A388" s="47" t="s">
        <v>2</v>
      </c>
      <c r="B388" s="17" t="s">
        <v>68</v>
      </c>
      <c r="C388" s="43">
        <v>0.24673611111111113</v>
      </c>
      <c r="D388" s="65" t="s">
        <v>739</v>
      </c>
      <c r="E388" s="75">
        <v>6</v>
      </c>
      <c r="F388" s="75">
        <v>3</v>
      </c>
      <c r="G388" s="65" t="s">
        <v>44</v>
      </c>
      <c r="H388" s="16">
        <v>0</v>
      </c>
      <c r="I388" s="16">
        <v>0.5</v>
      </c>
    </row>
    <row r="389" spans="1:9" x14ac:dyDescent="0.2">
      <c r="A389" s="47" t="s">
        <v>2</v>
      </c>
      <c r="B389" s="17" t="s">
        <v>68</v>
      </c>
      <c r="C389" s="43">
        <v>0.24684027777777776</v>
      </c>
      <c r="D389" s="65" t="s">
        <v>762</v>
      </c>
      <c r="E389" s="75">
        <v>23</v>
      </c>
      <c r="F389" s="75">
        <v>6</v>
      </c>
      <c r="G389" s="65" t="s">
        <v>44</v>
      </c>
      <c r="H389" s="16">
        <v>4</v>
      </c>
      <c r="I389" s="16">
        <v>0.6</v>
      </c>
    </row>
    <row r="390" spans="1:9" x14ac:dyDescent="0.2">
      <c r="A390" s="47" t="s">
        <v>2</v>
      </c>
      <c r="B390" s="17" t="s">
        <v>68</v>
      </c>
      <c r="C390" s="43">
        <v>0.24777777777777776</v>
      </c>
      <c r="D390" s="65" t="s">
        <v>797</v>
      </c>
      <c r="E390" s="75">
        <v>12</v>
      </c>
      <c r="F390" s="75">
        <v>3</v>
      </c>
      <c r="G390" s="65" t="s">
        <v>44</v>
      </c>
      <c r="H390" s="16">
        <v>6</v>
      </c>
      <c r="I390" s="16">
        <v>0.6</v>
      </c>
    </row>
    <row r="391" spans="1:9" x14ac:dyDescent="0.2">
      <c r="A391" s="47" t="s">
        <v>2</v>
      </c>
      <c r="B391" s="17" t="s">
        <v>68</v>
      </c>
      <c r="C391" s="43">
        <v>0.24814814814814815</v>
      </c>
      <c r="D391" s="65" t="s">
        <v>798</v>
      </c>
      <c r="E391" s="75">
        <v>41</v>
      </c>
      <c r="F391" s="75">
        <v>7</v>
      </c>
      <c r="G391" s="65" t="s">
        <v>44</v>
      </c>
      <c r="H391" s="16">
        <v>6</v>
      </c>
      <c r="I391" s="16">
        <v>0.6</v>
      </c>
    </row>
    <row r="392" spans="1:9" x14ac:dyDescent="0.2">
      <c r="A392" s="47" t="s">
        <v>2</v>
      </c>
      <c r="B392" s="17" t="s">
        <v>68</v>
      </c>
      <c r="C392" s="43">
        <v>0.24890046296296298</v>
      </c>
      <c r="D392" s="65" t="s">
        <v>799</v>
      </c>
      <c r="E392" s="75">
        <v>14</v>
      </c>
      <c r="F392" s="75">
        <v>3</v>
      </c>
      <c r="G392" s="65" t="s">
        <v>44</v>
      </c>
      <c r="H392" s="16">
        <v>6</v>
      </c>
      <c r="I392" s="16">
        <v>0.6</v>
      </c>
    </row>
    <row r="393" spans="1:9" x14ac:dyDescent="0.2">
      <c r="A393" s="47" t="s">
        <v>2</v>
      </c>
      <c r="B393" s="17" t="s">
        <v>68</v>
      </c>
      <c r="C393" s="43">
        <v>0.24960648148148148</v>
      </c>
      <c r="D393" s="65" t="s">
        <v>875</v>
      </c>
      <c r="E393" s="75">
        <v>4</v>
      </c>
      <c r="F393" s="75">
        <v>4</v>
      </c>
      <c r="G393" s="65" t="s">
        <v>44</v>
      </c>
      <c r="H393" s="16">
        <v>6</v>
      </c>
      <c r="I393" s="16">
        <v>0.9</v>
      </c>
    </row>
    <row r="394" spans="1:9" x14ac:dyDescent="0.2">
      <c r="A394" s="47" t="s">
        <v>2</v>
      </c>
      <c r="B394" s="17" t="s">
        <v>68</v>
      </c>
      <c r="C394" s="43">
        <v>0.24979166666666666</v>
      </c>
      <c r="D394" s="65" t="s">
        <v>723</v>
      </c>
      <c r="E394" s="75" t="s">
        <v>1375</v>
      </c>
      <c r="F394" s="76" t="s">
        <v>1375</v>
      </c>
      <c r="G394" s="65" t="s">
        <v>44</v>
      </c>
      <c r="H394" s="48">
        <v>8</v>
      </c>
      <c r="I394" s="16">
        <v>0.5</v>
      </c>
    </row>
    <row r="395" spans="1:9" x14ac:dyDescent="0.2">
      <c r="A395" s="47" t="s">
        <v>2</v>
      </c>
      <c r="B395" s="59" t="s">
        <v>68</v>
      </c>
      <c r="C395" s="50">
        <v>0.24982638888888889</v>
      </c>
      <c r="D395" s="67" t="s">
        <v>780</v>
      </c>
      <c r="E395" s="82">
        <v>6</v>
      </c>
      <c r="F395" s="82">
        <v>4</v>
      </c>
      <c r="G395" s="65" t="s">
        <v>44</v>
      </c>
      <c r="H395" s="16">
        <v>6</v>
      </c>
      <c r="I395" s="60">
        <v>0.6</v>
      </c>
    </row>
    <row r="396" spans="1:9" x14ac:dyDescent="0.2">
      <c r="A396" s="47" t="s">
        <v>2</v>
      </c>
      <c r="B396" s="17" t="s">
        <v>68</v>
      </c>
      <c r="C396" s="43">
        <v>0.25178240740740737</v>
      </c>
      <c r="D396" s="65" t="s">
        <v>680</v>
      </c>
      <c r="E396" s="75">
        <v>8</v>
      </c>
      <c r="F396" s="75">
        <v>22</v>
      </c>
      <c r="G396" s="65" t="s">
        <v>44</v>
      </c>
      <c r="H396" s="48">
        <v>10</v>
      </c>
      <c r="I396" s="16">
        <v>0.4</v>
      </c>
    </row>
    <row r="397" spans="1:9" x14ac:dyDescent="0.2">
      <c r="A397" s="47" t="s">
        <v>2</v>
      </c>
      <c r="B397" s="17" t="s">
        <v>68</v>
      </c>
      <c r="C397" s="43">
        <v>0.25320601851851848</v>
      </c>
      <c r="D397" s="65" t="s">
        <v>765</v>
      </c>
      <c r="E397" s="75">
        <v>8</v>
      </c>
      <c r="F397" s="75">
        <v>5</v>
      </c>
      <c r="G397" s="65" t="s">
        <v>44</v>
      </c>
      <c r="H397" s="16">
        <v>7</v>
      </c>
      <c r="I397" s="16">
        <v>0.6</v>
      </c>
    </row>
    <row r="398" spans="1:9" x14ac:dyDescent="0.2">
      <c r="A398" s="47" t="s">
        <v>2</v>
      </c>
      <c r="B398" s="17" t="s">
        <v>68</v>
      </c>
      <c r="C398" s="43">
        <v>0.2542476851851852</v>
      </c>
      <c r="D398" s="65" t="s">
        <v>724</v>
      </c>
      <c r="E398" s="75">
        <f>20-7</f>
        <v>13</v>
      </c>
      <c r="F398" s="75">
        <v>8</v>
      </c>
      <c r="G398" s="65" t="s">
        <v>44</v>
      </c>
      <c r="H398" s="48">
        <v>8</v>
      </c>
      <c r="I398" s="16">
        <v>0.5</v>
      </c>
    </row>
    <row r="399" spans="1:9" x14ac:dyDescent="0.2">
      <c r="A399" s="47" t="s">
        <v>2</v>
      </c>
      <c r="B399" s="17" t="s">
        <v>68</v>
      </c>
      <c r="C399" s="43">
        <v>0.25458333333333333</v>
      </c>
      <c r="D399" s="65" t="s">
        <v>668</v>
      </c>
      <c r="E399" s="75">
        <v>7</v>
      </c>
      <c r="F399" s="76">
        <v>0</v>
      </c>
      <c r="G399" s="65" t="s">
        <v>44</v>
      </c>
      <c r="H399" s="16">
        <v>12</v>
      </c>
      <c r="I399" s="16">
        <v>0.4</v>
      </c>
    </row>
    <row r="400" spans="1:9" x14ac:dyDescent="0.2">
      <c r="A400" s="47" t="s">
        <v>2</v>
      </c>
      <c r="B400" s="17" t="s">
        <v>68</v>
      </c>
      <c r="C400" s="43">
        <v>0.25505787037037037</v>
      </c>
      <c r="D400" s="65" t="s">
        <v>725</v>
      </c>
      <c r="E400" s="75">
        <v>7</v>
      </c>
      <c r="F400" s="75">
        <v>4</v>
      </c>
      <c r="G400" s="65" t="s">
        <v>44</v>
      </c>
      <c r="H400" s="16">
        <v>8</v>
      </c>
      <c r="I400" s="16">
        <v>0.5</v>
      </c>
    </row>
    <row r="401" spans="1:9" x14ac:dyDescent="0.2">
      <c r="A401" s="47" t="s">
        <v>2</v>
      </c>
      <c r="B401" s="17" t="s">
        <v>68</v>
      </c>
      <c r="C401" s="43">
        <v>0.26002314814814814</v>
      </c>
      <c r="D401" s="65" t="s">
        <v>742</v>
      </c>
      <c r="E401" s="75">
        <f>32-26</f>
        <v>6</v>
      </c>
      <c r="F401" s="75">
        <v>4</v>
      </c>
      <c r="G401" s="65" t="s">
        <v>44</v>
      </c>
      <c r="H401" s="48">
        <v>1</v>
      </c>
      <c r="I401" s="16">
        <v>0.5</v>
      </c>
    </row>
    <row r="402" spans="1:9" x14ac:dyDescent="0.2">
      <c r="A402" s="47" t="s">
        <v>2</v>
      </c>
      <c r="B402" s="17" t="s">
        <v>68</v>
      </c>
      <c r="C402" s="43">
        <v>0.26013888888888886</v>
      </c>
      <c r="D402" s="65" t="s">
        <v>800</v>
      </c>
      <c r="E402" s="75">
        <v>33</v>
      </c>
      <c r="F402" s="75">
        <v>20</v>
      </c>
      <c r="G402" s="65" t="s">
        <v>44</v>
      </c>
      <c r="H402" s="16">
        <v>4</v>
      </c>
      <c r="I402" s="16">
        <v>0.6</v>
      </c>
    </row>
    <row r="403" spans="1:9" x14ac:dyDescent="0.2">
      <c r="A403" s="47" t="s">
        <v>2</v>
      </c>
      <c r="B403" s="17" t="s">
        <v>68</v>
      </c>
      <c r="C403" s="43">
        <v>0.26038194444444446</v>
      </c>
      <c r="D403" s="65" t="s">
        <v>823</v>
      </c>
      <c r="E403" s="75">
        <f>64-57</f>
        <v>7</v>
      </c>
      <c r="F403" s="75">
        <v>5</v>
      </c>
      <c r="G403" s="65" t="s">
        <v>44</v>
      </c>
      <c r="H403" s="48">
        <v>5</v>
      </c>
      <c r="I403" s="16">
        <v>0.7</v>
      </c>
    </row>
    <row r="404" spans="1:9" x14ac:dyDescent="0.2">
      <c r="A404" s="47" t="s">
        <v>2</v>
      </c>
      <c r="B404" s="17" t="s">
        <v>68</v>
      </c>
      <c r="C404" s="43">
        <v>0.26070601851851855</v>
      </c>
      <c r="D404" s="65" t="s">
        <v>781</v>
      </c>
      <c r="E404" s="75">
        <f>46-25</f>
        <v>21</v>
      </c>
      <c r="F404" s="75">
        <v>6</v>
      </c>
      <c r="G404" s="65" t="s">
        <v>44</v>
      </c>
      <c r="H404" s="48">
        <v>7</v>
      </c>
      <c r="I404" s="16">
        <v>0.6</v>
      </c>
    </row>
    <row r="405" spans="1:9" x14ac:dyDescent="0.2">
      <c r="A405" s="47" t="s">
        <v>2</v>
      </c>
      <c r="B405" s="17" t="s">
        <v>68</v>
      </c>
      <c r="C405" s="43">
        <v>0.26085648148148149</v>
      </c>
      <c r="D405" s="65" t="s">
        <v>801</v>
      </c>
      <c r="E405" s="75">
        <v>6</v>
      </c>
      <c r="F405" s="75">
        <v>5</v>
      </c>
      <c r="G405" s="65" t="s">
        <v>44</v>
      </c>
      <c r="H405" s="16">
        <v>4</v>
      </c>
      <c r="I405" s="16">
        <v>0.6</v>
      </c>
    </row>
    <row r="406" spans="1:9" x14ac:dyDescent="0.2">
      <c r="A406" s="47" t="s">
        <v>2</v>
      </c>
      <c r="B406" s="17" t="s">
        <v>68</v>
      </c>
      <c r="C406" s="43">
        <v>0.26106481481481481</v>
      </c>
      <c r="D406" s="65" t="s">
        <v>743</v>
      </c>
      <c r="E406" s="75">
        <v>1</v>
      </c>
      <c r="F406" s="75">
        <v>1</v>
      </c>
      <c r="G406" s="65" t="s">
        <v>44</v>
      </c>
      <c r="H406" s="16">
        <v>0</v>
      </c>
      <c r="I406" s="16">
        <v>0.5</v>
      </c>
    </row>
    <row r="407" spans="1:9" x14ac:dyDescent="0.2">
      <c r="A407" s="47" t="s">
        <v>2</v>
      </c>
      <c r="B407" s="17" t="s">
        <v>68</v>
      </c>
      <c r="C407" s="43">
        <v>0.26306712962962964</v>
      </c>
      <c r="D407" s="65" t="s">
        <v>802</v>
      </c>
      <c r="E407" s="75">
        <f>55-49</f>
        <v>6</v>
      </c>
      <c r="F407" s="75">
        <v>4</v>
      </c>
      <c r="G407" s="65" t="s">
        <v>44</v>
      </c>
      <c r="H407" s="48">
        <v>6</v>
      </c>
      <c r="I407" s="16">
        <v>0.7</v>
      </c>
    </row>
    <row r="408" spans="1:9" x14ac:dyDescent="0.2">
      <c r="A408" s="47" t="s">
        <v>2</v>
      </c>
      <c r="B408" s="17" t="s">
        <v>68</v>
      </c>
      <c r="C408" s="43">
        <v>0.26370370370370372</v>
      </c>
      <c r="D408" s="65" t="s">
        <v>803</v>
      </c>
      <c r="E408" s="75">
        <v>6</v>
      </c>
      <c r="F408" s="75">
        <v>5</v>
      </c>
      <c r="G408" s="65" t="s">
        <v>44</v>
      </c>
      <c r="H408" s="16">
        <v>4</v>
      </c>
      <c r="I408" s="16">
        <v>0.6</v>
      </c>
    </row>
    <row r="409" spans="1:9" x14ac:dyDescent="0.2">
      <c r="A409" s="47" t="s">
        <v>2</v>
      </c>
      <c r="B409" s="17" t="s">
        <v>68</v>
      </c>
      <c r="C409" s="43">
        <v>0.2638888888888889</v>
      </c>
      <c r="D409" s="65" t="s">
        <v>804</v>
      </c>
      <c r="E409" s="75">
        <v>30</v>
      </c>
      <c r="F409" s="75">
        <v>17</v>
      </c>
      <c r="G409" s="65" t="s">
        <v>44</v>
      </c>
      <c r="H409" s="16">
        <v>4</v>
      </c>
      <c r="I409" s="16">
        <v>0.6</v>
      </c>
    </row>
    <row r="410" spans="1:9" x14ac:dyDescent="0.2">
      <c r="A410" s="47" t="s">
        <v>2</v>
      </c>
      <c r="B410" s="17" t="s">
        <v>68</v>
      </c>
      <c r="C410" s="43">
        <v>0.26629629629629631</v>
      </c>
      <c r="D410" s="65" t="s">
        <v>620</v>
      </c>
      <c r="E410" s="75">
        <v>22</v>
      </c>
      <c r="F410" s="75">
        <v>7</v>
      </c>
      <c r="G410" s="65" t="s">
        <v>44</v>
      </c>
      <c r="H410" s="16">
        <v>10</v>
      </c>
      <c r="I410" s="16">
        <v>0.2</v>
      </c>
    </row>
    <row r="411" spans="1:9" x14ac:dyDescent="0.2">
      <c r="A411" s="47" t="s">
        <v>2</v>
      </c>
      <c r="B411" s="17" t="s">
        <v>68</v>
      </c>
      <c r="C411" s="43">
        <v>0.28160879629629632</v>
      </c>
      <c r="D411" s="65" t="s">
        <v>642</v>
      </c>
      <c r="E411" s="75">
        <v>24</v>
      </c>
      <c r="F411" s="75">
        <v>10</v>
      </c>
      <c r="G411" s="65" t="s">
        <v>44</v>
      </c>
      <c r="H411" s="16">
        <v>11</v>
      </c>
      <c r="I411" s="16">
        <v>0.3</v>
      </c>
    </row>
    <row r="412" spans="1:9" x14ac:dyDescent="0.2">
      <c r="A412" s="47" t="s">
        <v>2</v>
      </c>
      <c r="B412" s="17" t="s">
        <v>68</v>
      </c>
      <c r="C412" s="43">
        <v>0.28311342592592592</v>
      </c>
      <c r="D412" s="65" t="s">
        <v>627</v>
      </c>
      <c r="E412" s="75">
        <v>22</v>
      </c>
      <c r="F412" s="75">
        <v>16</v>
      </c>
      <c r="G412" s="65" t="s">
        <v>44</v>
      </c>
      <c r="H412" s="16">
        <v>10</v>
      </c>
      <c r="I412" s="16">
        <v>0.3</v>
      </c>
    </row>
    <row r="413" spans="1:9" x14ac:dyDescent="0.2">
      <c r="A413" s="47" t="s">
        <v>2</v>
      </c>
      <c r="B413" s="17" t="s">
        <v>68</v>
      </c>
      <c r="C413" s="43">
        <v>0.28611111111111115</v>
      </c>
      <c r="D413" s="65" t="s">
        <v>790</v>
      </c>
      <c r="E413" s="75">
        <v>9</v>
      </c>
      <c r="F413" s="75">
        <v>5</v>
      </c>
      <c r="G413" s="65" t="s">
        <v>44</v>
      </c>
      <c r="H413" s="48">
        <v>6</v>
      </c>
      <c r="I413" s="16">
        <v>0.7</v>
      </c>
    </row>
    <row r="414" spans="1:9" x14ac:dyDescent="0.2">
      <c r="A414" s="47" t="s">
        <v>2</v>
      </c>
      <c r="B414" s="17" t="s">
        <v>68</v>
      </c>
      <c r="C414" s="43">
        <v>0.28673611111111114</v>
      </c>
      <c r="D414" s="65" t="s">
        <v>805</v>
      </c>
      <c r="E414" s="75">
        <f>72-54</f>
        <v>18</v>
      </c>
      <c r="F414" s="75">
        <v>12</v>
      </c>
      <c r="G414" s="65" t="s">
        <v>44</v>
      </c>
      <c r="H414" s="48">
        <v>5</v>
      </c>
      <c r="I414" s="16">
        <v>0.7</v>
      </c>
    </row>
    <row r="415" spans="1:9" x14ac:dyDescent="0.2">
      <c r="A415" s="47" t="s">
        <v>2</v>
      </c>
      <c r="B415" s="17" t="s">
        <v>68</v>
      </c>
      <c r="C415" s="43">
        <v>0.28739583333333335</v>
      </c>
      <c r="D415" s="65" t="s">
        <v>697</v>
      </c>
      <c r="E415" s="75">
        <f>75-51</f>
        <v>24</v>
      </c>
      <c r="F415" s="75">
        <v>10</v>
      </c>
      <c r="G415" s="65" t="s">
        <v>44</v>
      </c>
      <c r="H415" s="48">
        <v>9</v>
      </c>
      <c r="I415" s="16">
        <v>0.4</v>
      </c>
    </row>
    <row r="416" spans="1:9" x14ac:dyDescent="0.2">
      <c r="A416" s="47" t="s">
        <v>2</v>
      </c>
      <c r="B416" s="17" t="s">
        <v>68</v>
      </c>
      <c r="C416" s="43">
        <v>0.28741898148148148</v>
      </c>
      <c r="D416" s="65" t="s">
        <v>643</v>
      </c>
      <c r="E416" s="75">
        <v>5</v>
      </c>
      <c r="F416" s="78">
        <v>0</v>
      </c>
      <c r="G416" s="65" t="s">
        <v>44</v>
      </c>
      <c r="H416" s="16">
        <v>11</v>
      </c>
      <c r="I416" s="16">
        <v>0.3</v>
      </c>
    </row>
    <row r="417" spans="1:9" x14ac:dyDescent="0.2">
      <c r="A417" s="47" t="s">
        <v>2</v>
      </c>
      <c r="B417" s="17" t="s">
        <v>68</v>
      </c>
      <c r="C417" s="43">
        <v>0.28790509259259262</v>
      </c>
      <c r="D417" s="65" t="s">
        <v>698</v>
      </c>
      <c r="E417" s="75">
        <f>78-35</f>
        <v>43</v>
      </c>
      <c r="F417" s="75">
        <v>11</v>
      </c>
      <c r="G417" s="65" t="s">
        <v>44</v>
      </c>
      <c r="H417" s="48">
        <v>9</v>
      </c>
      <c r="I417" s="16">
        <v>0.4</v>
      </c>
    </row>
    <row r="418" spans="1:9" x14ac:dyDescent="0.2">
      <c r="A418" s="47" t="s">
        <v>2</v>
      </c>
      <c r="B418" s="17" t="s">
        <v>68</v>
      </c>
      <c r="C418" s="43">
        <v>0.28793981481481484</v>
      </c>
      <c r="D418" s="65" t="s">
        <v>644</v>
      </c>
      <c r="E418" s="75">
        <v>21</v>
      </c>
      <c r="F418" s="75">
        <v>13</v>
      </c>
      <c r="G418" s="65" t="s">
        <v>44</v>
      </c>
      <c r="H418" s="16">
        <v>12</v>
      </c>
      <c r="I418" s="16">
        <v>0.3</v>
      </c>
    </row>
    <row r="419" spans="1:9" x14ac:dyDescent="0.2">
      <c r="A419" s="47" t="s">
        <v>2</v>
      </c>
      <c r="B419" s="17" t="s">
        <v>68</v>
      </c>
      <c r="C419" s="43">
        <v>0.28942129629629632</v>
      </c>
      <c r="D419" s="65" t="s">
        <v>782</v>
      </c>
      <c r="E419" s="75">
        <f>54-46</f>
        <v>8</v>
      </c>
      <c r="F419" s="75">
        <v>5</v>
      </c>
      <c r="G419" s="65" t="s">
        <v>44</v>
      </c>
      <c r="H419" s="48">
        <v>8</v>
      </c>
      <c r="I419" s="16">
        <v>0.6</v>
      </c>
    </row>
    <row r="420" spans="1:9" x14ac:dyDescent="0.2">
      <c r="A420" s="47" t="s">
        <v>2</v>
      </c>
      <c r="B420" s="17" t="s">
        <v>68</v>
      </c>
      <c r="C420" s="43">
        <v>0.29694444444444446</v>
      </c>
      <c r="D420" s="65" t="s">
        <v>684</v>
      </c>
      <c r="E420" s="75">
        <v>8</v>
      </c>
      <c r="F420" s="75">
        <v>3</v>
      </c>
      <c r="G420" s="65" t="s">
        <v>44</v>
      </c>
      <c r="H420" s="16">
        <v>9</v>
      </c>
      <c r="I420" s="16">
        <v>0.4</v>
      </c>
    </row>
    <row r="421" spans="1:9" x14ac:dyDescent="0.2">
      <c r="A421" s="47" t="s">
        <v>2</v>
      </c>
      <c r="B421" s="17" t="s">
        <v>68</v>
      </c>
      <c r="C421" s="43">
        <v>0.29696759259259259</v>
      </c>
      <c r="D421" s="65" t="s">
        <v>744</v>
      </c>
      <c r="E421" s="75">
        <v>8</v>
      </c>
      <c r="F421" s="75">
        <v>6</v>
      </c>
      <c r="G421" s="65" t="s">
        <v>44</v>
      </c>
      <c r="H421" s="16">
        <v>0</v>
      </c>
      <c r="I421" s="16">
        <v>0.5</v>
      </c>
    </row>
    <row r="422" spans="1:9" x14ac:dyDescent="0.2">
      <c r="A422" s="47" t="s">
        <v>2</v>
      </c>
      <c r="B422" s="17" t="s">
        <v>68</v>
      </c>
      <c r="C422" s="43">
        <v>0.29807870370370371</v>
      </c>
      <c r="D422" s="65" t="s">
        <v>783</v>
      </c>
      <c r="E422" s="75">
        <f>28-14</f>
        <v>14</v>
      </c>
      <c r="F422" s="75">
        <v>4</v>
      </c>
      <c r="G422" s="65" t="s">
        <v>44</v>
      </c>
      <c r="H422" s="48">
        <v>8</v>
      </c>
      <c r="I422" s="16">
        <v>0.6</v>
      </c>
    </row>
    <row r="423" spans="1:9" x14ac:dyDescent="0.2">
      <c r="A423" s="47" t="s">
        <v>2</v>
      </c>
      <c r="B423" s="17" t="s">
        <v>68</v>
      </c>
      <c r="C423" s="43">
        <v>0.29899305555555555</v>
      </c>
      <c r="D423" s="65" t="s">
        <v>825</v>
      </c>
      <c r="E423" s="75">
        <v>6</v>
      </c>
      <c r="F423" s="75">
        <v>5</v>
      </c>
      <c r="G423" s="65" t="s">
        <v>44</v>
      </c>
      <c r="H423" s="16">
        <v>7</v>
      </c>
      <c r="I423" s="16">
        <v>0.7</v>
      </c>
    </row>
    <row r="424" spans="1:9" x14ac:dyDescent="0.2">
      <c r="A424" s="47" t="s">
        <v>2</v>
      </c>
      <c r="B424" s="17" t="s">
        <v>68</v>
      </c>
      <c r="C424" s="43">
        <v>0.30236111111111114</v>
      </c>
      <c r="D424" s="65" t="s">
        <v>601</v>
      </c>
      <c r="E424" s="75" t="s">
        <v>1375</v>
      </c>
      <c r="F424" s="75">
        <v>1</v>
      </c>
      <c r="G424" s="65" t="s">
        <v>44</v>
      </c>
      <c r="H424" s="16">
        <v>9</v>
      </c>
      <c r="I424" s="16">
        <v>0.2</v>
      </c>
    </row>
    <row r="425" spans="1:9" x14ac:dyDescent="0.2">
      <c r="A425" s="47" t="s">
        <v>2</v>
      </c>
      <c r="B425" s="17" t="s">
        <v>68</v>
      </c>
      <c r="C425" s="43">
        <v>0.30591435185185184</v>
      </c>
      <c r="D425" s="65" t="s">
        <v>726</v>
      </c>
      <c r="E425" s="75">
        <v>10</v>
      </c>
      <c r="F425" s="75">
        <v>10</v>
      </c>
      <c r="G425" s="65" t="s">
        <v>44</v>
      </c>
      <c r="H425" s="48">
        <v>7</v>
      </c>
      <c r="I425" s="16">
        <v>0.5</v>
      </c>
    </row>
    <row r="426" spans="1:9" x14ac:dyDescent="0.2">
      <c r="A426" s="47" t="s">
        <v>2</v>
      </c>
      <c r="B426" s="17" t="s">
        <v>68</v>
      </c>
      <c r="C426" s="43">
        <v>0.30603009259259256</v>
      </c>
      <c r="D426" s="65" t="s">
        <v>727</v>
      </c>
      <c r="E426" s="75">
        <f>92-41</f>
        <v>51</v>
      </c>
      <c r="F426" s="75">
        <v>14</v>
      </c>
      <c r="G426" s="65" t="s">
        <v>44</v>
      </c>
      <c r="H426" s="48">
        <v>10</v>
      </c>
      <c r="I426" s="16">
        <v>0.5</v>
      </c>
    </row>
    <row r="427" spans="1:9" x14ac:dyDescent="0.2">
      <c r="A427" s="47" t="s">
        <v>2</v>
      </c>
      <c r="B427" s="17" t="s">
        <v>68</v>
      </c>
      <c r="C427" s="43">
        <v>0.30648148148148147</v>
      </c>
      <c r="D427" s="65" t="s">
        <v>589</v>
      </c>
      <c r="E427" s="75">
        <v>4</v>
      </c>
      <c r="F427" s="75">
        <v>1</v>
      </c>
      <c r="G427" s="65" t="s">
        <v>44</v>
      </c>
      <c r="H427" s="16">
        <v>7</v>
      </c>
      <c r="I427" s="16">
        <v>0.2</v>
      </c>
    </row>
    <row r="428" spans="1:9" x14ac:dyDescent="0.2">
      <c r="A428" s="47" t="s">
        <v>2</v>
      </c>
      <c r="B428" s="17" t="s">
        <v>68</v>
      </c>
      <c r="C428" s="43">
        <v>0.30712962962962964</v>
      </c>
      <c r="D428" s="65" t="s">
        <v>590</v>
      </c>
      <c r="E428" s="75">
        <v>1</v>
      </c>
      <c r="F428" s="79">
        <v>0</v>
      </c>
      <c r="G428" s="65" t="s">
        <v>44</v>
      </c>
      <c r="H428" s="16">
        <v>6</v>
      </c>
      <c r="I428" s="16">
        <v>0.2</v>
      </c>
    </row>
    <row r="429" spans="1:9" x14ac:dyDescent="0.2">
      <c r="A429" s="47" t="s">
        <v>2</v>
      </c>
      <c r="B429" s="17" t="s">
        <v>68</v>
      </c>
      <c r="C429" s="43">
        <v>0.30753472222222222</v>
      </c>
      <c r="D429" s="65" t="s">
        <v>890</v>
      </c>
      <c r="E429" s="75">
        <v>46</v>
      </c>
      <c r="F429" s="75">
        <v>19</v>
      </c>
      <c r="G429" s="65" t="s">
        <v>44</v>
      </c>
      <c r="H429" s="16">
        <v>11</v>
      </c>
      <c r="I429" s="16">
        <v>1</v>
      </c>
    </row>
    <row r="430" spans="1:9" x14ac:dyDescent="0.2">
      <c r="A430" s="47" t="s">
        <v>2</v>
      </c>
      <c r="B430" s="17" t="s">
        <v>68</v>
      </c>
      <c r="C430" s="43">
        <v>0.31314814814814812</v>
      </c>
      <c r="D430" s="65" t="s">
        <v>584</v>
      </c>
      <c r="E430" s="75">
        <v>4</v>
      </c>
      <c r="F430" s="75">
        <v>1</v>
      </c>
      <c r="G430" s="65" t="s">
        <v>44</v>
      </c>
      <c r="H430" s="16">
        <v>11</v>
      </c>
      <c r="I430" s="16">
        <v>0.1</v>
      </c>
    </row>
    <row r="431" spans="1:9" x14ac:dyDescent="0.2">
      <c r="A431" s="47" t="s">
        <v>2</v>
      </c>
      <c r="B431" s="17" t="s">
        <v>68</v>
      </c>
      <c r="C431" s="43">
        <v>0.31484953703703705</v>
      </c>
      <c r="D431" s="65" t="s">
        <v>670</v>
      </c>
      <c r="E431" s="75">
        <v>7</v>
      </c>
      <c r="F431" s="75">
        <v>6</v>
      </c>
      <c r="G431" s="65" t="s">
        <v>44</v>
      </c>
      <c r="H431" s="48">
        <v>13</v>
      </c>
      <c r="I431" s="16">
        <v>0.4</v>
      </c>
    </row>
    <row r="432" spans="1:9" x14ac:dyDescent="0.2">
      <c r="A432" s="47" t="s">
        <v>2</v>
      </c>
      <c r="B432" s="17" t="s">
        <v>68</v>
      </c>
      <c r="C432" s="43">
        <v>0.31568287037037041</v>
      </c>
      <c r="D432" s="65" t="s">
        <v>671</v>
      </c>
      <c r="E432" s="75">
        <v>9</v>
      </c>
      <c r="F432" s="75">
        <v>4</v>
      </c>
      <c r="G432" s="65" t="s">
        <v>44</v>
      </c>
      <c r="H432" s="16">
        <v>13</v>
      </c>
      <c r="I432" s="16">
        <v>0.4</v>
      </c>
    </row>
    <row r="433" spans="1:9" x14ac:dyDescent="0.2">
      <c r="A433" s="47" t="s">
        <v>2</v>
      </c>
      <c r="B433" s="17" t="s">
        <v>68</v>
      </c>
      <c r="C433" s="43">
        <v>0.31930555555555556</v>
      </c>
      <c r="D433" s="65" t="s">
        <v>808</v>
      </c>
      <c r="E433" s="75">
        <v>5</v>
      </c>
      <c r="F433" s="75">
        <v>5</v>
      </c>
      <c r="G433" s="65" t="s">
        <v>44</v>
      </c>
      <c r="H433" s="16">
        <v>9</v>
      </c>
      <c r="I433" s="16">
        <v>0.6</v>
      </c>
    </row>
    <row r="434" spans="1:9" x14ac:dyDescent="0.2">
      <c r="A434" s="47" t="s">
        <v>2</v>
      </c>
      <c r="B434" s="17" t="s">
        <v>68</v>
      </c>
      <c r="C434" s="43">
        <v>0.32914351851851853</v>
      </c>
      <c r="D434" s="65" t="s">
        <v>629</v>
      </c>
      <c r="E434" s="75">
        <v>8</v>
      </c>
      <c r="F434" s="75">
        <v>9</v>
      </c>
      <c r="G434" s="65" t="s">
        <v>44</v>
      </c>
      <c r="H434" s="16">
        <v>13</v>
      </c>
      <c r="I434" s="16">
        <v>0.3</v>
      </c>
    </row>
    <row r="435" spans="1:9" x14ac:dyDescent="0.2">
      <c r="A435" s="47" t="s">
        <v>2</v>
      </c>
      <c r="B435" s="17" t="s">
        <v>68</v>
      </c>
      <c r="C435" s="43">
        <v>0.32922453703703702</v>
      </c>
      <c r="D435" s="65" t="s">
        <v>767</v>
      </c>
      <c r="E435" s="75">
        <f>24-5</f>
        <v>19</v>
      </c>
      <c r="F435" s="75">
        <v>13</v>
      </c>
      <c r="G435" s="65" t="s">
        <v>44</v>
      </c>
      <c r="H435" s="48">
        <v>12</v>
      </c>
      <c r="I435" s="16">
        <v>0.5</v>
      </c>
    </row>
    <row r="436" spans="1:9" x14ac:dyDescent="0.2">
      <c r="A436" s="47" t="s">
        <v>2</v>
      </c>
      <c r="B436" s="17" t="s">
        <v>68</v>
      </c>
      <c r="C436" s="43">
        <v>0.32962962962962966</v>
      </c>
      <c r="D436" s="65" t="s">
        <v>596</v>
      </c>
      <c r="E436" s="75">
        <v>5</v>
      </c>
      <c r="F436" s="75">
        <v>4</v>
      </c>
      <c r="G436" s="65" t="s">
        <v>44</v>
      </c>
      <c r="H436" s="16">
        <v>4</v>
      </c>
      <c r="I436" s="16">
        <v>0.2</v>
      </c>
    </row>
    <row r="437" spans="1:9" x14ac:dyDescent="0.2">
      <c r="A437" s="47" t="s">
        <v>2</v>
      </c>
      <c r="B437" s="17" t="s">
        <v>68</v>
      </c>
      <c r="C437" s="43">
        <v>0.33023148148148146</v>
      </c>
      <c r="D437" s="65" t="s">
        <v>597</v>
      </c>
      <c r="E437" s="75">
        <v>6</v>
      </c>
      <c r="F437" s="75">
        <v>2</v>
      </c>
      <c r="G437" s="65" t="s">
        <v>44</v>
      </c>
      <c r="H437" s="16">
        <v>6</v>
      </c>
      <c r="I437" s="16">
        <v>0.2</v>
      </c>
    </row>
    <row r="438" spans="1:9" x14ac:dyDescent="0.2">
      <c r="A438" s="47" t="s">
        <v>2</v>
      </c>
      <c r="B438" s="61" t="s">
        <v>68</v>
      </c>
      <c r="C438" s="62">
        <v>0.33046296296296296</v>
      </c>
      <c r="D438" s="69" t="s">
        <v>614</v>
      </c>
      <c r="E438" s="80">
        <v>3</v>
      </c>
      <c r="F438" s="80">
        <v>2</v>
      </c>
      <c r="G438" s="65" t="s">
        <v>44</v>
      </c>
      <c r="H438" s="48">
        <v>9</v>
      </c>
      <c r="I438" s="48">
        <v>0.3</v>
      </c>
    </row>
    <row r="439" spans="1:9" x14ac:dyDescent="0.2">
      <c r="A439" s="47" t="s">
        <v>2</v>
      </c>
      <c r="B439" s="17" t="s">
        <v>68</v>
      </c>
      <c r="C439" s="43">
        <v>0.33107638888888885</v>
      </c>
      <c r="D439" s="65" t="s">
        <v>615</v>
      </c>
      <c r="E439" s="75">
        <v>3</v>
      </c>
      <c r="F439" s="75">
        <v>2</v>
      </c>
      <c r="G439" s="65" t="s">
        <v>44</v>
      </c>
      <c r="H439" s="16">
        <v>12</v>
      </c>
      <c r="I439" s="16">
        <v>0.2</v>
      </c>
    </row>
    <row r="440" spans="1:9" x14ac:dyDescent="0.2">
      <c r="A440" s="47" t="s">
        <v>2</v>
      </c>
      <c r="B440" s="17" t="s">
        <v>68</v>
      </c>
      <c r="C440" s="43">
        <v>0.33135416666666667</v>
      </c>
      <c r="D440" s="65" t="s">
        <v>728</v>
      </c>
      <c r="E440" s="75">
        <f>18-9</f>
        <v>9</v>
      </c>
      <c r="F440" s="75">
        <v>8</v>
      </c>
      <c r="G440" s="65" t="s">
        <v>44</v>
      </c>
      <c r="H440" s="48">
        <v>14</v>
      </c>
      <c r="I440" s="16">
        <v>0.5</v>
      </c>
    </row>
    <row r="441" spans="1:9" x14ac:dyDescent="0.2">
      <c r="A441" s="47" t="s">
        <v>2</v>
      </c>
      <c r="B441" s="17" t="s">
        <v>68</v>
      </c>
      <c r="C441" s="43">
        <v>0.33167824074074076</v>
      </c>
      <c r="D441" s="65" t="s">
        <v>729</v>
      </c>
      <c r="E441" s="75">
        <f>43-37</f>
        <v>6</v>
      </c>
      <c r="F441" s="75">
        <v>6</v>
      </c>
      <c r="G441" s="65" t="s">
        <v>44</v>
      </c>
      <c r="H441" s="48">
        <v>15</v>
      </c>
      <c r="I441" s="16">
        <v>0.5</v>
      </c>
    </row>
    <row r="442" spans="1:9" x14ac:dyDescent="0.2">
      <c r="A442" s="47" t="s">
        <v>2</v>
      </c>
      <c r="B442" s="17" t="s">
        <v>68</v>
      </c>
      <c r="C442" s="43">
        <v>0.3339699074074074</v>
      </c>
      <c r="D442" s="65" t="s">
        <v>647</v>
      </c>
      <c r="E442" s="75">
        <v>36</v>
      </c>
      <c r="F442" s="75">
        <v>11</v>
      </c>
      <c r="G442" s="65" t="s">
        <v>44</v>
      </c>
      <c r="H442" s="16">
        <v>13</v>
      </c>
      <c r="I442" s="16">
        <v>0.3</v>
      </c>
    </row>
    <row r="443" spans="1:9" x14ac:dyDescent="0.2">
      <c r="A443" s="47" t="s">
        <v>2</v>
      </c>
      <c r="B443" s="17" t="s">
        <v>68</v>
      </c>
      <c r="C443" s="43">
        <v>0.33542824074074074</v>
      </c>
      <c r="D443" s="65" t="s">
        <v>702</v>
      </c>
      <c r="E443" s="75">
        <v>8</v>
      </c>
      <c r="F443" s="75">
        <v>7</v>
      </c>
      <c r="G443" s="65" t="s">
        <v>44</v>
      </c>
      <c r="H443" s="16">
        <v>14</v>
      </c>
      <c r="I443" s="16">
        <v>0.5</v>
      </c>
    </row>
    <row r="444" spans="1:9" x14ac:dyDescent="0.2">
      <c r="A444" s="47" t="s">
        <v>2</v>
      </c>
      <c r="B444" s="17" t="s">
        <v>68</v>
      </c>
      <c r="C444" s="43">
        <v>0.34541666666666665</v>
      </c>
      <c r="D444" s="65" t="s">
        <v>745</v>
      </c>
      <c r="E444" s="75">
        <f>31-24</f>
        <v>7</v>
      </c>
      <c r="F444" s="75">
        <v>8</v>
      </c>
      <c r="G444" s="65" t="s">
        <v>44</v>
      </c>
      <c r="H444" s="48">
        <v>15</v>
      </c>
      <c r="I444" s="16">
        <v>0.5</v>
      </c>
    </row>
    <row r="445" spans="1:9" x14ac:dyDescent="0.2">
      <c r="A445" s="47" t="s">
        <v>2</v>
      </c>
      <c r="B445" s="17" t="s">
        <v>68</v>
      </c>
      <c r="C445" s="43">
        <v>0.34637731481481482</v>
      </c>
      <c r="D445" s="65" t="s">
        <v>621</v>
      </c>
      <c r="E445" s="75">
        <v>18</v>
      </c>
      <c r="F445" s="75">
        <v>8</v>
      </c>
      <c r="G445" s="65" t="s">
        <v>44</v>
      </c>
      <c r="H445" s="16">
        <v>13</v>
      </c>
      <c r="I445" s="16">
        <v>0.2</v>
      </c>
    </row>
    <row r="446" spans="1:9" x14ac:dyDescent="0.2">
      <c r="A446" s="47" t="s">
        <v>2</v>
      </c>
      <c r="B446" s="17" t="s">
        <v>68</v>
      </c>
      <c r="C446" s="43">
        <v>0.34878472222222223</v>
      </c>
      <c r="D446" s="65" t="s">
        <v>605</v>
      </c>
      <c r="E446" s="75" t="s">
        <v>1375</v>
      </c>
      <c r="F446" s="79" t="s">
        <v>1375</v>
      </c>
      <c r="G446" s="65" t="s">
        <v>44</v>
      </c>
      <c r="H446" s="16">
        <v>11</v>
      </c>
      <c r="I446" s="16">
        <v>0.2</v>
      </c>
    </row>
    <row r="447" spans="1:9" x14ac:dyDescent="0.2">
      <c r="A447" s="47" t="s">
        <v>2</v>
      </c>
      <c r="B447" s="17" t="s">
        <v>68</v>
      </c>
      <c r="C447" s="43">
        <v>0.34916666666666668</v>
      </c>
      <c r="D447" s="65" t="s">
        <v>648</v>
      </c>
      <c r="E447" s="75">
        <v>11</v>
      </c>
      <c r="F447" s="75">
        <v>5</v>
      </c>
      <c r="G447" s="65" t="s">
        <v>44</v>
      </c>
      <c r="H447" s="16">
        <v>14</v>
      </c>
      <c r="I447" s="16">
        <v>0.3</v>
      </c>
    </row>
    <row r="448" spans="1:9" x14ac:dyDescent="0.2">
      <c r="A448" s="47" t="s">
        <v>2</v>
      </c>
      <c r="B448" s="17" t="s">
        <v>68</v>
      </c>
      <c r="C448" s="43">
        <v>0.35899305555555555</v>
      </c>
      <c r="D448" s="65" t="s">
        <v>730</v>
      </c>
      <c r="E448" s="75">
        <f>89-57</f>
        <v>32</v>
      </c>
      <c r="F448" s="75">
        <v>7</v>
      </c>
      <c r="G448" s="65" t="s">
        <v>44</v>
      </c>
      <c r="H448" s="48">
        <v>17</v>
      </c>
      <c r="I448" s="16">
        <v>0.5</v>
      </c>
    </row>
    <row r="449" spans="1:9" x14ac:dyDescent="0.2">
      <c r="A449" s="47" t="s">
        <v>2</v>
      </c>
      <c r="B449" s="17" t="s">
        <v>68</v>
      </c>
      <c r="C449" s="43">
        <v>0.35987268518518517</v>
      </c>
      <c r="D449" s="65" t="s">
        <v>616</v>
      </c>
      <c r="E449" s="75" t="s">
        <v>1375</v>
      </c>
      <c r="F449" s="79" t="s">
        <v>1375</v>
      </c>
      <c r="G449" s="65" t="s">
        <v>44</v>
      </c>
      <c r="H449" s="16">
        <v>15</v>
      </c>
      <c r="I449" s="16">
        <v>0.2</v>
      </c>
    </row>
    <row r="450" spans="1:9" x14ac:dyDescent="0.2">
      <c r="A450" s="47" t="s">
        <v>2</v>
      </c>
      <c r="B450" s="17" t="s">
        <v>68</v>
      </c>
      <c r="C450" s="43">
        <v>0.37493055555555554</v>
      </c>
      <c r="D450" s="65" t="s">
        <v>786</v>
      </c>
      <c r="E450" s="75">
        <f>78-54</f>
        <v>24</v>
      </c>
      <c r="F450" s="75">
        <v>10</v>
      </c>
      <c r="G450" s="65" t="s">
        <v>44</v>
      </c>
      <c r="H450" s="48">
        <v>19</v>
      </c>
      <c r="I450" s="16">
        <v>0.6</v>
      </c>
    </row>
    <row r="451" spans="1:9" x14ac:dyDescent="0.2">
      <c r="A451" s="47" t="s">
        <v>2</v>
      </c>
      <c r="B451" s="17" t="s">
        <v>68</v>
      </c>
      <c r="C451" s="43">
        <v>0.37537037037037035</v>
      </c>
      <c r="D451" s="65" t="s">
        <v>703</v>
      </c>
      <c r="E451" s="75">
        <f>60-32</f>
        <v>28</v>
      </c>
      <c r="F451" s="75">
        <v>19</v>
      </c>
      <c r="G451" s="65" t="s">
        <v>44</v>
      </c>
      <c r="H451" s="48">
        <v>17</v>
      </c>
      <c r="I451" s="16">
        <v>0.4</v>
      </c>
    </row>
    <row r="452" spans="1:9" x14ac:dyDescent="0.2">
      <c r="A452" s="47" t="s">
        <v>2</v>
      </c>
      <c r="B452" s="59" t="s">
        <v>68</v>
      </c>
      <c r="C452" s="50">
        <v>0.37614583333333335</v>
      </c>
      <c r="D452" s="67" t="s">
        <v>769</v>
      </c>
      <c r="E452" s="82">
        <v>9</v>
      </c>
      <c r="F452" s="82">
        <v>6</v>
      </c>
      <c r="G452" s="65" t="s">
        <v>44</v>
      </c>
      <c r="H452" s="16">
        <v>20</v>
      </c>
      <c r="I452" s="60">
        <v>0.6</v>
      </c>
    </row>
    <row r="453" spans="1:9" x14ac:dyDescent="0.2">
      <c r="A453" s="47" t="s">
        <v>2</v>
      </c>
      <c r="B453" s="17" t="s">
        <v>68</v>
      </c>
      <c r="C453" s="43">
        <v>0.37638888888888888</v>
      </c>
      <c r="D453" s="65" t="s">
        <v>704</v>
      </c>
      <c r="E453" s="75">
        <v>8</v>
      </c>
      <c r="F453" s="75">
        <v>9</v>
      </c>
      <c r="G453" s="65" t="s">
        <v>44</v>
      </c>
      <c r="H453" s="16">
        <v>17</v>
      </c>
      <c r="I453" s="16">
        <v>0.5</v>
      </c>
    </row>
    <row r="454" spans="1:9" x14ac:dyDescent="0.2">
      <c r="A454" s="47" t="s">
        <v>2</v>
      </c>
      <c r="B454" s="17" t="s">
        <v>68</v>
      </c>
      <c r="C454" s="43">
        <v>0.3772685185185185</v>
      </c>
      <c r="D454" s="65" t="s">
        <v>606</v>
      </c>
      <c r="E454" s="75">
        <v>1</v>
      </c>
      <c r="F454" s="77">
        <v>0</v>
      </c>
      <c r="G454" s="65" t="s">
        <v>44</v>
      </c>
      <c r="H454" s="48">
        <v>16</v>
      </c>
      <c r="I454" s="16">
        <v>0.2</v>
      </c>
    </row>
    <row r="455" spans="1:9" x14ac:dyDescent="0.2">
      <c r="A455" s="47" t="s">
        <v>2</v>
      </c>
      <c r="B455" s="17" t="s">
        <v>68</v>
      </c>
      <c r="C455" s="43">
        <v>0.37787037037037036</v>
      </c>
      <c r="D455" s="65" t="s">
        <v>607</v>
      </c>
      <c r="E455" s="75">
        <v>1</v>
      </c>
      <c r="F455" s="79">
        <v>0</v>
      </c>
      <c r="G455" s="65" t="s">
        <v>44</v>
      </c>
      <c r="H455" s="16">
        <v>17</v>
      </c>
      <c r="I455" s="16">
        <v>0.2</v>
      </c>
    </row>
    <row r="456" spans="1:9" x14ac:dyDescent="0.2">
      <c r="A456" s="47" t="s">
        <v>2</v>
      </c>
      <c r="B456" s="17" t="s">
        <v>68</v>
      </c>
      <c r="C456" s="43">
        <v>0.37979166666666669</v>
      </c>
      <c r="D456" s="65" t="s">
        <v>747</v>
      </c>
      <c r="E456" s="75">
        <f>63-54</f>
        <v>9</v>
      </c>
      <c r="F456" s="75">
        <v>6</v>
      </c>
      <c r="G456" s="65" t="s">
        <v>44</v>
      </c>
      <c r="H456" s="48">
        <v>20</v>
      </c>
      <c r="I456" s="16">
        <v>0.5</v>
      </c>
    </row>
    <row r="457" spans="1:9" x14ac:dyDescent="0.2">
      <c r="A457" s="47" t="s">
        <v>2</v>
      </c>
      <c r="B457" s="17" t="s">
        <v>68</v>
      </c>
      <c r="C457" s="43">
        <v>0.38315972222222222</v>
      </c>
      <c r="D457" s="65" t="s">
        <v>705</v>
      </c>
      <c r="E457" s="75">
        <f>77-45</f>
        <v>32</v>
      </c>
      <c r="F457" s="75">
        <v>11</v>
      </c>
      <c r="G457" s="65" t="s">
        <v>44</v>
      </c>
      <c r="H457" s="48">
        <v>18</v>
      </c>
      <c r="I457" s="16">
        <v>0.4</v>
      </c>
    </row>
    <row r="458" spans="1:9" x14ac:dyDescent="0.2">
      <c r="A458" s="47" t="s">
        <v>2</v>
      </c>
      <c r="B458" s="17" t="s">
        <v>68</v>
      </c>
      <c r="C458" s="43">
        <v>0.39964120370370365</v>
      </c>
      <c r="D458" s="65" t="s">
        <v>631</v>
      </c>
      <c r="E458" s="75">
        <v>8</v>
      </c>
      <c r="F458" s="75">
        <v>6</v>
      </c>
      <c r="G458" s="65" t="s">
        <v>44</v>
      </c>
      <c r="H458" s="16">
        <v>18</v>
      </c>
      <c r="I458" s="16">
        <v>0.3</v>
      </c>
    </row>
    <row r="459" spans="1:9" x14ac:dyDescent="0.2">
      <c r="A459" s="47" t="s">
        <v>2</v>
      </c>
      <c r="B459" s="17" t="s">
        <v>68</v>
      </c>
      <c r="C459" s="43">
        <v>0.40035879629629628</v>
      </c>
      <c r="D459" s="65" t="s">
        <v>687</v>
      </c>
      <c r="E459" s="75">
        <f>67-31</f>
        <v>36</v>
      </c>
      <c r="F459" s="75">
        <v>21</v>
      </c>
      <c r="G459" s="65" t="s">
        <v>44</v>
      </c>
      <c r="H459" s="48">
        <v>14</v>
      </c>
      <c r="I459" s="16">
        <v>0.4</v>
      </c>
    </row>
    <row r="460" spans="1:9" x14ac:dyDescent="0.2">
      <c r="A460" s="47" t="s">
        <v>2</v>
      </c>
      <c r="B460" s="17" t="s">
        <v>68</v>
      </c>
      <c r="C460" s="43">
        <v>0.40138888888888885</v>
      </c>
      <c r="D460" s="65" t="s">
        <v>688</v>
      </c>
      <c r="E460" s="75">
        <v>36</v>
      </c>
      <c r="F460" s="75">
        <v>14</v>
      </c>
      <c r="G460" s="65" t="s">
        <v>44</v>
      </c>
      <c r="H460" s="16">
        <v>14</v>
      </c>
      <c r="I460" s="16">
        <v>0.4</v>
      </c>
    </row>
    <row r="461" spans="1:9" x14ac:dyDescent="0.2">
      <c r="A461" s="47" t="s">
        <v>2</v>
      </c>
      <c r="B461" s="17" t="s">
        <v>68</v>
      </c>
      <c r="C461" s="43">
        <v>0.40629629629629632</v>
      </c>
      <c r="D461" s="65" t="s">
        <v>706</v>
      </c>
      <c r="E461" s="75">
        <f>29-4</f>
        <v>25</v>
      </c>
      <c r="F461" s="75">
        <v>10</v>
      </c>
      <c r="G461" s="65" t="s">
        <v>44</v>
      </c>
      <c r="H461" s="48">
        <v>17</v>
      </c>
      <c r="I461" s="16">
        <v>0.4</v>
      </c>
    </row>
    <row r="462" spans="1:9" x14ac:dyDescent="0.2">
      <c r="A462" s="47" t="s">
        <v>2</v>
      </c>
      <c r="B462" s="17" t="s">
        <v>68</v>
      </c>
      <c r="C462" s="43">
        <v>0.40775462962962966</v>
      </c>
      <c r="D462" s="65" t="s">
        <v>894</v>
      </c>
      <c r="E462" s="75">
        <v>8</v>
      </c>
      <c r="F462" s="75">
        <v>7</v>
      </c>
      <c r="G462" s="65" t="s">
        <v>44</v>
      </c>
      <c r="H462" s="16">
        <v>22</v>
      </c>
      <c r="I462" s="16">
        <v>1</v>
      </c>
    </row>
    <row r="463" spans="1:9" x14ac:dyDescent="0.2">
      <c r="A463" s="47" t="s">
        <v>2</v>
      </c>
      <c r="B463" s="17" t="s">
        <v>68</v>
      </c>
      <c r="C463" s="43">
        <v>0.41263888888888894</v>
      </c>
      <c r="D463" s="65" t="s">
        <v>787</v>
      </c>
      <c r="E463" s="75">
        <f>21-12</f>
        <v>9</v>
      </c>
      <c r="F463" s="75">
        <v>8</v>
      </c>
      <c r="G463" s="65" t="s">
        <v>44</v>
      </c>
      <c r="H463" s="48">
        <v>21</v>
      </c>
      <c r="I463" s="16">
        <v>0.6</v>
      </c>
    </row>
    <row r="464" spans="1:9" x14ac:dyDescent="0.2">
      <c r="A464" s="47" t="s">
        <v>2</v>
      </c>
      <c r="B464" s="17" t="s">
        <v>68</v>
      </c>
      <c r="C464" s="43">
        <v>0.4189930555555556</v>
      </c>
      <c r="D464" s="65" t="s">
        <v>610</v>
      </c>
      <c r="E464" s="75">
        <v>1</v>
      </c>
      <c r="F464" s="75">
        <v>1</v>
      </c>
      <c r="G464" s="65" t="s">
        <v>44</v>
      </c>
      <c r="H464" s="16">
        <v>16</v>
      </c>
      <c r="I464" s="16">
        <v>0.2</v>
      </c>
    </row>
    <row r="465" spans="1:9" x14ac:dyDescent="0.2">
      <c r="A465" s="47" t="s">
        <v>2</v>
      </c>
      <c r="B465" s="17" t="s">
        <v>68</v>
      </c>
      <c r="C465" s="43">
        <v>0.4205787037037037</v>
      </c>
      <c r="D465" s="65" t="s">
        <v>649</v>
      </c>
      <c r="E465" s="75">
        <v>8</v>
      </c>
      <c r="F465" s="75">
        <v>5</v>
      </c>
      <c r="G465" s="65" t="s">
        <v>44</v>
      </c>
      <c r="H465" s="16">
        <v>21</v>
      </c>
      <c r="I465" s="16">
        <v>0.3</v>
      </c>
    </row>
    <row r="466" spans="1:9" x14ac:dyDescent="0.2">
      <c r="A466" s="47" t="s">
        <v>2</v>
      </c>
      <c r="B466" s="17" t="s">
        <v>68</v>
      </c>
      <c r="C466" s="43">
        <v>0.42064814814814816</v>
      </c>
      <c r="D466" s="65" t="s">
        <v>632</v>
      </c>
      <c r="E466" s="75">
        <v>8</v>
      </c>
      <c r="F466" s="75">
        <v>6</v>
      </c>
      <c r="G466" s="65" t="s">
        <v>44</v>
      </c>
      <c r="H466" s="16">
        <v>20</v>
      </c>
      <c r="I466" s="16">
        <v>0.3</v>
      </c>
    </row>
    <row r="467" spans="1:9" x14ac:dyDescent="0.2">
      <c r="A467" s="47" t="s">
        <v>2</v>
      </c>
      <c r="B467" s="17" t="s">
        <v>68</v>
      </c>
      <c r="C467" s="43">
        <v>0.42152777777777778</v>
      </c>
      <c r="D467" s="65" t="s">
        <v>673</v>
      </c>
      <c r="E467" s="75">
        <v>8</v>
      </c>
      <c r="F467" s="75">
        <v>3</v>
      </c>
      <c r="G467" s="65" t="s">
        <v>44</v>
      </c>
      <c r="H467" s="16">
        <v>16</v>
      </c>
      <c r="I467" s="16">
        <v>0.4</v>
      </c>
    </row>
    <row r="468" spans="1:9" x14ac:dyDescent="0.2">
      <c r="A468" s="47" t="s">
        <v>2</v>
      </c>
      <c r="B468" s="17" t="s">
        <v>68</v>
      </c>
      <c r="C468" s="43">
        <v>0.42199074074074078</v>
      </c>
      <c r="D468" s="65" t="s">
        <v>674</v>
      </c>
      <c r="E468" s="75">
        <v>8</v>
      </c>
      <c r="F468" s="75">
        <v>2</v>
      </c>
      <c r="G468" s="65" t="s">
        <v>44</v>
      </c>
      <c r="H468" s="16">
        <v>16</v>
      </c>
      <c r="I468" s="16">
        <v>0.4</v>
      </c>
    </row>
    <row r="469" spans="1:9" x14ac:dyDescent="0.2">
      <c r="A469" s="47" t="s">
        <v>2</v>
      </c>
      <c r="B469" s="17" t="s">
        <v>68</v>
      </c>
      <c r="C469" s="43">
        <v>0.42243055555555559</v>
      </c>
      <c r="D469" s="65" t="s">
        <v>675</v>
      </c>
      <c r="E469" s="75">
        <v>13</v>
      </c>
      <c r="F469" s="75">
        <v>6</v>
      </c>
      <c r="G469" s="65" t="s">
        <v>44</v>
      </c>
      <c r="H469" s="16">
        <v>16</v>
      </c>
      <c r="I469" s="16">
        <v>0.4</v>
      </c>
    </row>
    <row r="470" spans="1:9" x14ac:dyDescent="0.2">
      <c r="A470" s="47" t="s">
        <v>2</v>
      </c>
      <c r="B470" s="17" t="s">
        <v>68</v>
      </c>
      <c r="C470" s="43">
        <v>0.42871527777777779</v>
      </c>
      <c r="D470" s="65" t="s">
        <v>733</v>
      </c>
      <c r="E470" s="75">
        <f>39-21</f>
        <v>18</v>
      </c>
      <c r="F470" s="75">
        <v>10</v>
      </c>
      <c r="G470" s="65" t="s">
        <v>44</v>
      </c>
      <c r="H470" s="48">
        <v>21</v>
      </c>
      <c r="I470" s="16">
        <v>0.5</v>
      </c>
    </row>
    <row r="471" spans="1:9" x14ac:dyDescent="0.2">
      <c r="A471" s="47" t="s">
        <v>2</v>
      </c>
      <c r="B471" s="17" t="s">
        <v>68</v>
      </c>
      <c r="C471" s="43">
        <v>0.43812500000000004</v>
      </c>
      <c r="D471" s="65" t="s">
        <v>612</v>
      </c>
      <c r="E471" s="75">
        <v>1</v>
      </c>
      <c r="F471" s="75">
        <v>1</v>
      </c>
      <c r="G471" s="65" t="s">
        <v>44</v>
      </c>
      <c r="H471" s="16">
        <v>28</v>
      </c>
      <c r="I471" s="16">
        <v>0.2</v>
      </c>
    </row>
    <row r="472" spans="1:9" x14ac:dyDescent="0.2">
      <c r="A472" s="47" t="s">
        <v>2</v>
      </c>
      <c r="B472" s="17" t="s">
        <v>68</v>
      </c>
      <c r="C472" s="43">
        <v>0.44268518518518518</v>
      </c>
      <c r="D472" s="65" t="s">
        <v>749</v>
      </c>
      <c r="E472" s="75">
        <f>37-28</f>
        <v>9</v>
      </c>
      <c r="F472" s="75">
        <v>4</v>
      </c>
      <c r="G472" s="65" t="s">
        <v>44</v>
      </c>
      <c r="H472" s="48">
        <v>22</v>
      </c>
      <c r="I472" s="16">
        <v>0.5</v>
      </c>
    </row>
    <row r="473" spans="1:9" x14ac:dyDescent="0.2">
      <c r="A473" s="47" t="s">
        <v>2</v>
      </c>
      <c r="B473" s="17" t="s">
        <v>68</v>
      </c>
      <c r="C473" s="43">
        <v>0.44717592592592598</v>
      </c>
      <c r="D473" s="65" t="s">
        <v>707</v>
      </c>
      <c r="E473" s="75">
        <f>117-56</f>
        <v>61</v>
      </c>
      <c r="F473" s="75">
        <v>20</v>
      </c>
      <c r="G473" s="65" t="s">
        <v>44</v>
      </c>
      <c r="H473" s="48">
        <v>21</v>
      </c>
      <c r="I473" s="16">
        <v>0.4</v>
      </c>
    </row>
    <row r="474" spans="1:9" x14ac:dyDescent="0.2">
      <c r="A474" s="47" t="s">
        <v>2</v>
      </c>
      <c r="B474" s="17" t="s">
        <v>68</v>
      </c>
      <c r="C474" s="43">
        <v>0.44750000000000001</v>
      </c>
      <c r="D474" s="65" t="s">
        <v>734</v>
      </c>
      <c r="E474" s="75">
        <f>46-24</f>
        <v>22</v>
      </c>
      <c r="F474" s="75">
        <v>14</v>
      </c>
      <c r="G474" s="65" t="s">
        <v>44</v>
      </c>
      <c r="H474" s="48">
        <v>22</v>
      </c>
      <c r="I474" s="16">
        <v>0.5</v>
      </c>
    </row>
    <row r="475" spans="1:9" x14ac:dyDescent="0.2">
      <c r="A475" s="47" t="s">
        <v>2</v>
      </c>
      <c r="B475" s="17" t="s">
        <v>68</v>
      </c>
      <c r="C475" s="43">
        <v>0.4481134259259259</v>
      </c>
      <c r="D475" s="65" t="s">
        <v>650</v>
      </c>
      <c r="E475" s="75">
        <v>4</v>
      </c>
      <c r="F475" s="75">
        <v>3</v>
      </c>
      <c r="G475" s="65" t="s">
        <v>44</v>
      </c>
      <c r="H475" s="48">
        <v>21</v>
      </c>
      <c r="I475" s="16">
        <v>0.3</v>
      </c>
    </row>
    <row r="476" spans="1:9" x14ac:dyDescent="0.2">
      <c r="A476" s="47" t="s">
        <v>2</v>
      </c>
      <c r="B476" s="17" t="s">
        <v>68</v>
      </c>
      <c r="C476" s="43">
        <v>0.44876157407407408</v>
      </c>
      <c r="D476" s="65" t="s">
        <v>652</v>
      </c>
      <c r="E476" s="75">
        <v>29</v>
      </c>
      <c r="F476" s="75">
        <v>12</v>
      </c>
      <c r="G476" s="65" t="s">
        <v>44</v>
      </c>
      <c r="H476" s="16">
        <v>21</v>
      </c>
      <c r="I476" s="16">
        <v>0.3</v>
      </c>
    </row>
    <row r="477" spans="1:9" x14ac:dyDescent="0.2">
      <c r="A477" s="47" t="s">
        <v>2</v>
      </c>
      <c r="B477" s="17" t="s">
        <v>68</v>
      </c>
      <c r="C477" s="43">
        <v>0.44913194444444443</v>
      </c>
      <c r="D477" s="65" t="s">
        <v>622</v>
      </c>
      <c r="E477" s="75">
        <v>24</v>
      </c>
      <c r="F477" s="75">
        <v>7</v>
      </c>
      <c r="G477" s="65" t="s">
        <v>44</v>
      </c>
      <c r="H477" s="16">
        <v>22</v>
      </c>
      <c r="I477" s="16">
        <v>0.2</v>
      </c>
    </row>
    <row r="478" spans="1:9" x14ac:dyDescent="0.2">
      <c r="A478" s="47" t="s">
        <v>2</v>
      </c>
      <c r="B478" s="17" t="s">
        <v>68</v>
      </c>
      <c r="C478" s="43">
        <v>0.44972222222222219</v>
      </c>
      <c r="D478" s="65" t="s">
        <v>708</v>
      </c>
      <c r="E478" s="75" t="s">
        <v>1375</v>
      </c>
      <c r="F478" s="75">
        <v>1</v>
      </c>
      <c r="G478" s="65" t="s">
        <v>44</v>
      </c>
      <c r="H478" s="16">
        <v>20</v>
      </c>
      <c r="I478" s="16">
        <v>0.5</v>
      </c>
    </row>
    <row r="479" spans="1:9" x14ac:dyDescent="0.2">
      <c r="A479" s="47" t="s">
        <v>2</v>
      </c>
      <c r="B479" s="17" t="s">
        <v>68</v>
      </c>
      <c r="C479" s="43">
        <v>0.46224537037037039</v>
      </c>
      <c r="D479" s="65" t="s">
        <v>602</v>
      </c>
      <c r="E479" s="75">
        <v>4</v>
      </c>
      <c r="F479" s="75">
        <v>2</v>
      </c>
      <c r="G479" s="65" t="s">
        <v>44</v>
      </c>
      <c r="H479" s="48">
        <v>21</v>
      </c>
      <c r="I479" s="16">
        <v>0.2</v>
      </c>
    </row>
    <row r="480" spans="1:9" x14ac:dyDescent="0.2">
      <c r="A480" s="47" t="s">
        <v>2</v>
      </c>
      <c r="B480" s="17" t="s">
        <v>68</v>
      </c>
      <c r="C480" s="43">
        <v>0.46287037037037032</v>
      </c>
      <c r="D480" s="65" t="s">
        <v>603</v>
      </c>
      <c r="E480" s="75">
        <v>3</v>
      </c>
      <c r="F480" s="75">
        <v>2</v>
      </c>
      <c r="G480" s="65" t="s">
        <v>44</v>
      </c>
      <c r="H480" s="16">
        <v>21</v>
      </c>
      <c r="I480" s="16">
        <v>0.2</v>
      </c>
    </row>
    <row r="481" spans="1:9" x14ac:dyDescent="0.2">
      <c r="A481" s="47" t="s">
        <v>2</v>
      </c>
      <c r="B481" s="17" t="s">
        <v>68</v>
      </c>
      <c r="C481" s="43">
        <v>0.4647337962962963</v>
      </c>
      <c r="D481" s="65" t="s">
        <v>653</v>
      </c>
      <c r="E481" s="75">
        <v>23</v>
      </c>
      <c r="F481" s="75">
        <v>12</v>
      </c>
      <c r="G481" s="65" t="s">
        <v>44</v>
      </c>
      <c r="H481" s="16">
        <v>21</v>
      </c>
      <c r="I481" s="16">
        <v>0.3</v>
      </c>
    </row>
    <row r="482" spans="1:9" x14ac:dyDescent="0.2">
      <c r="A482" s="47" t="s">
        <v>2</v>
      </c>
      <c r="B482" s="17" t="s">
        <v>68</v>
      </c>
      <c r="C482" s="43">
        <v>0.47030092592592593</v>
      </c>
      <c r="D482" s="65" t="s">
        <v>735</v>
      </c>
      <c r="E482" s="75">
        <f>23-14</f>
        <v>9</v>
      </c>
      <c r="F482" s="75">
        <v>8</v>
      </c>
      <c r="G482" s="65" t="s">
        <v>44</v>
      </c>
      <c r="H482" s="48">
        <v>24</v>
      </c>
      <c r="I482" s="16">
        <v>0.5</v>
      </c>
    </row>
    <row r="483" spans="1:9" x14ac:dyDescent="0.2">
      <c r="A483" s="47" t="s">
        <v>2</v>
      </c>
      <c r="B483" s="17" t="s">
        <v>68</v>
      </c>
      <c r="C483" s="43">
        <v>0.4729976851851852</v>
      </c>
      <c r="D483" s="65" t="s">
        <v>788</v>
      </c>
      <c r="E483" s="75">
        <f>30-7</f>
        <v>23</v>
      </c>
      <c r="F483" s="75">
        <v>11</v>
      </c>
      <c r="G483" s="65" t="s">
        <v>44</v>
      </c>
      <c r="H483" s="48">
        <v>22</v>
      </c>
      <c r="I483" s="16">
        <v>0.6</v>
      </c>
    </row>
    <row r="484" spans="1:9" x14ac:dyDescent="0.2">
      <c r="A484" s="47" t="s">
        <v>2</v>
      </c>
      <c r="B484" s="17" t="s">
        <v>68</v>
      </c>
      <c r="C484" s="43">
        <v>0.47328703703703701</v>
      </c>
      <c r="D484" s="65" t="s">
        <v>689</v>
      </c>
      <c r="E484" s="75">
        <f>56-32</f>
        <v>24</v>
      </c>
      <c r="F484" s="75">
        <v>13</v>
      </c>
      <c r="G484" s="65" t="s">
        <v>44</v>
      </c>
      <c r="H484" s="48">
        <v>16</v>
      </c>
      <c r="I484" s="16">
        <v>0.4</v>
      </c>
    </row>
    <row r="485" spans="1:9" x14ac:dyDescent="0.2">
      <c r="A485" s="47" t="s">
        <v>2</v>
      </c>
      <c r="B485" s="17" t="s">
        <v>68</v>
      </c>
      <c r="C485" s="43">
        <v>0.47372685185185182</v>
      </c>
      <c r="D485" s="65" t="s">
        <v>587</v>
      </c>
      <c r="E485" s="75">
        <v>9</v>
      </c>
      <c r="F485" s="75">
        <v>7</v>
      </c>
      <c r="G485" s="65" t="s">
        <v>44</v>
      </c>
      <c r="H485" s="16">
        <v>17</v>
      </c>
      <c r="I485" s="16">
        <v>0.4</v>
      </c>
    </row>
    <row r="486" spans="1:9" x14ac:dyDescent="0.2">
      <c r="A486" s="47" t="s">
        <v>2</v>
      </c>
      <c r="B486" s="17" t="s">
        <v>68</v>
      </c>
      <c r="C486" s="43">
        <v>0.4738194444444444</v>
      </c>
      <c r="D486" s="65" t="s">
        <v>587</v>
      </c>
      <c r="E486" s="75">
        <v>1</v>
      </c>
      <c r="F486" s="75">
        <v>1</v>
      </c>
      <c r="G486" s="65" t="s">
        <v>44</v>
      </c>
      <c r="H486" s="16">
        <v>20</v>
      </c>
      <c r="I486" s="16">
        <v>0.2</v>
      </c>
    </row>
    <row r="487" spans="1:9" x14ac:dyDescent="0.2">
      <c r="A487" s="47" t="s">
        <v>2</v>
      </c>
      <c r="B487" s="17" t="s">
        <v>68</v>
      </c>
      <c r="C487" s="43">
        <v>0.47439814814814812</v>
      </c>
      <c r="D487" s="65" t="s">
        <v>588</v>
      </c>
      <c r="E487" s="75">
        <v>3</v>
      </c>
      <c r="F487" s="75">
        <v>1</v>
      </c>
      <c r="G487" s="65" t="s">
        <v>44</v>
      </c>
      <c r="H487" s="16">
        <v>21</v>
      </c>
      <c r="I487" s="16">
        <v>0.2</v>
      </c>
    </row>
    <row r="488" spans="1:9" x14ac:dyDescent="0.2">
      <c r="A488" s="47" t="s">
        <v>2</v>
      </c>
      <c r="B488" s="17" t="s">
        <v>68</v>
      </c>
      <c r="C488" s="43">
        <v>0.47891203703703705</v>
      </c>
      <c r="D488" s="65" t="s">
        <v>750</v>
      </c>
      <c r="E488" s="75">
        <f>47-38</f>
        <v>9</v>
      </c>
      <c r="F488" s="75">
        <v>4</v>
      </c>
      <c r="G488" s="65" t="s">
        <v>44</v>
      </c>
      <c r="H488" s="48">
        <v>24</v>
      </c>
      <c r="I488" s="16">
        <v>0.5</v>
      </c>
    </row>
    <row r="489" spans="1:9" x14ac:dyDescent="0.2">
      <c r="A489" s="47" t="s">
        <v>2</v>
      </c>
      <c r="B489" s="17" t="s">
        <v>68</v>
      </c>
      <c r="C489" s="43">
        <v>0.48715277777777777</v>
      </c>
      <c r="D489" s="65" t="s">
        <v>770</v>
      </c>
      <c r="E489" s="75">
        <f>48-30</f>
        <v>18</v>
      </c>
      <c r="F489" s="75">
        <v>6</v>
      </c>
      <c r="G489" s="65" t="s">
        <v>44</v>
      </c>
      <c r="H489" s="48">
        <v>22</v>
      </c>
      <c r="I489" s="16">
        <v>0.5</v>
      </c>
    </row>
    <row r="490" spans="1:9" x14ac:dyDescent="0.2">
      <c r="A490" s="47" t="s">
        <v>2</v>
      </c>
      <c r="B490" s="17" t="s">
        <v>68</v>
      </c>
      <c r="C490" s="43">
        <v>0.48913194444444441</v>
      </c>
      <c r="D490" s="65" t="s">
        <v>690</v>
      </c>
      <c r="E490" s="75">
        <v>8</v>
      </c>
      <c r="F490" s="75">
        <v>4</v>
      </c>
      <c r="G490" s="65" t="s">
        <v>44</v>
      </c>
      <c r="H490" s="16">
        <v>16</v>
      </c>
      <c r="I490" s="16">
        <v>0.4</v>
      </c>
    </row>
    <row r="491" spans="1:9" x14ac:dyDescent="0.2">
      <c r="A491" s="47" t="s">
        <v>2</v>
      </c>
      <c r="B491" s="17" t="s">
        <v>68</v>
      </c>
      <c r="C491" s="43">
        <v>0.49678240740740742</v>
      </c>
      <c r="D491" s="65" t="s">
        <v>598</v>
      </c>
      <c r="E491" s="75">
        <v>7</v>
      </c>
      <c r="F491" s="75">
        <v>1</v>
      </c>
      <c r="G491" s="65" t="s">
        <v>44</v>
      </c>
      <c r="H491" s="48">
        <v>20</v>
      </c>
      <c r="I491" s="16">
        <v>0.2</v>
      </c>
    </row>
    <row r="492" spans="1:9" x14ac:dyDescent="0.2">
      <c r="A492" s="47" t="s">
        <v>2</v>
      </c>
      <c r="B492" s="17" t="s">
        <v>68</v>
      </c>
      <c r="C492" s="43">
        <v>0.49899305555555556</v>
      </c>
      <c r="D492" s="65" t="s">
        <v>709</v>
      </c>
      <c r="E492" s="75">
        <f>83-33</f>
        <v>50</v>
      </c>
      <c r="F492" s="75">
        <v>19</v>
      </c>
      <c r="G492" s="65" t="s">
        <v>44</v>
      </c>
      <c r="H492" s="48">
        <v>21</v>
      </c>
      <c r="I492" s="16">
        <v>0.4</v>
      </c>
    </row>
    <row r="493" spans="1:9" x14ac:dyDescent="0.2">
      <c r="A493" s="47" t="s">
        <v>2</v>
      </c>
      <c r="B493" s="17" t="s">
        <v>69</v>
      </c>
      <c r="C493" s="43">
        <v>0.5096180555555555</v>
      </c>
      <c r="D493" s="65" t="s">
        <v>633</v>
      </c>
      <c r="E493" s="75">
        <v>43</v>
      </c>
      <c r="F493" s="75">
        <v>12</v>
      </c>
      <c r="G493" s="65" t="s">
        <v>44</v>
      </c>
      <c r="H493" s="16">
        <v>23</v>
      </c>
      <c r="I493" s="16">
        <v>0.3</v>
      </c>
    </row>
    <row r="494" spans="1:9" x14ac:dyDescent="0.2">
      <c r="A494" s="47" t="s">
        <v>2</v>
      </c>
      <c r="B494" s="17" t="s">
        <v>69</v>
      </c>
      <c r="C494" s="43">
        <v>0.51</v>
      </c>
      <c r="D494" s="65" t="s">
        <v>710</v>
      </c>
      <c r="E494" s="75">
        <f>69-24</f>
        <v>45</v>
      </c>
      <c r="F494" s="75">
        <v>22</v>
      </c>
      <c r="G494" s="65" t="s">
        <v>44</v>
      </c>
      <c r="H494" s="48">
        <v>21</v>
      </c>
      <c r="I494" s="16">
        <v>0.4</v>
      </c>
    </row>
    <row r="495" spans="1:9" x14ac:dyDescent="0.2">
      <c r="A495" s="47" t="s">
        <v>2</v>
      </c>
      <c r="B495" s="17" t="s">
        <v>69</v>
      </c>
      <c r="C495" s="43">
        <v>0.51038194444444451</v>
      </c>
      <c r="D495" s="65" t="s">
        <v>751</v>
      </c>
      <c r="E495" s="75">
        <f>82-57</f>
        <v>25</v>
      </c>
      <c r="F495" s="75">
        <v>9</v>
      </c>
      <c r="G495" s="65" t="s">
        <v>44</v>
      </c>
      <c r="H495" s="48">
        <v>23</v>
      </c>
      <c r="I495" s="16">
        <v>0.5</v>
      </c>
    </row>
    <row r="496" spans="1:9" x14ac:dyDescent="0.2">
      <c r="A496" s="47" t="s">
        <v>2</v>
      </c>
      <c r="B496" s="17" t="s">
        <v>69</v>
      </c>
      <c r="C496" s="43">
        <v>0.5111458333333333</v>
      </c>
      <c r="D496" s="65" t="s">
        <v>752</v>
      </c>
      <c r="E496" s="75" t="s">
        <v>1375</v>
      </c>
      <c r="F496" s="75">
        <v>1</v>
      </c>
      <c r="G496" s="65" t="s">
        <v>44</v>
      </c>
      <c r="H496" s="48">
        <v>24</v>
      </c>
      <c r="I496" s="16">
        <v>0.5</v>
      </c>
    </row>
    <row r="497" spans="1:11" x14ac:dyDescent="0.2">
      <c r="A497" s="47" t="s">
        <v>2</v>
      </c>
      <c r="B497" s="17" t="s">
        <v>69</v>
      </c>
      <c r="C497" s="43">
        <v>0.52186342592592594</v>
      </c>
      <c r="D497" s="65" t="s">
        <v>816</v>
      </c>
      <c r="E497" s="75">
        <f>53-29</f>
        <v>24</v>
      </c>
      <c r="F497" s="75">
        <v>5</v>
      </c>
      <c r="G497" s="65" t="s">
        <v>44</v>
      </c>
      <c r="H497" s="48">
        <v>19</v>
      </c>
      <c r="I497" s="16">
        <v>0.7</v>
      </c>
    </row>
    <row r="498" spans="1:11" x14ac:dyDescent="0.2">
      <c r="A498" s="47" t="s">
        <v>2</v>
      </c>
      <c r="B498" s="17" t="s">
        <v>69</v>
      </c>
      <c r="C498" s="43">
        <v>0.52945601851851853</v>
      </c>
      <c r="D498" s="65" t="s">
        <v>611</v>
      </c>
      <c r="E498" s="75">
        <v>2</v>
      </c>
      <c r="F498" s="75">
        <v>2</v>
      </c>
      <c r="G498" s="65" t="s">
        <v>44</v>
      </c>
      <c r="H498" s="48">
        <v>26</v>
      </c>
      <c r="I498" s="16">
        <v>0.2</v>
      </c>
    </row>
    <row r="499" spans="1:11" x14ac:dyDescent="0.2">
      <c r="A499" s="47" t="s">
        <v>2</v>
      </c>
      <c r="B499" s="17" t="s">
        <v>69</v>
      </c>
      <c r="C499" s="43">
        <v>0.53064814814814809</v>
      </c>
      <c r="D499" s="65" t="s">
        <v>736</v>
      </c>
      <c r="E499" s="75">
        <f>23-8</f>
        <v>15</v>
      </c>
      <c r="F499" s="75">
        <v>3</v>
      </c>
      <c r="G499" s="65" t="s">
        <v>44</v>
      </c>
      <c r="H499" s="48">
        <v>24</v>
      </c>
      <c r="I499" s="16">
        <v>0.5</v>
      </c>
    </row>
    <row r="500" spans="1:11" x14ac:dyDescent="0.2">
      <c r="A500" s="47" t="s">
        <v>2</v>
      </c>
      <c r="B500" s="17" t="s">
        <v>69</v>
      </c>
      <c r="C500" s="43">
        <v>0.53121527777777777</v>
      </c>
      <c r="D500" s="65" t="s">
        <v>753</v>
      </c>
      <c r="E500" s="75">
        <f>87-57</f>
        <v>30</v>
      </c>
      <c r="F500" s="75">
        <v>14</v>
      </c>
      <c r="G500" s="65" t="s">
        <v>44</v>
      </c>
      <c r="H500" s="48">
        <v>24</v>
      </c>
      <c r="I500" s="16">
        <v>0.5</v>
      </c>
    </row>
    <row r="501" spans="1:11" x14ac:dyDescent="0.2">
      <c r="A501" s="47" t="s">
        <v>2</v>
      </c>
      <c r="B501" s="17" t="s">
        <v>69</v>
      </c>
      <c r="C501" s="43">
        <v>0.53285879629629629</v>
      </c>
      <c r="D501" s="65" t="s">
        <v>818</v>
      </c>
      <c r="E501" s="75">
        <f>40-19</f>
        <v>21</v>
      </c>
      <c r="F501" s="75">
        <v>7</v>
      </c>
      <c r="G501" s="65" t="s">
        <v>44</v>
      </c>
      <c r="H501" s="48">
        <v>21</v>
      </c>
      <c r="I501" s="16">
        <v>0.7</v>
      </c>
    </row>
    <row r="502" spans="1:11" x14ac:dyDescent="0.2">
      <c r="A502" s="47" t="s">
        <v>2</v>
      </c>
      <c r="B502" s="17" t="s">
        <v>69</v>
      </c>
      <c r="C502" s="43">
        <v>0.53699074074074071</v>
      </c>
      <c r="D502" s="65" t="s">
        <v>623</v>
      </c>
      <c r="E502" s="75">
        <v>30</v>
      </c>
      <c r="F502" s="75">
        <v>12</v>
      </c>
      <c r="G502" s="65" t="s">
        <v>44</v>
      </c>
      <c r="H502" s="16">
        <v>22</v>
      </c>
      <c r="I502" s="16">
        <v>0.2</v>
      </c>
    </row>
    <row r="503" spans="1:11" x14ac:dyDescent="0.2">
      <c r="A503" s="47" t="s">
        <v>2</v>
      </c>
      <c r="B503" s="59" t="s">
        <v>69</v>
      </c>
      <c r="C503" s="50">
        <v>0.53885416666666663</v>
      </c>
      <c r="D503" s="67" t="s">
        <v>772</v>
      </c>
      <c r="E503" s="82">
        <v>7</v>
      </c>
      <c r="F503" s="82">
        <v>6</v>
      </c>
      <c r="G503" s="65" t="s">
        <v>44</v>
      </c>
      <c r="H503" s="16">
        <v>23</v>
      </c>
      <c r="I503" s="60">
        <v>0.6</v>
      </c>
    </row>
    <row r="504" spans="1:11" x14ac:dyDescent="0.2">
      <c r="A504" s="47" t="s">
        <v>2</v>
      </c>
      <c r="B504" s="17" t="s">
        <v>69</v>
      </c>
      <c r="C504" s="53">
        <v>0.54503472222222216</v>
      </c>
      <c r="D504" s="65" t="s">
        <v>618</v>
      </c>
      <c r="E504" s="75">
        <v>10</v>
      </c>
      <c r="F504" s="75">
        <v>4</v>
      </c>
      <c r="G504" s="65" t="s">
        <v>44</v>
      </c>
      <c r="H504" s="16">
        <v>21</v>
      </c>
      <c r="I504" s="16">
        <v>0.2</v>
      </c>
      <c r="K504" s="40">
        <f t="shared" ref="K504:K548" si="6">C504+0.5</f>
        <v>1.0450347222222223</v>
      </c>
    </row>
    <row r="505" spans="1:11" x14ac:dyDescent="0.2">
      <c r="A505" s="47" t="s">
        <v>2</v>
      </c>
      <c r="B505" s="17" t="s">
        <v>69</v>
      </c>
      <c r="C505" s="53">
        <v>0.55149305555555561</v>
      </c>
      <c r="D505" s="65" t="s">
        <v>678</v>
      </c>
      <c r="E505" s="75">
        <v>5</v>
      </c>
      <c r="F505" s="75">
        <v>2</v>
      </c>
      <c r="G505" s="65" t="s">
        <v>44</v>
      </c>
      <c r="H505" s="16">
        <v>18</v>
      </c>
      <c r="I505" s="16">
        <v>0.4</v>
      </c>
      <c r="K505" s="40">
        <f t="shared" si="6"/>
        <v>1.0514930555555555</v>
      </c>
    </row>
    <row r="506" spans="1:11" x14ac:dyDescent="0.2">
      <c r="A506" s="47" t="s">
        <v>2</v>
      </c>
      <c r="B506" s="17" t="s">
        <v>69</v>
      </c>
      <c r="C506" s="53">
        <v>0.5524189814814815</v>
      </c>
      <c r="D506" s="65" t="s">
        <v>711</v>
      </c>
      <c r="E506" s="75">
        <f>37-29</f>
        <v>8</v>
      </c>
      <c r="F506" s="75">
        <v>6</v>
      </c>
      <c r="G506" s="65" t="s">
        <v>44</v>
      </c>
      <c r="H506" s="48">
        <v>24</v>
      </c>
      <c r="I506" s="16">
        <v>0.4</v>
      </c>
      <c r="K506" s="40">
        <f t="shared" si="6"/>
        <v>1.0524189814814815</v>
      </c>
    </row>
    <row r="507" spans="1:11" x14ac:dyDescent="0.2">
      <c r="A507" s="47" t="s">
        <v>2</v>
      </c>
      <c r="B507" s="17" t="s">
        <v>69</v>
      </c>
      <c r="C507" s="53">
        <v>0.55453703703703705</v>
      </c>
      <c r="D507" s="65" t="s">
        <v>754</v>
      </c>
      <c r="E507" s="75">
        <v>8</v>
      </c>
      <c r="F507" s="75">
        <v>4</v>
      </c>
      <c r="G507" s="65" t="s">
        <v>44</v>
      </c>
      <c r="H507" s="48">
        <v>27</v>
      </c>
      <c r="I507" s="16">
        <v>0.5</v>
      </c>
      <c r="K507" s="40">
        <f t="shared" si="6"/>
        <v>1.0545370370370371</v>
      </c>
    </row>
    <row r="508" spans="1:11" x14ac:dyDescent="0.2">
      <c r="A508" s="47" t="s">
        <v>2</v>
      </c>
      <c r="B508" s="17" t="s">
        <v>69</v>
      </c>
      <c r="C508" s="53">
        <v>0.55480324074074072</v>
      </c>
      <c r="D508" s="65" t="s">
        <v>654</v>
      </c>
      <c r="E508" s="75">
        <v>20</v>
      </c>
      <c r="F508" s="75">
        <v>6</v>
      </c>
      <c r="G508" s="65" t="s">
        <v>44</v>
      </c>
      <c r="H508" s="16">
        <v>30</v>
      </c>
      <c r="I508" s="16">
        <v>0.3</v>
      </c>
      <c r="K508" s="40">
        <f t="shared" si="6"/>
        <v>1.0548032407407408</v>
      </c>
    </row>
    <row r="509" spans="1:11" x14ac:dyDescent="0.2">
      <c r="A509" s="47" t="s">
        <v>2</v>
      </c>
      <c r="B509" s="17" t="s">
        <v>69</v>
      </c>
      <c r="C509" s="53">
        <v>0.55543981481481486</v>
      </c>
      <c r="D509" s="65" t="s">
        <v>655</v>
      </c>
      <c r="E509" s="75">
        <v>5</v>
      </c>
      <c r="F509" s="76">
        <v>0</v>
      </c>
      <c r="G509" s="65" t="s">
        <v>44</v>
      </c>
      <c r="H509" s="16">
        <v>30</v>
      </c>
      <c r="I509" s="16">
        <v>0.3</v>
      </c>
      <c r="K509" s="40">
        <f t="shared" si="6"/>
        <v>1.055439814814815</v>
      </c>
    </row>
    <row r="510" spans="1:11" x14ac:dyDescent="0.2">
      <c r="A510" s="47" t="s">
        <v>2</v>
      </c>
      <c r="B510" s="17" t="s">
        <v>69</v>
      </c>
      <c r="C510" s="53">
        <v>0.56030092592592595</v>
      </c>
      <c r="D510" s="65" t="s">
        <v>635</v>
      </c>
      <c r="E510" s="75">
        <v>24</v>
      </c>
      <c r="F510" s="75">
        <v>9</v>
      </c>
      <c r="G510" s="65" t="s">
        <v>44</v>
      </c>
      <c r="H510" s="16">
        <v>24</v>
      </c>
      <c r="I510" s="16">
        <v>0.3</v>
      </c>
      <c r="K510" s="40">
        <f t="shared" si="6"/>
        <v>1.060300925925926</v>
      </c>
    </row>
    <row r="511" spans="1:11" x14ac:dyDescent="0.2">
      <c r="A511" s="47" t="s">
        <v>2</v>
      </c>
      <c r="B511" s="17" t="s">
        <v>69</v>
      </c>
      <c r="C511" s="53">
        <v>0.57478009259259266</v>
      </c>
      <c r="D511" s="65" t="s">
        <v>624</v>
      </c>
      <c r="E511" s="75">
        <v>4</v>
      </c>
      <c r="F511" s="75">
        <v>2</v>
      </c>
      <c r="G511" s="65" t="s">
        <v>44</v>
      </c>
      <c r="H511" s="16">
        <v>23</v>
      </c>
      <c r="I511" s="16">
        <v>0.2</v>
      </c>
      <c r="K511" s="40">
        <f t="shared" si="6"/>
        <v>1.0747800925925928</v>
      </c>
    </row>
    <row r="512" spans="1:11" x14ac:dyDescent="0.2">
      <c r="A512" s="47" t="s">
        <v>2</v>
      </c>
      <c r="B512" s="17" t="s">
        <v>69</v>
      </c>
      <c r="C512" s="53">
        <v>0.57667824074074081</v>
      </c>
      <c r="D512" s="65" t="s">
        <v>712</v>
      </c>
      <c r="E512" s="75">
        <f>33-25</f>
        <v>8</v>
      </c>
      <c r="F512" s="75">
        <v>7</v>
      </c>
      <c r="G512" s="65" t="s">
        <v>44</v>
      </c>
      <c r="H512" s="48">
        <v>25</v>
      </c>
      <c r="I512" s="16">
        <v>0.4</v>
      </c>
      <c r="K512" s="40">
        <f t="shared" si="6"/>
        <v>1.0766782407407409</v>
      </c>
    </row>
    <row r="513" spans="1:11" x14ac:dyDescent="0.2">
      <c r="A513" s="47" t="s">
        <v>2</v>
      </c>
      <c r="B513" s="17" t="s">
        <v>69</v>
      </c>
      <c r="C513" s="53">
        <v>0.57751157407407405</v>
      </c>
      <c r="D513" s="65" t="s">
        <v>713</v>
      </c>
      <c r="E513" s="75" t="s">
        <v>1375</v>
      </c>
      <c r="F513" s="75">
        <v>1</v>
      </c>
      <c r="G513" s="65" t="s">
        <v>44</v>
      </c>
      <c r="H513" s="48">
        <v>25</v>
      </c>
      <c r="I513" s="16">
        <v>0.4</v>
      </c>
      <c r="K513" s="40">
        <f t="shared" si="6"/>
        <v>1.0775115740740739</v>
      </c>
    </row>
    <row r="514" spans="1:11" x14ac:dyDescent="0.2">
      <c r="A514" s="47" t="s">
        <v>2</v>
      </c>
      <c r="B514" s="17" t="s">
        <v>69</v>
      </c>
      <c r="C514" s="53">
        <v>0.57777777777777783</v>
      </c>
      <c r="D514" s="65" t="s">
        <v>714</v>
      </c>
      <c r="E514" s="75" t="s">
        <v>1375</v>
      </c>
      <c r="F514" s="75">
        <v>1</v>
      </c>
      <c r="G514" s="65" t="s">
        <v>44</v>
      </c>
      <c r="H514" s="48">
        <v>25</v>
      </c>
      <c r="I514" s="16">
        <v>0.4</v>
      </c>
      <c r="K514" s="40">
        <f t="shared" si="6"/>
        <v>1.0777777777777779</v>
      </c>
    </row>
    <row r="515" spans="1:11" x14ac:dyDescent="0.2">
      <c r="A515" s="47" t="s">
        <v>2</v>
      </c>
      <c r="B515" s="17" t="s">
        <v>69</v>
      </c>
      <c r="C515" s="53">
        <v>0.58908564814814812</v>
      </c>
      <c r="D515" s="65" t="s">
        <v>636</v>
      </c>
      <c r="E515" s="75">
        <f>26-17</f>
        <v>9</v>
      </c>
      <c r="F515" s="75">
        <v>5</v>
      </c>
      <c r="G515" s="65" t="s">
        <v>44</v>
      </c>
      <c r="H515" s="48">
        <v>27</v>
      </c>
      <c r="I515" s="16">
        <v>0.3</v>
      </c>
      <c r="K515" s="40">
        <f t="shared" si="6"/>
        <v>1.0890856481481481</v>
      </c>
    </row>
    <row r="516" spans="1:11" x14ac:dyDescent="0.2">
      <c r="A516" s="47" t="s">
        <v>2</v>
      </c>
      <c r="B516" s="17" t="s">
        <v>69</v>
      </c>
      <c r="C516" s="53">
        <v>0.58968750000000003</v>
      </c>
      <c r="D516" s="65" t="s">
        <v>637</v>
      </c>
      <c r="E516" s="75">
        <v>33</v>
      </c>
      <c r="F516" s="75">
        <v>10</v>
      </c>
      <c r="G516" s="65" t="s">
        <v>44</v>
      </c>
      <c r="H516" s="16">
        <v>27</v>
      </c>
      <c r="I516" s="16">
        <v>0.3</v>
      </c>
      <c r="K516" s="40">
        <f t="shared" si="6"/>
        <v>1.0896875000000001</v>
      </c>
    </row>
    <row r="517" spans="1:11" x14ac:dyDescent="0.2">
      <c r="A517" s="47" t="s">
        <v>2</v>
      </c>
      <c r="B517" s="17" t="s">
        <v>69</v>
      </c>
      <c r="C517" s="53">
        <v>0.59005787037037039</v>
      </c>
      <c r="D517" s="65" t="s">
        <v>773</v>
      </c>
      <c r="E517" s="75">
        <f>49-41</f>
        <v>8</v>
      </c>
      <c r="F517" s="75">
        <v>5</v>
      </c>
      <c r="G517" s="65" t="s">
        <v>44</v>
      </c>
      <c r="H517" s="48">
        <v>27</v>
      </c>
      <c r="I517" s="16">
        <v>0.5</v>
      </c>
      <c r="K517" s="40">
        <f t="shared" si="6"/>
        <v>1.0900578703703703</v>
      </c>
    </row>
    <row r="518" spans="1:11" x14ac:dyDescent="0.2">
      <c r="A518" s="47" t="s">
        <v>2</v>
      </c>
      <c r="B518" s="17" t="s">
        <v>69</v>
      </c>
      <c r="C518" s="53">
        <v>0.59373842592592596</v>
      </c>
      <c r="D518" s="65" t="s">
        <v>608</v>
      </c>
      <c r="E518" s="75">
        <v>5</v>
      </c>
      <c r="F518" s="83">
        <v>0</v>
      </c>
      <c r="G518" s="65" t="s">
        <v>44</v>
      </c>
      <c r="H518" s="16">
        <v>28</v>
      </c>
      <c r="I518" s="16">
        <v>0.2</v>
      </c>
      <c r="K518" s="40">
        <f t="shared" si="6"/>
        <v>1.093738425925926</v>
      </c>
    </row>
    <row r="519" spans="1:11" x14ac:dyDescent="0.2">
      <c r="A519" s="47" t="s">
        <v>2</v>
      </c>
      <c r="B519" s="17" t="s">
        <v>69</v>
      </c>
      <c r="C519" s="53">
        <v>0.59947916666666667</v>
      </c>
      <c r="D519" s="65" t="s">
        <v>657</v>
      </c>
      <c r="E519" s="75">
        <v>9</v>
      </c>
      <c r="F519" s="75">
        <v>6</v>
      </c>
      <c r="G519" s="65" t="s">
        <v>44</v>
      </c>
      <c r="H519" s="16">
        <v>28</v>
      </c>
      <c r="I519" s="16">
        <v>0.3</v>
      </c>
      <c r="K519" s="40">
        <f t="shared" si="6"/>
        <v>1.0994791666666668</v>
      </c>
    </row>
    <row r="520" spans="1:11" x14ac:dyDescent="0.2">
      <c r="A520" s="47" t="s">
        <v>2</v>
      </c>
      <c r="B520" s="17" t="s">
        <v>69</v>
      </c>
      <c r="C520" s="53">
        <v>0.61364583333333333</v>
      </c>
      <c r="D520" s="65" t="s">
        <v>715</v>
      </c>
      <c r="E520" s="75">
        <f>48-39</f>
        <v>9</v>
      </c>
      <c r="F520" s="75">
        <v>7</v>
      </c>
      <c r="G520" s="65" t="s">
        <v>44</v>
      </c>
      <c r="H520" s="48">
        <v>25</v>
      </c>
      <c r="I520" s="16">
        <v>0.4</v>
      </c>
      <c r="K520" s="40">
        <f t="shared" si="6"/>
        <v>1.1136458333333334</v>
      </c>
    </row>
    <row r="521" spans="1:11" x14ac:dyDescent="0.2">
      <c r="A521" s="47" t="s">
        <v>2</v>
      </c>
      <c r="B521" s="17" t="s">
        <v>69</v>
      </c>
      <c r="C521" s="53">
        <v>0.61603009259259256</v>
      </c>
      <c r="D521" s="65" t="s">
        <v>755</v>
      </c>
      <c r="E521" s="75">
        <f>13-5</f>
        <v>8</v>
      </c>
      <c r="F521" s="75">
        <v>3</v>
      </c>
      <c r="G521" s="65" t="s">
        <v>44</v>
      </c>
      <c r="H521" s="48">
        <v>22</v>
      </c>
      <c r="I521" s="16">
        <v>0.5</v>
      </c>
      <c r="K521" s="40">
        <f t="shared" si="6"/>
        <v>1.1160300925925926</v>
      </c>
    </row>
    <row r="522" spans="1:11" x14ac:dyDescent="0.2">
      <c r="A522" s="47" t="s">
        <v>2</v>
      </c>
      <c r="B522" s="17" t="s">
        <v>69</v>
      </c>
      <c r="C522" s="53">
        <v>0.61686342592592591</v>
      </c>
      <c r="D522" s="65" t="s">
        <v>756</v>
      </c>
      <c r="E522" s="75">
        <v>8</v>
      </c>
      <c r="F522" s="75">
        <v>5</v>
      </c>
      <c r="G522" s="65" t="s">
        <v>44</v>
      </c>
      <c r="H522" s="16">
        <v>21</v>
      </c>
      <c r="I522" s="16">
        <v>0.5</v>
      </c>
      <c r="K522" s="40">
        <f t="shared" si="6"/>
        <v>1.116863425925926</v>
      </c>
    </row>
    <row r="523" spans="1:11" x14ac:dyDescent="0.2">
      <c r="A523" s="47" t="s">
        <v>2</v>
      </c>
      <c r="B523" s="17" t="s">
        <v>69</v>
      </c>
      <c r="C523" s="53">
        <v>0.6189351851851852</v>
      </c>
      <c r="D523" s="65" t="s">
        <v>638</v>
      </c>
      <c r="E523" s="75">
        <v>17</v>
      </c>
      <c r="F523" s="75">
        <v>9</v>
      </c>
      <c r="G523" s="65" t="s">
        <v>44</v>
      </c>
      <c r="H523" s="16">
        <v>24</v>
      </c>
      <c r="I523" s="16">
        <v>0.3</v>
      </c>
      <c r="K523" s="40">
        <f t="shared" si="6"/>
        <v>1.1189351851851852</v>
      </c>
    </row>
    <row r="524" spans="1:11" x14ac:dyDescent="0.2">
      <c r="A524" s="47" t="s">
        <v>2</v>
      </c>
      <c r="B524" s="17" t="s">
        <v>69</v>
      </c>
      <c r="C524" s="53">
        <v>0.62373842592592588</v>
      </c>
      <c r="D524" s="65" t="s">
        <v>679</v>
      </c>
      <c r="E524" s="75">
        <v>8</v>
      </c>
      <c r="F524" s="75">
        <v>7</v>
      </c>
      <c r="G524" s="65" t="s">
        <v>44</v>
      </c>
      <c r="H524" s="16">
        <v>18</v>
      </c>
      <c r="I524" s="16">
        <v>0.4</v>
      </c>
      <c r="K524" s="40">
        <f t="shared" si="6"/>
        <v>1.123738425925926</v>
      </c>
    </row>
    <row r="525" spans="1:11" x14ac:dyDescent="0.2">
      <c r="A525" s="47" t="s">
        <v>2</v>
      </c>
      <c r="B525" s="59" t="s">
        <v>69</v>
      </c>
      <c r="C525" s="53">
        <v>0.63784722222222223</v>
      </c>
      <c r="D525" s="67" t="s">
        <v>774</v>
      </c>
      <c r="E525" s="82">
        <v>8</v>
      </c>
      <c r="F525" s="82">
        <v>3</v>
      </c>
      <c r="G525" s="65" t="s">
        <v>44</v>
      </c>
      <c r="H525" s="16">
        <v>24</v>
      </c>
      <c r="I525" s="60">
        <v>0.6</v>
      </c>
      <c r="K525" s="40">
        <f t="shared" si="6"/>
        <v>1.1378472222222222</v>
      </c>
    </row>
    <row r="526" spans="1:11" x14ac:dyDescent="0.2">
      <c r="A526" s="47" t="s">
        <v>2</v>
      </c>
      <c r="B526" s="17" t="s">
        <v>69</v>
      </c>
      <c r="C526" s="53">
        <v>0.63928240740740738</v>
      </c>
      <c r="D526" s="65" t="s">
        <v>658</v>
      </c>
      <c r="E526" s="75">
        <v>8</v>
      </c>
      <c r="F526" s="75">
        <v>3</v>
      </c>
      <c r="G526" s="65" t="s">
        <v>44</v>
      </c>
      <c r="H526" s="16">
        <v>27</v>
      </c>
      <c r="I526" s="16">
        <v>0.3</v>
      </c>
      <c r="K526" s="40">
        <f t="shared" si="6"/>
        <v>1.1392824074074075</v>
      </c>
    </row>
    <row r="527" spans="1:11" x14ac:dyDescent="0.2">
      <c r="A527" s="47" t="s">
        <v>2</v>
      </c>
      <c r="B527" s="17" t="s">
        <v>69</v>
      </c>
      <c r="C527" s="53">
        <v>0.63973379629629623</v>
      </c>
      <c r="D527" s="65" t="s">
        <v>659</v>
      </c>
      <c r="E527" s="75">
        <v>4</v>
      </c>
      <c r="F527" s="75">
        <v>3</v>
      </c>
      <c r="G527" s="65" t="s">
        <v>44</v>
      </c>
      <c r="H527" s="16">
        <v>27</v>
      </c>
      <c r="I527" s="16">
        <v>0.3</v>
      </c>
      <c r="K527" s="40">
        <f t="shared" si="6"/>
        <v>1.1397337962962961</v>
      </c>
    </row>
    <row r="528" spans="1:11" x14ac:dyDescent="0.2">
      <c r="A528" s="47" t="s">
        <v>2</v>
      </c>
      <c r="B528" s="17" t="s">
        <v>69</v>
      </c>
      <c r="C528" s="53">
        <v>0.64814814814814814</v>
      </c>
      <c r="D528" s="65" t="s">
        <v>625</v>
      </c>
      <c r="E528" s="75">
        <v>9</v>
      </c>
      <c r="F528" s="75">
        <v>9</v>
      </c>
      <c r="G528" s="65" t="s">
        <v>44</v>
      </c>
      <c r="H528" s="16">
        <v>22</v>
      </c>
      <c r="I528" s="16">
        <v>0.2</v>
      </c>
      <c r="K528" s="40">
        <f t="shared" si="6"/>
        <v>1.1481481481481481</v>
      </c>
    </row>
    <row r="529" spans="1:11" x14ac:dyDescent="0.2">
      <c r="A529" s="47" t="s">
        <v>2</v>
      </c>
      <c r="B529" s="17" t="s">
        <v>69</v>
      </c>
      <c r="C529" s="53">
        <v>0.6484375</v>
      </c>
      <c r="D529" s="65" t="s">
        <v>639</v>
      </c>
      <c r="E529" s="75">
        <v>3</v>
      </c>
      <c r="F529" s="75">
        <v>2</v>
      </c>
      <c r="G529" s="65" t="s">
        <v>44</v>
      </c>
      <c r="H529" s="16">
        <v>22</v>
      </c>
      <c r="I529" s="16">
        <v>0.3</v>
      </c>
      <c r="K529" s="40">
        <f t="shared" si="6"/>
        <v>1.1484375</v>
      </c>
    </row>
    <row r="530" spans="1:11" x14ac:dyDescent="0.2">
      <c r="A530" s="47" t="s">
        <v>2</v>
      </c>
      <c r="B530" s="17" t="s">
        <v>69</v>
      </c>
      <c r="C530" s="53">
        <v>0.65657407407407409</v>
      </c>
      <c r="D530" s="65" t="s">
        <v>757</v>
      </c>
      <c r="E530" s="75">
        <f>37-28</f>
        <v>9</v>
      </c>
      <c r="F530" s="75">
        <v>3</v>
      </c>
      <c r="G530" s="65" t="s">
        <v>44</v>
      </c>
      <c r="H530" s="48">
        <v>22</v>
      </c>
      <c r="I530" s="16">
        <v>0.5</v>
      </c>
      <c r="K530" s="40">
        <f t="shared" si="6"/>
        <v>1.156574074074074</v>
      </c>
    </row>
    <row r="531" spans="1:11" x14ac:dyDescent="0.2">
      <c r="A531" s="47" t="s">
        <v>2</v>
      </c>
      <c r="B531" s="17" t="s">
        <v>69</v>
      </c>
      <c r="C531" s="53">
        <v>0.65900462962962958</v>
      </c>
      <c r="D531" s="65" t="s">
        <v>716</v>
      </c>
      <c r="E531" s="75">
        <v>8</v>
      </c>
      <c r="F531" s="75">
        <v>5</v>
      </c>
      <c r="G531" s="65" t="s">
        <v>44</v>
      </c>
      <c r="H531" s="16">
        <v>19</v>
      </c>
      <c r="I531" s="16">
        <v>0.5</v>
      </c>
      <c r="K531" s="40">
        <f t="shared" si="6"/>
        <v>1.1590046296296297</v>
      </c>
    </row>
    <row r="532" spans="1:11" x14ac:dyDescent="0.2">
      <c r="A532" s="47" t="s">
        <v>2</v>
      </c>
      <c r="B532" s="17" t="s">
        <v>69</v>
      </c>
      <c r="C532" s="53">
        <v>0.65938657407407408</v>
      </c>
      <c r="D532" s="65" t="s">
        <v>717</v>
      </c>
      <c r="E532" s="75">
        <v>3</v>
      </c>
      <c r="F532" s="79">
        <v>0</v>
      </c>
      <c r="G532" s="65" t="s">
        <v>44</v>
      </c>
      <c r="H532" s="16">
        <v>19</v>
      </c>
      <c r="I532" s="16">
        <v>0.5</v>
      </c>
      <c r="K532" s="40">
        <f t="shared" si="6"/>
        <v>1.1593865740740741</v>
      </c>
    </row>
    <row r="533" spans="1:11" x14ac:dyDescent="0.2">
      <c r="A533" s="47" t="s">
        <v>2</v>
      </c>
      <c r="B533" s="17" t="s">
        <v>69</v>
      </c>
      <c r="C533" s="53">
        <v>0.67942129629629633</v>
      </c>
      <c r="D533" s="65" t="s">
        <v>718</v>
      </c>
      <c r="E533" s="75">
        <f>31-22</f>
        <v>9</v>
      </c>
      <c r="F533" s="75">
        <v>7</v>
      </c>
      <c r="G533" s="65" t="s">
        <v>44</v>
      </c>
      <c r="H533" s="48">
        <v>25</v>
      </c>
      <c r="I533" s="16">
        <v>0.4</v>
      </c>
      <c r="K533" s="40">
        <f t="shared" si="6"/>
        <v>1.1794212962962964</v>
      </c>
    </row>
    <row r="534" spans="1:11" x14ac:dyDescent="0.2">
      <c r="A534" s="47" t="s">
        <v>2</v>
      </c>
      <c r="B534" s="17" t="s">
        <v>69</v>
      </c>
      <c r="C534" s="53">
        <v>0.68233796296296301</v>
      </c>
      <c r="D534" s="65" t="s">
        <v>591</v>
      </c>
      <c r="E534" s="75">
        <v>9</v>
      </c>
      <c r="F534" s="75">
        <v>2</v>
      </c>
      <c r="G534" s="65" t="s">
        <v>44</v>
      </c>
      <c r="H534" s="16">
        <v>21</v>
      </c>
      <c r="I534" s="16">
        <v>0.2</v>
      </c>
      <c r="K534" s="40">
        <f t="shared" si="6"/>
        <v>1.1823379629629631</v>
      </c>
    </row>
    <row r="535" spans="1:11" x14ac:dyDescent="0.2">
      <c r="A535" s="47" t="s">
        <v>2</v>
      </c>
      <c r="B535" s="17" t="s">
        <v>69</v>
      </c>
      <c r="C535" s="53">
        <v>0.68298611111111107</v>
      </c>
      <c r="D535" s="65" t="s">
        <v>592</v>
      </c>
      <c r="E535" s="75">
        <v>4</v>
      </c>
      <c r="F535" s="79">
        <v>0</v>
      </c>
      <c r="G535" s="65" t="s">
        <v>44</v>
      </c>
      <c r="H535" s="16">
        <v>20</v>
      </c>
      <c r="I535" s="16">
        <v>0.2</v>
      </c>
      <c r="K535" s="40">
        <f t="shared" si="6"/>
        <v>1.1829861111111111</v>
      </c>
    </row>
    <row r="536" spans="1:11" x14ac:dyDescent="0.2">
      <c r="A536" s="47" t="s">
        <v>2</v>
      </c>
      <c r="B536" s="17" t="s">
        <v>69</v>
      </c>
      <c r="C536" s="53">
        <v>0.68386574074074069</v>
      </c>
      <c r="D536" s="65" t="s">
        <v>662</v>
      </c>
      <c r="E536" s="75">
        <v>9</v>
      </c>
      <c r="F536" s="75">
        <v>6</v>
      </c>
      <c r="G536" s="65" t="s">
        <v>44</v>
      </c>
      <c r="H536" s="16">
        <v>22</v>
      </c>
      <c r="I536" s="16">
        <v>0.3</v>
      </c>
      <c r="K536" s="40">
        <f t="shared" si="6"/>
        <v>1.1838657407407407</v>
      </c>
    </row>
    <row r="537" spans="1:11" x14ac:dyDescent="0.2">
      <c r="A537" s="47" t="s">
        <v>2</v>
      </c>
      <c r="B537" s="17" t="s">
        <v>69</v>
      </c>
      <c r="C537" s="53">
        <v>0.68973379629629628</v>
      </c>
      <c r="D537" s="65" t="s">
        <v>693</v>
      </c>
      <c r="E537" s="75">
        <f>69-13</f>
        <v>56</v>
      </c>
      <c r="F537" s="75">
        <v>15</v>
      </c>
      <c r="G537" s="65" t="s">
        <v>44</v>
      </c>
      <c r="H537" s="48">
        <v>17</v>
      </c>
      <c r="I537" s="16">
        <v>0.4</v>
      </c>
      <c r="K537" s="40">
        <f t="shared" si="6"/>
        <v>1.1897337962962964</v>
      </c>
    </row>
    <row r="538" spans="1:11" x14ac:dyDescent="0.2">
      <c r="A538" s="47" t="s">
        <v>2</v>
      </c>
      <c r="B538" s="17" t="s">
        <v>69</v>
      </c>
      <c r="C538" s="53">
        <v>0.68997685185185187</v>
      </c>
      <c r="D538" s="65" t="s">
        <v>640</v>
      </c>
      <c r="E538" s="75">
        <v>2</v>
      </c>
      <c r="F538" s="75">
        <v>1</v>
      </c>
      <c r="G538" s="65" t="s">
        <v>44</v>
      </c>
      <c r="H538" s="16">
        <v>22</v>
      </c>
      <c r="I538" s="16">
        <v>0.3</v>
      </c>
      <c r="K538" s="40">
        <f t="shared" si="6"/>
        <v>1.1899768518518519</v>
      </c>
    </row>
    <row r="539" spans="1:11" x14ac:dyDescent="0.2">
      <c r="A539" s="47" t="s">
        <v>2</v>
      </c>
      <c r="B539" s="17" t="s">
        <v>69</v>
      </c>
      <c r="C539" s="53">
        <v>0.69149305555555562</v>
      </c>
      <c r="D539" s="65" t="s">
        <v>695</v>
      </c>
      <c r="E539" s="75">
        <v>8</v>
      </c>
      <c r="F539" s="75">
        <v>5</v>
      </c>
      <c r="G539" s="65" t="s">
        <v>44</v>
      </c>
      <c r="H539" s="16">
        <v>16</v>
      </c>
      <c r="I539" s="16">
        <v>0.4</v>
      </c>
      <c r="K539" s="40">
        <f t="shared" si="6"/>
        <v>1.1914930555555556</v>
      </c>
    </row>
    <row r="540" spans="1:11" x14ac:dyDescent="0.2">
      <c r="A540" s="47" t="s">
        <v>2</v>
      </c>
      <c r="B540" s="17" t="s">
        <v>69</v>
      </c>
      <c r="C540" s="53">
        <v>0.69224537037037026</v>
      </c>
      <c r="D540" s="65" t="s">
        <v>626</v>
      </c>
      <c r="E540" s="75">
        <v>4</v>
      </c>
      <c r="F540" s="75">
        <v>2</v>
      </c>
      <c r="G540" s="65" t="s">
        <v>44</v>
      </c>
      <c r="H540" s="16">
        <v>21</v>
      </c>
      <c r="I540" s="16">
        <v>0.2</v>
      </c>
      <c r="K540" s="40">
        <f t="shared" si="6"/>
        <v>1.1922453703703701</v>
      </c>
    </row>
    <row r="541" spans="1:11" x14ac:dyDescent="0.2">
      <c r="A541" s="47" t="s">
        <v>2</v>
      </c>
      <c r="B541" s="17" t="s">
        <v>69</v>
      </c>
      <c r="C541" s="53">
        <v>0.70506944444444442</v>
      </c>
      <c r="D541" s="65" t="s">
        <v>619</v>
      </c>
      <c r="E541" s="75">
        <v>9</v>
      </c>
      <c r="F541" s="75">
        <v>3</v>
      </c>
      <c r="G541" s="65" t="s">
        <v>44</v>
      </c>
      <c r="H541" s="16">
        <v>17</v>
      </c>
      <c r="I541" s="16">
        <v>0.2</v>
      </c>
      <c r="K541" s="40">
        <f t="shared" si="6"/>
        <v>1.2050694444444443</v>
      </c>
    </row>
    <row r="542" spans="1:11" x14ac:dyDescent="0.2">
      <c r="A542" s="47" t="s">
        <v>2</v>
      </c>
      <c r="B542" s="17" t="s">
        <v>69</v>
      </c>
      <c r="C542" s="53">
        <v>0.7180671296296296</v>
      </c>
      <c r="D542" s="65" t="s">
        <v>664</v>
      </c>
      <c r="E542" s="75">
        <v>3</v>
      </c>
      <c r="F542" s="75">
        <v>3</v>
      </c>
      <c r="G542" s="65" t="s">
        <v>44</v>
      </c>
      <c r="H542" s="16">
        <v>19</v>
      </c>
      <c r="I542" s="16">
        <v>0.3</v>
      </c>
      <c r="K542" s="40">
        <f t="shared" si="6"/>
        <v>1.2180671296296297</v>
      </c>
    </row>
    <row r="543" spans="1:11" x14ac:dyDescent="0.2">
      <c r="A543" s="47" t="s">
        <v>2</v>
      </c>
      <c r="B543" s="17" t="s">
        <v>69</v>
      </c>
      <c r="C543" s="53">
        <v>0.7359606481481481</v>
      </c>
      <c r="D543" s="65" t="s">
        <v>641</v>
      </c>
      <c r="E543" s="75">
        <v>18</v>
      </c>
      <c r="F543" s="75">
        <v>7</v>
      </c>
      <c r="G543" s="65" t="s">
        <v>44</v>
      </c>
      <c r="H543" s="16">
        <v>19</v>
      </c>
      <c r="I543" s="16">
        <v>0.3</v>
      </c>
      <c r="K543" s="40">
        <f t="shared" si="6"/>
        <v>1.235960648148148</v>
      </c>
    </row>
    <row r="544" spans="1:11" x14ac:dyDescent="0.2">
      <c r="A544" s="47" t="s">
        <v>2</v>
      </c>
      <c r="B544" s="17" t="s">
        <v>69</v>
      </c>
      <c r="C544" s="53">
        <v>0.74118055555555562</v>
      </c>
      <c r="D544" s="65" t="s">
        <v>777</v>
      </c>
      <c r="E544" s="75">
        <f>27-18</f>
        <v>9</v>
      </c>
      <c r="F544" s="75">
        <v>2</v>
      </c>
      <c r="G544" s="65" t="s">
        <v>44</v>
      </c>
      <c r="H544" s="48">
        <v>18</v>
      </c>
      <c r="I544" s="16">
        <v>0.5</v>
      </c>
      <c r="K544" s="40">
        <f t="shared" si="6"/>
        <v>1.2411805555555557</v>
      </c>
    </row>
    <row r="545" spans="1:11" x14ac:dyDescent="0.2">
      <c r="A545" s="47" t="s">
        <v>2</v>
      </c>
      <c r="B545" s="17" t="s">
        <v>69</v>
      </c>
      <c r="C545" s="53">
        <v>0.75049768518518523</v>
      </c>
      <c r="D545" s="65" t="s">
        <v>737</v>
      </c>
      <c r="E545" s="75">
        <v>7</v>
      </c>
      <c r="F545" s="75">
        <v>4</v>
      </c>
      <c r="G545" s="65" t="s">
        <v>44</v>
      </c>
      <c r="H545" s="16">
        <v>17</v>
      </c>
      <c r="I545" s="16">
        <v>0.5</v>
      </c>
      <c r="K545" s="40">
        <f t="shared" si="6"/>
        <v>1.2504976851851852</v>
      </c>
    </row>
    <row r="546" spans="1:11" x14ac:dyDescent="0.2">
      <c r="A546" s="47" t="s">
        <v>2</v>
      </c>
      <c r="B546" s="17" t="s">
        <v>69</v>
      </c>
      <c r="C546" s="53">
        <v>0.75260416666666663</v>
      </c>
      <c r="D546" s="65" t="s">
        <v>720</v>
      </c>
      <c r="E546" s="75">
        <f>52-45</f>
        <v>7</v>
      </c>
      <c r="F546" s="75">
        <v>10</v>
      </c>
      <c r="G546" s="65" t="s">
        <v>44</v>
      </c>
      <c r="H546" s="48">
        <v>16</v>
      </c>
      <c r="I546" s="16">
        <v>0.4</v>
      </c>
      <c r="K546" s="40">
        <f t="shared" si="6"/>
        <v>1.2526041666666665</v>
      </c>
    </row>
    <row r="547" spans="1:11" x14ac:dyDescent="0.2">
      <c r="A547" s="47" t="s">
        <v>2</v>
      </c>
      <c r="B547" s="17" t="s">
        <v>69</v>
      </c>
      <c r="C547" s="53">
        <v>0.7553819444444444</v>
      </c>
      <c r="D547" s="65" t="s">
        <v>761</v>
      </c>
      <c r="E547" s="75">
        <v>14</v>
      </c>
      <c r="F547" s="75">
        <v>7</v>
      </c>
      <c r="G547" s="65" t="s">
        <v>44</v>
      </c>
      <c r="H547" s="16">
        <v>14</v>
      </c>
      <c r="I547" s="16">
        <v>0.5</v>
      </c>
      <c r="K547" s="40">
        <f t="shared" si="6"/>
        <v>1.2553819444444443</v>
      </c>
    </row>
    <row r="548" spans="1:11" x14ac:dyDescent="0.2">
      <c r="A548" s="47" t="s">
        <v>2</v>
      </c>
      <c r="B548" s="17" t="s">
        <v>69</v>
      </c>
      <c r="C548" s="53">
        <v>0.76219907407407417</v>
      </c>
      <c r="D548" s="65" t="s">
        <v>793</v>
      </c>
      <c r="E548" s="75">
        <v>6</v>
      </c>
      <c r="F548" s="75">
        <v>1</v>
      </c>
      <c r="G548" s="65" t="s">
        <v>44</v>
      </c>
      <c r="H548" s="16">
        <v>13</v>
      </c>
      <c r="I548" s="16">
        <v>0.6</v>
      </c>
      <c r="K548" s="40">
        <f t="shared" si="6"/>
        <v>1.2621990740740743</v>
      </c>
    </row>
    <row r="549" spans="1:11" x14ac:dyDescent="0.2">
      <c r="A549" s="39" t="s">
        <v>93</v>
      </c>
      <c r="B549" s="39" t="s">
        <v>68</v>
      </c>
      <c r="C549" s="46">
        <v>0.25747685185185182</v>
      </c>
      <c r="D549" s="46">
        <v>0.25748842592592591</v>
      </c>
      <c r="E549" s="51">
        <v>1</v>
      </c>
      <c r="F549" s="51">
        <v>1</v>
      </c>
      <c r="G549" s="51" t="s">
        <v>90</v>
      </c>
      <c r="I549" s="39">
        <v>-1</v>
      </c>
    </row>
    <row r="550" spans="1:11" x14ac:dyDescent="0.2">
      <c r="A550" s="39" t="s">
        <v>93</v>
      </c>
      <c r="B550" s="39" t="s">
        <v>68</v>
      </c>
      <c r="C550" s="46">
        <v>0.26429398148148148</v>
      </c>
      <c r="D550" s="46">
        <v>0.26436342592592593</v>
      </c>
      <c r="E550" s="51">
        <v>6</v>
      </c>
      <c r="F550" s="51">
        <v>2</v>
      </c>
      <c r="G550" s="51" t="s">
        <v>90</v>
      </c>
      <c r="I550" s="39">
        <v>0</v>
      </c>
    </row>
    <row r="551" spans="1:11" x14ac:dyDescent="0.2">
      <c r="A551" s="39" t="s">
        <v>93</v>
      </c>
      <c r="B551" s="39" t="s">
        <v>68</v>
      </c>
      <c r="C551" s="46">
        <v>0.26612268518518517</v>
      </c>
      <c r="D551" s="46">
        <v>0.26619212962962963</v>
      </c>
      <c r="E551" s="51">
        <v>6</v>
      </c>
      <c r="F551" s="51">
        <v>2</v>
      </c>
      <c r="G551" s="51" t="s">
        <v>90</v>
      </c>
      <c r="H551" s="39">
        <v>0.2</v>
      </c>
      <c r="I551" s="39">
        <v>7</v>
      </c>
    </row>
    <row r="552" spans="1:11" x14ac:dyDescent="0.2">
      <c r="A552" s="39" t="s">
        <v>93</v>
      </c>
      <c r="B552" s="39" t="s">
        <v>68</v>
      </c>
      <c r="C552" s="46">
        <v>0.26858796296296295</v>
      </c>
      <c r="D552" s="46">
        <v>0.2686574074074074</v>
      </c>
      <c r="E552" s="51">
        <v>6</v>
      </c>
      <c r="F552" s="51">
        <v>1</v>
      </c>
      <c r="G552" s="51" t="s">
        <v>90</v>
      </c>
      <c r="I552" s="39">
        <v>14</v>
      </c>
    </row>
    <row r="553" spans="1:11" x14ac:dyDescent="0.2">
      <c r="A553" s="39" t="s">
        <v>93</v>
      </c>
      <c r="B553" s="39" t="s">
        <v>68</v>
      </c>
      <c r="C553" s="46">
        <v>0.26949074074074075</v>
      </c>
      <c r="D553" s="46">
        <v>0.26958333333333334</v>
      </c>
      <c r="E553" s="51">
        <v>8</v>
      </c>
      <c r="F553" s="51">
        <v>1</v>
      </c>
      <c r="G553" s="51" t="s">
        <v>90</v>
      </c>
      <c r="I553" s="39">
        <v>9</v>
      </c>
    </row>
    <row r="554" spans="1:11" x14ac:dyDescent="0.2">
      <c r="A554" s="39" t="s">
        <v>93</v>
      </c>
      <c r="B554" s="39" t="s">
        <v>68</v>
      </c>
      <c r="C554" s="46">
        <v>0.27047453703703705</v>
      </c>
      <c r="D554" s="46">
        <v>0.27048611111111109</v>
      </c>
      <c r="E554" s="51">
        <v>1</v>
      </c>
      <c r="F554" s="51">
        <v>1</v>
      </c>
      <c r="G554" s="51" t="s">
        <v>90</v>
      </c>
      <c r="I554" s="39">
        <v>10</v>
      </c>
    </row>
    <row r="555" spans="1:11" x14ac:dyDescent="0.2">
      <c r="A555" s="39" t="s">
        <v>93</v>
      </c>
      <c r="B555" s="39" t="s">
        <v>68</v>
      </c>
      <c r="C555" s="46">
        <v>0.27575231481481483</v>
      </c>
      <c r="D555" s="46">
        <v>0.27582175925925928</v>
      </c>
      <c r="E555" s="51">
        <v>6</v>
      </c>
      <c r="F555" s="51">
        <v>1</v>
      </c>
      <c r="G555" s="51" t="s">
        <v>90</v>
      </c>
      <c r="H555" s="39">
        <v>0.8</v>
      </c>
      <c r="I555" s="39">
        <v>10</v>
      </c>
    </row>
    <row r="556" spans="1:11" x14ac:dyDescent="0.2">
      <c r="A556" s="39" t="s">
        <v>93</v>
      </c>
      <c r="B556" s="39" t="s">
        <v>68</v>
      </c>
      <c r="C556" s="46">
        <v>0.27807870370370369</v>
      </c>
      <c r="D556" s="46">
        <v>0.27875</v>
      </c>
      <c r="E556" s="51">
        <v>58</v>
      </c>
      <c r="F556" s="51">
        <v>4</v>
      </c>
      <c r="G556" s="51" t="s">
        <v>90</v>
      </c>
      <c r="I556" s="39">
        <v>4</v>
      </c>
    </row>
    <row r="557" spans="1:11" x14ac:dyDescent="0.2">
      <c r="A557" s="39" t="s">
        <v>93</v>
      </c>
      <c r="B557" s="39" t="s">
        <v>68</v>
      </c>
      <c r="C557" s="46">
        <v>0.28851851851851851</v>
      </c>
      <c r="D557" s="46">
        <v>0.28925925925925927</v>
      </c>
      <c r="E557" s="51">
        <v>62</v>
      </c>
      <c r="F557" s="51">
        <v>8</v>
      </c>
      <c r="G557" s="51" t="s">
        <v>90</v>
      </c>
      <c r="I557" s="39">
        <v>10</v>
      </c>
    </row>
    <row r="558" spans="1:11" x14ac:dyDescent="0.2">
      <c r="A558" s="39" t="s">
        <v>93</v>
      </c>
      <c r="B558" s="39" t="s">
        <v>68</v>
      </c>
      <c r="C558" s="46">
        <v>0.29217592592592595</v>
      </c>
      <c r="D558" s="46">
        <v>0.29225694444444444</v>
      </c>
      <c r="E558" s="51">
        <v>7</v>
      </c>
      <c r="F558" s="51">
        <v>3</v>
      </c>
      <c r="G558" s="51" t="s">
        <v>90</v>
      </c>
      <c r="I558" s="39">
        <v>6</v>
      </c>
    </row>
    <row r="559" spans="1:11" x14ac:dyDescent="0.2">
      <c r="A559" s="39" t="s">
        <v>93</v>
      </c>
      <c r="B559" s="39" t="s">
        <v>68</v>
      </c>
      <c r="C559" s="46">
        <v>0.29912037037037037</v>
      </c>
      <c r="D559" s="46">
        <v>0.30030092592592594</v>
      </c>
      <c r="E559" s="51">
        <v>102</v>
      </c>
      <c r="F559" s="51">
        <v>11</v>
      </c>
      <c r="G559" s="51" t="s">
        <v>90</v>
      </c>
      <c r="I559" s="39">
        <v>10</v>
      </c>
    </row>
    <row r="560" spans="1:11" x14ac:dyDescent="0.2">
      <c r="A560" s="39" t="s">
        <v>93</v>
      </c>
      <c r="B560" s="39" t="s">
        <v>68</v>
      </c>
      <c r="C560" s="46">
        <v>0.30456018518518518</v>
      </c>
      <c r="D560" s="46">
        <v>0.30518518518518517</v>
      </c>
      <c r="E560" s="51">
        <v>54</v>
      </c>
      <c r="F560" s="51">
        <v>9</v>
      </c>
      <c r="G560" s="51" t="s">
        <v>90</v>
      </c>
      <c r="I560" s="39">
        <v>7</v>
      </c>
    </row>
    <row r="561" spans="1:9" x14ac:dyDescent="0.2">
      <c r="A561" s="39" t="s">
        <v>93</v>
      </c>
      <c r="B561" s="39" t="s">
        <v>68</v>
      </c>
      <c r="C561" s="46">
        <v>0.30721064814814814</v>
      </c>
      <c r="D561" s="46">
        <v>0.30812499999999998</v>
      </c>
      <c r="E561" s="51">
        <v>79</v>
      </c>
      <c r="F561" s="51">
        <v>9</v>
      </c>
      <c r="G561" s="51" t="s">
        <v>90</v>
      </c>
      <c r="I561" s="39">
        <v>12</v>
      </c>
    </row>
    <row r="562" spans="1:9" x14ac:dyDescent="0.2">
      <c r="A562" s="39" t="s">
        <v>93</v>
      </c>
      <c r="B562" s="39" t="s">
        <v>68</v>
      </c>
      <c r="C562" s="46">
        <v>0.30973379629629633</v>
      </c>
      <c r="D562" s="46">
        <v>0.3109837962962963</v>
      </c>
      <c r="E562" s="51">
        <v>108</v>
      </c>
      <c r="F562" s="51">
        <v>4</v>
      </c>
      <c r="G562" s="51" t="s">
        <v>90</v>
      </c>
      <c r="I562" s="39">
        <v>11</v>
      </c>
    </row>
    <row r="563" spans="1:9" x14ac:dyDescent="0.2">
      <c r="A563" s="39" t="s">
        <v>93</v>
      </c>
      <c r="B563" s="39" t="s">
        <v>68</v>
      </c>
      <c r="C563" s="46">
        <v>0.31300925925925926</v>
      </c>
      <c r="D563" s="46">
        <v>0.31315972222222221</v>
      </c>
      <c r="E563" s="51">
        <v>13</v>
      </c>
      <c r="F563" s="51">
        <v>5</v>
      </c>
      <c r="G563" s="51" t="s">
        <v>90</v>
      </c>
      <c r="I563" s="39">
        <v>10</v>
      </c>
    </row>
    <row r="564" spans="1:9" x14ac:dyDescent="0.2">
      <c r="A564" s="39" t="s">
        <v>93</v>
      </c>
      <c r="B564" s="39" t="s">
        <v>68</v>
      </c>
      <c r="C564" s="46">
        <v>0.31511574074074072</v>
      </c>
      <c r="D564" s="46">
        <v>0.3155324074074074</v>
      </c>
      <c r="E564" s="51">
        <v>36</v>
      </c>
      <c r="F564" s="51">
        <v>4</v>
      </c>
      <c r="G564" s="51" t="s">
        <v>90</v>
      </c>
      <c r="I564" s="39">
        <v>12</v>
      </c>
    </row>
    <row r="565" spans="1:9" x14ac:dyDescent="0.2">
      <c r="A565" s="39" t="s">
        <v>93</v>
      </c>
      <c r="B565" s="39" t="s">
        <v>68</v>
      </c>
      <c r="C565" s="46">
        <v>0.3183449074074074</v>
      </c>
      <c r="D565" s="46">
        <v>0.31835648148148149</v>
      </c>
      <c r="E565" s="51">
        <v>1</v>
      </c>
      <c r="F565" s="51">
        <v>1</v>
      </c>
      <c r="G565" s="51" t="s">
        <v>90</v>
      </c>
      <c r="I565" s="39">
        <v>11</v>
      </c>
    </row>
    <row r="566" spans="1:9" x14ac:dyDescent="0.2">
      <c r="A566" s="39" t="s">
        <v>93</v>
      </c>
      <c r="B566" s="39" t="s">
        <v>68</v>
      </c>
      <c r="C566" s="46">
        <v>0.31913194444444443</v>
      </c>
      <c r="D566" s="46">
        <v>0.31937500000000002</v>
      </c>
      <c r="E566" s="51">
        <v>21</v>
      </c>
      <c r="F566" s="51">
        <v>3</v>
      </c>
      <c r="G566" s="51" t="s">
        <v>90</v>
      </c>
      <c r="I566" s="39">
        <v>12</v>
      </c>
    </row>
    <row r="567" spans="1:9" x14ac:dyDescent="0.2">
      <c r="A567" s="39" t="s">
        <v>93</v>
      </c>
      <c r="B567" s="39" t="s">
        <v>68</v>
      </c>
      <c r="C567" s="46">
        <v>0.31923611111111111</v>
      </c>
      <c r="D567" s="46">
        <v>0.32049768518518518</v>
      </c>
      <c r="E567" s="51">
        <v>111</v>
      </c>
      <c r="F567" s="51">
        <v>2</v>
      </c>
      <c r="G567" s="51" t="s">
        <v>90</v>
      </c>
      <c r="I567" s="39">
        <v>12</v>
      </c>
    </row>
    <row r="568" spans="1:9" x14ac:dyDescent="0.2">
      <c r="A568" s="39" t="s">
        <v>93</v>
      </c>
      <c r="B568" s="39" t="s">
        <v>68</v>
      </c>
      <c r="C568" s="46">
        <v>0.32680555555555557</v>
      </c>
      <c r="D568" s="46">
        <v>0.32716435185185183</v>
      </c>
      <c r="E568" s="51">
        <v>31</v>
      </c>
      <c r="F568" s="51">
        <v>6</v>
      </c>
      <c r="G568" s="51" t="s">
        <v>90</v>
      </c>
      <c r="I568" s="39">
        <v>7</v>
      </c>
    </row>
    <row r="569" spans="1:9" x14ac:dyDescent="0.2">
      <c r="A569" s="39" t="s">
        <v>93</v>
      </c>
      <c r="B569" s="39" t="s">
        <v>68</v>
      </c>
      <c r="C569" s="46">
        <v>0.32829861111111108</v>
      </c>
      <c r="D569" s="46">
        <v>0.3283564814814815</v>
      </c>
      <c r="E569" s="51">
        <v>5</v>
      </c>
      <c r="F569" s="51">
        <v>3</v>
      </c>
      <c r="G569" s="51" t="s">
        <v>90</v>
      </c>
      <c r="I569" s="39">
        <v>3</v>
      </c>
    </row>
    <row r="570" spans="1:9" x14ac:dyDescent="0.2">
      <c r="A570" s="39" t="s">
        <v>93</v>
      </c>
      <c r="B570" s="39" t="s">
        <v>68</v>
      </c>
      <c r="C570" s="46">
        <v>0.32990740740740737</v>
      </c>
      <c r="D570" s="46">
        <v>0.33063657407407404</v>
      </c>
      <c r="E570" s="51">
        <v>63</v>
      </c>
      <c r="F570" s="51">
        <v>14</v>
      </c>
      <c r="G570" s="51" t="s">
        <v>90</v>
      </c>
      <c r="I570" s="39">
        <v>12</v>
      </c>
    </row>
    <row r="571" spans="1:9" x14ac:dyDescent="0.2">
      <c r="A571" s="39" t="s">
        <v>93</v>
      </c>
      <c r="B571" s="39" t="s">
        <v>68</v>
      </c>
      <c r="C571" s="46">
        <v>0.33103009259259258</v>
      </c>
      <c r="D571" s="46">
        <v>0.33111111111111108</v>
      </c>
      <c r="E571" s="51">
        <v>7</v>
      </c>
      <c r="F571" s="51">
        <v>2</v>
      </c>
      <c r="G571" s="51" t="s">
        <v>90</v>
      </c>
      <c r="I571" s="39">
        <v>12</v>
      </c>
    </row>
    <row r="572" spans="1:9" x14ac:dyDescent="0.2">
      <c r="A572" s="39" t="s">
        <v>93</v>
      </c>
      <c r="B572" s="39" t="s">
        <v>68</v>
      </c>
      <c r="C572" s="46">
        <v>0.33104166666666668</v>
      </c>
      <c r="D572" s="46">
        <v>0.33186342592592594</v>
      </c>
      <c r="E572" s="51">
        <v>71</v>
      </c>
      <c r="F572" s="51">
        <v>7</v>
      </c>
      <c r="G572" s="51" t="s">
        <v>90</v>
      </c>
      <c r="H572" s="39">
        <v>0.7</v>
      </c>
      <c r="I572" s="39">
        <v>6</v>
      </c>
    </row>
    <row r="573" spans="1:9" x14ac:dyDescent="0.2">
      <c r="A573" s="39" t="s">
        <v>93</v>
      </c>
      <c r="B573" s="39" t="s">
        <v>68</v>
      </c>
      <c r="C573" s="46">
        <v>0.33321759259259259</v>
      </c>
      <c r="D573" s="46">
        <v>0.3334375</v>
      </c>
      <c r="E573" s="51">
        <v>19</v>
      </c>
      <c r="F573" s="51">
        <v>4</v>
      </c>
      <c r="G573" s="51" t="s">
        <v>90</v>
      </c>
      <c r="I573" s="39">
        <v>8</v>
      </c>
    </row>
    <row r="574" spans="1:9" x14ac:dyDescent="0.2">
      <c r="A574" s="39" t="s">
        <v>93</v>
      </c>
      <c r="B574" s="39" t="s">
        <v>68</v>
      </c>
      <c r="C574" s="46">
        <v>0.33739583333333334</v>
      </c>
      <c r="D574" s="46">
        <v>0.33740740740740738</v>
      </c>
      <c r="E574" s="51">
        <v>1</v>
      </c>
      <c r="F574" s="51">
        <v>0</v>
      </c>
      <c r="G574" s="51" t="s">
        <v>90</v>
      </c>
      <c r="I574" s="39">
        <v>7</v>
      </c>
    </row>
    <row r="575" spans="1:9" x14ac:dyDescent="0.2">
      <c r="A575" s="39" t="s">
        <v>93</v>
      </c>
      <c r="B575" s="39" t="s">
        <v>68</v>
      </c>
      <c r="C575" s="46">
        <v>0.34424768518518517</v>
      </c>
      <c r="D575" s="46">
        <v>0.34434027777777776</v>
      </c>
      <c r="E575" s="51">
        <v>8</v>
      </c>
      <c r="F575" s="51">
        <v>3</v>
      </c>
      <c r="G575" s="51" t="s">
        <v>90</v>
      </c>
      <c r="I575" s="39">
        <v>9</v>
      </c>
    </row>
    <row r="576" spans="1:9" x14ac:dyDescent="0.2">
      <c r="A576" s="39" t="s">
        <v>93</v>
      </c>
      <c r="B576" s="39" t="s">
        <v>68</v>
      </c>
      <c r="C576" s="46">
        <v>0.3523958333333333</v>
      </c>
      <c r="D576" s="46">
        <v>0.35250000000000004</v>
      </c>
      <c r="E576" s="51">
        <v>9</v>
      </c>
      <c r="F576" s="51">
        <v>5</v>
      </c>
      <c r="G576" s="51" t="s">
        <v>90</v>
      </c>
      <c r="I576" s="39">
        <v>10</v>
      </c>
    </row>
    <row r="577" spans="1:9" x14ac:dyDescent="0.2">
      <c r="A577" s="39" t="s">
        <v>93</v>
      </c>
      <c r="B577" s="39" t="s">
        <v>68</v>
      </c>
      <c r="C577" s="46">
        <v>0.35297453703703702</v>
      </c>
      <c r="D577" s="46">
        <v>0.35377314814814814</v>
      </c>
      <c r="E577" s="51">
        <v>69</v>
      </c>
      <c r="F577" s="51">
        <v>6</v>
      </c>
      <c r="G577" s="51" t="s">
        <v>90</v>
      </c>
      <c r="I577" s="39">
        <v>12</v>
      </c>
    </row>
    <row r="578" spans="1:9" x14ac:dyDescent="0.2">
      <c r="A578" s="39" t="s">
        <v>93</v>
      </c>
      <c r="B578" s="39" t="s">
        <v>68</v>
      </c>
      <c r="C578" s="46">
        <v>0.35717592592592595</v>
      </c>
      <c r="D578" s="46">
        <v>0.35726851851851849</v>
      </c>
      <c r="E578" s="51">
        <v>8</v>
      </c>
      <c r="F578" s="51">
        <v>2</v>
      </c>
      <c r="G578" s="51" t="s">
        <v>90</v>
      </c>
      <c r="I578" s="39">
        <v>11</v>
      </c>
    </row>
    <row r="579" spans="1:9" x14ac:dyDescent="0.2">
      <c r="A579" s="39" t="s">
        <v>93</v>
      </c>
      <c r="B579" s="39" t="s">
        <v>68</v>
      </c>
      <c r="C579" s="46">
        <v>0.35813657407407407</v>
      </c>
      <c r="D579" s="46">
        <v>0.35824074074074069</v>
      </c>
      <c r="E579" s="51">
        <v>9</v>
      </c>
      <c r="F579" s="51">
        <v>4</v>
      </c>
      <c r="G579" s="51" t="s">
        <v>90</v>
      </c>
      <c r="I579" s="39">
        <v>11</v>
      </c>
    </row>
    <row r="580" spans="1:9" x14ac:dyDescent="0.2">
      <c r="A580" s="39" t="s">
        <v>93</v>
      </c>
      <c r="B580" s="39" t="s">
        <v>68</v>
      </c>
      <c r="C580" s="46">
        <v>0.35961805555555554</v>
      </c>
      <c r="D580" s="46">
        <v>0.36096064814814816</v>
      </c>
      <c r="E580" s="51">
        <v>116</v>
      </c>
      <c r="F580" s="51">
        <v>12</v>
      </c>
      <c r="G580" s="51" t="s">
        <v>90</v>
      </c>
      <c r="I580" s="39">
        <v>13</v>
      </c>
    </row>
    <row r="581" spans="1:9" x14ac:dyDescent="0.2">
      <c r="A581" s="39" t="s">
        <v>93</v>
      </c>
      <c r="B581" s="39" t="s">
        <v>68</v>
      </c>
      <c r="C581" s="46">
        <v>0.36077546296296298</v>
      </c>
      <c r="D581" s="46">
        <v>0.36152777777777773</v>
      </c>
      <c r="E581" s="51">
        <v>105</v>
      </c>
      <c r="F581" s="51">
        <v>4</v>
      </c>
      <c r="G581" s="51" t="s">
        <v>90</v>
      </c>
      <c r="I581" s="39">
        <v>10</v>
      </c>
    </row>
    <row r="582" spans="1:9" x14ac:dyDescent="0.2">
      <c r="A582" s="39" t="s">
        <v>93</v>
      </c>
      <c r="B582" s="39" t="s">
        <v>68</v>
      </c>
      <c r="C582" s="46">
        <v>0.36239583333333331</v>
      </c>
      <c r="D582" s="46">
        <v>0.36251157407407408</v>
      </c>
      <c r="E582" s="51">
        <v>10</v>
      </c>
      <c r="F582" s="51">
        <v>1</v>
      </c>
      <c r="G582" s="51" t="s">
        <v>90</v>
      </c>
      <c r="I582" s="39">
        <v>13</v>
      </c>
    </row>
    <row r="583" spans="1:9" x14ac:dyDescent="0.2">
      <c r="A583" s="39" t="s">
        <v>93</v>
      </c>
      <c r="B583" s="39" t="s">
        <v>68</v>
      </c>
      <c r="C583" s="46">
        <v>0.36417824074074073</v>
      </c>
      <c r="D583" s="46">
        <v>0.36418981481481483</v>
      </c>
      <c r="E583" s="51">
        <v>1</v>
      </c>
      <c r="F583" s="45">
        <v>0</v>
      </c>
      <c r="G583" s="51" t="s">
        <v>90</v>
      </c>
      <c r="I583" s="39">
        <v>15</v>
      </c>
    </row>
    <row r="584" spans="1:9" x14ac:dyDescent="0.2">
      <c r="A584" s="39" t="s">
        <v>93</v>
      </c>
      <c r="B584" s="39" t="s">
        <v>68</v>
      </c>
      <c r="C584" s="46">
        <v>0.3664351851851852</v>
      </c>
      <c r="D584" s="46">
        <v>0.36659722222222224</v>
      </c>
      <c r="E584" s="51">
        <v>14</v>
      </c>
      <c r="F584" s="51">
        <v>5</v>
      </c>
      <c r="G584" s="51" t="s">
        <v>90</v>
      </c>
      <c r="I584" s="39">
        <v>13</v>
      </c>
    </row>
    <row r="585" spans="1:9" x14ac:dyDescent="0.2">
      <c r="A585" s="39" t="s">
        <v>93</v>
      </c>
      <c r="B585" s="39" t="s">
        <v>68</v>
      </c>
      <c r="C585" s="46">
        <v>0.36697916666666663</v>
      </c>
      <c r="D585" s="46">
        <v>0.36707175925925922</v>
      </c>
      <c r="E585" s="51">
        <v>8</v>
      </c>
      <c r="F585" s="51">
        <v>2</v>
      </c>
      <c r="G585" s="51" t="s">
        <v>90</v>
      </c>
      <c r="I585" s="39">
        <v>14</v>
      </c>
    </row>
    <row r="586" spans="1:9" x14ac:dyDescent="0.2">
      <c r="A586" s="39" t="s">
        <v>93</v>
      </c>
      <c r="B586" s="39" t="s">
        <v>68</v>
      </c>
      <c r="C586" s="46">
        <v>0.3680208333333333</v>
      </c>
      <c r="D586" s="46">
        <v>0.36866898148148147</v>
      </c>
      <c r="E586" s="51">
        <v>56</v>
      </c>
      <c r="F586" s="51">
        <v>10</v>
      </c>
      <c r="G586" s="51" t="s">
        <v>90</v>
      </c>
      <c r="I586" s="39">
        <v>13</v>
      </c>
    </row>
    <row r="587" spans="1:9" x14ac:dyDescent="0.2">
      <c r="A587" s="39" t="s">
        <v>93</v>
      </c>
      <c r="B587" s="39" t="s">
        <v>68</v>
      </c>
      <c r="C587" s="46">
        <v>0.3681828703703704</v>
      </c>
      <c r="D587" s="46">
        <v>0.36890046296296292</v>
      </c>
      <c r="E587" s="51">
        <v>62</v>
      </c>
      <c r="F587" s="51">
        <v>10</v>
      </c>
      <c r="G587" s="51" t="s">
        <v>90</v>
      </c>
      <c r="I587" s="39">
        <v>13</v>
      </c>
    </row>
    <row r="588" spans="1:9" x14ac:dyDescent="0.2">
      <c r="A588" s="39" t="s">
        <v>93</v>
      </c>
      <c r="B588" s="39" t="s">
        <v>68</v>
      </c>
      <c r="C588" s="46">
        <v>0.36978009259259265</v>
      </c>
      <c r="D588" s="46">
        <v>0.37145833333333328</v>
      </c>
      <c r="E588" s="51">
        <v>145</v>
      </c>
      <c r="F588" s="51">
        <v>17</v>
      </c>
      <c r="G588" s="51" t="s">
        <v>90</v>
      </c>
      <c r="I588" s="39">
        <v>12</v>
      </c>
    </row>
    <row r="589" spans="1:9" x14ac:dyDescent="0.2">
      <c r="A589" s="39" t="s">
        <v>93</v>
      </c>
      <c r="B589" s="39" t="s">
        <v>68</v>
      </c>
      <c r="C589" s="46">
        <v>0.3721990740740741</v>
      </c>
      <c r="D589" s="46">
        <v>0.37226851851851855</v>
      </c>
      <c r="E589" s="51">
        <v>6</v>
      </c>
      <c r="F589" s="51">
        <v>1</v>
      </c>
      <c r="G589" s="51" t="s">
        <v>90</v>
      </c>
      <c r="I589" s="39">
        <v>16</v>
      </c>
    </row>
    <row r="590" spans="1:9" x14ac:dyDescent="0.2">
      <c r="A590" s="39" t="s">
        <v>93</v>
      </c>
      <c r="B590" s="39" t="s">
        <v>68</v>
      </c>
      <c r="C590" s="46">
        <v>0.37336805555555558</v>
      </c>
      <c r="D590" s="46">
        <v>0.37390046296296298</v>
      </c>
      <c r="E590" s="51">
        <v>46</v>
      </c>
      <c r="F590" s="51">
        <v>12</v>
      </c>
      <c r="G590" s="51" t="s">
        <v>90</v>
      </c>
      <c r="I590" s="39">
        <v>14</v>
      </c>
    </row>
    <row r="591" spans="1:9" x14ac:dyDescent="0.2">
      <c r="A591" s="39" t="s">
        <v>93</v>
      </c>
      <c r="B591" s="39" t="s">
        <v>68</v>
      </c>
      <c r="C591" s="46">
        <v>0.37358796296296298</v>
      </c>
      <c r="D591" s="46">
        <v>0.37363425925925925</v>
      </c>
      <c r="E591" s="51">
        <v>4</v>
      </c>
      <c r="F591" s="51">
        <v>1</v>
      </c>
      <c r="G591" s="51" t="s">
        <v>90</v>
      </c>
      <c r="I591" s="39">
        <v>14</v>
      </c>
    </row>
    <row r="592" spans="1:9" x14ac:dyDescent="0.2">
      <c r="A592" s="39" t="s">
        <v>93</v>
      </c>
      <c r="B592" s="39" t="s">
        <v>68</v>
      </c>
      <c r="C592" s="46">
        <v>0.37636574074074075</v>
      </c>
      <c r="D592" s="46">
        <v>0.37644675925925924</v>
      </c>
      <c r="E592" s="51">
        <v>7</v>
      </c>
      <c r="F592" s="45">
        <v>1</v>
      </c>
      <c r="G592" s="51" t="s">
        <v>90</v>
      </c>
      <c r="I592" s="39">
        <v>17</v>
      </c>
    </row>
    <row r="593" spans="1:9" x14ac:dyDescent="0.2">
      <c r="A593" s="39" t="s">
        <v>93</v>
      </c>
      <c r="B593" s="39" t="s">
        <v>68</v>
      </c>
      <c r="C593" s="46">
        <v>0.37814814814814812</v>
      </c>
      <c r="D593" s="46">
        <v>0.37884259259259262</v>
      </c>
      <c r="E593" s="51">
        <v>60</v>
      </c>
      <c r="F593" s="51">
        <v>5</v>
      </c>
      <c r="G593" s="51" t="s">
        <v>90</v>
      </c>
      <c r="I593" s="39">
        <v>11</v>
      </c>
    </row>
    <row r="594" spans="1:9" x14ac:dyDescent="0.2">
      <c r="A594" s="39" t="s">
        <v>93</v>
      </c>
      <c r="B594" s="39" t="s">
        <v>68</v>
      </c>
      <c r="C594" s="46">
        <v>0.38142361111111112</v>
      </c>
      <c r="D594" s="46">
        <v>0.38167824074074069</v>
      </c>
      <c r="E594" s="51">
        <v>22</v>
      </c>
      <c r="F594" s="51">
        <v>6</v>
      </c>
      <c r="G594" s="51" t="s">
        <v>90</v>
      </c>
      <c r="I594" s="39">
        <v>14</v>
      </c>
    </row>
    <row r="595" spans="1:9" x14ac:dyDescent="0.2">
      <c r="A595" s="39" t="s">
        <v>93</v>
      </c>
      <c r="B595" s="39" t="s">
        <v>68</v>
      </c>
      <c r="C595" s="46">
        <v>0.38156250000000003</v>
      </c>
      <c r="D595" s="46">
        <v>0.38414351851851852</v>
      </c>
      <c r="E595" s="51">
        <v>223</v>
      </c>
      <c r="F595" s="51">
        <v>7</v>
      </c>
      <c r="G595" s="51" t="s">
        <v>90</v>
      </c>
      <c r="I595" s="39">
        <v>12</v>
      </c>
    </row>
    <row r="596" spans="1:9" x14ac:dyDescent="0.2">
      <c r="A596" s="39" t="s">
        <v>93</v>
      </c>
      <c r="B596" s="39" t="s">
        <v>68</v>
      </c>
      <c r="C596" s="46">
        <v>0.38230324074074074</v>
      </c>
      <c r="D596" s="46">
        <v>0.38241898148148151</v>
      </c>
      <c r="E596" s="51">
        <v>10</v>
      </c>
      <c r="F596" s="51">
        <v>4</v>
      </c>
      <c r="G596" s="51" t="s">
        <v>90</v>
      </c>
      <c r="I596" s="39">
        <v>13</v>
      </c>
    </row>
    <row r="597" spans="1:9" x14ac:dyDescent="0.2">
      <c r="A597" s="39" t="s">
        <v>93</v>
      </c>
      <c r="B597" s="39" t="s">
        <v>68</v>
      </c>
      <c r="C597" s="46">
        <v>0.38240740740740736</v>
      </c>
      <c r="D597" s="46">
        <v>0.38252314814814814</v>
      </c>
      <c r="E597" s="51">
        <v>10</v>
      </c>
      <c r="F597" s="51">
        <v>3</v>
      </c>
      <c r="G597" s="51" t="s">
        <v>90</v>
      </c>
      <c r="I597" s="39">
        <v>12</v>
      </c>
    </row>
    <row r="598" spans="1:9" x14ac:dyDescent="0.2">
      <c r="A598" s="39" t="s">
        <v>93</v>
      </c>
      <c r="B598" s="39" t="s">
        <v>68</v>
      </c>
      <c r="C598" s="46">
        <v>0.38347222222222221</v>
      </c>
      <c r="D598" s="46">
        <v>0.38371527777777775</v>
      </c>
      <c r="E598" s="51">
        <v>21</v>
      </c>
      <c r="F598" s="51">
        <v>5</v>
      </c>
      <c r="G598" s="51" t="s">
        <v>90</v>
      </c>
      <c r="I598" s="39">
        <v>13</v>
      </c>
    </row>
    <row r="599" spans="1:9" x14ac:dyDescent="0.2">
      <c r="A599" s="39" t="s">
        <v>93</v>
      </c>
      <c r="B599" s="39" t="s">
        <v>68</v>
      </c>
      <c r="C599" s="46">
        <v>0.38518518518518513</v>
      </c>
      <c r="D599" s="46">
        <v>0.38521990740740741</v>
      </c>
      <c r="E599" s="51">
        <v>3</v>
      </c>
      <c r="F599" s="51">
        <v>1</v>
      </c>
      <c r="G599" s="51" t="s">
        <v>90</v>
      </c>
      <c r="I599" s="39">
        <v>12</v>
      </c>
    </row>
    <row r="600" spans="1:9" x14ac:dyDescent="0.2">
      <c r="A600" s="39" t="s">
        <v>93</v>
      </c>
      <c r="B600" s="39" t="s">
        <v>68</v>
      </c>
      <c r="C600" s="46">
        <v>0.38758101851851851</v>
      </c>
      <c r="D600" s="46">
        <v>0.38769675925925928</v>
      </c>
      <c r="E600" s="51">
        <v>10</v>
      </c>
      <c r="F600" s="51">
        <v>3</v>
      </c>
      <c r="G600" s="51" t="s">
        <v>90</v>
      </c>
      <c r="H600" s="39">
        <v>1</v>
      </c>
    </row>
    <row r="601" spans="1:9" x14ac:dyDescent="0.2">
      <c r="A601" s="39" t="s">
        <v>93</v>
      </c>
      <c r="B601" s="39" t="s">
        <v>68</v>
      </c>
      <c r="C601" s="46">
        <v>0.38771990740740742</v>
      </c>
      <c r="D601" s="46">
        <v>0.38777777777777778</v>
      </c>
      <c r="E601" s="51">
        <v>5</v>
      </c>
      <c r="F601" s="51">
        <v>1</v>
      </c>
      <c r="G601" s="51" t="s">
        <v>90</v>
      </c>
      <c r="I601" s="39">
        <v>18</v>
      </c>
    </row>
    <row r="602" spans="1:9" x14ac:dyDescent="0.2">
      <c r="A602" s="39" t="s">
        <v>93</v>
      </c>
      <c r="B602" s="39" t="s">
        <v>68</v>
      </c>
      <c r="C602" s="46">
        <v>0.3878240740740741</v>
      </c>
      <c r="D602" s="46">
        <v>0.38792824074074073</v>
      </c>
      <c r="E602" s="51">
        <v>9</v>
      </c>
      <c r="F602" s="51">
        <v>3</v>
      </c>
      <c r="G602" s="51" t="s">
        <v>90</v>
      </c>
      <c r="I602" s="39">
        <v>13</v>
      </c>
    </row>
    <row r="603" spans="1:9" x14ac:dyDescent="0.2">
      <c r="A603" s="39" t="s">
        <v>93</v>
      </c>
      <c r="B603" s="39" t="s">
        <v>68</v>
      </c>
      <c r="C603" s="46">
        <v>0.38836805555555554</v>
      </c>
      <c r="D603" s="46">
        <v>0.38876157407407402</v>
      </c>
      <c r="E603" s="51">
        <v>34</v>
      </c>
      <c r="F603" s="51">
        <v>13</v>
      </c>
      <c r="G603" s="51" t="s">
        <v>90</v>
      </c>
      <c r="I603" s="39">
        <v>14</v>
      </c>
    </row>
    <row r="604" spans="1:9" x14ac:dyDescent="0.2">
      <c r="A604" s="39" t="s">
        <v>93</v>
      </c>
      <c r="B604" s="39" t="s">
        <v>68</v>
      </c>
      <c r="C604" s="46">
        <v>0.38976851851851851</v>
      </c>
      <c r="D604" s="46">
        <v>0.38995370370370369</v>
      </c>
      <c r="E604" s="51">
        <v>16</v>
      </c>
      <c r="F604" s="51">
        <v>5</v>
      </c>
      <c r="G604" s="51" t="s">
        <v>90</v>
      </c>
      <c r="I604" s="39">
        <v>13</v>
      </c>
    </row>
    <row r="605" spans="1:9" x14ac:dyDescent="0.2">
      <c r="A605" s="39" t="s">
        <v>93</v>
      </c>
      <c r="B605" s="39" t="s">
        <v>68</v>
      </c>
      <c r="C605" s="46">
        <v>0.39247685185185183</v>
      </c>
      <c r="D605" s="46">
        <v>0.39258101851851851</v>
      </c>
      <c r="E605" s="51">
        <v>9</v>
      </c>
      <c r="F605" s="51">
        <v>3</v>
      </c>
      <c r="G605" s="51" t="s">
        <v>90</v>
      </c>
      <c r="I605" s="39">
        <v>14</v>
      </c>
    </row>
    <row r="606" spans="1:9" x14ac:dyDescent="0.2">
      <c r="A606" s="39" t="s">
        <v>93</v>
      </c>
      <c r="B606" s="39" t="s">
        <v>68</v>
      </c>
      <c r="C606" s="46">
        <v>0.39383101851851854</v>
      </c>
      <c r="D606" s="46">
        <v>0.39424768518518521</v>
      </c>
      <c r="E606" s="51">
        <v>36</v>
      </c>
      <c r="F606" s="51">
        <v>9</v>
      </c>
      <c r="G606" s="51" t="s">
        <v>90</v>
      </c>
      <c r="I606" s="39">
        <v>14</v>
      </c>
    </row>
    <row r="607" spans="1:9" x14ac:dyDescent="0.2">
      <c r="A607" s="39" t="s">
        <v>93</v>
      </c>
      <c r="B607" s="39" t="s">
        <v>68</v>
      </c>
      <c r="C607" s="46">
        <v>0.39503472222222219</v>
      </c>
      <c r="D607" s="46">
        <v>0.39505787037037038</v>
      </c>
      <c r="E607" s="51">
        <v>2</v>
      </c>
      <c r="F607" s="45">
        <v>1</v>
      </c>
      <c r="G607" s="51" t="s">
        <v>90</v>
      </c>
      <c r="I607" s="39">
        <v>21</v>
      </c>
    </row>
    <row r="608" spans="1:9" x14ac:dyDescent="0.2">
      <c r="A608" s="39" t="s">
        <v>93</v>
      </c>
      <c r="B608" s="39" t="s">
        <v>68</v>
      </c>
      <c r="C608" s="46">
        <v>0.39662037037037035</v>
      </c>
      <c r="D608" s="46">
        <v>0.39672453703703708</v>
      </c>
      <c r="E608" s="51">
        <v>9</v>
      </c>
      <c r="F608" s="51">
        <v>3</v>
      </c>
      <c r="G608" s="51" t="s">
        <v>90</v>
      </c>
      <c r="I608" s="39">
        <v>14</v>
      </c>
    </row>
    <row r="609" spans="1:9" x14ac:dyDescent="0.2">
      <c r="A609" s="39" t="s">
        <v>93</v>
      </c>
      <c r="B609" s="39" t="s">
        <v>68</v>
      </c>
      <c r="C609" s="46">
        <v>0.39682870370370371</v>
      </c>
      <c r="D609" s="46">
        <v>0.39707175925925925</v>
      </c>
      <c r="E609" s="51">
        <v>21</v>
      </c>
      <c r="F609" s="51">
        <v>6</v>
      </c>
      <c r="G609" s="51" t="s">
        <v>90</v>
      </c>
      <c r="I609" s="39">
        <v>13</v>
      </c>
    </row>
    <row r="610" spans="1:9" x14ac:dyDescent="0.2">
      <c r="A610" s="39" t="s">
        <v>93</v>
      </c>
      <c r="B610" s="39" t="s">
        <v>68</v>
      </c>
      <c r="C610" s="46">
        <v>0.39776620370370369</v>
      </c>
      <c r="D610" s="46">
        <v>0.39858796296296295</v>
      </c>
      <c r="E610" s="51">
        <v>71</v>
      </c>
      <c r="F610" s="51">
        <v>11</v>
      </c>
      <c r="G610" s="51" t="s">
        <v>90</v>
      </c>
      <c r="I610" s="39">
        <v>13</v>
      </c>
    </row>
    <row r="611" spans="1:9" x14ac:dyDescent="0.2">
      <c r="A611" s="39" t="s">
        <v>93</v>
      </c>
      <c r="B611" s="39" t="s">
        <v>68</v>
      </c>
      <c r="C611" s="46">
        <v>0.3982175925925926</v>
      </c>
      <c r="D611" s="46">
        <v>0.39892361111111113</v>
      </c>
      <c r="E611" s="51">
        <v>61</v>
      </c>
      <c r="F611" s="51">
        <v>9</v>
      </c>
      <c r="G611" s="51" t="s">
        <v>90</v>
      </c>
      <c r="I611" s="39">
        <v>14</v>
      </c>
    </row>
    <row r="612" spans="1:9" x14ac:dyDescent="0.2">
      <c r="A612" s="39" t="s">
        <v>93</v>
      </c>
      <c r="B612" s="39" t="s">
        <v>68</v>
      </c>
      <c r="C612" s="46">
        <v>0.39853009259259259</v>
      </c>
      <c r="D612" s="46">
        <v>0.3986689814814815</v>
      </c>
      <c r="E612" s="51">
        <v>12</v>
      </c>
      <c r="F612" s="51">
        <v>4</v>
      </c>
      <c r="G612" s="51" t="s">
        <v>90</v>
      </c>
      <c r="I612" s="39">
        <v>16</v>
      </c>
    </row>
    <row r="613" spans="1:9" x14ac:dyDescent="0.2">
      <c r="A613" s="39" t="s">
        <v>93</v>
      </c>
      <c r="B613" s="39" t="s">
        <v>68</v>
      </c>
      <c r="C613" s="46">
        <v>0.39907407407407408</v>
      </c>
      <c r="D613" s="46">
        <v>0.39979166666666671</v>
      </c>
      <c r="E613" s="51">
        <v>62</v>
      </c>
      <c r="F613" s="51">
        <v>9</v>
      </c>
      <c r="G613" s="51" t="s">
        <v>90</v>
      </c>
      <c r="I613" s="39">
        <v>14</v>
      </c>
    </row>
    <row r="614" spans="1:9" x14ac:dyDescent="0.2">
      <c r="A614" s="39" t="s">
        <v>93</v>
      </c>
      <c r="B614" s="39" t="s">
        <v>68</v>
      </c>
      <c r="C614" s="46">
        <v>0.40203703703703703</v>
      </c>
      <c r="D614" s="46">
        <v>0.4026851851851852</v>
      </c>
      <c r="E614" s="51">
        <v>52</v>
      </c>
      <c r="F614" s="51">
        <v>7</v>
      </c>
      <c r="G614" s="51" t="s">
        <v>90</v>
      </c>
      <c r="I614" s="39">
        <v>14</v>
      </c>
    </row>
    <row r="615" spans="1:9" x14ac:dyDescent="0.2">
      <c r="A615" s="39" t="s">
        <v>93</v>
      </c>
      <c r="B615" s="39" t="s">
        <v>68</v>
      </c>
      <c r="C615" s="46">
        <v>0.40225694444444443</v>
      </c>
      <c r="D615" s="46">
        <v>0.40229166666666666</v>
      </c>
      <c r="E615" s="51">
        <v>3</v>
      </c>
      <c r="F615" s="51">
        <v>2</v>
      </c>
      <c r="G615" s="51" t="s">
        <v>90</v>
      </c>
      <c r="I615" s="39">
        <v>13</v>
      </c>
    </row>
    <row r="616" spans="1:9" x14ac:dyDescent="0.2">
      <c r="A616" s="39" t="s">
        <v>93</v>
      </c>
      <c r="B616" s="39" t="s">
        <v>68</v>
      </c>
      <c r="C616" s="46">
        <v>0.40414351851851849</v>
      </c>
      <c r="D616" s="46">
        <v>0.40481481481481479</v>
      </c>
      <c r="E616" s="51">
        <v>58</v>
      </c>
      <c r="F616" s="51">
        <v>12</v>
      </c>
      <c r="G616" s="51" t="s">
        <v>90</v>
      </c>
      <c r="I616" s="39">
        <v>15</v>
      </c>
    </row>
    <row r="617" spans="1:9" x14ac:dyDescent="0.2">
      <c r="A617" s="39" t="s">
        <v>93</v>
      </c>
      <c r="B617" s="39" t="s">
        <v>68</v>
      </c>
      <c r="C617" s="46">
        <v>0.40685185185185185</v>
      </c>
      <c r="D617" s="46">
        <v>0.40692129629629631</v>
      </c>
      <c r="E617" s="51">
        <v>6</v>
      </c>
      <c r="F617" s="51">
        <v>3</v>
      </c>
      <c r="G617" s="51" t="s">
        <v>90</v>
      </c>
      <c r="I617" s="39">
        <v>14</v>
      </c>
    </row>
    <row r="618" spans="1:9" x14ac:dyDescent="0.2">
      <c r="A618" s="39" t="s">
        <v>93</v>
      </c>
      <c r="B618" s="39" t="s">
        <v>68</v>
      </c>
      <c r="C618" s="46">
        <v>0.40740740740740744</v>
      </c>
      <c r="D618" s="46">
        <v>0.40790509259259261</v>
      </c>
      <c r="E618" s="51">
        <v>43</v>
      </c>
      <c r="F618" s="51">
        <v>3</v>
      </c>
      <c r="G618" s="51" t="s">
        <v>90</v>
      </c>
      <c r="I618" s="39">
        <v>16</v>
      </c>
    </row>
    <row r="619" spans="1:9" x14ac:dyDescent="0.2">
      <c r="A619" s="39" t="s">
        <v>93</v>
      </c>
      <c r="B619" s="39" t="s">
        <v>68</v>
      </c>
      <c r="C619" s="46">
        <v>0.41</v>
      </c>
      <c r="D619" s="46">
        <v>0.41135416666666669</v>
      </c>
      <c r="E619" s="51">
        <v>117</v>
      </c>
      <c r="F619" s="51">
        <v>18</v>
      </c>
      <c r="G619" s="51" t="s">
        <v>90</v>
      </c>
      <c r="I619" s="39">
        <v>17</v>
      </c>
    </row>
    <row r="620" spans="1:9" x14ac:dyDescent="0.2">
      <c r="A620" s="39" t="s">
        <v>93</v>
      </c>
      <c r="B620" s="39" t="s">
        <v>68</v>
      </c>
      <c r="C620" s="46">
        <v>0.41054398148148147</v>
      </c>
      <c r="D620" s="46">
        <v>0.4105671296296296</v>
      </c>
      <c r="E620" s="51">
        <v>2</v>
      </c>
      <c r="F620" s="51">
        <v>1</v>
      </c>
      <c r="G620" s="51" t="s">
        <v>90</v>
      </c>
      <c r="I620" s="39">
        <v>14</v>
      </c>
    </row>
    <row r="621" spans="1:9" x14ac:dyDescent="0.2">
      <c r="A621" s="39" t="s">
        <v>93</v>
      </c>
      <c r="B621" s="39" t="s">
        <v>68</v>
      </c>
      <c r="C621" s="46">
        <v>0.41168981481481487</v>
      </c>
      <c r="D621" s="46">
        <v>0.41247685185185184</v>
      </c>
      <c r="E621" s="51">
        <v>68</v>
      </c>
      <c r="F621" s="51">
        <v>13</v>
      </c>
      <c r="G621" s="51" t="s">
        <v>90</v>
      </c>
      <c r="I621" s="39">
        <v>17</v>
      </c>
    </row>
    <row r="622" spans="1:9" x14ac:dyDescent="0.2">
      <c r="A622" s="39" t="s">
        <v>93</v>
      </c>
      <c r="B622" s="39" t="s">
        <v>68</v>
      </c>
      <c r="C622" s="46">
        <v>0.41197916666666662</v>
      </c>
      <c r="D622" s="46">
        <v>0.41262731481481479</v>
      </c>
      <c r="E622" s="51">
        <v>56</v>
      </c>
      <c r="F622" s="51">
        <v>5</v>
      </c>
      <c r="G622" s="51" t="s">
        <v>90</v>
      </c>
      <c r="I622" s="39">
        <v>15</v>
      </c>
    </row>
    <row r="623" spans="1:9" x14ac:dyDescent="0.2">
      <c r="A623" s="39" t="s">
        <v>93</v>
      </c>
      <c r="B623" s="39" t="s">
        <v>68</v>
      </c>
      <c r="C623" s="46">
        <v>0.41246527777777775</v>
      </c>
      <c r="D623" s="46">
        <v>0.41346064814814815</v>
      </c>
      <c r="E623" s="51">
        <v>86</v>
      </c>
      <c r="F623" s="51">
        <v>7</v>
      </c>
      <c r="G623" s="51" t="s">
        <v>90</v>
      </c>
      <c r="I623" s="39">
        <v>17</v>
      </c>
    </row>
    <row r="624" spans="1:9" x14ac:dyDescent="0.2">
      <c r="A624" s="39" t="s">
        <v>93</v>
      </c>
      <c r="B624" s="39" t="s">
        <v>68</v>
      </c>
      <c r="C624" s="46">
        <v>0.41277777777777774</v>
      </c>
      <c r="D624" s="46">
        <v>0.41369212962962965</v>
      </c>
      <c r="E624" s="51">
        <v>99</v>
      </c>
      <c r="F624" s="51">
        <v>8</v>
      </c>
      <c r="G624" s="51" t="s">
        <v>90</v>
      </c>
      <c r="I624" s="39">
        <v>16</v>
      </c>
    </row>
    <row r="625" spans="1:9" x14ac:dyDescent="0.2">
      <c r="A625" s="39" t="s">
        <v>93</v>
      </c>
      <c r="B625" s="39" t="s">
        <v>68</v>
      </c>
      <c r="C625" s="46">
        <v>0.41363425925925923</v>
      </c>
      <c r="D625" s="46">
        <v>0.41375000000000001</v>
      </c>
      <c r="E625" s="51">
        <v>10</v>
      </c>
      <c r="F625" s="51">
        <v>3</v>
      </c>
      <c r="G625" s="51" t="s">
        <v>90</v>
      </c>
      <c r="I625" s="39">
        <v>15</v>
      </c>
    </row>
    <row r="626" spans="1:9" x14ac:dyDescent="0.2">
      <c r="A626" s="39" t="s">
        <v>93</v>
      </c>
      <c r="B626" s="39" t="s">
        <v>68</v>
      </c>
      <c r="C626" s="46">
        <v>0.4148148148148148</v>
      </c>
      <c r="D626" s="46">
        <v>0.41630787037037037</v>
      </c>
      <c r="E626" s="51">
        <v>129</v>
      </c>
      <c r="F626" s="51">
        <v>16</v>
      </c>
      <c r="G626" s="51" t="s">
        <v>90</v>
      </c>
      <c r="I626" s="39">
        <v>14</v>
      </c>
    </row>
    <row r="627" spans="1:9" x14ac:dyDescent="0.2">
      <c r="A627" s="39" t="s">
        <v>93</v>
      </c>
      <c r="B627" s="39" t="s">
        <v>68</v>
      </c>
      <c r="C627" s="46">
        <v>0.41635416666666664</v>
      </c>
      <c r="D627" s="46">
        <v>0.41658564814814819</v>
      </c>
      <c r="E627" s="51">
        <v>20</v>
      </c>
      <c r="F627" s="51">
        <v>6</v>
      </c>
      <c r="G627" s="51" t="s">
        <v>90</v>
      </c>
      <c r="I627" s="39">
        <v>19</v>
      </c>
    </row>
    <row r="628" spans="1:9" x14ac:dyDescent="0.2">
      <c r="A628" s="39" t="s">
        <v>93</v>
      </c>
      <c r="B628" s="39" t="s">
        <v>68</v>
      </c>
      <c r="C628" s="46">
        <v>0.41784722222222226</v>
      </c>
      <c r="D628" s="46">
        <v>0.41835648148148147</v>
      </c>
      <c r="E628" s="51">
        <v>44</v>
      </c>
      <c r="F628" s="51">
        <v>5</v>
      </c>
      <c r="G628" s="51" t="s">
        <v>90</v>
      </c>
      <c r="I628" s="39">
        <v>15</v>
      </c>
    </row>
    <row r="629" spans="1:9" x14ac:dyDescent="0.2">
      <c r="A629" s="39" t="s">
        <v>93</v>
      </c>
      <c r="B629" s="39" t="s">
        <v>68</v>
      </c>
      <c r="C629" s="46">
        <v>0.41898148148148145</v>
      </c>
      <c r="D629" s="46">
        <v>0.41940972222222223</v>
      </c>
      <c r="E629" s="51">
        <v>37</v>
      </c>
      <c r="F629" s="51">
        <v>5</v>
      </c>
      <c r="G629" s="51" t="s">
        <v>90</v>
      </c>
      <c r="I629" s="39">
        <v>15</v>
      </c>
    </row>
    <row r="630" spans="1:9" x14ac:dyDescent="0.2">
      <c r="A630" s="39" t="s">
        <v>93</v>
      </c>
      <c r="B630" s="39" t="s">
        <v>68</v>
      </c>
      <c r="C630" s="46">
        <v>0.41903935185185182</v>
      </c>
      <c r="D630" s="46">
        <v>0.41930555555555554</v>
      </c>
      <c r="E630" s="51">
        <v>23</v>
      </c>
      <c r="F630" s="51">
        <v>7</v>
      </c>
      <c r="G630" s="51" t="s">
        <v>90</v>
      </c>
      <c r="I630" s="39">
        <v>17</v>
      </c>
    </row>
    <row r="631" spans="1:9" x14ac:dyDescent="0.2">
      <c r="A631" s="39" t="s">
        <v>93</v>
      </c>
      <c r="B631" s="39" t="s">
        <v>68</v>
      </c>
      <c r="C631" s="46">
        <v>0.41925925925925928</v>
      </c>
      <c r="D631" s="46">
        <v>0.41988425925925926</v>
      </c>
      <c r="E631" s="51">
        <v>54</v>
      </c>
      <c r="F631" s="51">
        <v>7</v>
      </c>
      <c r="G631" s="51" t="s">
        <v>90</v>
      </c>
      <c r="I631" s="39">
        <v>19</v>
      </c>
    </row>
    <row r="632" spans="1:9" x14ac:dyDescent="0.2">
      <c r="A632" s="39" t="s">
        <v>93</v>
      </c>
      <c r="B632" s="39" t="s">
        <v>68</v>
      </c>
      <c r="C632" s="46">
        <v>0.41993055555555553</v>
      </c>
      <c r="D632" s="46">
        <v>0.42055555555555557</v>
      </c>
      <c r="E632" s="51">
        <v>54</v>
      </c>
      <c r="F632" s="51">
        <v>6</v>
      </c>
      <c r="G632" s="51" t="s">
        <v>90</v>
      </c>
      <c r="I632" s="39">
        <v>18</v>
      </c>
    </row>
    <row r="633" spans="1:9" x14ac:dyDescent="0.2">
      <c r="A633" s="39" t="s">
        <v>93</v>
      </c>
      <c r="B633" s="39" t="s">
        <v>68</v>
      </c>
      <c r="C633" s="46">
        <v>0.4206597222222222</v>
      </c>
      <c r="D633" s="46">
        <v>0.42091435185185189</v>
      </c>
      <c r="E633" s="51">
        <v>22</v>
      </c>
      <c r="F633" s="51">
        <v>7</v>
      </c>
      <c r="G633" s="51" t="s">
        <v>90</v>
      </c>
      <c r="I633" s="39">
        <v>19</v>
      </c>
    </row>
    <row r="634" spans="1:9" x14ac:dyDescent="0.2">
      <c r="A634" s="39" t="s">
        <v>93</v>
      </c>
      <c r="B634" s="39" t="s">
        <v>68</v>
      </c>
      <c r="C634" s="46">
        <v>0.42156250000000001</v>
      </c>
      <c r="D634" s="46">
        <v>0.42163194444444446</v>
      </c>
      <c r="E634" s="51">
        <v>6</v>
      </c>
      <c r="F634" s="51">
        <v>2</v>
      </c>
      <c r="G634" s="51" t="s">
        <v>90</v>
      </c>
      <c r="I634" s="39">
        <v>17</v>
      </c>
    </row>
    <row r="635" spans="1:9" x14ac:dyDescent="0.2">
      <c r="A635" s="39" t="s">
        <v>93</v>
      </c>
      <c r="B635" s="39" t="s">
        <v>68</v>
      </c>
      <c r="C635" s="46">
        <v>0.42298611111111112</v>
      </c>
      <c r="D635" s="46">
        <v>0.42310185185185184</v>
      </c>
      <c r="E635" s="51">
        <v>10</v>
      </c>
      <c r="F635" s="51">
        <v>2</v>
      </c>
      <c r="G635" s="51" t="s">
        <v>90</v>
      </c>
      <c r="I635" s="39">
        <v>20</v>
      </c>
    </row>
    <row r="636" spans="1:9" x14ac:dyDescent="0.2">
      <c r="A636" s="39" t="s">
        <v>93</v>
      </c>
      <c r="B636" s="39" t="s">
        <v>68</v>
      </c>
      <c r="C636" s="46">
        <v>0.42552083333333335</v>
      </c>
      <c r="D636" s="46">
        <v>0.42687499999999995</v>
      </c>
      <c r="E636" s="51">
        <v>117</v>
      </c>
      <c r="F636" s="51">
        <v>9</v>
      </c>
      <c r="G636" s="51" t="s">
        <v>90</v>
      </c>
      <c r="I636" s="39">
        <v>19</v>
      </c>
    </row>
    <row r="637" spans="1:9" x14ac:dyDescent="0.2">
      <c r="A637" s="39" t="s">
        <v>93</v>
      </c>
      <c r="B637" s="39" t="s">
        <v>68</v>
      </c>
      <c r="C637" s="46">
        <v>0.42579861111111111</v>
      </c>
      <c r="D637" s="46">
        <v>0.42582175925925925</v>
      </c>
      <c r="E637" s="51">
        <v>2</v>
      </c>
      <c r="F637" s="51">
        <v>1</v>
      </c>
      <c r="G637" s="51" t="s">
        <v>90</v>
      </c>
      <c r="I637" s="39">
        <v>15</v>
      </c>
    </row>
    <row r="638" spans="1:9" x14ac:dyDescent="0.2">
      <c r="A638" s="39" t="s">
        <v>93</v>
      </c>
      <c r="B638" s="39" t="s">
        <v>68</v>
      </c>
      <c r="C638" s="46">
        <v>0.42637731481481483</v>
      </c>
      <c r="D638" s="46">
        <v>0.42754629629629631</v>
      </c>
      <c r="E638" s="51">
        <v>101</v>
      </c>
      <c r="F638" s="51">
        <v>4</v>
      </c>
      <c r="G638" s="51" t="s">
        <v>90</v>
      </c>
      <c r="I638" s="39">
        <v>17</v>
      </c>
    </row>
    <row r="639" spans="1:9" x14ac:dyDescent="0.2">
      <c r="A639" s="39" t="s">
        <v>93</v>
      </c>
      <c r="B639" s="39" t="s">
        <v>68</v>
      </c>
      <c r="C639" s="46">
        <v>0.4265856481481482</v>
      </c>
      <c r="D639" s="46">
        <v>0.42753472222222227</v>
      </c>
      <c r="E639" s="51">
        <v>82</v>
      </c>
      <c r="F639" s="51">
        <v>10</v>
      </c>
      <c r="G639" s="51" t="s">
        <v>90</v>
      </c>
      <c r="I639" s="39">
        <v>15</v>
      </c>
    </row>
    <row r="640" spans="1:9" x14ac:dyDescent="0.2">
      <c r="A640" s="39" t="s">
        <v>93</v>
      </c>
      <c r="B640" s="39" t="s">
        <v>68</v>
      </c>
      <c r="C640" s="46">
        <v>0.42703703703703705</v>
      </c>
      <c r="D640" s="46">
        <v>0.42715277777777777</v>
      </c>
      <c r="E640" s="51">
        <v>10</v>
      </c>
      <c r="F640" s="51">
        <v>4</v>
      </c>
      <c r="G640" s="51" t="s">
        <v>90</v>
      </c>
      <c r="I640" s="39">
        <v>19</v>
      </c>
    </row>
    <row r="641" spans="1:9" x14ac:dyDescent="0.2">
      <c r="A641" s="39" t="s">
        <v>93</v>
      </c>
      <c r="B641" s="39" t="s">
        <v>68</v>
      </c>
      <c r="C641" s="46">
        <v>0.42721064814814813</v>
      </c>
      <c r="D641" s="46">
        <v>0.42732638888888891</v>
      </c>
      <c r="E641" s="51">
        <v>10</v>
      </c>
      <c r="F641" s="51">
        <v>3</v>
      </c>
      <c r="G641" s="51" t="s">
        <v>90</v>
      </c>
      <c r="I641" s="39">
        <v>21</v>
      </c>
    </row>
    <row r="642" spans="1:9" x14ac:dyDescent="0.2">
      <c r="A642" s="39" t="s">
        <v>93</v>
      </c>
      <c r="B642" s="39" t="s">
        <v>68</v>
      </c>
      <c r="C642" s="46">
        <v>0.42748842592592595</v>
      </c>
      <c r="D642" s="46">
        <v>0.42756944444444445</v>
      </c>
      <c r="E642" s="51">
        <v>7</v>
      </c>
      <c r="F642" s="51">
        <v>2</v>
      </c>
      <c r="G642" s="51" t="s">
        <v>90</v>
      </c>
      <c r="I642" s="39">
        <v>24</v>
      </c>
    </row>
    <row r="643" spans="1:9" x14ac:dyDescent="0.2">
      <c r="A643" s="39" t="s">
        <v>93</v>
      </c>
      <c r="B643" s="39" t="s">
        <v>68</v>
      </c>
      <c r="C643" s="46">
        <v>0.42975694444444446</v>
      </c>
      <c r="D643" s="46">
        <v>0.43045138888888884</v>
      </c>
      <c r="E643" s="51">
        <v>60</v>
      </c>
      <c r="F643" s="51">
        <v>8</v>
      </c>
      <c r="G643" s="51" t="s">
        <v>90</v>
      </c>
      <c r="I643" s="39">
        <v>17</v>
      </c>
    </row>
    <row r="644" spans="1:9" x14ac:dyDescent="0.2">
      <c r="A644" s="39" t="s">
        <v>93</v>
      </c>
      <c r="B644" s="39" t="s">
        <v>68</v>
      </c>
      <c r="C644" s="46">
        <v>0.43164351851851851</v>
      </c>
      <c r="D644" s="46">
        <v>0.43181712962962965</v>
      </c>
      <c r="E644" s="51">
        <v>15</v>
      </c>
      <c r="F644" s="51">
        <v>4</v>
      </c>
      <c r="G644" s="51" t="s">
        <v>90</v>
      </c>
      <c r="I644" s="39">
        <v>20</v>
      </c>
    </row>
    <row r="645" spans="1:9" x14ac:dyDescent="0.2">
      <c r="A645" s="39" t="s">
        <v>93</v>
      </c>
      <c r="B645" s="39" t="s">
        <v>68</v>
      </c>
      <c r="C645" s="46">
        <v>0.43180555555555555</v>
      </c>
      <c r="D645" s="46">
        <v>0.43228009259259265</v>
      </c>
      <c r="E645" s="51">
        <v>41</v>
      </c>
      <c r="F645" s="51">
        <v>9</v>
      </c>
      <c r="G645" s="51" t="s">
        <v>90</v>
      </c>
      <c r="I645" s="39">
        <v>20</v>
      </c>
    </row>
    <row r="646" spans="1:9" x14ac:dyDescent="0.2">
      <c r="A646" s="39" t="s">
        <v>93</v>
      </c>
      <c r="B646" s="39" t="s">
        <v>68</v>
      </c>
      <c r="C646" s="46">
        <v>0.43339120370370371</v>
      </c>
      <c r="D646" s="46">
        <v>0.43359953703703707</v>
      </c>
      <c r="E646" s="51">
        <v>18</v>
      </c>
      <c r="F646" s="51">
        <v>7</v>
      </c>
      <c r="G646" s="51" t="s">
        <v>90</v>
      </c>
      <c r="I646" s="39">
        <v>23</v>
      </c>
    </row>
    <row r="647" spans="1:9" x14ac:dyDescent="0.2">
      <c r="A647" s="39" t="s">
        <v>93</v>
      </c>
      <c r="B647" s="39" t="s">
        <v>68</v>
      </c>
      <c r="C647" s="46">
        <v>0.43339120370370371</v>
      </c>
      <c r="D647" s="46">
        <v>0.43349537037037034</v>
      </c>
      <c r="E647" s="51">
        <v>9</v>
      </c>
      <c r="F647" s="51">
        <v>3</v>
      </c>
      <c r="G647" s="51" t="s">
        <v>90</v>
      </c>
      <c r="I647" s="39">
        <v>19</v>
      </c>
    </row>
    <row r="648" spans="1:9" x14ac:dyDescent="0.2">
      <c r="A648" s="39" t="s">
        <v>93</v>
      </c>
      <c r="B648" s="39" t="s">
        <v>68</v>
      </c>
      <c r="C648" s="46">
        <v>0.43358796296296293</v>
      </c>
      <c r="D648" s="46">
        <v>0.43456018518518519</v>
      </c>
      <c r="E648" s="51">
        <v>104</v>
      </c>
      <c r="F648" s="51">
        <v>12</v>
      </c>
      <c r="G648" s="51" t="s">
        <v>90</v>
      </c>
      <c r="I648" s="39">
        <v>18</v>
      </c>
    </row>
    <row r="649" spans="1:9" x14ac:dyDescent="0.2">
      <c r="A649" s="39" t="s">
        <v>93</v>
      </c>
      <c r="B649" s="39" t="s">
        <v>68</v>
      </c>
      <c r="C649" s="46">
        <v>0.43487268518518518</v>
      </c>
      <c r="D649" s="46">
        <v>0.43525462962962963</v>
      </c>
      <c r="E649" s="51">
        <v>33</v>
      </c>
      <c r="F649" s="51">
        <v>5</v>
      </c>
      <c r="G649" s="51" t="s">
        <v>90</v>
      </c>
      <c r="I649" s="39">
        <v>24</v>
      </c>
    </row>
    <row r="650" spans="1:9" x14ac:dyDescent="0.2">
      <c r="A650" s="39" t="s">
        <v>93</v>
      </c>
      <c r="B650" s="39" t="s">
        <v>68</v>
      </c>
      <c r="C650" s="46">
        <v>0.43512731481481487</v>
      </c>
      <c r="D650" s="46">
        <v>0.43513888888888891</v>
      </c>
      <c r="E650" s="51">
        <v>1</v>
      </c>
      <c r="F650" s="45">
        <v>0</v>
      </c>
      <c r="G650" s="51" t="s">
        <v>90</v>
      </c>
      <c r="I650" s="39">
        <v>24</v>
      </c>
    </row>
    <row r="651" spans="1:9" x14ac:dyDescent="0.2">
      <c r="A651" s="39" t="s">
        <v>93</v>
      </c>
      <c r="B651" s="39" t="s">
        <v>68</v>
      </c>
      <c r="C651" s="46">
        <v>0.43607638888888883</v>
      </c>
      <c r="D651" s="46">
        <v>0.43631944444444448</v>
      </c>
      <c r="E651" s="51">
        <v>21</v>
      </c>
      <c r="F651" s="51">
        <v>5</v>
      </c>
      <c r="G651" s="51" t="s">
        <v>90</v>
      </c>
      <c r="I651" s="39">
        <v>21</v>
      </c>
    </row>
    <row r="652" spans="1:9" x14ac:dyDescent="0.2">
      <c r="A652" s="39" t="s">
        <v>93</v>
      </c>
      <c r="B652" s="39" t="s">
        <v>68</v>
      </c>
      <c r="C652" s="46">
        <v>0.43672453703703701</v>
      </c>
      <c r="D652" s="46">
        <v>0.43684027777777779</v>
      </c>
      <c r="E652" s="51">
        <v>10</v>
      </c>
      <c r="F652" s="51">
        <v>3</v>
      </c>
      <c r="G652" s="51" t="s">
        <v>90</v>
      </c>
      <c r="I652" s="39">
        <v>21</v>
      </c>
    </row>
    <row r="653" spans="1:9" x14ac:dyDescent="0.2">
      <c r="A653" s="39" t="s">
        <v>93</v>
      </c>
      <c r="B653" s="39" t="s">
        <v>68</v>
      </c>
      <c r="C653" s="46">
        <v>0.43765046296296295</v>
      </c>
      <c r="D653" s="46">
        <v>0.4380208333333333</v>
      </c>
      <c r="E653" s="51">
        <v>32</v>
      </c>
      <c r="F653" s="51">
        <v>9</v>
      </c>
      <c r="G653" s="51" t="s">
        <v>90</v>
      </c>
      <c r="I653" s="39">
        <v>21</v>
      </c>
    </row>
    <row r="654" spans="1:9" x14ac:dyDescent="0.2">
      <c r="A654" s="39" t="s">
        <v>93</v>
      </c>
      <c r="B654" s="39" t="s">
        <v>68</v>
      </c>
      <c r="C654" s="46">
        <v>0.43790509259259264</v>
      </c>
      <c r="D654" s="46">
        <v>0.43800925925925926</v>
      </c>
      <c r="E654" s="51">
        <v>9</v>
      </c>
      <c r="F654" s="51">
        <v>3</v>
      </c>
      <c r="G654" s="51" t="s">
        <v>90</v>
      </c>
      <c r="I654" s="39">
        <v>19</v>
      </c>
    </row>
    <row r="655" spans="1:9" x14ac:dyDescent="0.2">
      <c r="A655" s="39" t="s">
        <v>93</v>
      </c>
      <c r="B655" s="39" t="s">
        <v>68</v>
      </c>
      <c r="C655" s="46">
        <v>0.43862268518518516</v>
      </c>
      <c r="D655" s="46">
        <v>0.43939814814814815</v>
      </c>
      <c r="E655" s="51">
        <v>67</v>
      </c>
      <c r="F655" s="51">
        <v>12</v>
      </c>
      <c r="G655" s="51" t="s">
        <v>90</v>
      </c>
      <c r="I655" s="39">
        <v>15</v>
      </c>
    </row>
    <row r="656" spans="1:9" x14ac:dyDescent="0.2">
      <c r="A656" s="39" t="s">
        <v>93</v>
      </c>
      <c r="B656" s="39" t="s">
        <v>68</v>
      </c>
      <c r="C656" s="46">
        <v>0.43973379629629633</v>
      </c>
      <c r="D656" s="46">
        <v>0.44</v>
      </c>
      <c r="E656" s="51">
        <v>23</v>
      </c>
      <c r="F656" s="51">
        <v>5</v>
      </c>
      <c r="G656" s="51" t="s">
        <v>90</v>
      </c>
      <c r="I656" s="39">
        <v>16</v>
      </c>
    </row>
    <row r="657" spans="1:9" x14ac:dyDescent="0.2">
      <c r="A657" s="39" t="s">
        <v>93</v>
      </c>
      <c r="B657" s="39" t="s">
        <v>68</v>
      </c>
      <c r="C657" s="46">
        <v>0.44021990740740741</v>
      </c>
      <c r="D657" s="46">
        <v>0.44065972222222222</v>
      </c>
      <c r="E657" s="51">
        <v>38</v>
      </c>
      <c r="F657" s="51">
        <v>8</v>
      </c>
      <c r="G657" s="51" t="s">
        <v>90</v>
      </c>
      <c r="I657" s="39">
        <v>18</v>
      </c>
    </row>
    <row r="658" spans="1:9" x14ac:dyDescent="0.2">
      <c r="A658" s="39" t="s">
        <v>93</v>
      </c>
      <c r="B658" s="39" t="s">
        <v>68</v>
      </c>
      <c r="C658" s="46">
        <v>0.44093749999999998</v>
      </c>
      <c r="D658" s="46">
        <v>0.44118055555555552</v>
      </c>
      <c r="E658" s="51">
        <v>21</v>
      </c>
      <c r="F658" s="51">
        <v>6</v>
      </c>
      <c r="G658" s="51" t="s">
        <v>90</v>
      </c>
      <c r="I658" s="39">
        <v>22</v>
      </c>
    </row>
    <row r="659" spans="1:9" x14ac:dyDescent="0.2">
      <c r="A659" s="39" t="s">
        <v>93</v>
      </c>
      <c r="B659" s="39" t="s">
        <v>68</v>
      </c>
      <c r="C659" s="46">
        <v>0.44135416666666666</v>
      </c>
      <c r="D659" s="46">
        <v>0.44170138888888894</v>
      </c>
      <c r="E659" s="51">
        <v>30</v>
      </c>
      <c r="F659" s="51">
        <v>5</v>
      </c>
      <c r="G659" s="51" t="s">
        <v>90</v>
      </c>
      <c r="I659" s="39">
        <v>18</v>
      </c>
    </row>
    <row r="660" spans="1:9" x14ac:dyDescent="0.2">
      <c r="A660" s="39" t="s">
        <v>93</v>
      </c>
      <c r="B660" s="39" t="s">
        <v>68</v>
      </c>
      <c r="C660" s="46">
        <v>0.44329861111111107</v>
      </c>
      <c r="D660" s="46">
        <v>0.44427083333333334</v>
      </c>
      <c r="E660" s="51">
        <v>84</v>
      </c>
      <c r="F660" s="51">
        <v>8</v>
      </c>
      <c r="G660" s="51" t="s">
        <v>90</v>
      </c>
      <c r="I660" s="39">
        <v>20</v>
      </c>
    </row>
    <row r="661" spans="1:9" x14ac:dyDescent="0.2">
      <c r="A661" s="39" t="s">
        <v>93</v>
      </c>
      <c r="B661" s="39" t="s">
        <v>68</v>
      </c>
      <c r="C661" s="46">
        <v>0.44421296296296298</v>
      </c>
      <c r="D661" s="46">
        <v>0.44459490740740742</v>
      </c>
      <c r="E661" s="51">
        <v>33</v>
      </c>
      <c r="F661" s="51">
        <v>10</v>
      </c>
      <c r="G661" s="51" t="s">
        <v>90</v>
      </c>
      <c r="I661" s="39">
        <v>18</v>
      </c>
    </row>
    <row r="662" spans="1:9" x14ac:dyDescent="0.2">
      <c r="A662" s="39" t="s">
        <v>93</v>
      </c>
      <c r="B662" s="39" t="s">
        <v>68</v>
      </c>
      <c r="C662" s="46">
        <v>0.44500000000000001</v>
      </c>
      <c r="D662" s="46">
        <v>0.44542824074074078</v>
      </c>
      <c r="E662" s="51">
        <v>37</v>
      </c>
      <c r="F662" s="51">
        <v>6</v>
      </c>
      <c r="G662" s="51" t="s">
        <v>90</v>
      </c>
      <c r="I662" s="39">
        <v>18</v>
      </c>
    </row>
    <row r="663" spans="1:9" x14ac:dyDescent="0.2">
      <c r="A663" s="39" t="s">
        <v>93</v>
      </c>
      <c r="B663" s="39" t="s">
        <v>68</v>
      </c>
      <c r="C663" s="46">
        <v>0.44623842592592594</v>
      </c>
      <c r="D663" s="46">
        <v>0.44648148148148148</v>
      </c>
      <c r="E663" s="51">
        <v>21</v>
      </c>
      <c r="F663" s="51">
        <v>7</v>
      </c>
      <c r="G663" s="51" t="s">
        <v>90</v>
      </c>
      <c r="I663" s="39">
        <v>18</v>
      </c>
    </row>
    <row r="664" spans="1:9" x14ac:dyDescent="0.2">
      <c r="A664" s="39" t="s">
        <v>93</v>
      </c>
      <c r="B664" s="39" t="s">
        <v>68</v>
      </c>
      <c r="C664" s="46">
        <v>0.44843749999999999</v>
      </c>
      <c r="D664" s="46">
        <v>0.44856481481481486</v>
      </c>
      <c r="E664" s="51">
        <v>11</v>
      </c>
      <c r="F664" s="51">
        <v>5</v>
      </c>
      <c r="G664" s="51" t="s">
        <v>90</v>
      </c>
      <c r="I664" s="39">
        <v>22</v>
      </c>
    </row>
    <row r="665" spans="1:9" x14ac:dyDescent="0.2">
      <c r="A665" s="39" t="s">
        <v>93</v>
      </c>
      <c r="B665" s="39" t="s">
        <v>68</v>
      </c>
      <c r="C665" s="46">
        <v>0.44854166666666667</v>
      </c>
      <c r="D665" s="46">
        <v>0.44938657407407406</v>
      </c>
      <c r="E665" s="51">
        <v>73</v>
      </c>
      <c r="F665" s="51">
        <v>9</v>
      </c>
      <c r="G665" s="51" t="s">
        <v>90</v>
      </c>
      <c r="I665" s="39">
        <v>21</v>
      </c>
    </row>
    <row r="666" spans="1:9" x14ac:dyDescent="0.2">
      <c r="A666" s="39" t="s">
        <v>93</v>
      </c>
      <c r="B666" s="39" t="s">
        <v>68</v>
      </c>
      <c r="C666" s="46">
        <v>0.44866898148148149</v>
      </c>
      <c r="D666" s="46">
        <v>0.44873842592592594</v>
      </c>
      <c r="E666" s="51">
        <v>6</v>
      </c>
      <c r="F666" s="51">
        <v>2</v>
      </c>
      <c r="G666" s="51" t="s">
        <v>90</v>
      </c>
      <c r="I666" s="39">
        <v>24</v>
      </c>
    </row>
    <row r="667" spans="1:9" x14ac:dyDescent="0.2">
      <c r="A667" s="39" t="s">
        <v>93</v>
      </c>
      <c r="B667" s="39" t="s">
        <v>68</v>
      </c>
      <c r="C667" s="46">
        <v>0.44869212962962962</v>
      </c>
      <c r="D667" s="46">
        <v>0.45041666666666669</v>
      </c>
      <c r="E667" s="51">
        <v>149</v>
      </c>
      <c r="F667" s="51">
        <v>17</v>
      </c>
      <c r="G667" s="51" t="s">
        <v>90</v>
      </c>
      <c r="I667" s="39">
        <v>17</v>
      </c>
    </row>
    <row r="668" spans="1:9" x14ac:dyDescent="0.2">
      <c r="A668" s="39" t="s">
        <v>93</v>
      </c>
      <c r="B668" s="39" t="s">
        <v>68</v>
      </c>
      <c r="C668" s="46">
        <v>0.44883101851851853</v>
      </c>
      <c r="D668" s="46">
        <v>0.44896990740740739</v>
      </c>
      <c r="E668" s="51">
        <v>12</v>
      </c>
      <c r="F668" s="51">
        <v>2</v>
      </c>
      <c r="G668" s="51" t="s">
        <v>90</v>
      </c>
      <c r="I668" s="39">
        <v>23</v>
      </c>
    </row>
    <row r="669" spans="1:9" x14ac:dyDescent="0.2">
      <c r="A669" s="39" t="s">
        <v>93</v>
      </c>
      <c r="B669" s="39" t="s">
        <v>68</v>
      </c>
      <c r="C669" s="46">
        <v>0.44898148148148148</v>
      </c>
      <c r="D669" s="46">
        <v>0.44991898148148146</v>
      </c>
      <c r="E669" s="51">
        <v>81</v>
      </c>
      <c r="F669" s="51">
        <v>9</v>
      </c>
      <c r="G669" s="51" t="s">
        <v>90</v>
      </c>
      <c r="I669" s="39">
        <v>19</v>
      </c>
    </row>
    <row r="670" spans="1:9" x14ac:dyDescent="0.2">
      <c r="A670" s="39" t="s">
        <v>93</v>
      </c>
      <c r="B670" s="39" t="s">
        <v>68</v>
      </c>
      <c r="C670" s="46">
        <v>0.45049768518518518</v>
      </c>
      <c r="D670" s="46">
        <v>0.45103009259259258</v>
      </c>
      <c r="E670" s="51">
        <v>45</v>
      </c>
      <c r="F670" s="51">
        <v>5</v>
      </c>
      <c r="G670" s="51" t="s">
        <v>90</v>
      </c>
      <c r="I670" s="39">
        <v>22</v>
      </c>
    </row>
    <row r="671" spans="1:9" x14ac:dyDescent="0.2">
      <c r="A671" s="39" t="s">
        <v>93</v>
      </c>
      <c r="B671" s="39" t="s">
        <v>68</v>
      </c>
      <c r="C671" s="46">
        <v>0.45116898148148149</v>
      </c>
      <c r="D671" s="46">
        <v>0.45127314814814817</v>
      </c>
      <c r="E671" s="51">
        <v>9</v>
      </c>
      <c r="F671" s="51">
        <v>3</v>
      </c>
      <c r="G671" s="51" t="s">
        <v>90</v>
      </c>
      <c r="I671" s="39">
        <v>18</v>
      </c>
    </row>
    <row r="672" spans="1:9" x14ac:dyDescent="0.2">
      <c r="A672" s="39" t="s">
        <v>93</v>
      </c>
      <c r="B672" s="39" t="s">
        <v>68</v>
      </c>
      <c r="C672" s="46">
        <v>0.4522106481481481</v>
      </c>
      <c r="D672" s="46">
        <v>0.45363425925925926</v>
      </c>
      <c r="E672" s="51">
        <v>123</v>
      </c>
      <c r="F672" s="51">
        <v>13</v>
      </c>
      <c r="G672" s="51" t="s">
        <v>90</v>
      </c>
      <c r="I672" s="39">
        <v>19</v>
      </c>
    </row>
    <row r="673" spans="1:9" x14ac:dyDescent="0.2">
      <c r="A673" s="39" t="s">
        <v>93</v>
      </c>
      <c r="B673" s="39" t="s">
        <v>68</v>
      </c>
      <c r="C673" s="46">
        <v>0.45372685185185185</v>
      </c>
      <c r="D673" s="46">
        <v>0.45444444444444443</v>
      </c>
      <c r="E673" s="51">
        <v>62</v>
      </c>
      <c r="F673" s="51">
        <v>3</v>
      </c>
      <c r="G673" s="51" t="s">
        <v>90</v>
      </c>
      <c r="I673" s="39">
        <v>23</v>
      </c>
    </row>
    <row r="674" spans="1:9" x14ac:dyDescent="0.2">
      <c r="A674" s="39" t="s">
        <v>93</v>
      </c>
      <c r="B674" s="39" t="s">
        <v>68</v>
      </c>
      <c r="C674" s="46">
        <v>0.45518518518518519</v>
      </c>
      <c r="D674" s="46">
        <v>0.45532407407407405</v>
      </c>
      <c r="E674" s="51">
        <v>12</v>
      </c>
      <c r="F674" s="51">
        <v>5</v>
      </c>
      <c r="G674" s="51" t="s">
        <v>90</v>
      </c>
      <c r="I674" s="39">
        <v>22</v>
      </c>
    </row>
    <row r="675" spans="1:9" x14ac:dyDescent="0.2">
      <c r="A675" s="39" t="s">
        <v>93</v>
      </c>
      <c r="B675" s="39" t="s">
        <v>68</v>
      </c>
      <c r="C675" s="46">
        <v>0.45554398148148145</v>
      </c>
      <c r="D675" s="46">
        <v>0.45563657407407404</v>
      </c>
      <c r="E675" s="51">
        <v>8</v>
      </c>
      <c r="F675" s="51">
        <v>1</v>
      </c>
      <c r="G675" s="51" t="s">
        <v>90</v>
      </c>
      <c r="I675" s="39">
        <v>22</v>
      </c>
    </row>
    <row r="676" spans="1:9" x14ac:dyDescent="0.2">
      <c r="A676" s="39" t="s">
        <v>93</v>
      </c>
      <c r="B676" s="39" t="s">
        <v>68</v>
      </c>
      <c r="C676" s="46">
        <v>0.4592013888888889</v>
      </c>
      <c r="D676" s="46">
        <v>0.45978009259259256</v>
      </c>
      <c r="E676" s="51">
        <v>50</v>
      </c>
      <c r="F676" s="51">
        <v>9</v>
      </c>
      <c r="G676" s="51" t="s">
        <v>90</v>
      </c>
      <c r="I676" s="39">
        <v>20</v>
      </c>
    </row>
    <row r="677" spans="1:9" x14ac:dyDescent="0.2">
      <c r="A677" s="39" t="s">
        <v>93</v>
      </c>
      <c r="B677" s="39" t="s">
        <v>68</v>
      </c>
      <c r="C677" s="46">
        <v>0.46046296296296302</v>
      </c>
      <c r="D677" s="46">
        <v>0.46056712962962965</v>
      </c>
      <c r="E677" s="51">
        <v>9</v>
      </c>
      <c r="F677" s="51">
        <v>3</v>
      </c>
      <c r="G677" s="51" t="s">
        <v>90</v>
      </c>
      <c r="I677" s="39">
        <v>23</v>
      </c>
    </row>
    <row r="678" spans="1:9" x14ac:dyDescent="0.2">
      <c r="A678" s="39" t="s">
        <v>93</v>
      </c>
      <c r="B678" s="39" t="s">
        <v>68</v>
      </c>
      <c r="C678" s="46">
        <v>0.46057870370370368</v>
      </c>
      <c r="D678" s="46">
        <v>0.46067129629629627</v>
      </c>
      <c r="E678" s="51">
        <v>8</v>
      </c>
      <c r="F678" s="51">
        <v>3</v>
      </c>
      <c r="G678" s="51" t="s">
        <v>90</v>
      </c>
      <c r="I678" s="39">
        <v>22</v>
      </c>
    </row>
    <row r="679" spans="1:9" x14ac:dyDescent="0.2">
      <c r="A679" s="39" t="s">
        <v>93</v>
      </c>
      <c r="B679" s="39" t="s">
        <v>68</v>
      </c>
      <c r="C679" s="46">
        <v>0.46108796296296295</v>
      </c>
      <c r="D679" s="46">
        <v>0.46120370370370373</v>
      </c>
      <c r="E679" s="51">
        <v>50</v>
      </c>
      <c r="F679" s="51">
        <v>0</v>
      </c>
      <c r="G679" s="51" t="s">
        <v>90</v>
      </c>
      <c r="I679" s="39">
        <v>17</v>
      </c>
    </row>
    <row r="680" spans="1:9" x14ac:dyDescent="0.2">
      <c r="A680" s="39" t="s">
        <v>93</v>
      </c>
      <c r="B680" s="39" t="s">
        <v>68</v>
      </c>
      <c r="C680" s="46">
        <v>0.46187500000000004</v>
      </c>
      <c r="D680" s="46">
        <v>0.46204861111111112</v>
      </c>
      <c r="E680" s="51">
        <v>15</v>
      </c>
      <c r="F680" s="51">
        <v>4</v>
      </c>
      <c r="G680" s="51" t="s">
        <v>90</v>
      </c>
      <c r="I680" s="39">
        <v>17</v>
      </c>
    </row>
    <row r="681" spans="1:9" x14ac:dyDescent="0.2">
      <c r="A681" s="39" t="s">
        <v>93</v>
      </c>
      <c r="B681" s="39" t="s">
        <v>68</v>
      </c>
      <c r="C681" s="46">
        <v>0.46309027777777773</v>
      </c>
      <c r="D681" s="46">
        <v>0.46475694444444443</v>
      </c>
      <c r="E681" s="51">
        <v>144</v>
      </c>
      <c r="F681" s="51">
        <v>6</v>
      </c>
      <c r="G681" s="51" t="s">
        <v>90</v>
      </c>
      <c r="I681" s="39">
        <v>19</v>
      </c>
    </row>
    <row r="682" spans="1:9" x14ac:dyDescent="0.2">
      <c r="A682" s="39" t="s">
        <v>93</v>
      </c>
      <c r="B682" s="39" t="s">
        <v>68</v>
      </c>
      <c r="C682" s="46">
        <v>0.46482638888888889</v>
      </c>
      <c r="D682" s="46">
        <v>0.46540509259259261</v>
      </c>
      <c r="E682" s="51">
        <v>50</v>
      </c>
      <c r="F682" s="51">
        <v>7</v>
      </c>
      <c r="G682" s="51" t="s">
        <v>90</v>
      </c>
      <c r="I682" s="39">
        <v>22</v>
      </c>
    </row>
    <row r="683" spans="1:9" x14ac:dyDescent="0.2">
      <c r="A683" s="39" t="s">
        <v>93</v>
      </c>
      <c r="B683" s="39" t="s">
        <v>68</v>
      </c>
      <c r="C683" s="46">
        <v>0.46520833333333328</v>
      </c>
      <c r="D683" s="46">
        <v>0.46559027777777778</v>
      </c>
      <c r="E683" s="51">
        <v>33</v>
      </c>
      <c r="F683" s="51">
        <v>7</v>
      </c>
      <c r="G683" s="51" t="s">
        <v>90</v>
      </c>
      <c r="I683" s="39">
        <v>17</v>
      </c>
    </row>
    <row r="684" spans="1:9" x14ac:dyDescent="0.2">
      <c r="A684" s="39" t="s">
        <v>93</v>
      </c>
      <c r="B684" s="39" t="s">
        <v>68</v>
      </c>
      <c r="C684" s="46">
        <v>0.4676967592592593</v>
      </c>
      <c r="D684" s="46">
        <v>0.46862268518518518</v>
      </c>
      <c r="E684" s="51">
        <v>80</v>
      </c>
      <c r="F684" s="51">
        <v>10</v>
      </c>
      <c r="G684" s="51" t="s">
        <v>90</v>
      </c>
      <c r="I684" s="39">
        <v>21</v>
      </c>
    </row>
    <row r="685" spans="1:9" x14ac:dyDescent="0.2">
      <c r="A685" s="39" t="s">
        <v>93</v>
      </c>
      <c r="B685" s="39" t="s">
        <v>68</v>
      </c>
      <c r="C685" s="46">
        <v>0.46776620370370375</v>
      </c>
      <c r="D685" s="46">
        <v>0.46785879629629629</v>
      </c>
      <c r="E685" s="51">
        <v>8</v>
      </c>
      <c r="F685" s="51">
        <v>5</v>
      </c>
      <c r="G685" s="51" t="s">
        <v>90</v>
      </c>
      <c r="I685" s="39">
        <v>23</v>
      </c>
    </row>
    <row r="686" spans="1:9" x14ac:dyDescent="0.2">
      <c r="A686" s="39" t="s">
        <v>93</v>
      </c>
      <c r="B686" s="39" t="s">
        <v>68</v>
      </c>
      <c r="C686" s="46">
        <v>0.47028935185185183</v>
      </c>
      <c r="D686" s="46">
        <v>0.47035879629629629</v>
      </c>
      <c r="E686" s="51">
        <v>6</v>
      </c>
      <c r="F686" s="51">
        <v>4</v>
      </c>
      <c r="G686" s="51" t="s">
        <v>90</v>
      </c>
      <c r="I686" s="39">
        <v>24</v>
      </c>
    </row>
    <row r="687" spans="1:9" x14ac:dyDescent="0.2">
      <c r="A687" s="39" t="s">
        <v>93</v>
      </c>
      <c r="B687" s="39" t="s">
        <v>68</v>
      </c>
      <c r="C687" s="46">
        <v>0.47065972222222219</v>
      </c>
      <c r="D687" s="46">
        <v>0.47075231481481478</v>
      </c>
      <c r="E687" s="51">
        <v>8</v>
      </c>
      <c r="F687" s="51">
        <v>3</v>
      </c>
      <c r="G687" s="51" t="s">
        <v>90</v>
      </c>
      <c r="I687" s="39">
        <v>26</v>
      </c>
    </row>
    <row r="688" spans="1:9" x14ac:dyDescent="0.2">
      <c r="A688" s="39" t="s">
        <v>93</v>
      </c>
      <c r="B688" s="39" t="s">
        <v>68</v>
      </c>
      <c r="C688" s="46">
        <v>0.47364583333333332</v>
      </c>
      <c r="D688" s="46">
        <v>0.4745138888888889</v>
      </c>
      <c r="E688" s="51">
        <v>75</v>
      </c>
      <c r="F688" s="51">
        <v>5</v>
      </c>
      <c r="G688" s="51" t="s">
        <v>90</v>
      </c>
      <c r="I688" s="39">
        <v>19</v>
      </c>
    </row>
    <row r="689" spans="1:9" x14ac:dyDescent="0.2">
      <c r="A689" s="39" t="s">
        <v>93</v>
      </c>
      <c r="B689" s="39" t="s">
        <v>68</v>
      </c>
      <c r="C689" s="46">
        <v>0.47371527777777778</v>
      </c>
      <c r="D689" s="46">
        <v>0.47372685185185182</v>
      </c>
      <c r="E689" s="51">
        <v>1</v>
      </c>
      <c r="F689" s="51">
        <v>1</v>
      </c>
      <c r="G689" s="51" t="s">
        <v>90</v>
      </c>
      <c r="I689" s="39">
        <v>22</v>
      </c>
    </row>
    <row r="690" spans="1:9" x14ac:dyDescent="0.2">
      <c r="A690" s="39" t="s">
        <v>93</v>
      </c>
      <c r="B690" s="39" t="s">
        <v>68</v>
      </c>
      <c r="C690" s="46">
        <v>0.47383101851851855</v>
      </c>
      <c r="D690" s="46">
        <v>0.47393518518518518</v>
      </c>
      <c r="E690" s="51">
        <v>9</v>
      </c>
      <c r="F690" s="51">
        <v>2</v>
      </c>
      <c r="G690" s="51" t="s">
        <v>90</v>
      </c>
      <c r="I690" s="39">
        <v>24</v>
      </c>
    </row>
    <row r="691" spans="1:9" x14ac:dyDescent="0.2">
      <c r="A691" s="39" t="s">
        <v>93</v>
      </c>
      <c r="B691" s="39" t="s">
        <v>68</v>
      </c>
      <c r="C691" s="46">
        <v>0.47438657407407409</v>
      </c>
      <c r="D691" s="46">
        <v>0.47468749999999998</v>
      </c>
      <c r="E691" s="51">
        <v>26</v>
      </c>
      <c r="F691" s="51">
        <v>7</v>
      </c>
      <c r="G691" s="51" t="s">
        <v>90</v>
      </c>
      <c r="I691" s="39">
        <v>22</v>
      </c>
    </row>
    <row r="692" spans="1:9" x14ac:dyDescent="0.2">
      <c r="A692" s="39" t="s">
        <v>93</v>
      </c>
      <c r="B692" s="39" t="s">
        <v>68</v>
      </c>
      <c r="C692" s="46">
        <v>0.47474537037037035</v>
      </c>
      <c r="D692" s="46">
        <v>0.47491898148148143</v>
      </c>
      <c r="E692" s="51">
        <v>15</v>
      </c>
      <c r="F692" s="51">
        <v>5</v>
      </c>
      <c r="G692" s="51" t="s">
        <v>90</v>
      </c>
      <c r="I692" s="39">
        <v>25</v>
      </c>
    </row>
    <row r="693" spans="1:9" x14ac:dyDescent="0.2">
      <c r="A693" s="39" t="s">
        <v>93</v>
      </c>
      <c r="B693" s="39" t="s">
        <v>68</v>
      </c>
      <c r="C693" s="46">
        <v>0.47508101851851853</v>
      </c>
      <c r="D693" s="46">
        <v>0.47662037037037036</v>
      </c>
      <c r="E693" s="51">
        <v>133</v>
      </c>
      <c r="F693" s="51">
        <v>9</v>
      </c>
      <c r="G693" s="51" t="s">
        <v>90</v>
      </c>
      <c r="I693" s="39">
        <v>19</v>
      </c>
    </row>
    <row r="694" spans="1:9" x14ac:dyDescent="0.2">
      <c r="A694" s="39" t="s">
        <v>93</v>
      </c>
      <c r="B694" s="39" t="s">
        <v>68</v>
      </c>
      <c r="C694" s="46">
        <v>0.47533564814814816</v>
      </c>
      <c r="D694" s="46">
        <v>0.47598379629629628</v>
      </c>
      <c r="E694" s="51">
        <v>56</v>
      </c>
      <c r="F694" s="51">
        <v>5</v>
      </c>
      <c r="G694" s="51" t="s">
        <v>90</v>
      </c>
      <c r="I694" s="39">
        <v>21</v>
      </c>
    </row>
    <row r="695" spans="1:9" x14ac:dyDescent="0.2">
      <c r="A695" s="39" t="s">
        <v>93</v>
      </c>
      <c r="B695" s="39" t="s">
        <v>68</v>
      </c>
      <c r="C695" s="46">
        <v>0.47637731481481477</v>
      </c>
      <c r="D695" s="46">
        <v>0.47640046296296296</v>
      </c>
      <c r="E695" s="51">
        <v>2</v>
      </c>
      <c r="F695" s="51">
        <v>1</v>
      </c>
      <c r="G695" s="51" t="s">
        <v>90</v>
      </c>
      <c r="I695" s="39">
        <v>20</v>
      </c>
    </row>
    <row r="696" spans="1:9" x14ac:dyDescent="0.2">
      <c r="A696" s="39" t="s">
        <v>93</v>
      </c>
      <c r="B696" s="39" t="s">
        <v>68</v>
      </c>
      <c r="C696" s="46">
        <v>0.47648148148148151</v>
      </c>
      <c r="D696" s="46">
        <v>0.47675925925925927</v>
      </c>
      <c r="E696" s="51">
        <v>24</v>
      </c>
      <c r="F696" s="51">
        <v>7</v>
      </c>
      <c r="G696" s="51" t="s">
        <v>90</v>
      </c>
      <c r="I696" s="39">
        <v>23</v>
      </c>
    </row>
    <row r="697" spans="1:9" x14ac:dyDescent="0.2">
      <c r="A697" s="39" t="s">
        <v>93</v>
      </c>
      <c r="B697" s="39" t="s">
        <v>68</v>
      </c>
      <c r="C697" s="46">
        <v>0.47723379629629631</v>
      </c>
      <c r="D697" s="46">
        <v>0.47759259259259257</v>
      </c>
      <c r="E697" s="51">
        <v>31</v>
      </c>
      <c r="F697" s="51">
        <v>8</v>
      </c>
      <c r="G697" s="51" t="s">
        <v>90</v>
      </c>
      <c r="I697" s="39">
        <v>20</v>
      </c>
    </row>
    <row r="698" spans="1:9" x14ac:dyDescent="0.2">
      <c r="A698" s="39" t="s">
        <v>93</v>
      </c>
      <c r="B698" s="39" t="s">
        <v>68</v>
      </c>
      <c r="C698" s="46">
        <v>0.47856481481481478</v>
      </c>
      <c r="D698" s="46">
        <v>0.47921296296296295</v>
      </c>
      <c r="E698" s="51">
        <v>56</v>
      </c>
      <c r="F698" s="51">
        <v>11</v>
      </c>
      <c r="G698" s="51" t="s">
        <v>90</v>
      </c>
      <c r="I698" s="39">
        <v>23</v>
      </c>
    </row>
    <row r="699" spans="1:9" x14ac:dyDescent="0.2">
      <c r="A699" s="39" t="s">
        <v>93</v>
      </c>
      <c r="B699" s="39" t="s">
        <v>68</v>
      </c>
      <c r="C699" s="46">
        <v>0.47859953703703706</v>
      </c>
      <c r="D699" s="46">
        <v>0.47869212962962965</v>
      </c>
      <c r="E699" s="51">
        <v>8</v>
      </c>
      <c r="F699" s="51">
        <v>1</v>
      </c>
      <c r="G699" s="51" t="s">
        <v>90</v>
      </c>
      <c r="I699" s="39">
        <v>26</v>
      </c>
    </row>
    <row r="700" spans="1:9" x14ac:dyDescent="0.2">
      <c r="A700" s="39" t="s">
        <v>93</v>
      </c>
      <c r="B700" s="39" t="s">
        <v>68</v>
      </c>
      <c r="C700" s="46">
        <v>0.4793055555555556</v>
      </c>
      <c r="D700" s="46">
        <v>0.47995370370370366</v>
      </c>
      <c r="E700" s="51">
        <v>56</v>
      </c>
      <c r="F700" s="51">
        <v>4</v>
      </c>
      <c r="G700" s="51" t="s">
        <v>90</v>
      </c>
      <c r="I700" s="39">
        <v>24</v>
      </c>
    </row>
    <row r="701" spans="1:9" x14ac:dyDescent="0.2">
      <c r="A701" s="39" t="s">
        <v>93</v>
      </c>
      <c r="B701" s="39" t="s">
        <v>68</v>
      </c>
      <c r="C701" s="46">
        <v>0.48039351851851847</v>
      </c>
      <c r="D701" s="46">
        <v>0.48188657407407409</v>
      </c>
      <c r="E701" s="51">
        <v>129</v>
      </c>
      <c r="F701" s="51">
        <v>9</v>
      </c>
      <c r="G701" s="51" t="s">
        <v>90</v>
      </c>
      <c r="I701" s="39">
        <v>23</v>
      </c>
    </row>
    <row r="702" spans="1:9" x14ac:dyDescent="0.2">
      <c r="A702" s="39" t="s">
        <v>93</v>
      </c>
      <c r="B702" s="39" t="s">
        <v>68</v>
      </c>
      <c r="C702" s="46">
        <v>0.48069444444444448</v>
      </c>
      <c r="D702" s="46">
        <v>0.4808101851851852</v>
      </c>
      <c r="E702" s="51">
        <v>10</v>
      </c>
      <c r="F702" s="51">
        <v>4</v>
      </c>
      <c r="G702" s="51" t="s">
        <v>90</v>
      </c>
      <c r="I702" s="39">
        <v>25</v>
      </c>
    </row>
    <row r="703" spans="1:9" x14ac:dyDescent="0.2">
      <c r="A703" s="39" t="s">
        <v>93</v>
      </c>
      <c r="B703" s="39" t="s">
        <v>68</v>
      </c>
      <c r="C703" s="46">
        <v>0.48084490740740743</v>
      </c>
      <c r="D703" s="46">
        <v>0.48204861111111108</v>
      </c>
      <c r="E703" s="51">
        <v>104</v>
      </c>
      <c r="F703" s="51">
        <v>4</v>
      </c>
      <c r="G703" s="51" t="s">
        <v>90</v>
      </c>
      <c r="I703" s="39">
        <v>26</v>
      </c>
    </row>
    <row r="704" spans="1:9" x14ac:dyDescent="0.2">
      <c r="A704" s="39" t="s">
        <v>93</v>
      </c>
      <c r="B704" s="39" t="s">
        <v>68</v>
      </c>
      <c r="C704" s="46">
        <v>0.48099537037037038</v>
      </c>
      <c r="D704" s="46">
        <v>0.48109953703703701</v>
      </c>
      <c r="E704" s="51">
        <v>9</v>
      </c>
      <c r="F704" s="51">
        <v>3</v>
      </c>
      <c r="G704" s="51" t="s">
        <v>90</v>
      </c>
      <c r="I704" s="39">
        <v>19</v>
      </c>
    </row>
    <row r="705" spans="1:9" x14ac:dyDescent="0.2">
      <c r="A705" s="39" t="s">
        <v>93</v>
      </c>
      <c r="B705" s="39" t="s">
        <v>68</v>
      </c>
      <c r="C705" s="46">
        <v>0.48101851851851851</v>
      </c>
      <c r="D705" s="46">
        <v>0.48175925925925928</v>
      </c>
      <c r="E705" s="51">
        <v>64</v>
      </c>
      <c r="F705" s="51">
        <v>11</v>
      </c>
      <c r="G705" s="51" t="s">
        <v>90</v>
      </c>
      <c r="I705" s="39">
        <v>21</v>
      </c>
    </row>
    <row r="706" spans="1:9" x14ac:dyDescent="0.2">
      <c r="A706" s="39" t="s">
        <v>93</v>
      </c>
      <c r="B706" s="39" t="s">
        <v>68</v>
      </c>
      <c r="C706" s="46">
        <v>0.48164351851851855</v>
      </c>
      <c r="D706" s="46">
        <v>0.48175925925925928</v>
      </c>
      <c r="E706" s="51">
        <v>10</v>
      </c>
      <c r="F706" s="51">
        <v>4</v>
      </c>
      <c r="G706" s="51" t="s">
        <v>90</v>
      </c>
      <c r="I706" s="39">
        <v>21</v>
      </c>
    </row>
    <row r="707" spans="1:9" x14ac:dyDescent="0.2">
      <c r="A707" s="39" t="s">
        <v>93</v>
      </c>
      <c r="B707" s="39" t="s">
        <v>68</v>
      </c>
      <c r="C707" s="46">
        <v>0.4836805555555555</v>
      </c>
      <c r="D707" s="46">
        <v>0.48380787037037037</v>
      </c>
      <c r="E707" s="51">
        <v>11</v>
      </c>
      <c r="F707" s="51">
        <v>4</v>
      </c>
      <c r="G707" s="51" t="s">
        <v>90</v>
      </c>
      <c r="I707" s="39">
        <v>21</v>
      </c>
    </row>
    <row r="708" spans="1:9" x14ac:dyDescent="0.2">
      <c r="A708" s="39" t="s">
        <v>93</v>
      </c>
      <c r="B708" s="39" t="s">
        <v>68</v>
      </c>
      <c r="C708" s="46">
        <v>0.48435185185185187</v>
      </c>
      <c r="D708" s="46">
        <v>0.4852893518518519</v>
      </c>
      <c r="E708" s="51">
        <v>81</v>
      </c>
      <c r="F708" s="51">
        <v>6</v>
      </c>
      <c r="G708" s="51" t="s">
        <v>90</v>
      </c>
      <c r="I708" s="39">
        <v>18</v>
      </c>
    </row>
    <row r="709" spans="1:9" x14ac:dyDescent="0.2">
      <c r="A709" s="39" t="s">
        <v>93</v>
      </c>
      <c r="B709" s="39" t="s">
        <v>68</v>
      </c>
      <c r="C709" s="46">
        <v>0.48565972222222226</v>
      </c>
      <c r="D709" s="46">
        <v>0.48600694444444442</v>
      </c>
      <c r="E709" s="51">
        <v>30</v>
      </c>
      <c r="F709" s="51">
        <v>7</v>
      </c>
      <c r="G709" s="51" t="s">
        <v>90</v>
      </c>
      <c r="I709" s="39">
        <v>25</v>
      </c>
    </row>
    <row r="710" spans="1:9" x14ac:dyDescent="0.2">
      <c r="A710" s="39" t="s">
        <v>93</v>
      </c>
      <c r="B710" s="39" t="s">
        <v>68</v>
      </c>
      <c r="C710" s="46">
        <v>0.48578703703703702</v>
      </c>
      <c r="D710" s="46">
        <v>0.4861226851851852</v>
      </c>
      <c r="E710" s="51">
        <v>29</v>
      </c>
      <c r="F710" s="51">
        <v>5</v>
      </c>
      <c r="G710" s="51" t="s">
        <v>90</v>
      </c>
      <c r="I710" s="39">
        <v>23</v>
      </c>
    </row>
    <row r="711" spans="1:9" x14ac:dyDescent="0.2">
      <c r="A711" s="39" t="s">
        <v>93</v>
      </c>
      <c r="B711" s="39" t="s">
        <v>68</v>
      </c>
      <c r="C711" s="46">
        <v>0.48605324074074074</v>
      </c>
      <c r="D711" s="46">
        <v>0.48606481481481478</v>
      </c>
      <c r="E711" s="51">
        <v>1</v>
      </c>
      <c r="F711" s="51">
        <v>0</v>
      </c>
      <c r="G711" s="51" t="s">
        <v>90</v>
      </c>
      <c r="I711" s="39">
        <v>27</v>
      </c>
    </row>
    <row r="712" spans="1:9" x14ac:dyDescent="0.2">
      <c r="A712" s="39" t="s">
        <v>93</v>
      </c>
      <c r="B712" s="39" t="s">
        <v>68</v>
      </c>
      <c r="C712" s="46">
        <v>0.48671296296296296</v>
      </c>
      <c r="D712" s="46">
        <v>0.48767361111111113</v>
      </c>
      <c r="E712" s="51">
        <v>83</v>
      </c>
      <c r="F712" s="51">
        <v>9</v>
      </c>
      <c r="G712" s="51" t="s">
        <v>90</v>
      </c>
      <c r="I712" s="39">
        <v>19</v>
      </c>
    </row>
    <row r="713" spans="1:9" x14ac:dyDescent="0.2">
      <c r="A713" s="39" t="s">
        <v>93</v>
      </c>
      <c r="B713" s="39" t="s">
        <v>68</v>
      </c>
      <c r="C713" s="46">
        <v>0.48684027777777777</v>
      </c>
      <c r="D713" s="46">
        <v>0.48814814814814816</v>
      </c>
      <c r="E713" s="51">
        <v>113</v>
      </c>
      <c r="F713" s="51">
        <v>12</v>
      </c>
      <c r="G713" s="51" t="s">
        <v>90</v>
      </c>
      <c r="I713" s="39">
        <v>15</v>
      </c>
    </row>
    <row r="714" spans="1:9" x14ac:dyDescent="0.2">
      <c r="A714" s="39" t="s">
        <v>93</v>
      </c>
      <c r="B714" s="39" t="s">
        <v>68</v>
      </c>
      <c r="C714" s="46">
        <v>0.48709490740740741</v>
      </c>
      <c r="D714" s="46">
        <v>0.48765046296296299</v>
      </c>
      <c r="E714" s="51">
        <v>52</v>
      </c>
      <c r="F714" s="51">
        <v>5</v>
      </c>
      <c r="G714" s="51" t="s">
        <v>90</v>
      </c>
      <c r="I714" s="39">
        <v>23</v>
      </c>
    </row>
    <row r="715" spans="1:9" x14ac:dyDescent="0.2">
      <c r="A715" s="39" t="s">
        <v>93</v>
      </c>
      <c r="B715" s="39" t="s">
        <v>68</v>
      </c>
      <c r="C715" s="46">
        <v>0.48715277777777777</v>
      </c>
      <c r="D715" s="46">
        <v>0.48849537037037033</v>
      </c>
      <c r="E715" s="51">
        <v>116</v>
      </c>
      <c r="F715" s="51">
        <v>11</v>
      </c>
      <c r="G715" s="51" t="s">
        <v>90</v>
      </c>
      <c r="I715" s="39">
        <v>19</v>
      </c>
    </row>
    <row r="716" spans="1:9" x14ac:dyDescent="0.2">
      <c r="A716" s="39" t="s">
        <v>93</v>
      </c>
      <c r="B716" s="39" t="s">
        <v>68</v>
      </c>
      <c r="C716" s="46">
        <v>0.49273148148148144</v>
      </c>
      <c r="D716" s="46">
        <v>0.49284722222222221</v>
      </c>
      <c r="E716" s="51">
        <v>10</v>
      </c>
      <c r="F716" s="51">
        <v>3</v>
      </c>
      <c r="G716" s="51" t="s">
        <v>90</v>
      </c>
      <c r="I716" s="39">
        <v>25</v>
      </c>
    </row>
    <row r="717" spans="1:9" x14ac:dyDescent="0.2">
      <c r="A717" s="39" t="s">
        <v>93</v>
      </c>
      <c r="B717" s="39" t="s">
        <v>68</v>
      </c>
      <c r="C717" s="46">
        <v>0.49378472222222225</v>
      </c>
      <c r="D717" s="46">
        <v>0.49387731481481478</v>
      </c>
      <c r="E717" s="51">
        <v>8</v>
      </c>
      <c r="F717" s="51">
        <v>3</v>
      </c>
      <c r="G717" s="51" t="s">
        <v>90</v>
      </c>
      <c r="I717" s="39">
        <v>19</v>
      </c>
    </row>
    <row r="718" spans="1:9" x14ac:dyDescent="0.2">
      <c r="A718" s="39" t="s">
        <v>93</v>
      </c>
      <c r="B718" s="39" t="s">
        <v>68</v>
      </c>
      <c r="C718" s="46">
        <v>0.49512731481481481</v>
      </c>
      <c r="D718" s="46">
        <v>0.49693287037037037</v>
      </c>
      <c r="E718" s="51">
        <v>156</v>
      </c>
      <c r="F718" s="51">
        <v>4</v>
      </c>
      <c r="G718" s="51" t="s">
        <v>90</v>
      </c>
      <c r="I718" s="39">
        <v>24</v>
      </c>
    </row>
    <row r="719" spans="1:9" x14ac:dyDescent="0.2">
      <c r="A719" s="39" t="s">
        <v>93</v>
      </c>
      <c r="B719" s="39" t="s">
        <v>68</v>
      </c>
      <c r="C719" s="46">
        <v>0.49526620370370367</v>
      </c>
      <c r="D719" s="46">
        <v>0.49539351851851854</v>
      </c>
      <c r="E719" s="51">
        <v>11</v>
      </c>
      <c r="F719" s="51">
        <v>5</v>
      </c>
      <c r="G719" s="51" t="s">
        <v>90</v>
      </c>
      <c r="I719" s="39">
        <v>21</v>
      </c>
    </row>
    <row r="720" spans="1:9" x14ac:dyDescent="0.2">
      <c r="A720" s="39" t="s">
        <v>93</v>
      </c>
      <c r="B720" s="39" t="s">
        <v>68</v>
      </c>
      <c r="C720" s="46">
        <v>0.4954513888888889</v>
      </c>
      <c r="D720" s="46">
        <v>0.49556712962962962</v>
      </c>
      <c r="E720" s="51">
        <v>10</v>
      </c>
      <c r="F720" s="51">
        <v>4</v>
      </c>
      <c r="G720" s="51" t="s">
        <v>90</v>
      </c>
      <c r="I720" s="39">
        <v>25</v>
      </c>
    </row>
    <row r="721" spans="1:9" x14ac:dyDescent="0.2">
      <c r="A721" s="39" t="s">
        <v>93</v>
      </c>
      <c r="B721" s="39" t="s">
        <v>68</v>
      </c>
      <c r="C721" s="46">
        <v>0.49678240740740742</v>
      </c>
      <c r="D721" s="46">
        <v>0.4982523148148148</v>
      </c>
      <c r="E721" s="51">
        <v>127</v>
      </c>
      <c r="F721" s="51">
        <v>10</v>
      </c>
      <c r="G721" s="51" t="s">
        <v>90</v>
      </c>
      <c r="I721" s="39">
        <v>26</v>
      </c>
    </row>
    <row r="722" spans="1:9" x14ac:dyDescent="0.2">
      <c r="A722" s="39" t="s">
        <v>93</v>
      </c>
      <c r="B722" s="39" t="s">
        <v>68</v>
      </c>
      <c r="C722" s="46">
        <v>0.49790509259259258</v>
      </c>
      <c r="D722" s="46">
        <v>0.49802083333333336</v>
      </c>
      <c r="E722" s="51">
        <v>10</v>
      </c>
      <c r="F722" s="51">
        <v>3</v>
      </c>
      <c r="G722" s="51" t="s">
        <v>90</v>
      </c>
      <c r="I722" s="39">
        <v>19</v>
      </c>
    </row>
    <row r="723" spans="1:9" x14ac:dyDescent="0.2">
      <c r="A723" s="39" t="s">
        <v>93</v>
      </c>
      <c r="B723" s="39" t="s">
        <v>68</v>
      </c>
      <c r="C723" s="46">
        <v>0.49868055555555557</v>
      </c>
      <c r="D723" s="46">
        <v>0.49877314814814816</v>
      </c>
      <c r="E723" s="51">
        <v>8</v>
      </c>
      <c r="F723" s="51">
        <v>2</v>
      </c>
      <c r="G723" s="51" t="s">
        <v>90</v>
      </c>
      <c r="I723" s="39">
        <v>26</v>
      </c>
    </row>
    <row r="724" spans="1:9" x14ac:dyDescent="0.2">
      <c r="A724" s="39" t="s">
        <v>93</v>
      </c>
      <c r="B724" s="39" t="s">
        <v>68</v>
      </c>
      <c r="C724" s="46">
        <v>0.4997800925925926</v>
      </c>
      <c r="D724" s="46">
        <v>0.50032407407407409</v>
      </c>
      <c r="E724" s="51">
        <v>47</v>
      </c>
      <c r="F724" s="51">
        <v>12</v>
      </c>
      <c r="G724" s="51" t="s">
        <v>90</v>
      </c>
      <c r="I724" s="39">
        <v>19</v>
      </c>
    </row>
    <row r="725" spans="1:9" x14ac:dyDescent="0.2">
      <c r="A725" s="39" t="s">
        <v>93</v>
      </c>
      <c r="B725" s="39" t="s">
        <v>69</v>
      </c>
      <c r="C725" s="46">
        <v>0.50097222222222226</v>
      </c>
      <c r="D725" s="46">
        <v>0.50099537037037034</v>
      </c>
      <c r="E725" s="51">
        <v>2</v>
      </c>
      <c r="F725" s="45">
        <v>1</v>
      </c>
      <c r="G725" s="51" t="s">
        <v>90</v>
      </c>
      <c r="I725" s="39">
        <v>21</v>
      </c>
    </row>
    <row r="726" spans="1:9" x14ac:dyDescent="0.2">
      <c r="A726" s="39" t="s">
        <v>93</v>
      </c>
      <c r="B726" s="39" t="s">
        <v>69</v>
      </c>
      <c r="C726" s="46">
        <v>0.50097222222222226</v>
      </c>
      <c r="D726" s="46">
        <v>0.50112268518518521</v>
      </c>
      <c r="E726" s="51">
        <v>13</v>
      </c>
      <c r="F726" s="51">
        <v>5</v>
      </c>
      <c r="G726" s="51" t="s">
        <v>90</v>
      </c>
      <c r="I726" s="39">
        <v>24</v>
      </c>
    </row>
    <row r="727" spans="1:9" x14ac:dyDescent="0.2">
      <c r="A727" s="39" t="s">
        <v>93</v>
      </c>
      <c r="B727" s="39" t="s">
        <v>69</v>
      </c>
      <c r="C727" s="46">
        <v>0.50116898148148148</v>
      </c>
      <c r="D727" s="46">
        <v>0.50144675925925919</v>
      </c>
      <c r="E727" s="51">
        <v>24</v>
      </c>
      <c r="F727" s="51">
        <v>4</v>
      </c>
      <c r="G727" s="51" t="s">
        <v>90</v>
      </c>
      <c r="I727" s="39">
        <v>19</v>
      </c>
    </row>
    <row r="728" spans="1:9" x14ac:dyDescent="0.2">
      <c r="A728" s="39" t="s">
        <v>93</v>
      </c>
      <c r="B728" s="39" t="s">
        <v>69</v>
      </c>
      <c r="C728" s="46">
        <v>0.50145833333333334</v>
      </c>
      <c r="D728" s="46">
        <v>0.5037962962962963</v>
      </c>
      <c r="E728" s="51">
        <v>202</v>
      </c>
      <c r="F728" s="51">
        <v>12</v>
      </c>
      <c r="G728" s="51" t="s">
        <v>90</v>
      </c>
      <c r="I728" s="39">
        <v>15</v>
      </c>
    </row>
    <row r="729" spans="1:9" x14ac:dyDescent="0.2">
      <c r="A729" s="39" t="s">
        <v>93</v>
      </c>
      <c r="B729" s="39" t="s">
        <v>69</v>
      </c>
      <c r="C729" s="46">
        <v>0.50289351851851849</v>
      </c>
      <c r="D729" s="46">
        <v>0.50300925925925932</v>
      </c>
      <c r="E729" s="51">
        <v>10</v>
      </c>
      <c r="F729" s="51">
        <v>4</v>
      </c>
      <c r="G729" s="51" t="s">
        <v>90</v>
      </c>
      <c r="I729" s="39">
        <v>26</v>
      </c>
    </row>
    <row r="730" spans="1:9" x14ac:dyDescent="0.2">
      <c r="A730" s="39" t="s">
        <v>93</v>
      </c>
      <c r="B730" s="39" t="s">
        <v>69</v>
      </c>
      <c r="C730" s="46">
        <v>0.50312499999999993</v>
      </c>
      <c r="D730" s="46">
        <v>0.50321759259259258</v>
      </c>
      <c r="E730" s="51">
        <v>8</v>
      </c>
      <c r="F730" s="51">
        <v>4</v>
      </c>
      <c r="G730" s="51" t="s">
        <v>90</v>
      </c>
      <c r="I730" s="39">
        <v>22</v>
      </c>
    </row>
    <row r="731" spans="1:9" x14ac:dyDescent="0.2">
      <c r="A731" s="39" t="s">
        <v>93</v>
      </c>
      <c r="B731" s="39" t="s">
        <v>69</v>
      </c>
      <c r="C731" s="46">
        <v>0.50480324074074068</v>
      </c>
      <c r="D731" s="46">
        <v>0.50489583333333332</v>
      </c>
      <c r="E731" s="51">
        <v>8</v>
      </c>
      <c r="F731" s="51">
        <v>4</v>
      </c>
      <c r="G731" s="51" t="s">
        <v>90</v>
      </c>
      <c r="I731" s="39">
        <v>26</v>
      </c>
    </row>
    <row r="732" spans="1:9" x14ac:dyDescent="0.2">
      <c r="A732" s="39" t="s">
        <v>93</v>
      </c>
      <c r="B732" s="39" t="s">
        <v>69</v>
      </c>
      <c r="C732" s="46">
        <v>0.50510416666666669</v>
      </c>
      <c r="D732" s="46">
        <v>0.5053819444444444</v>
      </c>
      <c r="E732" s="51">
        <v>24</v>
      </c>
      <c r="F732" s="51">
        <v>5</v>
      </c>
      <c r="G732" s="51" t="s">
        <v>90</v>
      </c>
      <c r="I732" s="39">
        <v>22</v>
      </c>
    </row>
    <row r="733" spans="1:9" x14ac:dyDescent="0.2">
      <c r="A733" s="39" t="s">
        <v>93</v>
      </c>
      <c r="B733" s="39" t="s">
        <v>69</v>
      </c>
      <c r="C733" s="46">
        <v>0.50562499999999999</v>
      </c>
      <c r="D733" s="46">
        <v>0.50587962962962962</v>
      </c>
      <c r="E733" s="51">
        <v>22</v>
      </c>
      <c r="F733" s="51">
        <v>6</v>
      </c>
      <c r="G733" s="51" t="s">
        <v>90</v>
      </c>
      <c r="I733" s="39">
        <v>26</v>
      </c>
    </row>
    <row r="734" spans="1:9" x14ac:dyDescent="0.2">
      <c r="A734" s="39" t="s">
        <v>93</v>
      </c>
      <c r="B734" s="39" t="s">
        <v>69</v>
      </c>
      <c r="C734" s="46">
        <v>0.50649305555555557</v>
      </c>
      <c r="D734" s="46">
        <v>0.50662037037037033</v>
      </c>
      <c r="E734" s="51">
        <v>11</v>
      </c>
      <c r="F734" s="51">
        <v>5</v>
      </c>
      <c r="G734" s="51" t="s">
        <v>90</v>
      </c>
      <c r="I734" s="39">
        <v>21</v>
      </c>
    </row>
    <row r="735" spans="1:9" x14ac:dyDescent="0.2">
      <c r="A735" s="39" t="s">
        <v>93</v>
      </c>
      <c r="B735" s="39" t="s">
        <v>69</v>
      </c>
      <c r="C735" s="46">
        <v>0.50740740740740742</v>
      </c>
      <c r="D735" s="46">
        <v>0.50745370370370368</v>
      </c>
      <c r="E735" s="51">
        <v>4</v>
      </c>
      <c r="F735" s="51">
        <v>1</v>
      </c>
      <c r="G735" s="51" t="s">
        <v>90</v>
      </c>
    </row>
    <row r="736" spans="1:9" x14ac:dyDescent="0.2">
      <c r="A736" s="39" t="s">
        <v>93</v>
      </c>
      <c r="B736" s="39" t="s">
        <v>69</v>
      </c>
      <c r="C736" s="46">
        <v>0.50826388888888896</v>
      </c>
      <c r="D736" s="46">
        <v>0.50877314814814811</v>
      </c>
      <c r="E736" s="51">
        <v>44</v>
      </c>
      <c r="F736" s="51">
        <v>7</v>
      </c>
      <c r="G736" s="51" t="s">
        <v>90</v>
      </c>
      <c r="I736" s="39">
        <v>20</v>
      </c>
    </row>
    <row r="737" spans="1:9" x14ac:dyDescent="0.2">
      <c r="A737" s="39" t="s">
        <v>93</v>
      </c>
      <c r="B737" s="39" t="s">
        <v>69</v>
      </c>
      <c r="C737" s="46">
        <v>0.50990740740740736</v>
      </c>
      <c r="D737" s="46">
        <v>0.50996527777777778</v>
      </c>
      <c r="E737" s="51">
        <v>5</v>
      </c>
      <c r="F737" s="51">
        <v>3</v>
      </c>
      <c r="G737" s="51" t="s">
        <v>90</v>
      </c>
      <c r="I737" s="39">
        <v>20</v>
      </c>
    </row>
    <row r="738" spans="1:9" x14ac:dyDescent="0.2">
      <c r="A738" s="39" t="s">
        <v>93</v>
      </c>
      <c r="B738" s="39" t="s">
        <v>69</v>
      </c>
      <c r="C738" s="46">
        <v>0.51038194444444451</v>
      </c>
      <c r="D738" s="46">
        <v>0.51047453703703705</v>
      </c>
      <c r="E738" s="51">
        <v>8</v>
      </c>
      <c r="F738" s="51">
        <v>4</v>
      </c>
      <c r="G738" s="51" t="s">
        <v>90</v>
      </c>
      <c r="I738" s="39">
        <v>25</v>
      </c>
    </row>
    <row r="739" spans="1:9" x14ac:dyDescent="0.2">
      <c r="A739" s="39" t="s">
        <v>93</v>
      </c>
      <c r="B739" s="39" t="s">
        <v>69</v>
      </c>
      <c r="C739" s="46">
        <v>0.51077546296296295</v>
      </c>
      <c r="D739" s="46">
        <v>0.51087962962962963</v>
      </c>
      <c r="E739" s="51">
        <v>9</v>
      </c>
      <c r="F739" s="51">
        <v>1</v>
      </c>
      <c r="G739" s="51" t="s">
        <v>90</v>
      </c>
      <c r="I739" s="39">
        <v>25</v>
      </c>
    </row>
    <row r="740" spans="1:9" x14ac:dyDescent="0.2">
      <c r="A740" s="39" t="s">
        <v>93</v>
      </c>
      <c r="B740" s="39" t="s">
        <v>69</v>
      </c>
      <c r="C740" s="46">
        <v>0.51123842592592594</v>
      </c>
      <c r="D740" s="46">
        <v>0.51153935185185184</v>
      </c>
      <c r="E740" s="51">
        <v>26</v>
      </c>
      <c r="F740" s="51">
        <v>7</v>
      </c>
      <c r="G740" s="51" t="s">
        <v>90</v>
      </c>
      <c r="I740" s="39">
        <v>18</v>
      </c>
    </row>
    <row r="741" spans="1:9" x14ac:dyDescent="0.2">
      <c r="A741" s="39" t="s">
        <v>93</v>
      </c>
      <c r="B741" s="39" t="s">
        <v>69</v>
      </c>
      <c r="C741" s="46">
        <v>0.51223379629629628</v>
      </c>
      <c r="D741" s="46">
        <v>0.51234953703703701</v>
      </c>
      <c r="E741" s="51">
        <v>10</v>
      </c>
      <c r="F741" s="51">
        <v>4</v>
      </c>
      <c r="G741" s="51" t="s">
        <v>90</v>
      </c>
      <c r="I741" s="39">
        <v>21</v>
      </c>
    </row>
    <row r="742" spans="1:9" x14ac:dyDescent="0.2">
      <c r="A742" s="39" t="s">
        <v>93</v>
      </c>
      <c r="B742" s="39" t="s">
        <v>69</v>
      </c>
      <c r="C742" s="46">
        <v>0.51337962962962969</v>
      </c>
      <c r="D742" s="46">
        <v>0.51390046296296299</v>
      </c>
      <c r="E742" s="51">
        <v>45</v>
      </c>
      <c r="F742" s="51">
        <v>4</v>
      </c>
      <c r="G742" s="51" t="s">
        <v>90</v>
      </c>
      <c r="I742" s="39">
        <v>22</v>
      </c>
    </row>
    <row r="743" spans="1:9" x14ac:dyDescent="0.2">
      <c r="A743" s="39" t="s">
        <v>93</v>
      </c>
      <c r="B743" s="39" t="s">
        <v>69</v>
      </c>
      <c r="C743" s="46">
        <v>0.5154050925925926</v>
      </c>
      <c r="D743" s="46">
        <v>0.51550925925925928</v>
      </c>
      <c r="E743" s="51">
        <v>9</v>
      </c>
      <c r="F743" s="51">
        <v>1</v>
      </c>
      <c r="G743" s="51" t="s">
        <v>90</v>
      </c>
      <c r="I743" s="39">
        <v>27</v>
      </c>
    </row>
    <row r="744" spans="1:9" x14ac:dyDescent="0.2">
      <c r="A744" s="39" t="s">
        <v>93</v>
      </c>
      <c r="B744" s="39" t="s">
        <v>69</v>
      </c>
      <c r="C744" s="46">
        <v>0.51545138888888886</v>
      </c>
      <c r="D744" s="46">
        <v>0.51673611111111117</v>
      </c>
      <c r="E744" s="51">
        <v>111</v>
      </c>
      <c r="F744" s="51">
        <v>15</v>
      </c>
      <c r="G744" s="51" t="s">
        <v>90</v>
      </c>
      <c r="I744" s="39">
        <v>19</v>
      </c>
    </row>
    <row r="745" spans="1:9" x14ac:dyDescent="0.2">
      <c r="A745" s="39" t="s">
        <v>93</v>
      </c>
      <c r="B745" s="39" t="s">
        <v>69</v>
      </c>
      <c r="C745" s="46">
        <v>0.51633101851851848</v>
      </c>
      <c r="D745" s="46">
        <v>0.51636574074074071</v>
      </c>
      <c r="E745" s="51">
        <v>3</v>
      </c>
      <c r="F745" s="45">
        <v>1</v>
      </c>
      <c r="G745" s="51" t="s">
        <v>90</v>
      </c>
      <c r="I745" s="39">
        <v>22</v>
      </c>
    </row>
    <row r="746" spans="1:9" x14ac:dyDescent="0.2">
      <c r="A746" s="39" t="s">
        <v>93</v>
      </c>
      <c r="B746" s="39" t="s">
        <v>69</v>
      </c>
      <c r="C746" s="46">
        <v>0.51718750000000002</v>
      </c>
      <c r="D746" s="46">
        <v>0.51738425925925924</v>
      </c>
      <c r="E746" s="51">
        <v>17</v>
      </c>
      <c r="F746" s="51">
        <v>6</v>
      </c>
      <c r="G746" s="51" t="s">
        <v>90</v>
      </c>
      <c r="I746" s="39">
        <v>26</v>
      </c>
    </row>
    <row r="747" spans="1:9" x14ac:dyDescent="0.2">
      <c r="A747" s="39" t="s">
        <v>93</v>
      </c>
      <c r="B747" s="39" t="s">
        <v>69</v>
      </c>
      <c r="C747" s="46">
        <v>0.51842592592592596</v>
      </c>
      <c r="D747" s="46">
        <v>0.51893518518518522</v>
      </c>
      <c r="E747" s="51">
        <v>44</v>
      </c>
      <c r="F747" s="51">
        <v>6</v>
      </c>
      <c r="G747" s="51" t="s">
        <v>90</v>
      </c>
      <c r="I747" s="39">
        <v>28</v>
      </c>
    </row>
    <row r="748" spans="1:9" x14ac:dyDescent="0.2">
      <c r="A748" s="39" t="s">
        <v>93</v>
      </c>
      <c r="B748" s="39" t="s">
        <v>69</v>
      </c>
      <c r="C748" s="46">
        <v>0.51900462962962968</v>
      </c>
      <c r="D748" s="46">
        <v>0.51960648148148147</v>
      </c>
      <c r="E748" s="51">
        <v>52</v>
      </c>
      <c r="F748" s="51">
        <v>8</v>
      </c>
      <c r="G748" s="51" t="s">
        <v>90</v>
      </c>
      <c r="I748" s="39">
        <v>20</v>
      </c>
    </row>
    <row r="749" spans="1:9" x14ac:dyDescent="0.2">
      <c r="A749" s="39" t="s">
        <v>93</v>
      </c>
      <c r="B749" s="39" t="s">
        <v>69</v>
      </c>
      <c r="C749" s="46">
        <v>0.51927083333333335</v>
      </c>
      <c r="D749" s="46">
        <v>0.52063657407407404</v>
      </c>
      <c r="E749" s="51">
        <v>118</v>
      </c>
      <c r="F749" s="51">
        <v>15</v>
      </c>
      <c r="G749" s="51" t="s">
        <v>90</v>
      </c>
      <c r="I749" s="39">
        <v>15</v>
      </c>
    </row>
    <row r="750" spans="1:9" x14ac:dyDescent="0.2">
      <c r="A750" s="39" t="s">
        <v>93</v>
      </c>
      <c r="B750" s="39" t="s">
        <v>69</v>
      </c>
      <c r="C750" s="46">
        <v>0.52059027777777778</v>
      </c>
      <c r="D750" s="46">
        <v>0.5207060185185185</v>
      </c>
      <c r="E750" s="51">
        <v>10</v>
      </c>
      <c r="F750" s="51">
        <v>4</v>
      </c>
      <c r="G750" s="51" t="s">
        <v>90</v>
      </c>
      <c r="I750" s="39">
        <v>22</v>
      </c>
    </row>
    <row r="751" spans="1:9" x14ac:dyDescent="0.2">
      <c r="A751" s="39" t="s">
        <v>93</v>
      </c>
      <c r="B751" s="39" t="s">
        <v>69</v>
      </c>
      <c r="C751" s="46">
        <v>0.52175925925925926</v>
      </c>
      <c r="D751" s="46">
        <v>0.52194444444444443</v>
      </c>
      <c r="E751" s="51">
        <v>16</v>
      </c>
      <c r="F751" s="51">
        <v>4</v>
      </c>
      <c r="G751" s="51" t="s">
        <v>90</v>
      </c>
      <c r="I751" s="39">
        <v>20</v>
      </c>
    </row>
    <row r="752" spans="1:9" x14ac:dyDescent="0.2">
      <c r="A752" s="39" t="s">
        <v>93</v>
      </c>
      <c r="B752" s="39" t="s">
        <v>69</v>
      </c>
      <c r="C752" s="46">
        <v>0.52186342592592594</v>
      </c>
      <c r="D752" s="46">
        <v>0.52262731481481484</v>
      </c>
      <c r="E752" s="51">
        <v>66</v>
      </c>
      <c r="F752" s="51">
        <v>6</v>
      </c>
      <c r="G752" s="51" t="s">
        <v>90</v>
      </c>
      <c r="I752" s="39">
        <v>21</v>
      </c>
    </row>
    <row r="753" spans="1:9" x14ac:dyDescent="0.2">
      <c r="A753" s="39" t="s">
        <v>93</v>
      </c>
      <c r="B753" s="39" t="s">
        <v>69</v>
      </c>
      <c r="C753" s="46">
        <v>0.52209490740740738</v>
      </c>
      <c r="D753" s="46">
        <v>0.52218750000000003</v>
      </c>
      <c r="E753" s="51">
        <v>8</v>
      </c>
      <c r="F753" s="51">
        <v>1</v>
      </c>
      <c r="G753" s="51" t="s">
        <v>90</v>
      </c>
      <c r="I753" s="39">
        <v>24</v>
      </c>
    </row>
    <row r="754" spans="1:9" x14ac:dyDescent="0.2">
      <c r="A754" s="39" t="s">
        <v>93</v>
      </c>
      <c r="B754" s="39" t="s">
        <v>69</v>
      </c>
      <c r="C754" s="46">
        <v>0.5242013888888889</v>
      </c>
      <c r="D754" s="46">
        <v>0.52423611111111112</v>
      </c>
      <c r="E754" s="51">
        <v>3</v>
      </c>
      <c r="F754" s="51">
        <v>2</v>
      </c>
      <c r="G754" s="51" t="s">
        <v>90</v>
      </c>
      <c r="I754" s="39">
        <v>28</v>
      </c>
    </row>
    <row r="755" spans="1:9" x14ac:dyDescent="0.2">
      <c r="A755" s="39" t="s">
        <v>93</v>
      </c>
      <c r="B755" s="39" t="s">
        <v>69</v>
      </c>
      <c r="C755" s="46">
        <v>0.52428240740740739</v>
      </c>
      <c r="D755" s="46">
        <v>0.52496527777777779</v>
      </c>
      <c r="E755" s="51">
        <v>59</v>
      </c>
      <c r="F755" s="51">
        <v>6</v>
      </c>
      <c r="G755" s="51" t="s">
        <v>90</v>
      </c>
      <c r="I755" s="39">
        <v>28</v>
      </c>
    </row>
    <row r="756" spans="1:9" x14ac:dyDescent="0.2">
      <c r="A756" s="39" t="s">
        <v>93</v>
      </c>
      <c r="B756" s="39" t="s">
        <v>69</v>
      </c>
      <c r="C756" s="46">
        <v>0.52535879629629634</v>
      </c>
      <c r="D756" s="46">
        <v>0.5254861111111111</v>
      </c>
      <c r="E756" s="51">
        <v>11</v>
      </c>
      <c r="F756" s="51">
        <v>3</v>
      </c>
      <c r="G756" s="51" t="s">
        <v>90</v>
      </c>
      <c r="I756" s="39">
        <v>25</v>
      </c>
    </row>
    <row r="757" spans="1:9" x14ac:dyDescent="0.2">
      <c r="A757" s="39" t="s">
        <v>93</v>
      </c>
      <c r="B757" s="39" t="s">
        <v>69</v>
      </c>
      <c r="C757" s="46">
        <v>0.52653935185185186</v>
      </c>
      <c r="D757" s="46">
        <v>0.52664351851851854</v>
      </c>
      <c r="E757" s="51">
        <v>9</v>
      </c>
      <c r="F757" s="51">
        <v>5</v>
      </c>
      <c r="G757" s="51" t="s">
        <v>90</v>
      </c>
      <c r="I757" s="39">
        <v>25</v>
      </c>
    </row>
    <row r="758" spans="1:9" x14ac:dyDescent="0.2">
      <c r="A758" s="39" t="s">
        <v>93</v>
      </c>
      <c r="B758" s="39" t="s">
        <v>69</v>
      </c>
      <c r="C758" s="46">
        <v>0.52802083333333327</v>
      </c>
      <c r="D758" s="46">
        <v>0.52886574074074078</v>
      </c>
      <c r="E758" s="51">
        <v>73</v>
      </c>
      <c r="F758" s="51">
        <v>9</v>
      </c>
      <c r="G758" s="51" t="s">
        <v>90</v>
      </c>
      <c r="I758" s="39">
        <v>19</v>
      </c>
    </row>
    <row r="759" spans="1:9" x14ac:dyDescent="0.2">
      <c r="A759" s="39" t="s">
        <v>93</v>
      </c>
      <c r="B759" s="39" t="s">
        <v>69</v>
      </c>
      <c r="C759" s="46">
        <v>0.52866898148148145</v>
      </c>
      <c r="D759" s="46">
        <v>0.52877314814814813</v>
      </c>
      <c r="E759" s="51">
        <v>9</v>
      </c>
      <c r="F759" s="51">
        <v>4</v>
      </c>
      <c r="G759" s="51" t="s">
        <v>90</v>
      </c>
      <c r="I759" s="39">
        <v>24</v>
      </c>
    </row>
    <row r="760" spans="1:9" x14ac:dyDescent="0.2">
      <c r="A760" s="39" t="s">
        <v>93</v>
      </c>
      <c r="B760" s="39" t="s">
        <v>69</v>
      </c>
      <c r="C760" s="46">
        <v>0.53005787037037033</v>
      </c>
      <c r="D760" s="46">
        <v>0.53016203703703701</v>
      </c>
      <c r="E760" s="51">
        <v>9</v>
      </c>
      <c r="F760" s="51">
        <v>3</v>
      </c>
      <c r="G760" s="51" t="s">
        <v>90</v>
      </c>
      <c r="I760" s="39">
        <v>20</v>
      </c>
    </row>
    <row r="761" spans="1:9" x14ac:dyDescent="0.2">
      <c r="A761" s="39" t="s">
        <v>93</v>
      </c>
      <c r="B761" s="39" t="s">
        <v>69</v>
      </c>
      <c r="C761" s="46">
        <v>0.53099537037037037</v>
      </c>
      <c r="D761" s="46">
        <v>0.53199074074074071</v>
      </c>
      <c r="E761" s="51">
        <v>86</v>
      </c>
      <c r="F761" s="51">
        <v>9</v>
      </c>
      <c r="G761" s="51" t="s">
        <v>90</v>
      </c>
      <c r="I761" s="39">
        <v>20</v>
      </c>
    </row>
    <row r="762" spans="1:9" x14ac:dyDescent="0.2">
      <c r="A762" s="39" t="s">
        <v>93</v>
      </c>
      <c r="B762" s="39" t="s">
        <v>69</v>
      </c>
      <c r="C762" s="46">
        <v>0.53142361111111114</v>
      </c>
      <c r="D762" s="46">
        <v>0.53151620370370367</v>
      </c>
      <c r="E762" s="51">
        <v>8</v>
      </c>
      <c r="F762" s="51">
        <v>2</v>
      </c>
      <c r="G762" s="51" t="s">
        <v>90</v>
      </c>
      <c r="I762" s="39">
        <v>28</v>
      </c>
    </row>
    <row r="763" spans="1:9" x14ac:dyDescent="0.2">
      <c r="A763" s="39" t="s">
        <v>93</v>
      </c>
      <c r="B763" s="39" t="s">
        <v>69</v>
      </c>
      <c r="C763" s="46">
        <v>0.53348379629629628</v>
      </c>
      <c r="D763" s="46">
        <v>0.53373842592592591</v>
      </c>
      <c r="E763" s="51">
        <v>22</v>
      </c>
      <c r="F763" s="51">
        <v>7</v>
      </c>
      <c r="G763" s="51" t="s">
        <v>90</v>
      </c>
      <c r="I763" s="39">
        <v>25</v>
      </c>
    </row>
    <row r="764" spans="1:9" x14ac:dyDescent="0.2">
      <c r="A764" s="39" t="s">
        <v>93</v>
      </c>
      <c r="B764" s="39" t="s">
        <v>69</v>
      </c>
      <c r="C764" s="46">
        <v>0.53516203703703702</v>
      </c>
      <c r="D764" s="46">
        <v>0.53528935185185189</v>
      </c>
      <c r="E764" s="51">
        <v>11</v>
      </c>
      <c r="F764" s="51">
        <v>4</v>
      </c>
      <c r="G764" s="51" t="s">
        <v>90</v>
      </c>
      <c r="I764" s="39">
        <v>21</v>
      </c>
    </row>
    <row r="765" spans="1:9" x14ac:dyDescent="0.2">
      <c r="A765" s="39" t="s">
        <v>93</v>
      </c>
      <c r="B765" s="39" t="s">
        <v>69</v>
      </c>
      <c r="C765" s="46">
        <v>0.53609953703703705</v>
      </c>
      <c r="D765" s="46">
        <v>0.53621527777777778</v>
      </c>
      <c r="E765" s="51">
        <v>10</v>
      </c>
      <c r="F765" s="51">
        <v>4</v>
      </c>
      <c r="G765" s="51" t="s">
        <v>90</v>
      </c>
      <c r="I765" s="39">
        <v>21</v>
      </c>
    </row>
    <row r="766" spans="1:9" x14ac:dyDescent="0.2">
      <c r="A766" s="39" t="s">
        <v>93</v>
      </c>
      <c r="B766" s="39" t="s">
        <v>69</v>
      </c>
      <c r="C766" s="46">
        <v>0.53682870370370372</v>
      </c>
      <c r="D766" s="46">
        <v>0.53694444444444445</v>
      </c>
      <c r="E766" s="51">
        <v>10</v>
      </c>
      <c r="F766" s="51">
        <v>4</v>
      </c>
      <c r="G766" s="51" t="s">
        <v>90</v>
      </c>
      <c r="I766" s="39">
        <v>26</v>
      </c>
    </row>
    <row r="767" spans="1:9" x14ac:dyDescent="0.2">
      <c r="A767" s="39" t="s">
        <v>93</v>
      </c>
      <c r="B767" s="39" t="s">
        <v>69</v>
      </c>
      <c r="C767" s="46">
        <v>0.53798611111111116</v>
      </c>
      <c r="D767" s="46">
        <v>0.53858796296296296</v>
      </c>
      <c r="E767" s="51">
        <v>52</v>
      </c>
      <c r="F767" s="51">
        <v>7</v>
      </c>
      <c r="G767" s="51" t="s">
        <v>90</v>
      </c>
      <c r="I767" s="39">
        <v>15</v>
      </c>
    </row>
    <row r="768" spans="1:9" x14ac:dyDescent="0.2">
      <c r="A768" s="39" t="s">
        <v>93</v>
      </c>
      <c r="B768" s="39" t="s">
        <v>69</v>
      </c>
      <c r="C768" s="46">
        <v>0.53987268518518516</v>
      </c>
      <c r="D768" s="46">
        <v>0.53997685185185185</v>
      </c>
      <c r="E768" s="51">
        <v>9</v>
      </c>
      <c r="F768" s="51">
        <v>3</v>
      </c>
      <c r="G768" s="51" t="s">
        <v>90</v>
      </c>
      <c r="I768" s="39">
        <v>24</v>
      </c>
    </row>
    <row r="769" spans="1:12" x14ac:dyDescent="0.2">
      <c r="A769" s="39" t="s">
        <v>93</v>
      </c>
      <c r="B769" s="39" t="s">
        <v>69</v>
      </c>
      <c r="C769" s="46">
        <v>0.54013888888888884</v>
      </c>
      <c r="D769" s="46">
        <v>0.54137731481481477</v>
      </c>
      <c r="E769" s="51">
        <v>107</v>
      </c>
      <c r="F769" s="51">
        <v>10</v>
      </c>
      <c r="G769" s="51" t="s">
        <v>90</v>
      </c>
      <c r="I769" s="39">
        <v>20</v>
      </c>
    </row>
    <row r="770" spans="1:12" x14ac:dyDescent="0.2">
      <c r="A770" s="39" t="s">
        <v>93</v>
      </c>
      <c r="B770" s="39" t="s">
        <v>69</v>
      </c>
      <c r="C770" s="46">
        <v>0.54196759259259253</v>
      </c>
      <c r="D770" s="46">
        <v>4.2187499999999996E-2</v>
      </c>
      <c r="E770" s="51">
        <v>19</v>
      </c>
      <c r="F770" s="51">
        <v>3</v>
      </c>
      <c r="G770" s="51" t="s">
        <v>90</v>
      </c>
      <c r="I770" s="39">
        <v>23</v>
      </c>
    </row>
    <row r="771" spans="1:12" x14ac:dyDescent="0.2">
      <c r="A771" s="39" t="s">
        <v>93</v>
      </c>
      <c r="B771" s="39" t="s">
        <v>69</v>
      </c>
      <c r="C771" s="46">
        <v>0.54233796296296299</v>
      </c>
      <c r="D771" s="46">
        <v>4.2453703703703709E-2</v>
      </c>
      <c r="E771" s="51">
        <v>10</v>
      </c>
      <c r="F771" s="51">
        <v>3</v>
      </c>
      <c r="G771" s="51" t="s">
        <v>90</v>
      </c>
      <c r="I771" s="39">
        <v>24</v>
      </c>
      <c r="L771" s="40"/>
    </row>
    <row r="772" spans="1:12" x14ac:dyDescent="0.2">
      <c r="A772" s="39" t="s">
        <v>93</v>
      </c>
      <c r="B772" s="39" t="s">
        <v>69</v>
      </c>
      <c r="C772" s="46">
        <v>0.54363425925925923</v>
      </c>
      <c r="D772" s="46">
        <v>4.3738425925925924E-2</v>
      </c>
      <c r="E772" s="51">
        <v>9</v>
      </c>
      <c r="F772" s="51">
        <v>2</v>
      </c>
      <c r="G772" s="51" t="s">
        <v>90</v>
      </c>
      <c r="I772" s="39">
        <v>22</v>
      </c>
    </row>
    <row r="773" spans="1:12" x14ac:dyDescent="0.2">
      <c r="A773" s="39" t="s">
        <v>93</v>
      </c>
      <c r="B773" s="39" t="s">
        <v>69</v>
      </c>
      <c r="C773" s="46">
        <v>0.54508101851851853</v>
      </c>
      <c r="D773" s="46">
        <v>4.5185185185185189E-2</v>
      </c>
      <c r="E773" s="51">
        <v>9</v>
      </c>
      <c r="F773" s="51">
        <v>2</v>
      </c>
      <c r="G773" s="51" t="s">
        <v>90</v>
      </c>
      <c r="I773" s="39">
        <v>21</v>
      </c>
    </row>
    <row r="774" spans="1:12" x14ac:dyDescent="0.2">
      <c r="A774" s="39" t="s">
        <v>93</v>
      </c>
      <c r="B774" s="39" t="s">
        <v>69</v>
      </c>
      <c r="C774" s="46">
        <v>0.54567129629629629</v>
      </c>
      <c r="D774" s="46">
        <v>4.5775462962962969E-2</v>
      </c>
      <c r="E774" s="51">
        <v>9</v>
      </c>
      <c r="F774" s="51">
        <v>3</v>
      </c>
      <c r="G774" s="51" t="s">
        <v>90</v>
      </c>
      <c r="I774" s="39">
        <v>26</v>
      </c>
    </row>
    <row r="775" spans="1:12" x14ac:dyDescent="0.2">
      <c r="A775" s="39" t="s">
        <v>93</v>
      </c>
      <c r="B775" s="39" t="s">
        <v>69</v>
      </c>
      <c r="C775" s="46">
        <v>0.54629629629629628</v>
      </c>
      <c r="D775" s="46">
        <v>4.6400462962962963E-2</v>
      </c>
      <c r="E775" s="51">
        <v>9</v>
      </c>
      <c r="F775" s="51">
        <v>4</v>
      </c>
      <c r="G775" s="51" t="s">
        <v>90</v>
      </c>
      <c r="I775" s="39">
        <v>20</v>
      </c>
      <c r="L775" s="40"/>
    </row>
    <row r="776" spans="1:12" x14ac:dyDescent="0.2">
      <c r="A776" s="39" t="s">
        <v>93</v>
      </c>
      <c r="B776" s="39" t="s">
        <v>69</v>
      </c>
      <c r="C776" s="46">
        <v>0.54783564814814811</v>
      </c>
      <c r="D776" s="46">
        <v>4.7951388888888891E-2</v>
      </c>
      <c r="E776" s="51">
        <v>10</v>
      </c>
      <c r="F776" s="51">
        <v>3</v>
      </c>
      <c r="G776" s="51" t="s">
        <v>90</v>
      </c>
      <c r="I776" s="39">
        <v>21</v>
      </c>
      <c r="L776" s="40"/>
    </row>
    <row r="777" spans="1:12" x14ac:dyDescent="0.2">
      <c r="A777" s="39" t="s">
        <v>93</v>
      </c>
      <c r="B777" s="39" t="s">
        <v>69</v>
      </c>
      <c r="C777" s="46">
        <v>0.54993055555555559</v>
      </c>
      <c r="D777" s="46">
        <v>5.061342592592593E-2</v>
      </c>
      <c r="E777" s="51">
        <v>59</v>
      </c>
      <c r="F777" s="51">
        <v>4</v>
      </c>
      <c r="G777" s="51" t="s">
        <v>90</v>
      </c>
      <c r="I777" s="39">
        <v>24</v>
      </c>
      <c r="L777" s="40"/>
    </row>
    <row r="778" spans="1:12" x14ac:dyDescent="0.2">
      <c r="A778" s="39" t="s">
        <v>93</v>
      </c>
      <c r="B778" s="39" t="s">
        <v>69</v>
      </c>
      <c r="C778" s="46">
        <v>0.55046296296296293</v>
      </c>
      <c r="D778" s="46">
        <v>5.0567129629629635E-2</v>
      </c>
      <c r="E778" s="51">
        <v>9</v>
      </c>
      <c r="F778" s="51">
        <v>3</v>
      </c>
      <c r="G778" s="51" t="s">
        <v>90</v>
      </c>
      <c r="I778" s="39">
        <v>22</v>
      </c>
      <c r="L778" s="40"/>
    </row>
    <row r="779" spans="1:12" x14ac:dyDescent="0.2">
      <c r="A779" s="39" t="s">
        <v>93</v>
      </c>
      <c r="B779" s="39" t="s">
        <v>69</v>
      </c>
      <c r="C779" s="46">
        <v>0.55075231481481479</v>
      </c>
      <c r="D779" s="46">
        <v>5.1620370370370372E-2</v>
      </c>
      <c r="E779" s="51">
        <v>75</v>
      </c>
      <c r="F779" s="51">
        <v>11</v>
      </c>
      <c r="G779" s="51" t="s">
        <v>90</v>
      </c>
      <c r="I779" s="39">
        <v>19</v>
      </c>
      <c r="L779" s="40"/>
    </row>
    <row r="780" spans="1:12" x14ac:dyDescent="0.2">
      <c r="A780" s="39" t="s">
        <v>93</v>
      </c>
      <c r="B780" s="39" t="s">
        <v>69</v>
      </c>
      <c r="C780" s="46">
        <v>0.55226851851851855</v>
      </c>
      <c r="D780" s="46">
        <v>5.2789351851851851E-2</v>
      </c>
      <c r="E780" s="51">
        <v>45</v>
      </c>
      <c r="F780" s="51">
        <v>9</v>
      </c>
      <c r="G780" s="51" t="s">
        <v>90</v>
      </c>
      <c r="I780" s="39">
        <v>20</v>
      </c>
      <c r="L780" s="40"/>
    </row>
    <row r="781" spans="1:12" x14ac:dyDescent="0.2">
      <c r="A781" s="39" t="s">
        <v>93</v>
      </c>
      <c r="B781" s="39" t="s">
        <v>69</v>
      </c>
      <c r="C781" s="46">
        <v>0.5532407407407407</v>
      </c>
      <c r="D781" s="46">
        <v>5.4398148148148147E-2</v>
      </c>
      <c r="E781" s="51">
        <v>100</v>
      </c>
      <c r="F781" s="51">
        <v>10</v>
      </c>
      <c r="G781" s="51" t="s">
        <v>90</v>
      </c>
      <c r="I781" s="39">
        <v>15</v>
      </c>
      <c r="L781" s="40"/>
    </row>
    <row r="782" spans="1:12" x14ac:dyDescent="0.2">
      <c r="A782" s="39" t="s">
        <v>93</v>
      </c>
      <c r="B782" s="39" t="s">
        <v>69</v>
      </c>
      <c r="C782" s="46">
        <v>0.55353009259259256</v>
      </c>
      <c r="D782" s="46">
        <v>5.3645833333333337E-2</v>
      </c>
      <c r="E782" s="51">
        <v>10</v>
      </c>
      <c r="F782" s="51">
        <v>3</v>
      </c>
      <c r="G782" s="51" t="s">
        <v>90</v>
      </c>
      <c r="I782" s="39">
        <v>25</v>
      </c>
      <c r="L782" s="40"/>
    </row>
    <row r="783" spans="1:12" x14ac:dyDescent="0.2">
      <c r="A783" s="39" t="s">
        <v>93</v>
      </c>
      <c r="B783" s="39" t="s">
        <v>69</v>
      </c>
      <c r="C783" s="46">
        <v>0.55523148148148149</v>
      </c>
      <c r="D783" s="46">
        <v>5.5752314814814817E-2</v>
      </c>
      <c r="E783" s="51">
        <v>45</v>
      </c>
      <c r="F783" s="51">
        <v>8</v>
      </c>
      <c r="G783" s="51" t="s">
        <v>90</v>
      </c>
      <c r="I783" s="39">
        <v>18</v>
      </c>
      <c r="L783" s="40"/>
    </row>
    <row r="784" spans="1:12" x14ac:dyDescent="0.2">
      <c r="A784" s="39" t="s">
        <v>93</v>
      </c>
      <c r="B784" s="39" t="s">
        <v>69</v>
      </c>
      <c r="C784" s="46">
        <v>0.55525462962962968</v>
      </c>
      <c r="D784" s="46">
        <v>5.5682870370370369E-2</v>
      </c>
      <c r="E784" s="51">
        <v>37</v>
      </c>
      <c r="F784" s="51">
        <v>8</v>
      </c>
      <c r="G784" s="51" t="s">
        <v>90</v>
      </c>
      <c r="I784" s="39">
        <v>20</v>
      </c>
      <c r="L784" s="40"/>
    </row>
    <row r="785" spans="1:12" x14ac:dyDescent="0.2">
      <c r="A785" s="39" t="s">
        <v>93</v>
      </c>
      <c r="B785" s="39" t="s">
        <v>69</v>
      </c>
      <c r="C785" s="46">
        <v>0.5553703703703704</v>
      </c>
      <c r="D785" s="46">
        <v>5.6157407407407406E-2</v>
      </c>
      <c r="E785" s="51">
        <v>68</v>
      </c>
      <c r="F785" s="51">
        <v>5</v>
      </c>
      <c r="G785" s="51" t="s">
        <v>90</v>
      </c>
      <c r="I785" s="39">
        <v>21</v>
      </c>
      <c r="L785" s="40"/>
    </row>
    <row r="786" spans="1:12" x14ac:dyDescent="0.2">
      <c r="A786" s="39" t="s">
        <v>93</v>
      </c>
      <c r="B786" s="39" t="s">
        <v>69</v>
      </c>
      <c r="C786" s="46">
        <v>0.5556712962962963</v>
      </c>
      <c r="D786" s="46">
        <v>5.5763888888888891E-2</v>
      </c>
      <c r="E786" s="51">
        <v>8</v>
      </c>
      <c r="F786" s="51">
        <v>3</v>
      </c>
      <c r="G786" s="51" t="s">
        <v>90</v>
      </c>
      <c r="I786" s="39">
        <v>24</v>
      </c>
      <c r="L786" s="40"/>
    </row>
    <row r="787" spans="1:12" x14ac:dyDescent="0.2">
      <c r="A787" s="39" t="s">
        <v>93</v>
      </c>
      <c r="B787" s="39" t="s">
        <v>69</v>
      </c>
      <c r="C787" s="46">
        <v>0.55582175925925925</v>
      </c>
      <c r="D787" s="46">
        <v>5.5833333333333325E-2</v>
      </c>
      <c r="E787" s="51">
        <v>1</v>
      </c>
      <c r="F787" s="45">
        <v>0</v>
      </c>
      <c r="G787" s="51" t="s">
        <v>90</v>
      </c>
      <c r="I787" s="39">
        <v>24</v>
      </c>
      <c r="L787" s="40"/>
    </row>
    <row r="788" spans="1:12" x14ac:dyDescent="0.2">
      <c r="A788" s="39" t="s">
        <v>93</v>
      </c>
      <c r="B788" s="39" t="s">
        <v>69</v>
      </c>
      <c r="C788" s="46">
        <v>0.55607638888888888</v>
      </c>
      <c r="D788" s="46">
        <v>5.6585648148148149E-2</v>
      </c>
      <c r="E788" s="51">
        <v>44</v>
      </c>
      <c r="F788" s="51">
        <v>13</v>
      </c>
      <c r="G788" s="51" t="s">
        <v>90</v>
      </c>
      <c r="I788" s="39">
        <v>22</v>
      </c>
      <c r="L788" s="40"/>
    </row>
    <row r="789" spans="1:12" x14ac:dyDescent="0.2">
      <c r="A789" s="39" t="s">
        <v>93</v>
      </c>
      <c r="B789" s="39" t="s">
        <v>69</v>
      </c>
      <c r="C789" s="46">
        <v>0.55612268518518515</v>
      </c>
      <c r="D789" s="46">
        <v>5.6215277777777774E-2</v>
      </c>
      <c r="E789" s="51">
        <v>8</v>
      </c>
      <c r="F789" s="51">
        <v>3</v>
      </c>
      <c r="G789" s="51" t="s">
        <v>90</v>
      </c>
      <c r="I789" s="39">
        <v>22</v>
      </c>
      <c r="L789" s="40"/>
    </row>
    <row r="790" spans="1:12" x14ac:dyDescent="0.2">
      <c r="A790" s="39" t="s">
        <v>93</v>
      </c>
      <c r="B790" s="39" t="s">
        <v>69</v>
      </c>
      <c r="C790" s="46">
        <v>0.55637731481481478</v>
      </c>
      <c r="D790" s="46">
        <v>5.649305555555556E-2</v>
      </c>
      <c r="E790" s="51">
        <v>10</v>
      </c>
      <c r="F790" s="51">
        <v>3</v>
      </c>
      <c r="G790" s="51" t="s">
        <v>90</v>
      </c>
      <c r="I790" s="39">
        <v>21</v>
      </c>
      <c r="L790" s="40"/>
    </row>
    <row r="791" spans="1:12" x14ac:dyDescent="0.2">
      <c r="A791" s="39" t="s">
        <v>93</v>
      </c>
      <c r="B791" s="39" t="s">
        <v>69</v>
      </c>
      <c r="C791" s="46">
        <v>0.55924768518518519</v>
      </c>
      <c r="D791" s="46">
        <v>5.932870370370371E-2</v>
      </c>
      <c r="E791" s="51">
        <v>7</v>
      </c>
      <c r="F791" s="51">
        <v>4</v>
      </c>
      <c r="G791" s="51" t="s">
        <v>90</v>
      </c>
      <c r="I791" s="39">
        <v>24</v>
      </c>
      <c r="L791" s="40"/>
    </row>
    <row r="792" spans="1:12" x14ac:dyDescent="0.2">
      <c r="A792" s="39" t="s">
        <v>93</v>
      </c>
      <c r="B792" s="39" t="s">
        <v>69</v>
      </c>
      <c r="C792" s="46">
        <v>0.56025462962962957</v>
      </c>
      <c r="D792" s="46">
        <v>6.0347222222222219E-2</v>
      </c>
      <c r="E792" s="51">
        <v>8</v>
      </c>
      <c r="F792" s="51">
        <v>2</v>
      </c>
      <c r="G792" s="51" t="s">
        <v>90</v>
      </c>
      <c r="I792" s="39">
        <v>23</v>
      </c>
      <c r="L792" s="40"/>
    </row>
    <row r="793" spans="1:12" x14ac:dyDescent="0.2">
      <c r="A793" s="39" t="s">
        <v>93</v>
      </c>
      <c r="B793" s="39" t="s">
        <v>69</v>
      </c>
      <c r="C793" s="46">
        <v>0.56099537037037039</v>
      </c>
      <c r="D793" s="46">
        <v>6.1122685185185183E-2</v>
      </c>
      <c r="E793" s="51">
        <v>11</v>
      </c>
      <c r="F793" s="51">
        <v>4</v>
      </c>
      <c r="G793" s="51" t="s">
        <v>90</v>
      </c>
      <c r="I793" s="39">
        <v>21</v>
      </c>
      <c r="L793" s="40"/>
    </row>
    <row r="794" spans="1:12" x14ac:dyDescent="0.2">
      <c r="A794" s="39" t="s">
        <v>93</v>
      </c>
      <c r="B794" s="39" t="s">
        <v>69</v>
      </c>
      <c r="C794" s="46">
        <v>0.56112268518518515</v>
      </c>
      <c r="D794" s="46">
        <v>6.128472222222222E-2</v>
      </c>
      <c r="E794" s="51">
        <v>14</v>
      </c>
      <c r="F794" s="51">
        <v>3</v>
      </c>
      <c r="G794" s="51" t="s">
        <v>90</v>
      </c>
      <c r="I794" s="39">
        <v>23</v>
      </c>
      <c r="L794" s="40"/>
    </row>
    <row r="795" spans="1:12" x14ac:dyDescent="0.2">
      <c r="A795" s="39" t="s">
        <v>93</v>
      </c>
      <c r="B795" s="39" t="s">
        <v>69</v>
      </c>
      <c r="C795" s="46">
        <v>0.5615162037037037</v>
      </c>
      <c r="D795" s="46">
        <v>6.2546296296296294E-2</v>
      </c>
      <c r="E795" s="51">
        <v>89</v>
      </c>
      <c r="F795" s="51">
        <v>10</v>
      </c>
      <c r="G795" s="51" t="s">
        <v>90</v>
      </c>
      <c r="I795" s="39">
        <v>18</v>
      </c>
      <c r="L795" s="40"/>
    </row>
    <row r="796" spans="1:12" x14ac:dyDescent="0.2">
      <c r="A796" s="39" t="s">
        <v>93</v>
      </c>
      <c r="B796" s="39" t="s">
        <v>69</v>
      </c>
      <c r="C796" s="46">
        <v>0.56166666666666665</v>
      </c>
      <c r="D796" s="46">
        <v>6.1678240740740742E-2</v>
      </c>
      <c r="E796" s="51">
        <v>1</v>
      </c>
      <c r="F796" s="45">
        <v>0</v>
      </c>
      <c r="G796" s="51" t="s">
        <v>90</v>
      </c>
      <c r="I796" s="39">
        <v>24</v>
      </c>
      <c r="L796" s="40"/>
    </row>
    <row r="797" spans="1:12" x14ac:dyDescent="0.2">
      <c r="A797" s="39" t="s">
        <v>93</v>
      </c>
      <c r="B797" s="39" t="s">
        <v>69</v>
      </c>
      <c r="C797" s="46">
        <v>0.56281249999999994</v>
      </c>
      <c r="D797" s="46">
        <v>6.2928240740740743E-2</v>
      </c>
      <c r="E797" s="51">
        <v>10</v>
      </c>
      <c r="F797" s="51">
        <v>4</v>
      </c>
      <c r="G797" s="51" t="s">
        <v>90</v>
      </c>
      <c r="I797" s="39">
        <v>19</v>
      </c>
      <c r="L797" s="40"/>
    </row>
    <row r="798" spans="1:12" x14ac:dyDescent="0.2">
      <c r="A798" s="39" t="s">
        <v>93</v>
      </c>
      <c r="B798" s="39" t="s">
        <v>69</v>
      </c>
      <c r="C798" s="46">
        <v>0.56370370370370371</v>
      </c>
      <c r="D798" s="46">
        <v>6.3796296296296295E-2</v>
      </c>
      <c r="E798" s="51">
        <v>8</v>
      </c>
      <c r="F798" s="51">
        <v>3</v>
      </c>
      <c r="G798" s="51" t="s">
        <v>90</v>
      </c>
      <c r="I798" s="39">
        <v>21</v>
      </c>
      <c r="L798" s="40"/>
    </row>
    <row r="799" spans="1:12" x14ac:dyDescent="0.2">
      <c r="A799" s="39" t="s">
        <v>93</v>
      </c>
      <c r="B799" s="39" t="s">
        <v>69</v>
      </c>
      <c r="C799" s="46">
        <v>0.56465277777777778</v>
      </c>
      <c r="D799" s="46">
        <v>6.4768518518518517E-2</v>
      </c>
      <c r="E799" s="51">
        <v>10</v>
      </c>
      <c r="F799" s="51">
        <v>2</v>
      </c>
      <c r="G799" s="51" t="s">
        <v>90</v>
      </c>
      <c r="I799" s="39">
        <v>24</v>
      </c>
      <c r="L799" s="40"/>
    </row>
    <row r="800" spans="1:12" x14ac:dyDescent="0.2">
      <c r="A800" s="39" t="s">
        <v>93</v>
      </c>
      <c r="B800" s="39" t="s">
        <v>69</v>
      </c>
      <c r="C800" s="46">
        <v>0.5671180555555555</v>
      </c>
      <c r="D800" s="46">
        <v>6.7233796296296292E-2</v>
      </c>
      <c r="E800" s="51">
        <v>10</v>
      </c>
      <c r="F800" s="51">
        <v>3</v>
      </c>
      <c r="G800" s="51" t="s">
        <v>90</v>
      </c>
      <c r="I800" s="39">
        <v>13</v>
      </c>
      <c r="L800" s="40"/>
    </row>
    <row r="801" spans="1:12" x14ac:dyDescent="0.2">
      <c r="A801" s="39" t="s">
        <v>93</v>
      </c>
      <c r="B801" s="39" t="s">
        <v>69</v>
      </c>
      <c r="C801" s="46">
        <v>0.56753472222222223</v>
      </c>
      <c r="D801" s="46">
        <v>6.7638888888888887E-2</v>
      </c>
      <c r="E801" s="51">
        <v>9</v>
      </c>
      <c r="F801" s="51">
        <v>5</v>
      </c>
      <c r="G801" s="51" t="s">
        <v>90</v>
      </c>
      <c r="I801" s="39">
        <v>21</v>
      </c>
      <c r="L801" s="40"/>
    </row>
    <row r="802" spans="1:12" x14ac:dyDescent="0.2">
      <c r="A802" s="39" t="s">
        <v>93</v>
      </c>
      <c r="B802" s="39" t="s">
        <v>69</v>
      </c>
      <c r="C802" s="46">
        <v>0.56791666666666663</v>
      </c>
      <c r="D802" s="46">
        <v>6.8611111111111109E-2</v>
      </c>
      <c r="E802" s="51">
        <v>60</v>
      </c>
      <c r="F802" s="51">
        <v>10</v>
      </c>
      <c r="G802" s="51" t="s">
        <v>90</v>
      </c>
      <c r="I802" s="39">
        <v>16</v>
      </c>
      <c r="L802" s="40"/>
    </row>
    <row r="803" spans="1:12" x14ac:dyDescent="0.2">
      <c r="A803" s="39" t="s">
        <v>93</v>
      </c>
      <c r="B803" s="39" t="s">
        <v>69</v>
      </c>
      <c r="C803" s="46">
        <v>0.56798611111111108</v>
      </c>
      <c r="D803" s="46">
        <v>6.8773148148148153E-2</v>
      </c>
      <c r="E803" s="51">
        <v>68</v>
      </c>
      <c r="F803" s="51">
        <v>7</v>
      </c>
      <c r="G803" s="51" t="s">
        <v>90</v>
      </c>
      <c r="I803" s="39">
        <v>18</v>
      </c>
      <c r="L803" s="40"/>
    </row>
    <row r="804" spans="1:12" x14ac:dyDescent="0.2">
      <c r="A804" s="39" t="s">
        <v>93</v>
      </c>
      <c r="B804" s="39" t="s">
        <v>69</v>
      </c>
      <c r="C804" s="46">
        <v>0.56920138888888894</v>
      </c>
      <c r="D804" s="46">
        <v>6.9328703703703712E-2</v>
      </c>
      <c r="E804" s="51">
        <v>11</v>
      </c>
      <c r="F804" s="51">
        <v>4</v>
      </c>
      <c r="G804" s="51" t="s">
        <v>90</v>
      </c>
      <c r="I804" s="39">
        <v>18</v>
      </c>
      <c r="L804" s="40"/>
    </row>
    <row r="805" spans="1:12" x14ac:dyDescent="0.2">
      <c r="A805" s="39" t="s">
        <v>93</v>
      </c>
      <c r="B805" s="39" t="s">
        <v>69</v>
      </c>
      <c r="C805" s="46">
        <v>0.56953703703703706</v>
      </c>
      <c r="D805" s="46">
        <v>7.0150462962962956E-2</v>
      </c>
      <c r="E805" s="51">
        <v>53</v>
      </c>
      <c r="F805" s="51">
        <v>8</v>
      </c>
      <c r="G805" s="51" t="s">
        <v>90</v>
      </c>
      <c r="I805" s="39">
        <v>19</v>
      </c>
      <c r="L805" s="40"/>
    </row>
    <row r="806" spans="1:12" x14ac:dyDescent="0.2">
      <c r="A806" s="39" t="s">
        <v>93</v>
      </c>
      <c r="B806" s="39" t="s">
        <v>69</v>
      </c>
      <c r="C806" s="46">
        <v>0.56986111111111115</v>
      </c>
      <c r="D806" s="46">
        <v>6.9965277777777779E-2</v>
      </c>
      <c r="E806" s="51">
        <v>9</v>
      </c>
      <c r="F806" s="51">
        <v>3</v>
      </c>
      <c r="G806" s="51" t="s">
        <v>90</v>
      </c>
      <c r="I806" s="39">
        <v>21</v>
      </c>
      <c r="L806" s="40"/>
    </row>
    <row r="807" spans="1:12" x14ac:dyDescent="0.2">
      <c r="A807" s="39" t="s">
        <v>93</v>
      </c>
      <c r="B807" s="39" t="s">
        <v>69</v>
      </c>
      <c r="C807" s="46">
        <v>0.57026620370370373</v>
      </c>
      <c r="D807" s="46">
        <v>7.0358796296296308E-2</v>
      </c>
      <c r="E807" s="51">
        <v>8</v>
      </c>
      <c r="F807" s="51">
        <v>4</v>
      </c>
      <c r="G807" s="51" t="s">
        <v>90</v>
      </c>
      <c r="I807" s="39">
        <v>23</v>
      </c>
      <c r="L807" s="40"/>
    </row>
    <row r="808" spans="1:12" x14ac:dyDescent="0.2">
      <c r="A808" s="39" t="s">
        <v>93</v>
      </c>
      <c r="B808" s="39" t="s">
        <v>69</v>
      </c>
      <c r="C808" s="46">
        <v>0.57487268518518519</v>
      </c>
      <c r="D808" s="46">
        <v>7.5324074074074085E-2</v>
      </c>
      <c r="E808" s="51">
        <v>39</v>
      </c>
      <c r="F808" s="51">
        <v>7</v>
      </c>
      <c r="G808" s="51" t="s">
        <v>90</v>
      </c>
      <c r="I808" s="39">
        <v>17</v>
      </c>
      <c r="L808" s="40"/>
    </row>
    <row r="809" spans="1:12" x14ac:dyDescent="0.2">
      <c r="A809" s="39" t="s">
        <v>93</v>
      </c>
      <c r="B809" s="39" t="s">
        <v>69</v>
      </c>
      <c r="C809" s="46">
        <v>0.57554398148148145</v>
      </c>
      <c r="D809" s="46">
        <v>7.5636574074074078E-2</v>
      </c>
      <c r="E809" s="51">
        <v>8</v>
      </c>
      <c r="F809" s="51">
        <v>2</v>
      </c>
      <c r="G809" s="51" t="s">
        <v>90</v>
      </c>
      <c r="I809" s="39">
        <v>21</v>
      </c>
      <c r="L809" s="40"/>
    </row>
    <row r="810" spans="1:12" x14ac:dyDescent="0.2">
      <c r="A810" s="39" t="s">
        <v>93</v>
      </c>
      <c r="B810" s="39" t="s">
        <v>69</v>
      </c>
      <c r="C810" s="46">
        <v>0.5761574074074074</v>
      </c>
      <c r="D810" s="46">
        <v>7.6655092592592594E-2</v>
      </c>
      <c r="E810" s="51">
        <v>43</v>
      </c>
      <c r="F810" s="51">
        <v>9</v>
      </c>
      <c r="G810" s="51" t="s">
        <v>90</v>
      </c>
      <c r="I810" s="39">
        <v>19</v>
      </c>
      <c r="L810" s="40"/>
    </row>
    <row r="811" spans="1:12" x14ac:dyDescent="0.2">
      <c r="A811" s="39" t="s">
        <v>93</v>
      </c>
      <c r="B811" s="39" t="s">
        <v>69</v>
      </c>
      <c r="C811" s="46">
        <v>0.57994212962962965</v>
      </c>
      <c r="D811" s="46">
        <v>8.0057870370370363E-2</v>
      </c>
      <c r="E811" s="51">
        <v>10</v>
      </c>
      <c r="F811" s="51">
        <v>3</v>
      </c>
      <c r="G811" s="51" t="s">
        <v>90</v>
      </c>
      <c r="I811" s="39">
        <v>23</v>
      </c>
      <c r="L811" s="40"/>
    </row>
    <row r="812" spans="1:12" x14ac:dyDescent="0.2">
      <c r="A812" s="39" t="s">
        <v>93</v>
      </c>
      <c r="B812" s="39" t="s">
        <v>69</v>
      </c>
      <c r="C812" s="46">
        <v>0.5806944444444444</v>
      </c>
      <c r="D812" s="46">
        <v>8.0925925925925915E-2</v>
      </c>
      <c r="E812" s="51">
        <v>20</v>
      </c>
      <c r="F812" s="51">
        <v>6</v>
      </c>
      <c r="G812" s="51" t="s">
        <v>90</v>
      </c>
      <c r="I812" s="39">
        <v>18</v>
      </c>
      <c r="L812" s="40"/>
    </row>
    <row r="813" spans="1:12" x14ac:dyDescent="0.2">
      <c r="A813" s="39" t="s">
        <v>93</v>
      </c>
      <c r="B813" s="39" t="s">
        <v>69</v>
      </c>
      <c r="C813" s="46">
        <v>0.58206018518518521</v>
      </c>
      <c r="D813" s="46">
        <v>8.216435185185185E-2</v>
      </c>
      <c r="E813" s="51">
        <v>9</v>
      </c>
      <c r="F813" s="51">
        <v>4</v>
      </c>
      <c r="G813" s="51" t="s">
        <v>90</v>
      </c>
      <c r="I813" s="39">
        <v>19</v>
      </c>
      <c r="L813" s="40"/>
    </row>
    <row r="814" spans="1:12" x14ac:dyDescent="0.2">
      <c r="A814" s="39" t="s">
        <v>93</v>
      </c>
      <c r="B814" s="39" t="s">
        <v>69</v>
      </c>
      <c r="C814" s="46">
        <v>0.58276620370370369</v>
      </c>
      <c r="D814" s="46">
        <v>8.398148148148149E-2</v>
      </c>
      <c r="E814" s="51">
        <v>105</v>
      </c>
      <c r="F814" s="51">
        <v>9</v>
      </c>
      <c r="G814" s="51" t="s">
        <v>90</v>
      </c>
      <c r="I814" s="39">
        <v>17</v>
      </c>
      <c r="L814" s="40"/>
    </row>
    <row r="815" spans="1:12" x14ac:dyDescent="0.2">
      <c r="A815" s="39" t="s">
        <v>93</v>
      </c>
      <c r="B815" s="39" t="s">
        <v>69</v>
      </c>
      <c r="C815" s="46">
        <v>0.58296296296296291</v>
      </c>
      <c r="D815" s="46">
        <v>8.3055555555555563E-2</v>
      </c>
      <c r="E815" s="51">
        <v>8</v>
      </c>
      <c r="F815" s="51">
        <v>3</v>
      </c>
      <c r="G815" s="51" t="s">
        <v>90</v>
      </c>
      <c r="I815" s="39">
        <v>23</v>
      </c>
      <c r="L815" s="40"/>
    </row>
    <row r="816" spans="1:12" x14ac:dyDescent="0.2">
      <c r="A816" s="39" t="s">
        <v>93</v>
      </c>
      <c r="B816" s="39" t="s">
        <v>69</v>
      </c>
      <c r="C816" s="46">
        <v>0.58322916666666669</v>
      </c>
      <c r="D816" s="46">
        <v>8.4108796296296293E-2</v>
      </c>
      <c r="E816" s="51">
        <v>76</v>
      </c>
      <c r="F816" s="51">
        <v>9</v>
      </c>
      <c r="G816" s="51" t="s">
        <v>90</v>
      </c>
      <c r="I816" s="39">
        <v>23</v>
      </c>
      <c r="L816" s="40"/>
    </row>
    <row r="817" spans="1:12" x14ac:dyDescent="0.2">
      <c r="A817" s="39" t="s">
        <v>93</v>
      </c>
      <c r="B817" s="39" t="s">
        <v>69</v>
      </c>
      <c r="C817" s="46">
        <v>0.58578703703703705</v>
      </c>
      <c r="D817" s="46">
        <v>8.5891203703703692E-2</v>
      </c>
      <c r="E817" s="51">
        <v>9</v>
      </c>
      <c r="F817" s="51">
        <v>3</v>
      </c>
      <c r="G817" s="51" t="s">
        <v>90</v>
      </c>
      <c r="I817" s="39">
        <v>20</v>
      </c>
      <c r="L817" s="40"/>
    </row>
    <row r="818" spans="1:12" x14ac:dyDescent="0.2">
      <c r="A818" s="39" t="s">
        <v>93</v>
      </c>
      <c r="B818" s="39" t="s">
        <v>69</v>
      </c>
      <c r="C818" s="46">
        <v>0.58724537037037039</v>
      </c>
      <c r="D818" s="46">
        <v>8.7349537037037031E-2</v>
      </c>
      <c r="E818" s="51">
        <v>9</v>
      </c>
      <c r="F818" s="51">
        <v>4</v>
      </c>
      <c r="G818" s="51" t="s">
        <v>90</v>
      </c>
      <c r="I818" s="39">
        <v>17</v>
      </c>
      <c r="L818" s="40"/>
    </row>
    <row r="819" spans="1:12" x14ac:dyDescent="0.2">
      <c r="A819" s="39" t="s">
        <v>93</v>
      </c>
      <c r="B819" s="39" t="s">
        <v>69</v>
      </c>
      <c r="C819" s="46">
        <v>0.58760416666666671</v>
      </c>
      <c r="D819" s="46">
        <v>8.7708333333333333E-2</v>
      </c>
      <c r="E819" s="51">
        <v>9</v>
      </c>
      <c r="F819" s="51">
        <v>5</v>
      </c>
      <c r="G819" s="51" t="s">
        <v>90</v>
      </c>
      <c r="I819" s="39">
        <v>20</v>
      </c>
      <c r="L819" s="40"/>
    </row>
    <row r="820" spans="1:12" x14ac:dyDescent="0.2">
      <c r="A820" s="39" t="s">
        <v>93</v>
      </c>
      <c r="B820" s="39" t="s">
        <v>69</v>
      </c>
      <c r="C820" s="46">
        <v>0.59059027777777784</v>
      </c>
      <c r="D820" s="46">
        <v>9.0706018518518519E-2</v>
      </c>
      <c r="E820" s="51">
        <v>10</v>
      </c>
      <c r="F820" s="51">
        <v>4</v>
      </c>
      <c r="G820" s="51" t="s">
        <v>90</v>
      </c>
      <c r="I820" s="39">
        <v>23</v>
      </c>
      <c r="L820" s="40"/>
    </row>
    <row r="821" spans="1:12" x14ac:dyDescent="0.2">
      <c r="A821" s="39" t="s">
        <v>93</v>
      </c>
      <c r="B821" s="39" t="s">
        <v>69</v>
      </c>
      <c r="C821" s="46">
        <v>0.59241898148148153</v>
      </c>
      <c r="D821" s="46">
        <v>9.2581018518518521E-2</v>
      </c>
      <c r="E821" s="51">
        <v>14</v>
      </c>
      <c r="F821" s="51">
        <v>2</v>
      </c>
      <c r="G821" s="51" t="s">
        <v>90</v>
      </c>
      <c r="I821" s="39">
        <v>20</v>
      </c>
      <c r="L821" s="40"/>
    </row>
    <row r="822" spans="1:12" x14ac:dyDescent="0.2">
      <c r="A822" s="39" t="s">
        <v>93</v>
      </c>
      <c r="B822" s="39" t="s">
        <v>69</v>
      </c>
      <c r="C822" s="46">
        <v>0.59388888888888891</v>
      </c>
      <c r="D822" s="46">
        <v>9.3993055555555552E-2</v>
      </c>
      <c r="E822" s="51">
        <v>9</v>
      </c>
      <c r="F822" s="51">
        <v>3</v>
      </c>
      <c r="G822" s="51" t="s">
        <v>90</v>
      </c>
      <c r="I822" s="39">
        <v>23</v>
      </c>
      <c r="L822" s="40"/>
    </row>
    <row r="823" spans="1:12" x14ac:dyDescent="0.2">
      <c r="A823" s="39" t="s">
        <v>93</v>
      </c>
      <c r="B823" s="39" t="s">
        <v>69</v>
      </c>
      <c r="C823" s="46">
        <v>0.59416666666666662</v>
      </c>
      <c r="D823" s="46">
        <v>9.5439814814814825E-2</v>
      </c>
      <c r="E823" s="51">
        <v>110</v>
      </c>
      <c r="F823" s="51">
        <v>7</v>
      </c>
      <c r="G823" s="51" t="s">
        <v>90</v>
      </c>
      <c r="I823" s="39">
        <v>21</v>
      </c>
      <c r="L823" s="40"/>
    </row>
    <row r="824" spans="1:12" x14ac:dyDescent="0.2">
      <c r="A824" s="39" t="s">
        <v>93</v>
      </c>
      <c r="B824" s="39" t="s">
        <v>69</v>
      </c>
      <c r="C824" s="46">
        <v>0.59482638888888895</v>
      </c>
      <c r="D824" s="46">
        <v>9.493055555555556E-2</v>
      </c>
      <c r="E824" s="51">
        <v>9</v>
      </c>
      <c r="F824" s="51">
        <v>4</v>
      </c>
      <c r="G824" s="51" t="s">
        <v>90</v>
      </c>
      <c r="I824" s="39">
        <v>20</v>
      </c>
      <c r="L824" s="40"/>
    </row>
    <row r="825" spans="1:12" x14ac:dyDescent="0.2">
      <c r="A825" s="39" t="s">
        <v>93</v>
      </c>
      <c r="B825" s="39" t="s">
        <v>69</v>
      </c>
      <c r="C825" s="46">
        <v>0.59650462962962969</v>
      </c>
      <c r="D825" s="46">
        <v>9.6608796296296304E-2</v>
      </c>
      <c r="E825" s="51">
        <v>9</v>
      </c>
      <c r="F825" s="51">
        <v>4</v>
      </c>
      <c r="G825" s="51" t="s">
        <v>90</v>
      </c>
      <c r="I825" s="39">
        <v>22</v>
      </c>
      <c r="L825" s="40"/>
    </row>
    <row r="826" spans="1:12" x14ac:dyDescent="0.2">
      <c r="A826" s="39" t="s">
        <v>93</v>
      </c>
      <c r="B826" s="39" t="s">
        <v>69</v>
      </c>
      <c r="C826" s="46">
        <v>0.59710648148148149</v>
      </c>
      <c r="D826" s="46">
        <v>9.7210648148148157E-2</v>
      </c>
      <c r="E826" s="51">
        <v>9</v>
      </c>
      <c r="F826" s="51">
        <v>4</v>
      </c>
      <c r="G826" s="51" t="s">
        <v>90</v>
      </c>
      <c r="I826" s="39">
        <v>18</v>
      </c>
      <c r="L826" s="40"/>
    </row>
    <row r="827" spans="1:12" x14ac:dyDescent="0.2">
      <c r="A827" s="39" t="s">
        <v>93</v>
      </c>
      <c r="B827" s="39" t="s">
        <v>69</v>
      </c>
      <c r="C827" s="46">
        <v>0.59734953703703708</v>
      </c>
      <c r="D827" s="46">
        <v>9.8020833333333335E-2</v>
      </c>
      <c r="E827" s="51">
        <v>58</v>
      </c>
      <c r="F827" s="51">
        <v>7</v>
      </c>
      <c r="G827" s="51" t="s">
        <v>90</v>
      </c>
      <c r="I827" s="39">
        <v>17</v>
      </c>
      <c r="L827" s="40"/>
    </row>
    <row r="828" spans="1:12" x14ac:dyDescent="0.2">
      <c r="A828" s="39" t="s">
        <v>93</v>
      </c>
      <c r="B828" s="39" t="s">
        <v>69</v>
      </c>
      <c r="C828" s="46">
        <v>0.59879629629629627</v>
      </c>
      <c r="D828" s="46">
        <v>9.8888888888888873E-2</v>
      </c>
      <c r="E828" s="51">
        <v>8</v>
      </c>
      <c r="F828" s="51">
        <v>2</v>
      </c>
      <c r="G828" s="51" t="s">
        <v>90</v>
      </c>
      <c r="I828" s="39">
        <v>23</v>
      </c>
      <c r="L828" s="40"/>
    </row>
    <row r="829" spans="1:12" x14ac:dyDescent="0.2">
      <c r="A829" s="39" t="s">
        <v>93</v>
      </c>
      <c r="B829" s="39" t="s">
        <v>69</v>
      </c>
      <c r="C829" s="46">
        <v>0.59950231481481486</v>
      </c>
      <c r="D829" s="46">
        <v>9.959490740740741E-2</v>
      </c>
      <c r="E829" s="51">
        <v>8</v>
      </c>
      <c r="F829" s="51">
        <v>4</v>
      </c>
      <c r="G829" s="51" t="s">
        <v>90</v>
      </c>
      <c r="I829" s="39">
        <v>21</v>
      </c>
      <c r="L829" s="40"/>
    </row>
    <row r="830" spans="1:12" x14ac:dyDescent="0.2">
      <c r="A830" s="39" t="s">
        <v>93</v>
      </c>
      <c r="B830" s="39" t="s">
        <v>69</v>
      </c>
      <c r="C830" s="46">
        <v>0.60092592592592586</v>
      </c>
      <c r="D830" s="46">
        <v>0.10101851851851851</v>
      </c>
      <c r="E830" s="51">
        <v>8</v>
      </c>
      <c r="F830" s="51">
        <v>1</v>
      </c>
      <c r="G830" s="51" t="s">
        <v>90</v>
      </c>
      <c r="I830" s="39">
        <v>13</v>
      </c>
      <c r="L830" s="40"/>
    </row>
    <row r="831" spans="1:12" x14ac:dyDescent="0.2">
      <c r="A831" s="39" t="s">
        <v>93</v>
      </c>
      <c r="B831" s="39" t="s">
        <v>69</v>
      </c>
      <c r="C831" s="46">
        <v>0.60219907407407414</v>
      </c>
      <c r="D831" s="46">
        <v>0.10244212962962962</v>
      </c>
      <c r="E831" s="51">
        <v>21</v>
      </c>
      <c r="F831" s="51">
        <v>5</v>
      </c>
      <c r="G831" s="51" t="s">
        <v>90</v>
      </c>
      <c r="I831" s="39">
        <v>19</v>
      </c>
      <c r="L831" s="40"/>
    </row>
    <row r="832" spans="1:12" x14ac:dyDescent="0.2">
      <c r="A832" s="39" t="s">
        <v>93</v>
      </c>
      <c r="B832" s="39" t="s">
        <v>69</v>
      </c>
      <c r="C832" s="46">
        <v>0.60368055555555555</v>
      </c>
      <c r="D832" s="46">
        <v>0.10378472222222222</v>
      </c>
      <c r="E832" s="51">
        <v>9</v>
      </c>
      <c r="F832" s="51">
        <v>3</v>
      </c>
      <c r="G832" s="51" t="s">
        <v>90</v>
      </c>
      <c r="I832" s="39">
        <v>22</v>
      </c>
      <c r="L832" s="40"/>
    </row>
    <row r="833" spans="1:12" x14ac:dyDescent="0.2">
      <c r="A833" s="39" t="s">
        <v>93</v>
      </c>
      <c r="B833" s="39" t="s">
        <v>69</v>
      </c>
      <c r="C833" s="46">
        <v>0.60543981481481479</v>
      </c>
      <c r="D833" s="46">
        <v>0.10546296296296297</v>
      </c>
      <c r="E833" s="51">
        <v>2</v>
      </c>
      <c r="F833" s="45">
        <v>1</v>
      </c>
      <c r="G833" s="51" t="s">
        <v>90</v>
      </c>
      <c r="I833" s="39">
        <v>19</v>
      </c>
      <c r="L833" s="40"/>
    </row>
    <row r="834" spans="1:12" x14ac:dyDescent="0.2">
      <c r="A834" s="39" t="s">
        <v>93</v>
      </c>
      <c r="B834" s="39" t="s">
        <v>69</v>
      </c>
      <c r="C834" s="46">
        <v>0.60574074074074069</v>
      </c>
      <c r="D834" s="46">
        <v>0.10584490740740742</v>
      </c>
      <c r="E834" s="51">
        <v>9</v>
      </c>
      <c r="F834" s="51">
        <v>3</v>
      </c>
      <c r="G834" s="51" t="s">
        <v>90</v>
      </c>
      <c r="I834" s="39">
        <v>21</v>
      </c>
      <c r="L834" s="40"/>
    </row>
    <row r="835" spans="1:12" x14ac:dyDescent="0.2">
      <c r="A835" s="39" t="s">
        <v>93</v>
      </c>
      <c r="B835" s="39" t="s">
        <v>69</v>
      </c>
      <c r="C835" s="46">
        <v>0.6066435185185185</v>
      </c>
      <c r="D835" s="46">
        <v>0.10798611111111112</v>
      </c>
      <c r="E835" s="51">
        <v>116</v>
      </c>
      <c r="F835" s="51">
        <v>20</v>
      </c>
      <c r="G835" s="51" t="s">
        <v>90</v>
      </c>
      <c r="I835" s="39">
        <v>18</v>
      </c>
      <c r="L835" s="40"/>
    </row>
    <row r="836" spans="1:12" x14ac:dyDescent="0.2">
      <c r="A836" s="39" t="s">
        <v>93</v>
      </c>
      <c r="B836" s="39" t="s">
        <v>69</v>
      </c>
      <c r="C836" s="46">
        <v>0.60678240740740741</v>
      </c>
      <c r="D836" s="46">
        <v>0.106875</v>
      </c>
      <c r="E836" s="51">
        <v>8</v>
      </c>
      <c r="F836" s="51">
        <v>5</v>
      </c>
      <c r="G836" s="51" t="s">
        <v>90</v>
      </c>
      <c r="I836" s="39">
        <v>16</v>
      </c>
      <c r="L836" s="40"/>
    </row>
    <row r="837" spans="1:12" x14ac:dyDescent="0.2">
      <c r="A837" s="39" t="s">
        <v>93</v>
      </c>
      <c r="B837" s="39" t="s">
        <v>69</v>
      </c>
      <c r="C837" s="46">
        <v>0.60769675925925926</v>
      </c>
      <c r="D837" s="46">
        <v>0.10773148148148148</v>
      </c>
      <c r="E837" s="51">
        <v>3</v>
      </c>
      <c r="F837" s="51">
        <v>1</v>
      </c>
      <c r="G837" s="51" t="s">
        <v>90</v>
      </c>
      <c r="I837" s="39">
        <v>17</v>
      </c>
      <c r="L837" s="40"/>
    </row>
    <row r="838" spans="1:12" x14ac:dyDescent="0.2">
      <c r="A838" s="39" t="s">
        <v>93</v>
      </c>
      <c r="B838" s="39" t="s">
        <v>69</v>
      </c>
      <c r="C838" s="46">
        <v>0.60813657407407407</v>
      </c>
      <c r="D838" s="46">
        <v>0.10817129629629629</v>
      </c>
      <c r="E838" s="51">
        <v>3</v>
      </c>
      <c r="F838" s="51">
        <v>1</v>
      </c>
      <c r="G838" s="51" t="s">
        <v>90</v>
      </c>
      <c r="I838" s="39">
        <v>17</v>
      </c>
      <c r="L838" s="40"/>
    </row>
    <row r="839" spans="1:12" x14ac:dyDescent="0.2">
      <c r="A839" s="39" t="s">
        <v>93</v>
      </c>
      <c r="B839" s="39" t="s">
        <v>69</v>
      </c>
      <c r="C839" s="46">
        <v>0.60829861111111105</v>
      </c>
      <c r="D839" s="46">
        <v>0.10840277777777778</v>
      </c>
      <c r="E839" s="51">
        <v>9</v>
      </c>
      <c r="F839" s="51">
        <v>4</v>
      </c>
      <c r="G839" s="51" t="s">
        <v>90</v>
      </c>
      <c r="I839" s="39">
        <v>18</v>
      </c>
      <c r="L839" s="40"/>
    </row>
    <row r="840" spans="1:12" x14ac:dyDescent="0.2">
      <c r="A840" s="39" t="s">
        <v>93</v>
      </c>
      <c r="B840" s="39" t="s">
        <v>69</v>
      </c>
      <c r="C840" s="46">
        <v>0.608912037037037</v>
      </c>
      <c r="D840" s="46">
        <v>0.11003472222222221</v>
      </c>
      <c r="E840" s="51">
        <v>37</v>
      </c>
      <c r="F840" s="51">
        <v>7</v>
      </c>
      <c r="G840" s="51" t="s">
        <v>90</v>
      </c>
      <c r="I840" s="39">
        <v>17</v>
      </c>
      <c r="L840" s="40"/>
    </row>
    <row r="841" spans="1:12" x14ac:dyDescent="0.2">
      <c r="A841" s="39" t="s">
        <v>93</v>
      </c>
      <c r="B841" s="39" t="s">
        <v>69</v>
      </c>
      <c r="C841" s="46">
        <v>0.61159722222222224</v>
      </c>
      <c r="D841" s="46">
        <v>0.11170138888888888</v>
      </c>
      <c r="E841" s="51">
        <v>9</v>
      </c>
      <c r="F841" s="51">
        <v>3</v>
      </c>
      <c r="G841" s="51" t="s">
        <v>90</v>
      </c>
      <c r="I841" s="39">
        <v>18</v>
      </c>
      <c r="L841" s="40"/>
    </row>
    <row r="842" spans="1:12" x14ac:dyDescent="0.2">
      <c r="A842" s="39" t="s">
        <v>93</v>
      </c>
      <c r="B842" s="39" t="s">
        <v>69</v>
      </c>
      <c r="C842" s="46">
        <v>0.61184027777777783</v>
      </c>
      <c r="D842" s="46">
        <v>0.11193287037037036</v>
      </c>
      <c r="E842" s="51">
        <v>8</v>
      </c>
      <c r="F842" s="45">
        <v>2</v>
      </c>
      <c r="G842" s="51" t="s">
        <v>90</v>
      </c>
      <c r="I842" s="39">
        <v>19</v>
      </c>
      <c r="L842" s="40"/>
    </row>
    <row r="843" spans="1:12" x14ac:dyDescent="0.2">
      <c r="A843" s="39" t="s">
        <v>93</v>
      </c>
      <c r="B843" s="39" t="s">
        <v>69</v>
      </c>
      <c r="C843" s="46">
        <v>0.61327546296296298</v>
      </c>
      <c r="D843" s="46">
        <v>0.11329861111111111</v>
      </c>
      <c r="E843" s="51">
        <v>2</v>
      </c>
      <c r="F843" s="51">
        <v>1</v>
      </c>
      <c r="G843" s="51" t="s">
        <v>90</v>
      </c>
      <c r="I843" s="39">
        <v>21</v>
      </c>
      <c r="L843" s="40"/>
    </row>
    <row r="844" spans="1:12" x14ac:dyDescent="0.2">
      <c r="A844" s="39" t="s">
        <v>93</v>
      </c>
      <c r="B844" s="39" t="s">
        <v>69</v>
      </c>
      <c r="C844" s="46">
        <v>0.61436342592592597</v>
      </c>
      <c r="D844" s="46">
        <v>0.1150462962962963</v>
      </c>
      <c r="E844" s="51">
        <v>59</v>
      </c>
      <c r="F844" s="51">
        <v>6</v>
      </c>
      <c r="G844" s="51" t="s">
        <v>90</v>
      </c>
      <c r="I844" s="39">
        <v>18</v>
      </c>
      <c r="L844" s="40"/>
    </row>
    <row r="845" spans="1:12" x14ac:dyDescent="0.2">
      <c r="A845" s="39" t="s">
        <v>93</v>
      </c>
      <c r="B845" s="39" t="s">
        <v>69</v>
      </c>
      <c r="C845" s="46">
        <v>0.61630787037037038</v>
      </c>
      <c r="D845" s="46">
        <v>0.11722222222222223</v>
      </c>
      <c r="E845" s="51">
        <v>79</v>
      </c>
      <c r="F845" s="51">
        <v>9</v>
      </c>
      <c r="G845" s="51" t="s">
        <v>90</v>
      </c>
      <c r="I845" s="39">
        <v>16</v>
      </c>
      <c r="L845" s="40"/>
    </row>
    <row r="846" spans="1:12" x14ac:dyDescent="0.2">
      <c r="A846" s="39" t="s">
        <v>93</v>
      </c>
      <c r="B846" s="39" t="s">
        <v>69</v>
      </c>
      <c r="C846" s="46">
        <v>0.61667824074074074</v>
      </c>
      <c r="D846" s="46">
        <v>0.1179513888888889</v>
      </c>
      <c r="E846" s="51">
        <v>110</v>
      </c>
      <c r="F846" s="51">
        <v>5</v>
      </c>
      <c r="G846" s="51" t="s">
        <v>90</v>
      </c>
      <c r="I846" s="39">
        <v>22</v>
      </c>
      <c r="L846" s="40"/>
    </row>
    <row r="847" spans="1:12" x14ac:dyDescent="0.2">
      <c r="A847" s="39" t="s">
        <v>93</v>
      </c>
      <c r="B847" s="39" t="s">
        <v>69</v>
      </c>
      <c r="C847" s="46">
        <v>0.61752314814814813</v>
      </c>
      <c r="D847" s="46">
        <v>0.11831018518518517</v>
      </c>
      <c r="E847" s="51">
        <v>68</v>
      </c>
      <c r="F847" s="51">
        <v>5</v>
      </c>
      <c r="G847" s="51" t="s">
        <v>90</v>
      </c>
      <c r="I847" s="39">
        <v>22</v>
      </c>
      <c r="L847" s="40"/>
    </row>
    <row r="848" spans="1:12" x14ac:dyDescent="0.2">
      <c r="A848" s="39" t="s">
        <v>93</v>
      </c>
      <c r="B848" s="39" t="s">
        <v>69</v>
      </c>
      <c r="C848" s="46">
        <v>0.61758101851851854</v>
      </c>
      <c r="D848" s="46">
        <v>0.11769675925925926</v>
      </c>
      <c r="E848" s="51">
        <v>10</v>
      </c>
      <c r="F848" s="51">
        <v>3</v>
      </c>
      <c r="G848" s="51" t="s">
        <v>90</v>
      </c>
      <c r="I848" s="39">
        <v>22</v>
      </c>
      <c r="L848" s="40"/>
    </row>
    <row r="849" spans="1:12" x14ac:dyDescent="0.2">
      <c r="A849" s="39" t="s">
        <v>93</v>
      </c>
      <c r="B849" s="39" t="s">
        <v>69</v>
      </c>
      <c r="C849" s="46">
        <v>0.61862268518518515</v>
      </c>
      <c r="D849" s="46">
        <v>0.11887731481481482</v>
      </c>
      <c r="E849" s="51">
        <v>22</v>
      </c>
      <c r="F849" s="51">
        <v>10</v>
      </c>
      <c r="G849" s="51" t="s">
        <v>90</v>
      </c>
      <c r="I849" s="39">
        <v>18</v>
      </c>
      <c r="L849" s="40"/>
    </row>
    <row r="850" spans="1:12" x14ac:dyDescent="0.2">
      <c r="A850" s="39" t="s">
        <v>93</v>
      </c>
      <c r="B850" s="39" t="s">
        <v>69</v>
      </c>
      <c r="C850" s="46">
        <v>0.62061342592592594</v>
      </c>
      <c r="D850" s="46">
        <v>0.12096064814814815</v>
      </c>
      <c r="E850" s="51">
        <v>30</v>
      </c>
      <c r="F850" s="51">
        <v>7</v>
      </c>
      <c r="G850" s="51" t="s">
        <v>90</v>
      </c>
      <c r="I850" s="39">
        <v>15</v>
      </c>
      <c r="L850" s="40"/>
    </row>
    <row r="851" spans="1:12" x14ac:dyDescent="0.2">
      <c r="A851" s="39" t="s">
        <v>93</v>
      </c>
      <c r="B851" s="39" t="s">
        <v>69</v>
      </c>
      <c r="C851" s="46">
        <v>0.62089120370370376</v>
      </c>
      <c r="D851" s="46">
        <v>0.12157407407407407</v>
      </c>
      <c r="E851" s="51">
        <v>59</v>
      </c>
      <c r="F851" s="51">
        <v>6</v>
      </c>
      <c r="G851" s="51" t="s">
        <v>90</v>
      </c>
      <c r="I851" s="39">
        <v>17</v>
      </c>
      <c r="L851" s="40"/>
    </row>
    <row r="852" spans="1:12" x14ac:dyDescent="0.2">
      <c r="A852" s="39" t="s">
        <v>93</v>
      </c>
      <c r="B852" s="39" t="s">
        <v>69</v>
      </c>
      <c r="C852" s="46">
        <v>0.62202546296296291</v>
      </c>
      <c r="D852" s="46">
        <v>0.12209490740740742</v>
      </c>
      <c r="E852" s="51">
        <v>6</v>
      </c>
      <c r="F852" s="51">
        <v>3</v>
      </c>
      <c r="G852" s="51" t="s">
        <v>90</v>
      </c>
      <c r="I852" s="39">
        <v>21</v>
      </c>
      <c r="L852" s="40"/>
    </row>
    <row r="853" spans="1:12" x14ac:dyDescent="0.2">
      <c r="A853" s="39" t="s">
        <v>93</v>
      </c>
      <c r="B853" s="39" t="s">
        <v>69</v>
      </c>
      <c r="C853" s="46">
        <v>0.62241898148148145</v>
      </c>
      <c r="D853" s="46">
        <v>0.12246527777777778</v>
      </c>
      <c r="E853" s="51">
        <v>4</v>
      </c>
      <c r="F853" s="51">
        <v>1</v>
      </c>
      <c r="G853" s="51" t="s">
        <v>90</v>
      </c>
      <c r="I853" s="39">
        <v>17</v>
      </c>
      <c r="L853" s="40"/>
    </row>
    <row r="854" spans="1:12" x14ac:dyDescent="0.2">
      <c r="A854" s="39" t="s">
        <v>93</v>
      </c>
      <c r="B854" s="39" t="s">
        <v>69</v>
      </c>
      <c r="C854" s="46">
        <v>0.62737268518518519</v>
      </c>
      <c r="D854" s="46">
        <v>0.12738425925925925</v>
      </c>
      <c r="E854" s="51">
        <v>1</v>
      </c>
      <c r="F854" s="51">
        <v>1</v>
      </c>
      <c r="G854" s="51" t="s">
        <v>90</v>
      </c>
      <c r="I854" s="39">
        <v>20</v>
      </c>
      <c r="L854" s="40"/>
    </row>
    <row r="855" spans="1:12" x14ac:dyDescent="0.2">
      <c r="A855" s="39" t="s">
        <v>93</v>
      </c>
      <c r="B855" s="39" t="s">
        <v>69</v>
      </c>
      <c r="C855" s="46">
        <v>0.62950231481481478</v>
      </c>
      <c r="D855" s="46">
        <v>0.12960648148148149</v>
      </c>
      <c r="E855" s="51">
        <v>9</v>
      </c>
      <c r="F855" s="51">
        <v>3</v>
      </c>
      <c r="G855" s="51" t="s">
        <v>90</v>
      </c>
      <c r="I855" s="39">
        <v>22</v>
      </c>
      <c r="L855" s="40"/>
    </row>
    <row r="856" spans="1:12" x14ac:dyDescent="0.2">
      <c r="A856" s="39" t="s">
        <v>93</v>
      </c>
      <c r="B856" s="39" t="s">
        <v>69</v>
      </c>
      <c r="C856" s="46">
        <v>0.63105324074074076</v>
      </c>
      <c r="D856" s="46">
        <v>0.13115740740740742</v>
      </c>
      <c r="E856" s="51">
        <v>9</v>
      </c>
      <c r="F856" s="51">
        <v>2</v>
      </c>
      <c r="G856" s="51" t="s">
        <v>90</v>
      </c>
      <c r="I856" s="39">
        <v>20</v>
      </c>
      <c r="L856" s="40"/>
    </row>
    <row r="857" spans="1:12" x14ac:dyDescent="0.2">
      <c r="A857" s="39" t="s">
        <v>93</v>
      </c>
      <c r="B857" s="39" t="s">
        <v>69</v>
      </c>
      <c r="C857" s="46">
        <v>0.63170138888888894</v>
      </c>
      <c r="D857" s="46">
        <v>0.13246527777777778</v>
      </c>
      <c r="E857" s="51">
        <v>66</v>
      </c>
      <c r="F857" s="51">
        <v>9</v>
      </c>
      <c r="G857" s="51" t="s">
        <v>90</v>
      </c>
      <c r="I857" s="39">
        <v>17</v>
      </c>
      <c r="L857" s="40"/>
    </row>
    <row r="858" spans="1:12" x14ac:dyDescent="0.2">
      <c r="A858" s="39" t="s">
        <v>93</v>
      </c>
      <c r="B858" s="39" t="s">
        <v>69</v>
      </c>
      <c r="C858" s="46">
        <v>0.63231481481481477</v>
      </c>
      <c r="D858" s="46">
        <v>0.13241898148148148</v>
      </c>
      <c r="E858" s="51">
        <v>9</v>
      </c>
      <c r="F858" s="51">
        <v>2</v>
      </c>
      <c r="G858" s="51" t="s">
        <v>90</v>
      </c>
      <c r="I858" s="39">
        <v>21</v>
      </c>
      <c r="L858" s="40"/>
    </row>
    <row r="859" spans="1:12" x14ac:dyDescent="0.2">
      <c r="A859" s="39" t="s">
        <v>93</v>
      </c>
      <c r="B859" s="39" t="s">
        <v>69</v>
      </c>
      <c r="C859" s="46">
        <v>0.63254629629629633</v>
      </c>
      <c r="D859" s="46">
        <v>0.13263888888888889</v>
      </c>
      <c r="E859" s="51">
        <v>8</v>
      </c>
      <c r="F859" s="51">
        <v>2</v>
      </c>
      <c r="G859" s="51" t="s">
        <v>90</v>
      </c>
      <c r="I859" s="39">
        <v>18</v>
      </c>
      <c r="L859" s="40"/>
    </row>
    <row r="860" spans="1:12" x14ac:dyDescent="0.2">
      <c r="A860" s="39" t="s">
        <v>93</v>
      </c>
      <c r="B860" s="39" t="s">
        <v>69</v>
      </c>
      <c r="C860" s="46">
        <v>0.63287037037037042</v>
      </c>
      <c r="D860" s="46">
        <v>0.13291666666666666</v>
      </c>
      <c r="E860" s="51">
        <v>4</v>
      </c>
      <c r="F860" s="51">
        <v>1</v>
      </c>
      <c r="G860" s="51" t="s">
        <v>90</v>
      </c>
      <c r="I860" s="39">
        <v>19</v>
      </c>
      <c r="L860" s="40"/>
    </row>
    <row r="861" spans="1:12" x14ac:dyDescent="0.2">
      <c r="A861" s="39" t="s">
        <v>93</v>
      </c>
      <c r="B861" s="39" t="s">
        <v>69</v>
      </c>
      <c r="C861" s="46">
        <v>0.63394675925925925</v>
      </c>
      <c r="D861" s="46">
        <v>0.13428240740740741</v>
      </c>
      <c r="E861" s="51">
        <v>29</v>
      </c>
      <c r="F861" s="51">
        <v>6</v>
      </c>
      <c r="G861" s="51" t="s">
        <v>90</v>
      </c>
      <c r="I861" s="39">
        <v>16</v>
      </c>
      <c r="L861" s="40"/>
    </row>
    <row r="862" spans="1:12" x14ac:dyDescent="0.2">
      <c r="A862" s="39" t="s">
        <v>93</v>
      </c>
      <c r="B862" s="39" t="s">
        <v>69</v>
      </c>
      <c r="C862" s="46">
        <v>0.63416666666666666</v>
      </c>
      <c r="D862" s="46">
        <v>0.13421296296296295</v>
      </c>
      <c r="E862" s="51">
        <v>4</v>
      </c>
      <c r="F862" s="51">
        <v>2</v>
      </c>
      <c r="G862" s="51" t="s">
        <v>90</v>
      </c>
      <c r="I862" s="39">
        <v>16</v>
      </c>
      <c r="L862" s="40"/>
    </row>
    <row r="863" spans="1:12" x14ac:dyDescent="0.2">
      <c r="A863" s="39" t="s">
        <v>93</v>
      </c>
      <c r="B863" s="39" t="s">
        <v>69</v>
      </c>
      <c r="C863" s="46">
        <v>0.63443287037037033</v>
      </c>
      <c r="D863" s="46">
        <v>0.13453703703703704</v>
      </c>
      <c r="E863" s="51">
        <v>9</v>
      </c>
      <c r="F863" s="51">
        <v>4</v>
      </c>
      <c r="G863" s="51" t="s">
        <v>90</v>
      </c>
      <c r="I863" s="39">
        <v>18</v>
      </c>
      <c r="L863" s="40"/>
    </row>
    <row r="864" spans="1:12" x14ac:dyDescent="0.2">
      <c r="A864" s="39" t="s">
        <v>93</v>
      </c>
      <c r="B864" s="39" t="s">
        <v>69</v>
      </c>
      <c r="C864" s="46">
        <v>0.63552083333333331</v>
      </c>
      <c r="D864" s="46">
        <v>0.135625</v>
      </c>
      <c r="E864" s="51">
        <v>9</v>
      </c>
      <c r="F864" s="51">
        <v>3</v>
      </c>
      <c r="G864" s="51" t="s">
        <v>90</v>
      </c>
      <c r="I864" s="39">
        <v>23</v>
      </c>
      <c r="L864" s="40"/>
    </row>
    <row r="865" spans="1:12" x14ac:dyDescent="0.2">
      <c r="A865" s="39" t="s">
        <v>93</v>
      </c>
      <c r="B865" s="39" t="s">
        <v>69</v>
      </c>
      <c r="C865" s="46">
        <v>0.63797453703703699</v>
      </c>
      <c r="D865" s="46">
        <v>0.13858796296296297</v>
      </c>
      <c r="E865" s="51">
        <v>53</v>
      </c>
      <c r="F865" s="51">
        <v>7</v>
      </c>
      <c r="G865" s="51" t="s">
        <v>90</v>
      </c>
      <c r="I865" s="39">
        <v>22</v>
      </c>
      <c r="L865" s="40"/>
    </row>
    <row r="866" spans="1:12" x14ac:dyDescent="0.2">
      <c r="A866" s="39" t="s">
        <v>93</v>
      </c>
      <c r="B866" s="39" t="s">
        <v>69</v>
      </c>
      <c r="C866" s="46">
        <v>0.63832175925925927</v>
      </c>
      <c r="D866" s="46">
        <v>0.13842592592592592</v>
      </c>
      <c r="E866" s="51">
        <v>9</v>
      </c>
      <c r="F866" s="51">
        <v>3</v>
      </c>
      <c r="G866" s="51" t="s">
        <v>90</v>
      </c>
      <c r="I866" s="39">
        <v>19</v>
      </c>
      <c r="L866" s="40"/>
    </row>
    <row r="867" spans="1:12" x14ac:dyDescent="0.2">
      <c r="A867" s="39" t="s">
        <v>93</v>
      </c>
      <c r="B867" s="39" t="s">
        <v>69</v>
      </c>
      <c r="C867" s="46">
        <v>0.63877314814814812</v>
      </c>
      <c r="D867" s="46">
        <v>0.14034722222222221</v>
      </c>
      <c r="E867" s="51">
        <v>76</v>
      </c>
      <c r="F867" s="51">
        <v>9</v>
      </c>
      <c r="G867" s="51" t="s">
        <v>90</v>
      </c>
      <c r="I867" s="39">
        <v>17</v>
      </c>
      <c r="L867" s="40"/>
    </row>
    <row r="868" spans="1:12" x14ac:dyDescent="0.2">
      <c r="A868" s="39" t="s">
        <v>93</v>
      </c>
      <c r="B868" s="39" t="s">
        <v>69</v>
      </c>
      <c r="C868" s="46">
        <v>0.63915509259259262</v>
      </c>
      <c r="D868" s="46">
        <v>0.13924768518518518</v>
      </c>
      <c r="E868" s="51">
        <v>8</v>
      </c>
      <c r="F868" s="51">
        <v>1</v>
      </c>
      <c r="G868" s="51" t="s">
        <v>90</v>
      </c>
      <c r="I868" s="39">
        <v>22</v>
      </c>
      <c r="L868" s="40"/>
    </row>
    <row r="869" spans="1:12" x14ac:dyDescent="0.2">
      <c r="A869" s="39" t="s">
        <v>93</v>
      </c>
      <c r="B869" s="39" t="s">
        <v>69</v>
      </c>
      <c r="C869" s="46">
        <v>0.64006944444444447</v>
      </c>
      <c r="D869" s="46">
        <v>0.14028935185185185</v>
      </c>
      <c r="E869" s="51">
        <v>19</v>
      </c>
      <c r="F869" s="51">
        <v>7</v>
      </c>
      <c r="G869" s="51" t="s">
        <v>90</v>
      </c>
      <c r="I869" s="39">
        <v>16</v>
      </c>
      <c r="L869" s="40"/>
    </row>
    <row r="870" spans="1:12" x14ac:dyDescent="0.2">
      <c r="A870" s="39" t="s">
        <v>93</v>
      </c>
      <c r="B870" s="39" t="s">
        <v>69</v>
      </c>
      <c r="C870" s="46">
        <v>0.64027777777777772</v>
      </c>
      <c r="D870" s="46">
        <v>0.14118055555555556</v>
      </c>
      <c r="E870" s="51">
        <v>78</v>
      </c>
      <c r="F870" s="51">
        <v>5</v>
      </c>
      <c r="G870" s="51" t="s">
        <v>90</v>
      </c>
      <c r="I870" s="39">
        <v>15</v>
      </c>
      <c r="L870" s="40"/>
    </row>
    <row r="871" spans="1:12" x14ac:dyDescent="0.2">
      <c r="A871" s="39" t="s">
        <v>93</v>
      </c>
      <c r="B871" s="39" t="s">
        <v>69</v>
      </c>
      <c r="C871" s="46">
        <v>0.64179398148148148</v>
      </c>
      <c r="D871" s="46">
        <v>0.14188657407407407</v>
      </c>
      <c r="E871" s="51">
        <v>8</v>
      </c>
      <c r="F871" s="51">
        <v>4</v>
      </c>
      <c r="G871" s="51" t="s">
        <v>90</v>
      </c>
      <c r="I871" s="39">
        <v>18</v>
      </c>
      <c r="L871" s="40"/>
    </row>
    <row r="872" spans="1:12" x14ac:dyDescent="0.2">
      <c r="A872" s="39" t="s">
        <v>93</v>
      </c>
      <c r="B872" s="39" t="s">
        <v>69</v>
      </c>
      <c r="C872" s="46">
        <v>0.64306712962962964</v>
      </c>
      <c r="D872" s="46">
        <v>0.14454861111111111</v>
      </c>
      <c r="E872" s="51">
        <v>128</v>
      </c>
      <c r="F872" s="51">
        <v>9</v>
      </c>
      <c r="G872" s="51" t="s">
        <v>90</v>
      </c>
      <c r="I872" s="39">
        <v>18</v>
      </c>
      <c r="L872" s="40"/>
    </row>
    <row r="873" spans="1:12" x14ac:dyDescent="0.2">
      <c r="A873" s="39" t="s">
        <v>93</v>
      </c>
      <c r="B873" s="39" t="s">
        <v>69</v>
      </c>
      <c r="C873" s="46">
        <v>0.64326388888888886</v>
      </c>
      <c r="D873" s="46">
        <v>0.14336805555555557</v>
      </c>
      <c r="E873" s="51">
        <v>9</v>
      </c>
      <c r="F873" s="51">
        <v>4</v>
      </c>
      <c r="G873" s="51" t="s">
        <v>90</v>
      </c>
      <c r="I873" s="39">
        <v>12</v>
      </c>
      <c r="L873" s="40"/>
    </row>
    <row r="874" spans="1:12" x14ac:dyDescent="0.2">
      <c r="A874" s="39" t="s">
        <v>93</v>
      </c>
      <c r="B874" s="39" t="s">
        <v>69</v>
      </c>
      <c r="C874" s="46">
        <v>0.64341435185185181</v>
      </c>
      <c r="D874" s="46">
        <v>0.14351851851851852</v>
      </c>
      <c r="E874" s="51">
        <v>9</v>
      </c>
      <c r="F874" s="51">
        <v>3</v>
      </c>
      <c r="G874" s="51" t="s">
        <v>90</v>
      </c>
      <c r="I874" s="39">
        <v>23</v>
      </c>
      <c r="L874" s="40"/>
    </row>
    <row r="875" spans="1:12" x14ac:dyDescent="0.2">
      <c r="A875" s="39" t="s">
        <v>93</v>
      </c>
      <c r="B875" s="39" t="s">
        <v>69</v>
      </c>
      <c r="C875" s="46">
        <v>0.64585648148148145</v>
      </c>
      <c r="D875" s="46">
        <v>0.14641203703703703</v>
      </c>
      <c r="E875" s="51">
        <v>48</v>
      </c>
      <c r="F875" s="51">
        <v>9</v>
      </c>
      <c r="G875" s="51" t="s">
        <v>90</v>
      </c>
      <c r="I875" s="39">
        <v>16</v>
      </c>
      <c r="L875" s="40"/>
    </row>
    <row r="876" spans="1:12" x14ac:dyDescent="0.2">
      <c r="A876" s="39" t="s">
        <v>93</v>
      </c>
      <c r="B876" s="39" t="s">
        <v>69</v>
      </c>
      <c r="C876" s="46">
        <v>0.64662037037037035</v>
      </c>
      <c r="D876" s="46">
        <v>0.1466550925925926</v>
      </c>
      <c r="E876" s="51">
        <v>3</v>
      </c>
      <c r="F876" s="51">
        <v>2</v>
      </c>
      <c r="G876" s="51" t="s">
        <v>90</v>
      </c>
      <c r="I876" s="39">
        <v>21</v>
      </c>
      <c r="L876" s="40"/>
    </row>
    <row r="877" spans="1:12" x14ac:dyDescent="0.2">
      <c r="A877" s="39" t="s">
        <v>93</v>
      </c>
      <c r="B877" s="39" t="s">
        <v>69</v>
      </c>
      <c r="C877" s="46">
        <v>0.64993055555555557</v>
      </c>
      <c r="D877" s="46">
        <v>0.15004629629629629</v>
      </c>
      <c r="E877" s="51">
        <v>10</v>
      </c>
      <c r="F877" s="51">
        <v>3</v>
      </c>
      <c r="G877" s="51" t="s">
        <v>90</v>
      </c>
      <c r="I877" s="39">
        <v>16</v>
      </c>
      <c r="L877" s="40"/>
    </row>
    <row r="878" spans="1:12" x14ac:dyDescent="0.2">
      <c r="A878" s="39" t="s">
        <v>93</v>
      </c>
      <c r="B878" s="39" t="s">
        <v>69</v>
      </c>
      <c r="C878" s="46">
        <v>0.6504861111111111</v>
      </c>
      <c r="D878" s="46">
        <v>0.15059027777777778</v>
      </c>
      <c r="E878" s="51">
        <v>9</v>
      </c>
      <c r="F878" s="51">
        <v>4</v>
      </c>
      <c r="G878" s="51" t="s">
        <v>90</v>
      </c>
      <c r="I878" s="39">
        <v>18</v>
      </c>
      <c r="L878" s="40"/>
    </row>
    <row r="879" spans="1:12" x14ac:dyDescent="0.2">
      <c r="A879" s="39" t="s">
        <v>93</v>
      </c>
      <c r="B879" s="39" t="s">
        <v>69</v>
      </c>
      <c r="C879" s="46">
        <v>0.65224537037037034</v>
      </c>
      <c r="D879" s="46">
        <v>0.15318287037037037</v>
      </c>
      <c r="E879" s="51">
        <v>81</v>
      </c>
      <c r="F879" s="51">
        <v>6</v>
      </c>
      <c r="G879" s="51" t="s">
        <v>90</v>
      </c>
      <c r="I879" s="39">
        <v>17</v>
      </c>
      <c r="L879" s="40"/>
    </row>
    <row r="880" spans="1:12" x14ac:dyDescent="0.2">
      <c r="A880" s="39" t="s">
        <v>93</v>
      </c>
      <c r="B880" s="39" t="s">
        <v>69</v>
      </c>
      <c r="C880" s="46">
        <v>0.65267361111111111</v>
      </c>
      <c r="D880" s="46">
        <v>0.15278935185185186</v>
      </c>
      <c r="E880" s="51">
        <v>10</v>
      </c>
      <c r="F880" s="51">
        <v>1</v>
      </c>
      <c r="G880" s="51" t="s">
        <v>90</v>
      </c>
      <c r="I880" s="39">
        <v>18</v>
      </c>
      <c r="L880" s="40"/>
    </row>
    <row r="881" spans="1:12" x14ac:dyDescent="0.2">
      <c r="A881" s="39" t="s">
        <v>93</v>
      </c>
      <c r="B881" s="39" t="s">
        <v>69</v>
      </c>
      <c r="C881" s="46">
        <v>0.65424768518518517</v>
      </c>
      <c r="D881" s="46">
        <v>0.15469907407407407</v>
      </c>
      <c r="E881" s="51">
        <v>39</v>
      </c>
      <c r="F881" s="51">
        <v>6</v>
      </c>
      <c r="G881" s="51" t="s">
        <v>90</v>
      </c>
      <c r="I881" s="39">
        <v>22</v>
      </c>
      <c r="L881" s="40"/>
    </row>
    <row r="882" spans="1:12" x14ac:dyDescent="0.2">
      <c r="A882" s="39" t="s">
        <v>93</v>
      </c>
      <c r="B882" s="39" t="s">
        <v>69</v>
      </c>
      <c r="C882" s="46">
        <v>0.65567129629629628</v>
      </c>
      <c r="D882" s="46">
        <v>0.1557638888888889</v>
      </c>
      <c r="E882" s="51">
        <v>8</v>
      </c>
      <c r="F882" s="51">
        <v>3</v>
      </c>
      <c r="G882" s="51" t="s">
        <v>90</v>
      </c>
      <c r="I882" s="39">
        <v>22</v>
      </c>
      <c r="L882" s="40"/>
    </row>
    <row r="883" spans="1:12" x14ac:dyDescent="0.2">
      <c r="A883" s="39" t="s">
        <v>93</v>
      </c>
      <c r="B883" s="39" t="s">
        <v>69</v>
      </c>
      <c r="C883" s="46">
        <v>0.65582175925925923</v>
      </c>
      <c r="D883" s="46">
        <v>0.15592592592592594</v>
      </c>
      <c r="E883" s="51">
        <v>9</v>
      </c>
      <c r="F883" s="51">
        <v>4</v>
      </c>
      <c r="G883" s="51" t="s">
        <v>90</v>
      </c>
      <c r="I883" s="39">
        <v>17</v>
      </c>
      <c r="L883" s="40"/>
    </row>
    <row r="884" spans="1:12" x14ac:dyDescent="0.2">
      <c r="A884" s="39" t="s">
        <v>93</v>
      </c>
      <c r="B884" s="39" t="s">
        <v>69</v>
      </c>
      <c r="C884" s="46">
        <v>0.65608796296296301</v>
      </c>
      <c r="D884" s="46">
        <v>0.15637731481481482</v>
      </c>
      <c r="E884" s="51">
        <v>25</v>
      </c>
      <c r="F884" s="51">
        <v>9</v>
      </c>
      <c r="G884" s="51" t="s">
        <v>90</v>
      </c>
      <c r="I884" s="39">
        <v>18</v>
      </c>
      <c r="L884" s="40"/>
    </row>
    <row r="885" spans="1:12" x14ac:dyDescent="0.2">
      <c r="A885" s="39" t="s">
        <v>93</v>
      </c>
      <c r="B885" s="39" t="s">
        <v>69</v>
      </c>
      <c r="C885" s="46">
        <v>0.65815972222222219</v>
      </c>
      <c r="D885" s="46">
        <v>0.1582638888888889</v>
      </c>
      <c r="E885" s="51">
        <v>9</v>
      </c>
      <c r="F885" s="51">
        <v>3</v>
      </c>
      <c r="G885" s="51" t="s">
        <v>90</v>
      </c>
      <c r="I885" s="39">
        <v>18</v>
      </c>
      <c r="L885" s="40"/>
    </row>
    <row r="886" spans="1:12" x14ac:dyDescent="0.2">
      <c r="A886" s="39" t="s">
        <v>93</v>
      </c>
      <c r="B886" s="39" t="s">
        <v>69</v>
      </c>
      <c r="C886" s="46">
        <v>0.66028935185185189</v>
      </c>
      <c r="D886" s="46">
        <v>0.16030092592592593</v>
      </c>
      <c r="E886" s="51">
        <v>1</v>
      </c>
      <c r="F886" s="51">
        <v>1</v>
      </c>
      <c r="G886" s="51" t="s">
        <v>90</v>
      </c>
      <c r="I886" s="39">
        <v>19</v>
      </c>
      <c r="L886" s="40"/>
    </row>
    <row r="887" spans="1:12" x14ac:dyDescent="0.2">
      <c r="A887" s="39" t="s">
        <v>93</v>
      </c>
      <c r="B887" s="39" t="s">
        <v>69</v>
      </c>
      <c r="C887" s="46">
        <v>0.66136574074074073</v>
      </c>
      <c r="D887" s="46">
        <v>0.16215277777777778</v>
      </c>
      <c r="E887" s="51">
        <v>68</v>
      </c>
      <c r="F887" s="51">
        <v>6</v>
      </c>
      <c r="G887" s="51" t="s">
        <v>90</v>
      </c>
      <c r="I887" s="39">
        <v>12</v>
      </c>
      <c r="L887" s="40"/>
    </row>
    <row r="888" spans="1:12" x14ac:dyDescent="0.2">
      <c r="A888" s="39" t="s">
        <v>93</v>
      </c>
      <c r="B888" s="39" t="s">
        <v>69</v>
      </c>
      <c r="C888" s="46">
        <v>0.66206018518518517</v>
      </c>
      <c r="D888" s="46">
        <v>0.16216435185185185</v>
      </c>
      <c r="E888" s="51">
        <v>9</v>
      </c>
      <c r="F888" s="51">
        <v>5</v>
      </c>
      <c r="G888" s="51" t="s">
        <v>90</v>
      </c>
      <c r="I888" s="39">
        <v>18</v>
      </c>
      <c r="L888" s="40"/>
    </row>
    <row r="889" spans="1:12" x14ac:dyDescent="0.2">
      <c r="A889" s="39" t="s">
        <v>93</v>
      </c>
      <c r="B889" s="39" t="s">
        <v>69</v>
      </c>
      <c r="C889" s="46">
        <v>0.6648842592592592</v>
      </c>
      <c r="D889" s="46">
        <v>0.16563657407407409</v>
      </c>
      <c r="E889" s="51">
        <v>65</v>
      </c>
      <c r="F889" s="51">
        <v>7</v>
      </c>
      <c r="G889" s="51" t="s">
        <v>90</v>
      </c>
      <c r="I889" s="39">
        <v>16</v>
      </c>
      <c r="L889" s="40"/>
    </row>
    <row r="890" spans="1:12" x14ac:dyDescent="0.2">
      <c r="A890" s="39" t="s">
        <v>93</v>
      </c>
      <c r="B890" s="39" t="s">
        <v>69</v>
      </c>
      <c r="C890" s="46">
        <v>0.66817129629629635</v>
      </c>
      <c r="D890" s="46">
        <v>0.16849537037037035</v>
      </c>
      <c r="E890" s="51">
        <v>28</v>
      </c>
      <c r="F890" s="51">
        <v>8</v>
      </c>
      <c r="G890" s="51" t="s">
        <v>90</v>
      </c>
      <c r="I890" s="39">
        <v>16</v>
      </c>
      <c r="L890" s="40"/>
    </row>
    <row r="891" spans="1:12" x14ac:dyDescent="0.2">
      <c r="A891" s="39" t="s">
        <v>93</v>
      </c>
      <c r="B891" s="39" t="s">
        <v>69</v>
      </c>
      <c r="C891" s="46">
        <v>0.66863425925925923</v>
      </c>
      <c r="D891" s="46">
        <v>0.16984953703703706</v>
      </c>
      <c r="E891" s="51">
        <v>105</v>
      </c>
      <c r="F891" s="51">
        <v>9</v>
      </c>
      <c r="G891" s="51" t="s">
        <v>90</v>
      </c>
      <c r="I891" s="39">
        <v>21</v>
      </c>
      <c r="L891" s="40"/>
    </row>
    <row r="892" spans="1:12" x14ac:dyDescent="0.2">
      <c r="A892" s="39" t="s">
        <v>93</v>
      </c>
      <c r="B892" s="39" t="s">
        <v>69</v>
      </c>
      <c r="C892" s="46">
        <v>0.66915509259259254</v>
      </c>
      <c r="D892" s="46">
        <v>0.17020833333333332</v>
      </c>
      <c r="E892" s="51">
        <v>91</v>
      </c>
      <c r="F892" s="51">
        <v>6</v>
      </c>
      <c r="G892" s="51" t="s">
        <v>90</v>
      </c>
      <c r="I892" s="39">
        <v>17</v>
      </c>
      <c r="L892" s="40"/>
    </row>
    <row r="893" spans="1:12" x14ac:dyDescent="0.2">
      <c r="A893" s="39" t="s">
        <v>93</v>
      </c>
      <c r="B893" s="39" t="s">
        <v>69</v>
      </c>
      <c r="C893" s="46">
        <v>0.67038194444444443</v>
      </c>
      <c r="D893" s="46">
        <v>0.17049768518518518</v>
      </c>
      <c r="E893" s="51">
        <v>10</v>
      </c>
      <c r="F893" s="51">
        <v>3</v>
      </c>
      <c r="G893" s="51" t="s">
        <v>90</v>
      </c>
      <c r="I893" s="39">
        <v>17</v>
      </c>
      <c r="L893" s="40"/>
    </row>
    <row r="894" spans="1:12" x14ac:dyDescent="0.2">
      <c r="A894" s="39" t="s">
        <v>93</v>
      </c>
      <c r="B894" s="39" t="s">
        <v>69</v>
      </c>
      <c r="C894" s="46">
        <v>0.67195601851851849</v>
      </c>
      <c r="D894" s="46">
        <v>0.17300925925925925</v>
      </c>
      <c r="E894" s="51">
        <v>91</v>
      </c>
      <c r="F894" s="51">
        <v>10</v>
      </c>
      <c r="G894" s="51" t="s">
        <v>90</v>
      </c>
      <c r="I894" s="39">
        <v>14</v>
      </c>
      <c r="L894" s="40"/>
    </row>
    <row r="895" spans="1:12" x14ac:dyDescent="0.2">
      <c r="A895" s="39" t="s">
        <v>93</v>
      </c>
      <c r="B895" s="39" t="s">
        <v>69</v>
      </c>
      <c r="C895" s="46">
        <v>0.6729398148148148</v>
      </c>
      <c r="D895" s="46">
        <v>0.17408564814814817</v>
      </c>
      <c r="E895" s="51">
        <v>109</v>
      </c>
      <c r="F895" s="51">
        <v>5</v>
      </c>
      <c r="G895" s="51" t="s">
        <v>90</v>
      </c>
      <c r="I895" s="39">
        <v>15</v>
      </c>
      <c r="L895" s="40"/>
    </row>
    <row r="896" spans="1:12" x14ac:dyDescent="0.2">
      <c r="A896" s="39" t="s">
        <v>93</v>
      </c>
      <c r="B896" s="39" t="s">
        <v>69</v>
      </c>
      <c r="C896" s="46">
        <v>0.67618055555555556</v>
      </c>
      <c r="D896" s="46">
        <v>0.17627314814814812</v>
      </c>
      <c r="E896" s="51">
        <v>8</v>
      </c>
      <c r="F896" s="51">
        <v>4</v>
      </c>
      <c r="G896" s="51" t="s">
        <v>90</v>
      </c>
      <c r="I896" s="39">
        <v>12</v>
      </c>
      <c r="L896" s="40"/>
    </row>
    <row r="897" spans="1:12" x14ac:dyDescent="0.2">
      <c r="A897" s="39" t="s">
        <v>93</v>
      </c>
      <c r="B897" s="39" t="s">
        <v>69</v>
      </c>
      <c r="C897" s="46">
        <v>0.67744212962962969</v>
      </c>
      <c r="D897" s="46">
        <v>0.17753472222222222</v>
      </c>
      <c r="E897" s="51">
        <v>8</v>
      </c>
      <c r="F897" s="51">
        <v>3</v>
      </c>
      <c r="G897" s="51" t="s">
        <v>90</v>
      </c>
      <c r="I897" s="39">
        <v>20</v>
      </c>
      <c r="L897" s="40"/>
    </row>
    <row r="898" spans="1:12" x14ac:dyDescent="0.2">
      <c r="A898" s="39" t="s">
        <v>93</v>
      </c>
      <c r="B898" s="39" t="s">
        <v>69</v>
      </c>
      <c r="C898" s="46">
        <v>0.67755787037037041</v>
      </c>
      <c r="D898" s="46">
        <v>0.17849537037037036</v>
      </c>
      <c r="E898" s="51">
        <v>101</v>
      </c>
      <c r="F898" s="51">
        <v>12</v>
      </c>
      <c r="G898" s="51" t="s">
        <v>90</v>
      </c>
      <c r="I898" s="39">
        <v>17</v>
      </c>
      <c r="L898" s="40"/>
    </row>
    <row r="899" spans="1:12" x14ac:dyDescent="0.2">
      <c r="A899" s="39" t="s">
        <v>93</v>
      </c>
      <c r="B899" s="39" t="s">
        <v>69</v>
      </c>
      <c r="C899" s="46">
        <v>0.67880787037037038</v>
      </c>
      <c r="D899" s="46">
        <v>0.17947916666666666</v>
      </c>
      <c r="E899" s="51">
        <v>58</v>
      </c>
      <c r="F899" s="51">
        <v>7</v>
      </c>
      <c r="G899" s="51" t="s">
        <v>90</v>
      </c>
      <c r="I899" s="39">
        <v>16</v>
      </c>
      <c r="L899" s="40"/>
    </row>
    <row r="900" spans="1:12" x14ac:dyDescent="0.2">
      <c r="A900" s="39" t="s">
        <v>93</v>
      </c>
      <c r="B900" s="39" t="s">
        <v>69</v>
      </c>
      <c r="C900" s="46">
        <v>0.68142361111111116</v>
      </c>
      <c r="D900" s="46">
        <v>0.18185185185185185</v>
      </c>
      <c r="E900" s="51">
        <v>37</v>
      </c>
      <c r="F900" s="51">
        <v>7</v>
      </c>
      <c r="G900" s="51" t="s">
        <v>90</v>
      </c>
      <c r="I900" s="39">
        <v>15</v>
      </c>
      <c r="L900" s="40"/>
    </row>
    <row r="901" spans="1:12" x14ac:dyDescent="0.2">
      <c r="A901" s="39" t="s">
        <v>93</v>
      </c>
      <c r="B901" s="39" t="s">
        <v>69</v>
      </c>
      <c r="C901" s="46">
        <v>0.68313657407407402</v>
      </c>
      <c r="D901" s="46">
        <v>0.18324074074074073</v>
      </c>
      <c r="E901" s="51">
        <v>9</v>
      </c>
      <c r="F901" s="51">
        <v>2</v>
      </c>
      <c r="G901" s="51" t="s">
        <v>90</v>
      </c>
      <c r="I901" s="39">
        <v>17</v>
      </c>
      <c r="L901" s="40"/>
    </row>
    <row r="902" spans="1:12" x14ac:dyDescent="0.2">
      <c r="A902" s="39" t="s">
        <v>93</v>
      </c>
      <c r="B902" s="39" t="s">
        <v>69</v>
      </c>
      <c r="C902" s="46">
        <v>0.68314814814814817</v>
      </c>
      <c r="D902" s="46">
        <v>0.18325231481481483</v>
      </c>
      <c r="E902" s="51">
        <v>9</v>
      </c>
      <c r="F902" s="51">
        <v>4</v>
      </c>
      <c r="G902" s="51" t="s">
        <v>90</v>
      </c>
      <c r="I902" s="39">
        <v>17</v>
      </c>
      <c r="L902" s="40"/>
    </row>
    <row r="903" spans="1:12" x14ac:dyDescent="0.2">
      <c r="A903" s="39" t="s">
        <v>93</v>
      </c>
      <c r="B903" s="39" t="s">
        <v>69</v>
      </c>
      <c r="C903" s="46">
        <v>0.68449074074074079</v>
      </c>
      <c r="D903" s="46">
        <v>0.18459490740740739</v>
      </c>
      <c r="E903" s="51">
        <v>9</v>
      </c>
      <c r="F903" s="51">
        <v>3</v>
      </c>
      <c r="G903" s="51" t="s">
        <v>90</v>
      </c>
      <c r="I903" s="39">
        <v>16</v>
      </c>
      <c r="L903" s="40"/>
    </row>
    <row r="904" spans="1:12" x14ac:dyDescent="0.2">
      <c r="A904" s="39" t="s">
        <v>93</v>
      </c>
      <c r="B904" s="39" t="s">
        <v>69</v>
      </c>
      <c r="C904" s="46">
        <v>0.68744212962962958</v>
      </c>
      <c r="D904" s="46">
        <v>0.18755787037037039</v>
      </c>
      <c r="E904" s="51">
        <v>10</v>
      </c>
      <c r="F904" s="51">
        <v>2</v>
      </c>
      <c r="G904" s="51" t="s">
        <v>90</v>
      </c>
      <c r="I904" s="39">
        <v>21</v>
      </c>
      <c r="L904" s="40"/>
    </row>
    <row r="905" spans="1:12" x14ac:dyDescent="0.2">
      <c r="A905" s="39" t="s">
        <v>93</v>
      </c>
      <c r="B905" s="39" t="s">
        <v>69</v>
      </c>
      <c r="C905" s="46">
        <v>0.68811342592592595</v>
      </c>
      <c r="D905" s="46">
        <v>0.1882175925925926</v>
      </c>
      <c r="E905" s="51">
        <v>9</v>
      </c>
      <c r="F905" s="51">
        <v>3</v>
      </c>
      <c r="G905" s="51" t="s">
        <v>90</v>
      </c>
      <c r="I905" s="39">
        <v>20</v>
      </c>
      <c r="L905" s="40"/>
    </row>
    <row r="906" spans="1:12" x14ac:dyDescent="0.2">
      <c r="A906" s="39" t="s">
        <v>93</v>
      </c>
      <c r="B906" s="39" t="s">
        <v>69</v>
      </c>
      <c r="C906" s="46">
        <v>0.68940972222222219</v>
      </c>
      <c r="D906" s="46">
        <v>0.1895023148148148</v>
      </c>
      <c r="E906" s="51">
        <v>8</v>
      </c>
      <c r="F906" s="51">
        <v>2</v>
      </c>
      <c r="G906" s="51" t="s">
        <v>90</v>
      </c>
      <c r="I906" s="39">
        <v>19</v>
      </c>
      <c r="L906" s="40"/>
    </row>
    <row r="907" spans="1:12" x14ac:dyDescent="0.2">
      <c r="A907" s="39" t="s">
        <v>93</v>
      </c>
      <c r="B907" s="39" t="s">
        <v>69</v>
      </c>
      <c r="C907" s="46">
        <v>0.69065972222222227</v>
      </c>
      <c r="D907" s="46">
        <v>0.19076388888888887</v>
      </c>
      <c r="E907" s="51">
        <v>9</v>
      </c>
      <c r="F907" s="51">
        <v>2</v>
      </c>
      <c r="G907" s="51" t="s">
        <v>90</v>
      </c>
      <c r="I907" s="39">
        <v>17</v>
      </c>
      <c r="L907" s="40"/>
    </row>
    <row r="908" spans="1:12" x14ac:dyDescent="0.2">
      <c r="A908" s="39" t="s">
        <v>93</v>
      </c>
      <c r="B908" s="39" t="s">
        <v>69</v>
      </c>
      <c r="C908" s="46">
        <v>0.69306712962962969</v>
      </c>
      <c r="D908" s="46">
        <v>0.19315972222222222</v>
      </c>
      <c r="E908" s="51">
        <v>8</v>
      </c>
      <c r="F908" s="51">
        <v>4</v>
      </c>
      <c r="G908" s="51" t="s">
        <v>90</v>
      </c>
      <c r="I908" s="39">
        <v>15</v>
      </c>
      <c r="L908" s="40"/>
    </row>
    <row r="909" spans="1:12" x14ac:dyDescent="0.2">
      <c r="A909" s="39" t="s">
        <v>93</v>
      </c>
      <c r="B909" s="39" t="s">
        <v>69</v>
      </c>
      <c r="C909" s="46">
        <v>0.69311342592592595</v>
      </c>
      <c r="D909" s="46">
        <v>0.19312499999999999</v>
      </c>
      <c r="E909" s="51">
        <v>1</v>
      </c>
      <c r="F909" s="51">
        <v>1</v>
      </c>
      <c r="G909" s="51" t="s">
        <v>90</v>
      </c>
      <c r="I909" s="39">
        <v>14</v>
      </c>
      <c r="L909" s="40"/>
    </row>
    <row r="910" spans="1:12" x14ac:dyDescent="0.2">
      <c r="A910" s="39" t="s">
        <v>93</v>
      </c>
      <c r="B910" s="39" t="s">
        <v>69</v>
      </c>
      <c r="C910" s="46">
        <v>0.69315972222222222</v>
      </c>
      <c r="D910" s="46">
        <v>0.19321759259259261</v>
      </c>
      <c r="E910" s="51">
        <v>5</v>
      </c>
      <c r="F910" s="45">
        <v>3</v>
      </c>
      <c r="G910" s="51" t="s">
        <v>90</v>
      </c>
      <c r="I910" s="39">
        <v>18</v>
      </c>
      <c r="L910" s="40"/>
    </row>
    <row r="911" spans="1:12" x14ac:dyDescent="0.2">
      <c r="A911" s="39" t="s">
        <v>93</v>
      </c>
      <c r="B911" s="39" t="s">
        <v>69</v>
      </c>
      <c r="C911" s="46">
        <v>0.69319444444444445</v>
      </c>
      <c r="D911" s="46">
        <v>0.19371527777777778</v>
      </c>
      <c r="E911" s="51">
        <v>45</v>
      </c>
      <c r="F911" s="51">
        <v>6</v>
      </c>
      <c r="G911" s="51" t="s">
        <v>90</v>
      </c>
      <c r="I911" s="39">
        <v>14</v>
      </c>
      <c r="L911" s="40"/>
    </row>
    <row r="912" spans="1:12" x14ac:dyDescent="0.2">
      <c r="A912" s="39" t="s">
        <v>93</v>
      </c>
      <c r="B912" s="39" t="s">
        <v>69</v>
      </c>
      <c r="C912" s="46">
        <v>0.69466435185185182</v>
      </c>
      <c r="D912" s="46">
        <v>0.19476851851851851</v>
      </c>
      <c r="E912" s="51">
        <v>9</v>
      </c>
      <c r="F912" s="51">
        <v>3</v>
      </c>
      <c r="G912" s="51" t="s">
        <v>90</v>
      </c>
      <c r="I912" s="39">
        <v>20</v>
      </c>
      <c r="L912" s="40"/>
    </row>
    <row r="913" spans="1:12" x14ac:dyDescent="0.2">
      <c r="A913" s="39" t="s">
        <v>93</v>
      </c>
      <c r="B913" s="39" t="s">
        <v>69</v>
      </c>
      <c r="C913" s="46">
        <v>0.6975231481481482</v>
      </c>
      <c r="D913" s="46">
        <v>0.1976273148148148</v>
      </c>
      <c r="E913" s="51">
        <v>9</v>
      </c>
      <c r="F913" s="51">
        <v>3</v>
      </c>
      <c r="G913" s="51" t="s">
        <v>90</v>
      </c>
      <c r="I913" s="39">
        <v>16</v>
      </c>
      <c r="L913" s="40"/>
    </row>
    <row r="914" spans="1:12" x14ac:dyDescent="0.2">
      <c r="A914" s="39" t="s">
        <v>93</v>
      </c>
      <c r="B914" s="39" t="s">
        <v>69</v>
      </c>
      <c r="C914" s="46">
        <v>0.70219907407407411</v>
      </c>
      <c r="D914" s="46">
        <v>0.20247685185185185</v>
      </c>
      <c r="E914" s="51">
        <v>24</v>
      </c>
      <c r="F914" s="51">
        <v>5</v>
      </c>
      <c r="G914" s="51" t="s">
        <v>90</v>
      </c>
      <c r="I914" s="39">
        <v>15</v>
      </c>
      <c r="L914" s="40"/>
    </row>
    <row r="915" spans="1:12" x14ac:dyDescent="0.2">
      <c r="A915" s="39" t="s">
        <v>93</v>
      </c>
      <c r="B915" s="39" t="s">
        <v>69</v>
      </c>
      <c r="C915" s="46">
        <v>0.70626157407407408</v>
      </c>
      <c r="D915" s="46">
        <v>0.20636574074074074</v>
      </c>
      <c r="E915" s="51">
        <v>9</v>
      </c>
      <c r="F915" s="51">
        <v>4</v>
      </c>
      <c r="G915" s="51" t="s">
        <v>90</v>
      </c>
      <c r="I915" s="39">
        <v>15</v>
      </c>
      <c r="L915" s="40"/>
    </row>
    <row r="916" spans="1:12" x14ac:dyDescent="0.2">
      <c r="A916" s="39" t="s">
        <v>93</v>
      </c>
      <c r="B916" s="39" t="s">
        <v>69</v>
      </c>
      <c r="C916" s="46">
        <v>0.70702546296296298</v>
      </c>
      <c r="D916" s="46">
        <v>0.20758101851851851</v>
      </c>
      <c r="E916" s="51">
        <v>48</v>
      </c>
      <c r="F916" s="51">
        <v>4</v>
      </c>
      <c r="G916" s="51" t="s">
        <v>90</v>
      </c>
      <c r="I916" s="39">
        <v>14</v>
      </c>
      <c r="L916" s="40"/>
    </row>
    <row r="917" spans="1:12" x14ac:dyDescent="0.2">
      <c r="A917" s="39" t="s">
        <v>93</v>
      </c>
      <c r="B917" s="39" t="s">
        <v>69</v>
      </c>
      <c r="C917" s="46">
        <v>0.70725694444444442</v>
      </c>
      <c r="D917" s="46">
        <v>0.20730324074074072</v>
      </c>
      <c r="E917" s="51">
        <v>4</v>
      </c>
      <c r="F917" s="51">
        <v>2</v>
      </c>
      <c r="G917" s="51" t="s">
        <v>90</v>
      </c>
      <c r="I917" s="39">
        <v>17</v>
      </c>
      <c r="L917" s="40"/>
    </row>
    <row r="918" spans="1:12" x14ac:dyDescent="0.2">
      <c r="A918" s="39" t="s">
        <v>93</v>
      </c>
      <c r="B918" s="39" t="s">
        <v>69</v>
      </c>
      <c r="C918" s="46">
        <v>0.71050925925925923</v>
      </c>
      <c r="D918" s="46">
        <v>0.21061342592592591</v>
      </c>
      <c r="E918" s="51">
        <v>9</v>
      </c>
      <c r="F918" s="51">
        <v>0</v>
      </c>
      <c r="G918" s="51" t="s">
        <v>90</v>
      </c>
      <c r="I918" s="39">
        <v>19</v>
      </c>
      <c r="L918" s="40"/>
    </row>
    <row r="919" spans="1:12" x14ac:dyDescent="0.2">
      <c r="A919" s="39" t="s">
        <v>93</v>
      </c>
      <c r="B919" s="39" t="s">
        <v>69</v>
      </c>
      <c r="C919" s="46">
        <v>0.71196759259259257</v>
      </c>
      <c r="D919" s="46">
        <v>0.21206018518518518</v>
      </c>
      <c r="E919" s="51">
        <v>8</v>
      </c>
      <c r="F919" s="51">
        <v>3</v>
      </c>
      <c r="G919" s="51" t="s">
        <v>90</v>
      </c>
      <c r="I919" s="39">
        <v>19</v>
      </c>
      <c r="L919" s="40"/>
    </row>
    <row r="920" spans="1:12" x14ac:dyDescent="0.2">
      <c r="A920" s="39" t="s">
        <v>93</v>
      </c>
      <c r="B920" s="39" t="s">
        <v>69</v>
      </c>
      <c r="C920" s="46">
        <v>0.7127430555555555</v>
      </c>
      <c r="D920" s="46">
        <v>0.21284722222222222</v>
      </c>
      <c r="E920" s="51">
        <v>9</v>
      </c>
      <c r="F920" s="51">
        <v>1</v>
      </c>
      <c r="G920" s="51" t="s">
        <v>90</v>
      </c>
      <c r="I920" s="39">
        <v>15</v>
      </c>
      <c r="L920" s="40"/>
    </row>
    <row r="921" spans="1:12" x14ac:dyDescent="0.2">
      <c r="A921" s="39" t="s">
        <v>93</v>
      </c>
      <c r="B921" s="39" t="s">
        <v>69</v>
      </c>
      <c r="C921" s="46">
        <v>0.71387731481481487</v>
      </c>
      <c r="D921" s="46">
        <v>0.2139699074074074</v>
      </c>
      <c r="E921" s="51">
        <v>8</v>
      </c>
      <c r="F921" s="51">
        <v>2</v>
      </c>
      <c r="G921" s="51" t="s">
        <v>90</v>
      </c>
      <c r="I921" s="39">
        <v>20</v>
      </c>
      <c r="L921" s="40"/>
    </row>
    <row r="922" spans="1:12" x14ac:dyDescent="0.2">
      <c r="A922" s="39" t="s">
        <v>93</v>
      </c>
      <c r="B922" s="39" t="s">
        <v>69</v>
      </c>
      <c r="C922" s="46">
        <v>0.71508101851851846</v>
      </c>
      <c r="D922" s="46">
        <v>0.21517361111111111</v>
      </c>
      <c r="E922" s="51">
        <v>8</v>
      </c>
      <c r="F922" s="51">
        <v>3</v>
      </c>
      <c r="G922" s="51" t="s">
        <v>90</v>
      </c>
      <c r="I922" s="39">
        <v>20</v>
      </c>
      <c r="L922" s="40"/>
    </row>
    <row r="923" spans="1:12" x14ac:dyDescent="0.2">
      <c r="A923" s="39" t="s">
        <v>93</v>
      </c>
      <c r="B923" s="39" t="s">
        <v>69</v>
      </c>
      <c r="C923" s="46">
        <v>0.71540509259259255</v>
      </c>
      <c r="D923" s="46">
        <v>0.21546296296296297</v>
      </c>
      <c r="E923" s="51">
        <v>5</v>
      </c>
      <c r="F923" s="51">
        <v>3</v>
      </c>
      <c r="G923" s="51" t="s">
        <v>90</v>
      </c>
      <c r="I923" s="39">
        <v>19</v>
      </c>
      <c r="L923" s="40"/>
    </row>
    <row r="924" spans="1:12" x14ac:dyDescent="0.2">
      <c r="A924" s="39" t="s">
        <v>93</v>
      </c>
      <c r="B924" s="39" t="s">
        <v>69</v>
      </c>
      <c r="C924" s="46">
        <v>0.71770833333333328</v>
      </c>
      <c r="D924" s="46">
        <v>0.21844907407407407</v>
      </c>
      <c r="E924" s="51">
        <v>64</v>
      </c>
      <c r="F924" s="51">
        <v>6</v>
      </c>
      <c r="G924" s="51" t="s">
        <v>90</v>
      </c>
      <c r="I924" s="39">
        <v>14</v>
      </c>
      <c r="L924" s="40"/>
    </row>
    <row r="925" spans="1:12" x14ac:dyDescent="0.2">
      <c r="A925" s="39" t="s">
        <v>93</v>
      </c>
      <c r="B925" s="39" t="s">
        <v>69</v>
      </c>
      <c r="C925" s="46">
        <v>0.71855324074074078</v>
      </c>
      <c r="D925" s="46">
        <v>0.21917824074074074</v>
      </c>
      <c r="E925" s="51">
        <v>54</v>
      </c>
      <c r="F925" s="51">
        <v>8</v>
      </c>
      <c r="G925" s="51" t="s">
        <v>90</v>
      </c>
      <c r="I925" s="39">
        <v>15</v>
      </c>
      <c r="L925" s="40"/>
    </row>
    <row r="926" spans="1:12" x14ac:dyDescent="0.2">
      <c r="A926" s="39" t="s">
        <v>93</v>
      </c>
      <c r="B926" s="39" t="s">
        <v>69</v>
      </c>
      <c r="C926" s="46">
        <v>0.7190509259259259</v>
      </c>
      <c r="D926" s="46">
        <v>0.21906250000000002</v>
      </c>
      <c r="E926" s="51">
        <v>1</v>
      </c>
      <c r="F926" s="51">
        <v>1</v>
      </c>
      <c r="G926" s="51" t="s">
        <v>90</v>
      </c>
      <c r="I926" s="39">
        <v>14</v>
      </c>
      <c r="L926" s="40"/>
    </row>
    <row r="927" spans="1:12" x14ac:dyDescent="0.2">
      <c r="A927" s="39" t="s">
        <v>93</v>
      </c>
      <c r="B927" s="39" t="s">
        <v>69</v>
      </c>
      <c r="C927" s="46">
        <v>0.719212962962963</v>
      </c>
      <c r="D927" s="46">
        <v>0.21930555555555556</v>
      </c>
      <c r="E927" s="51">
        <v>8</v>
      </c>
      <c r="F927" s="51">
        <v>2</v>
      </c>
      <c r="G927" s="51" t="s">
        <v>90</v>
      </c>
      <c r="I927" s="39">
        <v>16</v>
      </c>
      <c r="L927" s="40"/>
    </row>
    <row r="928" spans="1:12" x14ac:dyDescent="0.2">
      <c r="A928" s="39" t="s">
        <v>93</v>
      </c>
      <c r="B928" s="39" t="s">
        <v>69</v>
      </c>
      <c r="C928" s="46">
        <v>0.71928240740740745</v>
      </c>
      <c r="D928" s="46">
        <v>0.21939814814814815</v>
      </c>
      <c r="E928" s="51">
        <v>10</v>
      </c>
      <c r="F928" s="51">
        <v>3</v>
      </c>
      <c r="G928" s="51" t="s">
        <v>90</v>
      </c>
      <c r="I928" s="39">
        <v>14</v>
      </c>
      <c r="L928" s="40"/>
    </row>
    <row r="929" spans="1:12" x14ac:dyDescent="0.2">
      <c r="A929" s="39" t="s">
        <v>93</v>
      </c>
      <c r="B929" s="39" t="s">
        <v>69</v>
      </c>
      <c r="C929" s="46">
        <v>0.72266203703703702</v>
      </c>
      <c r="D929" s="46">
        <v>0.22386574074074073</v>
      </c>
      <c r="E929" s="51">
        <v>102</v>
      </c>
      <c r="F929" s="51">
        <v>5</v>
      </c>
      <c r="G929" s="51" t="s">
        <v>90</v>
      </c>
      <c r="I929" s="39">
        <v>14</v>
      </c>
      <c r="L929" s="40"/>
    </row>
    <row r="930" spans="1:12" x14ac:dyDescent="0.2">
      <c r="A930" s="39" t="s">
        <v>93</v>
      </c>
      <c r="B930" s="39" t="s">
        <v>69</v>
      </c>
      <c r="C930" s="46">
        <v>0.72394675925925922</v>
      </c>
      <c r="D930" s="46">
        <v>0.22540509259259259</v>
      </c>
      <c r="E930" s="51">
        <v>126</v>
      </c>
      <c r="F930" s="51">
        <v>5</v>
      </c>
      <c r="G930" s="51" t="s">
        <v>90</v>
      </c>
      <c r="I930" s="39">
        <v>18</v>
      </c>
      <c r="L930" s="40"/>
    </row>
    <row r="931" spans="1:12" x14ac:dyDescent="0.2">
      <c r="A931" s="39" t="s">
        <v>93</v>
      </c>
      <c r="B931" s="39" t="s">
        <v>69</v>
      </c>
      <c r="C931" s="46">
        <v>0.72793981481481485</v>
      </c>
      <c r="D931" s="46">
        <v>0.22863425925925926</v>
      </c>
      <c r="E931" s="51">
        <v>60</v>
      </c>
      <c r="F931" s="51">
        <v>6</v>
      </c>
      <c r="G931" s="51" t="s">
        <v>90</v>
      </c>
      <c r="I931" s="39">
        <v>14</v>
      </c>
      <c r="L931" s="40"/>
    </row>
    <row r="932" spans="1:12" x14ac:dyDescent="0.2">
      <c r="A932" s="39" t="s">
        <v>93</v>
      </c>
      <c r="B932" s="39" t="s">
        <v>69</v>
      </c>
      <c r="C932" s="46">
        <v>0.72962962962962963</v>
      </c>
      <c r="D932" s="46">
        <v>0.22973379629629631</v>
      </c>
      <c r="E932" s="51">
        <v>9</v>
      </c>
      <c r="F932" s="51">
        <v>3</v>
      </c>
      <c r="G932" s="51" t="s">
        <v>90</v>
      </c>
      <c r="I932" s="39">
        <v>16</v>
      </c>
      <c r="L932" s="40"/>
    </row>
    <row r="933" spans="1:12" x14ac:dyDescent="0.2">
      <c r="A933" s="39" t="s">
        <v>93</v>
      </c>
      <c r="B933" s="39" t="s">
        <v>69</v>
      </c>
      <c r="C933" s="46">
        <v>0.72966435185185186</v>
      </c>
      <c r="D933" s="46">
        <v>0.22997685185185188</v>
      </c>
      <c r="E933" s="51">
        <v>27</v>
      </c>
      <c r="F933" s="51">
        <v>4</v>
      </c>
      <c r="G933" s="51" t="s">
        <v>90</v>
      </c>
      <c r="I933" s="39">
        <v>16</v>
      </c>
      <c r="L933" s="40"/>
    </row>
    <row r="934" spans="1:12" x14ac:dyDescent="0.2">
      <c r="A934" s="39" t="s">
        <v>93</v>
      </c>
      <c r="B934" s="39" t="s">
        <v>69</v>
      </c>
      <c r="C934" s="46">
        <v>0.7315625</v>
      </c>
      <c r="D934" s="46">
        <v>0.23164351851851853</v>
      </c>
      <c r="E934" s="51">
        <v>7</v>
      </c>
      <c r="F934" s="51">
        <v>2</v>
      </c>
      <c r="G934" s="51" t="s">
        <v>90</v>
      </c>
      <c r="I934" s="39">
        <v>12</v>
      </c>
      <c r="L934" s="40"/>
    </row>
    <row r="935" spans="1:12" x14ac:dyDescent="0.2">
      <c r="A935" s="39" t="s">
        <v>93</v>
      </c>
      <c r="B935" s="39" t="s">
        <v>69</v>
      </c>
      <c r="C935" s="46">
        <v>0.73432870370370373</v>
      </c>
      <c r="D935" s="46">
        <v>0.23458333333333334</v>
      </c>
      <c r="E935" s="51">
        <v>22</v>
      </c>
      <c r="F935" s="51">
        <v>6</v>
      </c>
      <c r="G935" s="51" t="s">
        <v>90</v>
      </c>
      <c r="I935" s="39">
        <v>14</v>
      </c>
      <c r="L935" s="40"/>
    </row>
    <row r="936" spans="1:12" x14ac:dyDescent="0.2">
      <c r="A936" s="39" t="s">
        <v>93</v>
      </c>
      <c r="B936" s="39" t="s">
        <v>69</v>
      </c>
      <c r="C936" s="46">
        <v>0.73487268518518523</v>
      </c>
      <c r="D936" s="46">
        <v>0.23578703703703704</v>
      </c>
      <c r="E936" s="51">
        <v>79</v>
      </c>
      <c r="F936" s="51">
        <v>9</v>
      </c>
      <c r="G936" s="51" t="s">
        <v>90</v>
      </c>
      <c r="I936" s="39">
        <v>20</v>
      </c>
      <c r="L936" s="40"/>
    </row>
    <row r="937" spans="1:12" x14ac:dyDescent="0.2">
      <c r="A937" s="39" t="s">
        <v>93</v>
      </c>
      <c r="B937" s="39" t="s">
        <v>69</v>
      </c>
      <c r="C937" s="46">
        <v>0.73652777777777778</v>
      </c>
      <c r="D937" s="46">
        <v>0.23723379629629629</v>
      </c>
      <c r="E937" s="51">
        <v>61</v>
      </c>
      <c r="F937" s="51">
        <v>3</v>
      </c>
      <c r="G937" s="51" t="s">
        <v>90</v>
      </c>
      <c r="I937" s="39">
        <v>14</v>
      </c>
      <c r="L937" s="40"/>
    </row>
    <row r="938" spans="1:12" x14ac:dyDescent="0.2">
      <c r="A938" s="39" t="s">
        <v>93</v>
      </c>
      <c r="B938" s="39" t="s">
        <v>69</v>
      </c>
      <c r="C938" s="46">
        <v>0.73846064814814816</v>
      </c>
      <c r="D938" s="46">
        <v>0.23854166666666665</v>
      </c>
      <c r="E938" s="51">
        <v>7</v>
      </c>
      <c r="F938" s="51">
        <v>2</v>
      </c>
      <c r="G938" s="51" t="s">
        <v>90</v>
      </c>
      <c r="I938" s="39">
        <v>13</v>
      </c>
      <c r="L938" s="40"/>
    </row>
    <row r="939" spans="1:12" x14ac:dyDescent="0.2">
      <c r="A939" s="39" t="s">
        <v>93</v>
      </c>
      <c r="B939" s="39" t="s">
        <v>69</v>
      </c>
      <c r="C939" s="46">
        <v>0.73959490740740741</v>
      </c>
      <c r="D939" s="46">
        <v>0.23968749999999997</v>
      </c>
      <c r="E939" s="51">
        <v>8</v>
      </c>
      <c r="F939" s="51">
        <v>1</v>
      </c>
      <c r="G939" s="51" t="s">
        <v>90</v>
      </c>
      <c r="I939" s="39">
        <v>17</v>
      </c>
      <c r="L939" s="40"/>
    </row>
    <row r="940" spans="1:12" x14ac:dyDescent="0.2">
      <c r="A940" s="39" t="s">
        <v>93</v>
      </c>
      <c r="B940" s="39" t="s">
        <v>69</v>
      </c>
      <c r="C940" s="46">
        <v>0.74084490740740738</v>
      </c>
      <c r="D940" s="46">
        <v>0.24096064814814813</v>
      </c>
      <c r="E940" s="51">
        <v>10</v>
      </c>
      <c r="F940" s="51">
        <v>4</v>
      </c>
      <c r="G940" s="51" t="s">
        <v>90</v>
      </c>
      <c r="I940" s="39">
        <v>18</v>
      </c>
      <c r="L940" s="40"/>
    </row>
    <row r="941" spans="1:12" x14ac:dyDescent="0.2">
      <c r="A941" s="39" t="s">
        <v>93</v>
      </c>
      <c r="B941" s="39" t="s">
        <v>69</v>
      </c>
      <c r="C941" s="46">
        <v>0.74177083333333338</v>
      </c>
      <c r="D941" s="46">
        <v>0.24212962962962961</v>
      </c>
      <c r="E941" s="51">
        <v>31</v>
      </c>
      <c r="F941" s="51">
        <v>4</v>
      </c>
      <c r="G941" s="51" t="s">
        <v>90</v>
      </c>
      <c r="I941" s="39">
        <v>14</v>
      </c>
      <c r="L941" s="40"/>
    </row>
    <row r="942" spans="1:12" x14ac:dyDescent="0.2">
      <c r="A942" s="39" t="s">
        <v>93</v>
      </c>
      <c r="B942" s="39" t="s">
        <v>69</v>
      </c>
      <c r="C942" s="46">
        <v>0.74310185185185185</v>
      </c>
      <c r="D942" s="46">
        <v>0.24333333333333332</v>
      </c>
      <c r="E942" s="51">
        <v>20</v>
      </c>
      <c r="F942" s="51">
        <v>5</v>
      </c>
      <c r="G942" s="51" t="s">
        <v>90</v>
      </c>
      <c r="I942" s="39">
        <v>12</v>
      </c>
      <c r="L942" s="40"/>
    </row>
    <row r="943" spans="1:12" x14ac:dyDescent="0.2">
      <c r="A943" s="39" t="s">
        <v>93</v>
      </c>
      <c r="B943" s="39" t="s">
        <v>69</v>
      </c>
      <c r="C943" s="46">
        <v>0.74403935185185188</v>
      </c>
      <c r="D943" s="46">
        <v>0.24412037037037038</v>
      </c>
      <c r="E943" s="51">
        <v>7</v>
      </c>
      <c r="F943" s="51">
        <v>3</v>
      </c>
      <c r="G943" s="51" t="s">
        <v>90</v>
      </c>
      <c r="I943" s="39">
        <v>20</v>
      </c>
      <c r="L943" s="40"/>
    </row>
    <row r="944" spans="1:12" x14ac:dyDescent="0.2">
      <c r="A944" s="39" t="s">
        <v>93</v>
      </c>
      <c r="B944" s="39" t="s">
        <v>69</v>
      </c>
      <c r="C944" s="46">
        <v>0.74508101851851849</v>
      </c>
      <c r="D944" s="46">
        <v>0.2459837962962963</v>
      </c>
      <c r="E944" s="51">
        <v>78</v>
      </c>
      <c r="F944" s="51">
        <v>9</v>
      </c>
      <c r="G944" s="51" t="s">
        <v>90</v>
      </c>
      <c r="I944" s="39">
        <v>12</v>
      </c>
      <c r="L944" s="40"/>
    </row>
    <row r="945" spans="1:12" x14ac:dyDescent="0.2">
      <c r="A945" s="39" t="s">
        <v>93</v>
      </c>
      <c r="B945" s="39" t="s">
        <v>69</v>
      </c>
      <c r="C945" s="46">
        <v>0.74577546296296293</v>
      </c>
      <c r="D945" s="46">
        <v>0.24626157407407409</v>
      </c>
      <c r="E945" s="51">
        <v>42</v>
      </c>
      <c r="F945" s="51">
        <v>4</v>
      </c>
      <c r="G945" s="51" t="s">
        <v>90</v>
      </c>
      <c r="I945" s="39">
        <v>17</v>
      </c>
      <c r="L945" s="40"/>
    </row>
    <row r="946" spans="1:12" x14ac:dyDescent="0.2">
      <c r="A946" s="39" t="s">
        <v>93</v>
      </c>
      <c r="B946" s="39" t="s">
        <v>69</v>
      </c>
      <c r="C946" s="46">
        <v>0.74579861111111112</v>
      </c>
      <c r="D946" s="46">
        <v>0.24586805555555555</v>
      </c>
      <c r="E946" s="51">
        <v>6</v>
      </c>
      <c r="F946" s="51">
        <v>2</v>
      </c>
      <c r="G946" s="51" t="s">
        <v>90</v>
      </c>
      <c r="I946" s="39">
        <v>13</v>
      </c>
      <c r="L946" s="40"/>
    </row>
    <row r="947" spans="1:12" x14ac:dyDescent="0.2">
      <c r="A947" s="39" t="s">
        <v>93</v>
      </c>
      <c r="B947" s="39" t="s">
        <v>69</v>
      </c>
      <c r="C947" s="46">
        <v>0.74769675925925927</v>
      </c>
      <c r="D947" s="46">
        <v>0.24774305555555554</v>
      </c>
      <c r="E947" s="51">
        <v>4</v>
      </c>
      <c r="F947" s="45">
        <v>2</v>
      </c>
      <c r="G947" s="51" t="s">
        <v>90</v>
      </c>
      <c r="I947" s="39">
        <v>16</v>
      </c>
      <c r="L947" s="40"/>
    </row>
    <row r="948" spans="1:12" x14ac:dyDescent="0.2">
      <c r="A948" s="39" t="s">
        <v>93</v>
      </c>
      <c r="B948" s="39" t="s">
        <v>69</v>
      </c>
      <c r="C948" s="46">
        <v>0.74827546296296299</v>
      </c>
      <c r="D948" s="46">
        <v>0.24837962962962964</v>
      </c>
      <c r="E948" s="51">
        <v>9</v>
      </c>
      <c r="F948" s="51">
        <v>2</v>
      </c>
      <c r="G948" s="51" t="s">
        <v>90</v>
      </c>
      <c r="I948" s="39">
        <v>16</v>
      </c>
      <c r="L948" s="40"/>
    </row>
    <row r="949" spans="1:12" x14ac:dyDescent="0.2">
      <c r="A949" s="39" t="s">
        <v>93</v>
      </c>
      <c r="B949" s="39" t="s">
        <v>69</v>
      </c>
      <c r="C949" s="46">
        <v>0.74866898148148153</v>
      </c>
      <c r="D949" s="46">
        <v>0.24868055555555557</v>
      </c>
      <c r="E949" s="51">
        <v>1</v>
      </c>
      <c r="F949" s="45">
        <v>0</v>
      </c>
      <c r="G949" s="51" t="s">
        <v>90</v>
      </c>
      <c r="I949" s="39">
        <v>13</v>
      </c>
      <c r="L949" s="40"/>
    </row>
    <row r="950" spans="1:12" x14ac:dyDescent="0.2">
      <c r="A950" s="39" t="s">
        <v>93</v>
      </c>
      <c r="B950" s="39" t="s">
        <v>69</v>
      </c>
      <c r="C950" s="46">
        <v>0.75093750000000004</v>
      </c>
      <c r="D950" s="46">
        <v>0.25100694444444444</v>
      </c>
      <c r="E950" s="51">
        <v>6</v>
      </c>
      <c r="F950" s="51">
        <v>3</v>
      </c>
      <c r="G950" s="51" t="s">
        <v>90</v>
      </c>
      <c r="I950" s="39">
        <v>17</v>
      </c>
      <c r="L950" s="40"/>
    </row>
    <row r="951" spans="1:12" x14ac:dyDescent="0.2">
      <c r="A951" s="39" t="s">
        <v>93</v>
      </c>
      <c r="B951" s="39" t="s">
        <v>69</v>
      </c>
      <c r="C951" s="46">
        <v>0.75240740740740741</v>
      </c>
      <c r="D951" s="46">
        <v>0.25265046296296295</v>
      </c>
      <c r="E951" s="51">
        <v>21</v>
      </c>
      <c r="F951" s="51">
        <v>0</v>
      </c>
      <c r="G951" s="51" t="s">
        <v>90</v>
      </c>
      <c r="I951" s="39">
        <v>13</v>
      </c>
      <c r="L951" s="40"/>
    </row>
    <row r="952" spans="1:12" x14ac:dyDescent="0.2">
      <c r="A952" s="39" t="s">
        <v>93</v>
      </c>
      <c r="B952" s="39" t="s">
        <v>69</v>
      </c>
      <c r="C952" s="46">
        <v>0.75313657407407408</v>
      </c>
      <c r="D952" s="46">
        <v>0.25331018518518517</v>
      </c>
      <c r="E952" s="51">
        <v>15</v>
      </c>
      <c r="F952" s="51">
        <v>5</v>
      </c>
      <c r="G952" s="51" t="s">
        <v>90</v>
      </c>
      <c r="I952" s="39">
        <v>15</v>
      </c>
      <c r="L952" s="40"/>
    </row>
    <row r="953" spans="1:12" x14ac:dyDescent="0.2">
      <c r="A953" s="39" t="s">
        <v>93</v>
      </c>
      <c r="B953" s="39" t="s">
        <v>69</v>
      </c>
      <c r="C953" s="46">
        <v>0.75398148148148147</v>
      </c>
      <c r="D953" s="46">
        <v>0.25409722222222225</v>
      </c>
      <c r="E953" s="51">
        <v>10</v>
      </c>
      <c r="F953" s="51">
        <v>4</v>
      </c>
      <c r="G953" s="51" t="s">
        <v>90</v>
      </c>
      <c r="I953" s="39">
        <v>12</v>
      </c>
      <c r="L953" s="40"/>
    </row>
    <row r="954" spans="1:12" x14ac:dyDescent="0.2">
      <c r="A954" s="39" t="s">
        <v>93</v>
      </c>
      <c r="B954" s="39" t="s">
        <v>69</v>
      </c>
      <c r="C954" s="46">
        <v>0.75412037037037039</v>
      </c>
      <c r="D954" s="46">
        <v>0.25437500000000002</v>
      </c>
      <c r="E954" s="51">
        <v>22</v>
      </c>
      <c r="F954" s="51">
        <v>4</v>
      </c>
      <c r="G954" s="51" t="s">
        <v>90</v>
      </c>
      <c r="I954" s="39">
        <v>12</v>
      </c>
      <c r="L954" s="40"/>
    </row>
    <row r="955" spans="1:12" x14ac:dyDescent="0.2">
      <c r="A955" s="39" t="s">
        <v>93</v>
      </c>
      <c r="B955" s="39" t="s">
        <v>69</v>
      </c>
      <c r="C955" s="46">
        <v>0.75423611111111111</v>
      </c>
      <c r="D955" s="46">
        <v>0.25429398148148147</v>
      </c>
      <c r="E955" s="51">
        <v>5</v>
      </c>
      <c r="F955" s="51">
        <v>2</v>
      </c>
      <c r="G955" s="51" t="s">
        <v>90</v>
      </c>
      <c r="I955" s="39">
        <v>16</v>
      </c>
      <c r="L955" s="40"/>
    </row>
    <row r="956" spans="1:12" x14ac:dyDescent="0.2">
      <c r="A956" s="39" t="s">
        <v>93</v>
      </c>
      <c r="B956" s="39" t="s">
        <v>68</v>
      </c>
      <c r="C956" s="46">
        <v>1.1805555555555556E-3</v>
      </c>
      <c r="D956" s="46">
        <v>0.50133101851851858</v>
      </c>
      <c r="E956" s="51">
        <v>13</v>
      </c>
      <c r="F956" s="51">
        <v>0</v>
      </c>
      <c r="G956" s="51" t="s">
        <v>48</v>
      </c>
      <c r="I956" s="39">
        <v>9</v>
      </c>
    </row>
    <row r="957" spans="1:12" x14ac:dyDescent="0.2">
      <c r="A957" s="39" t="s">
        <v>93</v>
      </c>
      <c r="B957" s="39" t="s">
        <v>68</v>
      </c>
      <c r="C957" s="46">
        <v>2.1180555555555553E-3</v>
      </c>
      <c r="D957" s="46">
        <v>0.50275462962962958</v>
      </c>
      <c r="E957" s="51">
        <v>55</v>
      </c>
      <c r="F957" s="51">
        <v>0</v>
      </c>
      <c r="G957" s="51" t="s">
        <v>48</v>
      </c>
      <c r="H957" s="39">
        <v>0.9</v>
      </c>
      <c r="I957" s="39">
        <v>6</v>
      </c>
    </row>
    <row r="958" spans="1:12" x14ac:dyDescent="0.2">
      <c r="A958" s="39" t="s">
        <v>93</v>
      </c>
      <c r="B958" s="39" t="s">
        <v>68</v>
      </c>
      <c r="C958" s="46">
        <v>5.6018518518518518E-3</v>
      </c>
      <c r="D958" s="46">
        <v>0.50567129629629626</v>
      </c>
      <c r="E958" s="51">
        <v>6</v>
      </c>
      <c r="F958" s="51">
        <v>0</v>
      </c>
      <c r="G958" s="51" t="s">
        <v>48</v>
      </c>
      <c r="I958" s="39">
        <v>16</v>
      </c>
    </row>
    <row r="959" spans="1:12" x14ac:dyDescent="0.2">
      <c r="A959" s="39" t="s">
        <v>93</v>
      </c>
      <c r="B959" s="39" t="s">
        <v>68</v>
      </c>
      <c r="C959" s="46">
        <v>7.6273148148148151E-3</v>
      </c>
      <c r="D959" s="46">
        <v>0.50769675925925928</v>
      </c>
      <c r="E959" s="51">
        <v>6</v>
      </c>
      <c r="F959" s="51">
        <v>0</v>
      </c>
      <c r="G959" s="51" t="s">
        <v>48</v>
      </c>
      <c r="I959" s="39">
        <v>11</v>
      </c>
    </row>
    <row r="960" spans="1:12" x14ac:dyDescent="0.2">
      <c r="A960" s="39" t="s">
        <v>93</v>
      </c>
      <c r="B960" s="39" t="s">
        <v>68</v>
      </c>
      <c r="C960" s="46">
        <v>1.1064814814814814E-2</v>
      </c>
      <c r="D960" s="46">
        <v>0.51111111111111118</v>
      </c>
      <c r="E960" s="51">
        <v>4</v>
      </c>
      <c r="F960" s="51">
        <v>0</v>
      </c>
      <c r="G960" s="51" t="s">
        <v>48</v>
      </c>
      <c r="I960" s="39">
        <v>2</v>
      </c>
    </row>
    <row r="961" spans="1:9" x14ac:dyDescent="0.2">
      <c r="A961" s="39" t="s">
        <v>93</v>
      </c>
      <c r="B961" s="39" t="s">
        <v>68</v>
      </c>
      <c r="C961" s="46">
        <v>1.7210648148148149E-2</v>
      </c>
      <c r="D961" s="46">
        <v>0.51825231481481482</v>
      </c>
      <c r="E961" s="51">
        <v>90</v>
      </c>
      <c r="F961" s="51">
        <v>0</v>
      </c>
      <c r="G961" s="51" t="s">
        <v>48</v>
      </c>
      <c r="I961" s="39">
        <v>9</v>
      </c>
    </row>
    <row r="962" spans="1:9" x14ac:dyDescent="0.2">
      <c r="A962" s="39" t="s">
        <v>93</v>
      </c>
      <c r="B962" s="39" t="s">
        <v>68</v>
      </c>
      <c r="C962" s="46">
        <v>2.417824074074074E-2</v>
      </c>
      <c r="D962" s="46">
        <v>0.52596064814814814</v>
      </c>
      <c r="E962" s="51">
        <v>154</v>
      </c>
      <c r="F962" s="51">
        <v>0</v>
      </c>
      <c r="G962" s="51" t="s">
        <v>48</v>
      </c>
      <c r="I962" s="39">
        <v>1</v>
      </c>
    </row>
    <row r="963" spans="1:9" x14ac:dyDescent="0.2">
      <c r="A963" s="39" t="s">
        <v>93</v>
      </c>
      <c r="B963" s="39" t="s">
        <v>68</v>
      </c>
      <c r="C963" s="46">
        <v>2.9062500000000002E-2</v>
      </c>
      <c r="D963" s="46">
        <v>0.52913194444444445</v>
      </c>
      <c r="E963" s="51">
        <v>6</v>
      </c>
      <c r="F963" s="51">
        <v>0</v>
      </c>
      <c r="G963" s="51" t="s">
        <v>48</v>
      </c>
      <c r="I963" s="39">
        <v>3</v>
      </c>
    </row>
    <row r="964" spans="1:9" x14ac:dyDescent="0.2">
      <c r="A964" s="39" t="s">
        <v>93</v>
      </c>
      <c r="B964" s="39" t="s">
        <v>68</v>
      </c>
      <c r="C964" s="46">
        <v>3.155092592592592E-2</v>
      </c>
      <c r="D964" s="46">
        <v>0.5316319444444445</v>
      </c>
      <c r="E964" s="51">
        <v>7</v>
      </c>
      <c r="F964" s="51">
        <v>0</v>
      </c>
      <c r="G964" s="51" t="s">
        <v>48</v>
      </c>
      <c r="I964" s="39">
        <v>12</v>
      </c>
    </row>
    <row r="965" spans="1:9" x14ac:dyDescent="0.2">
      <c r="A965" s="39" t="s">
        <v>93</v>
      </c>
      <c r="B965" s="39" t="s">
        <v>68</v>
      </c>
      <c r="C965" s="46">
        <v>3.4131944444444444E-2</v>
      </c>
      <c r="D965" s="46">
        <v>0.53503472222222226</v>
      </c>
      <c r="E965" s="51">
        <v>78</v>
      </c>
      <c r="F965" s="51">
        <v>0</v>
      </c>
      <c r="G965" s="51" t="s">
        <v>48</v>
      </c>
      <c r="H965" s="39">
        <v>0.5</v>
      </c>
      <c r="I965" s="39">
        <v>12</v>
      </c>
    </row>
    <row r="966" spans="1:9" x14ac:dyDescent="0.2">
      <c r="A966" s="39" t="s">
        <v>93</v>
      </c>
      <c r="B966" s="39" t="s">
        <v>68</v>
      </c>
      <c r="C966" s="46">
        <v>4.9687499999999996E-2</v>
      </c>
      <c r="D966" s="46">
        <v>5.1215277777777783E-2</v>
      </c>
      <c r="E966" s="51">
        <v>132</v>
      </c>
      <c r="F966" s="51">
        <v>0</v>
      </c>
      <c r="G966" s="51" t="s">
        <v>48</v>
      </c>
      <c r="I966" s="39">
        <v>12</v>
      </c>
    </row>
    <row r="967" spans="1:9" x14ac:dyDescent="0.2">
      <c r="A967" s="39" t="s">
        <v>93</v>
      </c>
      <c r="B967" s="39" t="s">
        <v>68</v>
      </c>
      <c r="C967" s="46">
        <v>6.8414351851851851E-2</v>
      </c>
      <c r="D967" s="46">
        <v>7.1180555555555566E-2</v>
      </c>
      <c r="E967" s="51">
        <v>240</v>
      </c>
      <c r="F967" s="51">
        <v>0</v>
      </c>
      <c r="G967" s="51" t="s">
        <v>48</v>
      </c>
      <c r="I967" s="39">
        <v>15</v>
      </c>
    </row>
    <row r="968" spans="1:9" x14ac:dyDescent="0.2">
      <c r="A968" s="39" t="s">
        <v>93</v>
      </c>
      <c r="B968" s="39" t="s">
        <v>68</v>
      </c>
      <c r="C968" s="46">
        <v>8.5173611111111103E-2</v>
      </c>
      <c r="D968" s="46">
        <v>8.5254629629629639E-2</v>
      </c>
      <c r="E968" s="51">
        <v>7</v>
      </c>
      <c r="F968" s="51">
        <v>0</v>
      </c>
      <c r="G968" s="51" t="s">
        <v>48</v>
      </c>
      <c r="I968" s="39">
        <v>8</v>
      </c>
    </row>
    <row r="969" spans="1:9" x14ac:dyDescent="0.2">
      <c r="A969" s="39" t="s">
        <v>93</v>
      </c>
      <c r="B969" s="39" t="s">
        <v>68</v>
      </c>
      <c r="C969" s="46">
        <v>8.8935185185185187E-2</v>
      </c>
      <c r="D969" s="46">
        <v>9.0289351851851843E-2</v>
      </c>
      <c r="E969" s="51">
        <v>117</v>
      </c>
      <c r="F969" s="51">
        <v>0</v>
      </c>
      <c r="G969" s="51" t="s">
        <v>48</v>
      </c>
      <c r="I969" s="39">
        <v>2</v>
      </c>
    </row>
    <row r="970" spans="1:9" x14ac:dyDescent="0.2">
      <c r="A970" s="39" t="s">
        <v>93</v>
      </c>
      <c r="B970" s="39" t="s">
        <v>68</v>
      </c>
      <c r="C970" s="46">
        <v>9.6157407407407414E-2</v>
      </c>
      <c r="D970" s="46">
        <v>9.6215277777777775E-2</v>
      </c>
      <c r="E970" s="51">
        <v>5</v>
      </c>
      <c r="F970" s="51">
        <v>0</v>
      </c>
      <c r="G970" s="51" t="s">
        <v>48</v>
      </c>
      <c r="I970" s="39">
        <v>3</v>
      </c>
    </row>
    <row r="971" spans="1:9" x14ac:dyDescent="0.2">
      <c r="A971" s="39" t="s">
        <v>93</v>
      </c>
      <c r="B971" s="39" t="s">
        <v>68</v>
      </c>
      <c r="C971" s="46">
        <v>9.706018518518518E-2</v>
      </c>
      <c r="D971" s="46">
        <v>9.7129629629629635E-2</v>
      </c>
      <c r="E971" s="51">
        <v>6</v>
      </c>
      <c r="F971" s="51">
        <v>0</v>
      </c>
      <c r="G971" s="51" t="s">
        <v>48</v>
      </c>
      <c r="H971" s="39">
        <v>0.6</v>
      </c>
      <c r="I971" s="39">
        <v>10</v>
      </c>
    </row>
    <row r="972" spans="1:9" x14ac:dyDescent="0.2">
      <c r="A972" s="39" t="s">
        <v>93</v>
      </c>
      <c r="B972" s="39" t="s">
        <v>68</v>
      </c>
      <c r="C972" s="46">
        <v>9.8587962962962961E-2</v>
      </c>
      <c r="D972" s="46">
        <v>9.9675925925925932E-2</v>
      </c>
      <c r="E972" s="51">
        <v>94</v>
      </c>
      <c r="F972" s="51">
        <v>0</v>
      </c>
      <c r="G972" s="51" t="s">
        <v>48</v>
      </c>
      <c r="I972" s="39">
        <v>12</v>
      </c>
    </row>
    <row r="973" spans="1:9" x14ac:dyDescent="0.2">
      <c r="A973" s="39" t="s">
        <v>93</v>
      </c>
      <c r="B973" s="39" t="s">
        <v>68</v>
      </c>
      <c r="C973" s="46">
        <v>0.10317129629629629</v>
      </c>
      <c r="D973" s="46">
        <v>0.10325231481481482</v>
      </c>
      <c r="E973" s="51">
        <v>7</v>
      </c>
      <c r="F973" s="51">
        <v>0</v>
      </c>
      <c r="G973" s="51" t="s">
        <v>48</v>
      </c>
      <c r="I973" s="39">
        <v>6</v>
      </c>
    </row>
    <row r="974" spans="1:9" x14ac:dyDescent="0.2">
      <c r="A974" s="39" t="s">
        <v>93</v>
      </c>
      <c r="B974" s="39" t="s">
        <v>68</v>
      </c>
      <c r="C974" s="46">
        <v>0.10322916666666666</v>
      </c>
      <c r="D974" s="46">
        <v>0.10377314814814814</v>
      </c>
      <c r="E974" s="51">
        <v>47</v>
      </c>
      <c r="F974" s="51">
        <v>0</v>
      </c>
      <c r="G974" s="51" t="s">
        <v>48</v>
      </c>
      <c r="I974" s="39">
        <v>12</v>
      </c>
    </row>
    <row r="975" spans="1:9" x14ac:dyDescent="0.2">
      <c r="A975" s="39" t="s">
        <v>93</v>
      </c>
      <c r="B975" s="39" t="s">
        <v>68</v>
      </c>
      <c r="C975" s="46">
        <v>0.11128472222222223</v>
      </c>
      <c r="D975" s="46">
        <v>0.11168981481481481</v>
      </c>
      <c r="E975" s="51">
        <v>35</v>
      </c>
      <c r="F975" s="51">
        <v>0</v>
      </c>
      <c r="G975" s="51" t="s">
        <v>48</v>
      </c>
      <c r="I975" s="39">
        <v>4</v>
      </c>
    </row>
    <row r="976" spans="1:9" x14ac:dyDescent="0.2">
      <c r="A976" s="39" t="s">
        <v>93</v>
      </c>
      <c r="B976" s="39" t="s">
        <v>68</v>
      </c>
      <c r="C976" s="46">
        <v>0.12980324074074073</v>
      </c>
      <c r="D976" s="46">
        <v>0.13018518518518518</v>
      </c>
      <c r="E976" s="51">
        <v>33</v>
      </c>
      <c r="F976" s="51">
        <v>0</v>
      </c>
      <c r="G976" s="51" t="s">
        <v>48</v>
      </c>
      <c r="I976" s="39">
        <v>2</v>
      </c>
    </row>
    <row r="977" spans="1:9" x14ac:dyDescent="0.2">
      <c r="A977" s="39" t="s">
        <v>93</v>
      </c>
      <c r="B977" s="39" t="s">
        <v>68</v>
      </c>
      <c r="C977" s="46">
        <v>0.13012731481481482</v>
      </c>
      <c r="D977" s="46">
        <v>0.13019675925925925</v>
      </c>
      <c r="E977" s="51">
        <v>6</v>
      </c>
      <c r="F977" s="51">
        <v>0</v>
      </c>
      <c r="G977" s="51" t="s">
        <v>48</v>
      </c>
      <c r="I977" s="39">
        <v>9</v>
      </c>
    </row>
    <row r="978" spans="1:9" x14ac:dyDescent="0.2">
      <c r="A978" s="39" t="s">
        <v>93</v>
      </c>
      <c r="B978" s="39" t="s">
        <v>68</v>
      </c>
      <c r="C978" s="46">
        <v>0.13626157407407408</v>
      </c>
      <c r="D978" s="46">
        <v>0.1363310185185185</v>
      </c>
      <c r="E978" s="51">
        <v>6</v>
      </c>
      <c r="F978" s="51">
        <v>0</v>
      </c>
      <c r="G978" s="51" t="s">
        <v>48</v>
      </c>
      <c r="H978" s="39">
        <v>0.3</v>
      </c>
      <c r="I978" s="39">
        <v>5</v>
      </c>
    </row>
    <row r="979" spans="1:9" x14ac:dyDescent="0.2">
      <c r="A979" s="39" t="s">
        <v>93</v>
      </c>
      <c r="B979" s="39" t="s">
        <v>68</v>
      </c>
      <c r="C979" s="46">
        <v>0.13671296296296295</v>
      </c>
      <c r="D979" s="46">
        <v>0.13678240740740741</v>
      </c>
      <c r="E979" s="51">
        <v>6</v>
      </c>
      <c r="F979" s="51">
        <v>0</v>
      </c>
      <c r="G979" s="51" t="s">
        <v>48</v>
      </c>
      <c r="I979" s="39">
        <v>0</v>
      </c>
    </row>
    <row r="980" spans="1:9" x14ac:dyDescent="0.2">
      <c r="A980" s="39" t="s">
        <v>93</v>
      </c>
      <c r="B980" s="39" t="s">
        <v>68</v>
      </c>
      <c r="C980" s="46">
        <v>0.13885416666666667</v>
      </c>
      <c r="D980" s="46">
        <v>0.13929398148148148</v>
      </c>
      <c r="E980" s="51">
        <v>38</v>
      </c>
      <c r="F980" s="51">
        <v>0</v>
      </c>
      <c r="G980" s="51" t="s">
        <v>48</v>
      </c>
      <c r="I980" s="39">
        <v>2</v>
      </c>
    </row>
    <row r="981" spans="1:9" x14ac:dyDescent="0.2">
      <c r="A981" s="39" t="s">
        <v>93</v>
      </c>
      <c r="B981" s="39" t="s">
        <v>68</v>
      </c>
      <c r="C981" s="46">
        <v>0.14429398148148148</v>
      </c>
      <c r="D981" s="46">
        <v>0.10263888888888889</v>
      </c>
      <c r="E981" s="51">
        <v>1</v>
      </c>
      <c r="F981" s="51">
        <v>0</v>
      </c>
      <c r="G981" s="51" t="s">
        <v>48</v>
      </c>
      <c r="I981" s="39">
        <v>9</v>
      </c>
    </row>
    <row r="982" spans="1:9" x14ac:dyDescent="0.2">
      <c r="A982" s="39" t="s">
        <v>93</v>
      </c>
      <c r="B982" s="39" t="s">
        <v>68</v>
      </c>
      <c r="C982" s="46">
        <v>0.15504629629629629</v>
      </c>
      <c r="D982" s="46">
        <v>0.15604166666666666</v>
      </c>
      <c r="E982" s="51">
        <v>86</v>
      </c>
      <c r="F982" s="51">
        <v>0</v>
      </c>
      <c r="G982" s="51" t="s">
        <v>48</v>
      </c>
      <c r="I982" s="39">
        <v>11</v>
      </c>
    </row>
    <row r="983" spans="1:9" x14ac:dyDescent="0.2">
      <c r="A983" s="39" t="s">
        <v>93</v>
      </c>
      <c r="B983" s="39" t="s">
        <v>68</v>
      </c>
      <c r="C983" s="46">
        <v>0.16371527777777778</v>
      </c>
      <c r="D983" s="46">
        <v>0.16380787037037037</v>
      </c>
      <c r="E983" s="51">
        <v>8</v>
      </c>
      <c r="F983" s="51">
        <v>0</v>
      </c>
      <c r="G983" s="51" t="s">
        <v>48</v>
      </c>
      <c r="I983" s="39">
        <v>7</v>
      </c>
    </row>
    <row r="984" spans="1:9" x14ac:dyDescent="0.2">
      <c r="A984" s="39" t="s">
        <v>93</v>
      </c>
      <c r="B984" s="39" t="s">
        <v>68</v>
      </c>
      <c r="C984" s="46">
        <v>0.16868055555555553</v>
      </c>
      <c r="D984" s="46">
        <v>0.16870370370370369</v>
      </c>
      <c r="E984" s="51">
        <v>2</v>
      </c>
      <c r="F984" s="51">
        <v>0</v>
      </c>
      <c r="G984" s="51" t="s">
        <v>48</v>
      </c>
      <c r="I984" s="39">
        <v>8</v>
      </c>
    </row>
    <row r="985" spans="1:9" x14ac:dyDescent="0.2">
      <c r="A985" s="39" t="s">
        <v>93</v>
      </c>
      <c r="B985" s="39" t="s">
        <v>68</v>
      </c>
      <c r="C985" s="46">
        <v>0.17018518518518519</v>
      </c>
      <c r="D985" s="46">
        <v>0.17025462962962964</v>
      </c>
      <c r="E985" s="51">
        <v>6</v>
      </c>
      <c r="F985" s="51">
        <v>0</v>
      </c>
      <c r="G985" s="51" t="s">
        <v>48</v>
      </c>
      <c r="I985" s="39">
        <v>8</v>
      </c>
    </row>
    <row r="986" spans="1:9" x14ac:dyDescent="0.2">
      <c r="A986" s="39" t="s">
        <v>93</v>
      </c>
      <c r="B986" s="39" t="s">
        <v>68</v>
      </c>
      <c r="C986" s="46">
        <v>0.17122685185185185</v>
      </c>
      <c r="D986" s="46">
        <v>0.1733564814814815</v>
      </c>
      <c r="E986" s="51">
        <v>184</v>
      </c>
      <c r="F986" s="51">
        <v>0</v>
      </c>
      <c r="G986" s="51" t="s">
        <v>48</v>
      </c>
      <c r="H986" s="39">
        <v>0.4</v>
      </c>
      <c r="I986" s="39">
        <v>7</v>
      </c>
    </row>
    <row r="987" spans="1:9" x14ac:dyDescent="0.2">
      <c r="A987" s="39" t="s">
        <v>93</v>
      </c>
      <c r="B987" s="39" t="s">
        <v>68</v>
      </c>
      <c r="C987" s="46">
        <v>0.17603009259259259</v>
      </c>
      <c r="D987" s="46">
        <v>0.17623842592592595</v>
      </c>
      <c r="E987" s="51">
        <v>18</v>
      </c>
      <c r="F987" s="51">
        <v>0</v>
      </c>
      <c r="G987" s="51" t="s">
        <v>48</v>
      </c>
      <c r="I987" s="39">
        <v>10</v>
      </c>
    </row>
    <row r="988" spans="1:9" x14ac:dyDescent="0.2">
      <c r="A988" s="39" t="s">
        <v>93</v>
      </c>
      <c r="B988" s="39" t="s">
        <v>68</v>
      </c>
      <c r="C988" s="46">
        <v>0.17643518518518519</v>
      </c>
      <c r="D988" s="46">
        <v>0.17651620370370369</v>
      </c>
      <c r="E988" s="51">
        <v>7</v>
      </c>
      <c r="F988" s="51">
        <v>0</v>
      </c>
      <c r="G988" s="51" t="s">
        <v>48</v>
      </c>
      <c r="I988" s="39">
        <v>9</v>
      </c>
    </row>
    <row r="989" spans="1:9" x14ac:dyDescent="0.2">
      <c r="A989" s="39" t="s">
        <v>93</v>
      </c>
      <c r="B989" s="39" t="s">
        <v>68</v>
      </c>
      <c r="C989" s="46">
        <v>0.19182870370370372</v>
      </c>
      <c r="D989" s="46">
        <v>0.19431712962962963</v>
      </c>
      <c r="E989" s="51">
        <v>216</v>
      </c>
      <c r="F989" s="51">
        <v>0</v>
      </c>
      <c r="G989" s="51" t="s">
        <v>48</v>
      </c>
      <c r="I989" s="39">
        <v>7</v>
      </c>
    </row>
    <row r="990" spans="1:9" x14ac:dyDescent="0.2">
      <c r="A990" s="39" t="s">
        <v>93</v>
      </c>
      <c r="B990" s="39" t="s">
        <v>68</v>
      </c>
      <c r="C990" s="46">
        <v>0.20101851851851851</v>
      </c>
      <c r="D990" s="46">
        <v>0.20104166666666667</v>
      </c>
      <c r="E990" s="51">
        <v>2</v>
      </c>
      <c r="F990" s="51">
        <v>0</v>
      </c>
      <c r="G990" s="51" t="s">
        <v>48</v>
      </c>
      <c r="I990" s="39">
        <v>11</v>
      </c>
    </row>
    <row r="991" spans="1:9" x14ac:dyDescent="0.2">
      <c r="A991" s="39" t="s">
        <v>93</v>
      </c>
      <c r="B991" s="39" t="s">
        <v>68</v>
      </c>
      <c r="C991" s="46">
        <v>0.20342592592592593</v>
      </c>
      <c r="D991" s="46">
        <v>0.20519675925925926</v>
      </c>
      <c r="E991" s="51">
        <v>153</v>
      </c>
      <c r="F991" s="51">
        <v>0</v>
      </c>
      <c r="G991" s="51" t="s">
        <v>48</v>
      </c>
      <c r="I991" s="39">
        <v>2</v>
      </c>
    </row>
    <row r="992" spans="1:9" x14ac:dyDescent="0.2">
      <c r="A992" s="39" t="s">
        <v>93</v>
      </c>
      <c r="B992" s="39" t="s">
        <v>68</v>
      </c>
      <c r="C992" s="46">
        <v>0.20626157407407408</v>
      </c>
      <c r="D992" s="46">
        <v>0.20627314814814815</v>
      </c>
      <c r="E992" s="51">
        <v>1</v>
      </c>
      <c r="F992" s="51">
        <v>0</v>
      </c>
      <c r="G992" s="51" t="s">
        <v>48</v>
      </c>
      <c r="I992" s="39">
        <v>5</v>
      </c>
    </row>
    <row r="993" spans="1:12" x14ac:dyDescent="0.2">
      <c r="A993" s="39" t="s">
        <v>93</v>
      </c>
      <c r="B993" s="39" t="s">
        <v>68</v>
      </c>
      <c r="C993" s="46">
        <v>0.21265046296296297</v>
      </c>
      <c r="D993" s="46">
        <v>0.2127199074074074</v>
      </c>
      <c r="E993" s="51">
        <v>6</v>
      </c>
      <c r="F993" s="51">
        <v>0</v>
      </c>
      <c r="G993" s="51" t="s">
        <v>48</v>
      </c>
      <c r="I993" s="39">
        <v>4</v>
      </c>
    </row>
    <row r="994" spans="1:12" x14ac:dyDescent="0.2">
      <c r="A994" s="39" t="s">
        <v>93</v>
      </c>
      <c r="B994" s="39" t="s">
        <v>68</v>
      </c>
      <c r="C994" s="46">
        <v>0.2129861111111111</v>
      </c>
      <c r="D994" s="46">
        <v>0.21431712962962965</v>
      </c>
      <c r="E994" s="51">
        <v>115</v>
      </c>
      <c r="F994" s="51">
        <v>0</v>
      </c>
      <c r="G994" s="51" t="s">
        <v>48</v>
      </c>
      <c r="I994" s="39">
        <v>9</v>
      </c>
    </row>
    <row r="995" spans="1:12" x14ac:dyDescent="0.2">
      <c r="A995" s="39" t="s">
        <v>93</v>
      </c>
      <c r="B995" s="39" t="s">
        <v>68</v>
      </c>
      <c r="C995" s="46">
        <v>0.22026620370370373</v>
      </c>
      <c r="D995" s="46">
        <v>0.22028935185185183</v>
      </c>
      <c r="E995" s="51">
        <v>2</v>
      </c>
      <c r="F995" s="51">
        <v>0</v>
      </c>
      <c r="G995" s="51" t="s">
        <v>48</v>
      </c>
      <c r="I995" s="39">
        <v>8</v>
      </c>
    </row>
    <row r="996" spans="1:12" x14ac:dyDescent="0.2">
      <c r="A996" s="39" t="s">
        <v>93</v>
      </c>
      <c r="B996" s="39" t="s">
        <v>68</v>
      </c>
      <c r="C996" s="46">
        <v>0.22196759259259258</v>
      </c>
      <c r="D996" s="46">
        <v>0.22283564814814816</v>
      </c>
      <c r="E996" s="51">
        <v>75</v>
      </c>
      <c r="F996" s="51">
        <v>0</v>
      </c>
      <c r="G996" s="51" t="s">
        <v>48</v>
      </c>
      <c r="I996" s="39">
        <v>10</v>
      </c>
    </row>
    <row r="997" spans="1:12" x14ac:dyDescent="0.2">
      <c r="A997" s="39" t="s">
        <v>93</v>
      </c>
      <c r="B997" s="39" t="s">
        <v>68</v>
      </c>
      <c r="C997" s="46">
        <v>0.22626157407407407</v>
      </c>
      <c r="D997" s="46">
        <v>0.22633101851851853</v>
      </c>
      <c r="E997" s="51">
        <v>6</v>
      </c>
      <c r="F997" s="51">
        <v>0</v>
      </c>
      <c r="G997" s="51" t="s">
        <v>48</v>
      </c>
      <c r="I997" s="39">
        <v>11</v>
      </c>
    </row>
    <row r="998" spans="1:12" x14ac:dyDescent="0.2">
      <c r="A998" s="39" t="s">
        <v>93</v>
      </c>
      <c r="B998" s="39" t="s">
        <v>68</v>
      </c>
      <c r="C998" s="46">
        <v>0.22674768518518518</v>
      </c>
      <c r="D998" s="46">
        <v>0.22684027777777779</v>
      </c>
      <c r="E998" s="51">
        <v>8</v>
      </c>
      <c r="F998" s="51">
        <v>0</v>
      </c>
      <c r="G998" s="51" t="s">
        <v>48</v>
      </c>
      <c r="I998" s="39">
        <v>0</v>
      </c>
    </row>
    <row r="999" spans="1:12" x14ac:dyDescent="0.2">
      <c r="A999" s="39" t="s">
        <v>93</v>
      </c>
      <c r="B999" s="39" t="s">
        <v>68</v>
      </c>
      <c r="C999" s="46">
        <v>0.22685185185185186</v>
      </c>
      <c r="D999" s="46">
        <v>0.22692129629629629</v>
      </c>
      <c r="E999" s="51">
        <v>6</v>
      </c>
      <c r="F999" s="51">
        <v>0</v>
      </c>
      <c r="G999" s="51" t="s">
        <v>48</v>
      </c>
      <c r="I999" s="39">
        <v>3</v>
      </c>
    </row>
    <row r="1000" spans="1:12" x14ac:dyDescent="0.2">
      <c r="A1000" s="39" t="s">
        <v>93</v>
      </c>
      <c r="B1000" s="39" t="s">
        <v>68</v>
      </c>
      <c r="C1000" s="46">
        <v>0.23216435185185183</v>
      </c>
      <c r="D1000" s="46">
        <v>0.23274305555555555</v>
      </c>
      <c r="E1000" s="51">
        <v>50</v>
      </c>
      <c r="F1000" s="51">
        <v>0</v>
      </c>
      <c r="G1000" s="51" t="s">
        <v>48</v>
      </c>
      <c r="I1000" s="39">
        <v>1</v>
      </c>
    </row>
    <row r="1001" spans="1:12" x14ac:dyDescent="0.2">
      <c r="A1001" s="39" t="s">
        <v>93</v>
      </c>
      <c r="B1001" s="39" t="s">
        <v>68</v>
      </c>
      <c r="C1001" s="46">
        <v>0.23643518518518516</v>
      </c>
      <c r="D1001" s="46">
        <v>0.23673611111111112</v>
      </c>
      <c r="E1001" s="51">
        <v>26</v>
      </c>
      <c r="F1001" s="51">
        <v>0</v>
      </c>
      <c r="G1001" s="51" t="s">
        <v>48</v>
      </c>
      <c r="I1001" s="39">
        <v>3</v>
      </c>
    </row>
    <row r="1002" spans="1:12" x14ac:dyDescent="0.2">
      <c r="A1002" s="39" t="s">
        <v>93</v>
      </c>
      <c r="B1002" s="39" t="s">
        <v>68</v>
      </c>
      <c r="C1002" s="46">
        <v>0.23679398148148148</v>
      </c>
      <c r="D1002" s="46">
        <v>0.23871527777777779</v>
      </c>
      <c r="E1002" s="51">
        <v>166</v>
      </c>
      <c r="F1002" s="51">
        <v>0</v>
      </c>
      <c r="G1002" s="51" t="s">
        <v>48</v>
      </c>
      <c r="I1002" s="39">
        <v>14</v>
      </c>
    </row>
    <row r="1003" spans="1:12" x14ac:dyDescent="0.2">
      <c r="A1003" s="39" t="s">
        <v>93</v>
      </c>
      <c r="B1003" s="39" t="s">
        <v>68</v>
      </c>
      <c r="C1003" s="46">
        <v>0.2572800925925926</v>
      </c>
      <c r="D1003" s="46">
        <v>0.25734953703703706</v>
      </c>
      <c r="E1003" s="51">
        <v>6</v>
      </c>
      <c r="F1003" s="51">
        <v>0</v>
      </c>
      <c r="G1003" s="51" t="s">
        <v>48</v>
      </c>
      <c r="I1003" s="39">
        <v>0</v>
      </c>
    </row>
    <row r="1004" spans="1:12" x14ac:dyDescent="0.2">
      <c r="A1004" s="39" t="s">
        <v>93</v>
      </c>
      <c r="B1004" s="39" t="s">
        <v>69</v>
      </c>
      <c r="C1004" s="46">
        <v>0.78199074074074071</v>
      </c>
      <c r="D1004" s="46">
        <v>0.2820138888888889</v>
      </c>
      <c r="E1004" s="51">
        <v>2</v>
      </c>
      <c r="F1004" s="51">
        <v>0</v>
      </c>
      <c r="G1004" s="51" t="s">
        <v>48</v>
      </c>
      <c r="I1004" s="39">
        <v>11</v>
      </c>
      <c r="L1004" s="40"/>
    </row>
    <row r="1005" spans="1:12" x14ac:dyDescent="0.2">
      <c r="A1005" s="39" t="s">
        <v>93</v>
      </c>
      <c r="B1005" s="39" t="s">
        <v>69</v>
      </c>
      <c r="C1005" s="46">
        <v>0.78361111111111104</v>
      </c>
      <c r="D1005" s="46">
        <v>0.28379629629629627</v>
      </c>
      <c r="E1005" s="51">
        <v>16</v>
      </c>
      <c r="F1005" s="51">
        <v>0</v>
      </c>
      <c r="G1005" s="51" t="s">
        <v>48</v>
      </c>
      <c r="H1005" s="39">
        <v>0</v>
      </c>
      <c r="I1005" s="39">
        <v>8</v>
      </c>
      <c r="J1005" s="39" t="s">
        <v>89</v>
      </c>
      <c r="L1005" s="40"/>
    </row>
    <row r="1006" spans="1:12" x14ac:dyDescent="0.2">
      <c r="A1006" s="39" t="s">
        <v>93</v>
      </c>
      <c r="B1006" s="39" t="s">
        <v>69</v>
      </c>
      <c r="C1006" s="46">
        <v>0.78540509259259261</v>
      </c>
      <c r="D1006" s="46">
        <v>0.28799768518518515</v>
      </c>
      <c r="E1006" s="51">
        <v>224</v>
      </c>
      <c r="F1006" s="51">
        <v>0</v>
      </c>
      <c r="G1006" s="51" t="s">
        <v>48</v>
      </c>
      <c r="I1006" s="39">
        <v>11</v>
      </c>
      <c r="L1006" s="40"/>
    </row>
    <row r="1007" spans="1:12" x14ac:dyDescent="0.2">
      <c r="A1007" s="39" t="s">
        <v>93</v>
      </c>
      <c r="B1007" s="39" t="s">
        <v>69</v>
      </c>
      <c r="C1007" s="46">
        <v>0.79719907407407409</v>
      </c>
      <c r="D1007" s="46">
        <v>0.29896990740740742</v>
      </c>
      <c r="E1007" s="51">
        <v>153</v>
      </c>
      <c r="F1007" s="51">
        <v>0</v>
      </c>
      <c r="G1007" s="51" t="s">
        <v>48</v>
      </c>
      <c r="I1007" s="39">
        <v>7</v>
      </c>
      <c r="L1007" s="40"/>
    </row>
    <row r="1008" spans="1:12" x14ac:dyDescent="0.2">
      <c r="A1008" s="39" t="s">
        <v>93</v>
      </c>
      <c r="B1008" s="39" t="s">
        <v>69</v>
      </c>
      <c r="C1008" s="46">
        <v>0.80145833333333338</v>
      </c>
      <c r="D1008" s="46">
        <v>0.30149305555555556</v>
      </c>
      <c r="E1008" s="51">
        <v>3</v>
      </c>
      <c r="F1008" s="51">
        <v>0</v>
      </c>
      <c r="G1008" s="51" t="s">
        <v>48</v>
      </c>
      <c r="I1008" s="39">
        <v>8</v>
      </c>
      <c r="L1008" s="40"/>
    </row>
    <row r="1009" spans="1:12" x14ac:dyDescent="0.2">
      <c r="A1009" s="39" t="s">
        <v>93</v>
      </c>
      <c r="B1009" s="39" t="s">
        <v>69</v>
      </c>
      <c r="C1009" s="46">
        <v>0.80996527777777771</v>
      </c>
      <c r="D1009" s="46">
        <v>0.31002314814814813</v>
      </c>
      <c r="E1009" s="51">
        <v>5</v>
      </c>
      <c r="F1009" s="51">
        <v>0</v>
      </c>
      <c r="G1009" s="51" t="s">
        <v>48</v>
      </c>
      <c r="I1009" s="39">
        <v>7</v>
      </c>
      <c r="L1009" s="40"/>
    </row>
    <row r="1010" spans="1:12" x14ac:dyDescent="0.2">
      <c r="A1010" s="39" t="s">
        <v>93</v>
      </c>
      <c r="B1010" s="39" t="s">
        <v>69</v>
      </c>
      <c r="C1010" s="46">
        <v>0.81068287037037035</v>
      </c>
      <c r="D1010" s="46">
        <v>0.3107638888888889</v>
      </c>
      <c r="E1010" s="51">
        <v>7</v>
      </c>
      <c r="F1010" s="51">
        <v>0</v>
      </c>
      <c r="G1010" s="51" t="s">
        <v>48</v>
      </c>
      <c r="I1010" s="39">
        <v>10</v>
      </c>
      <c r="L1010" s="40"/>
    </row>
    <row r="1011" spans="1:12" x14ac:dyDescent="0.2">
      <c r="A1011" s="39" t="s">
        <v>93</v>
      </c>
      <c r="B1011" s="39" t="s">
        <v>69</v>
      </c>
      <c r="C1011" s="46">
        <v>0.81133101851851852</v>
      </c>
      <c r="D1011" s="46">
        <v>0.3134953703703704</v>
      </c>
      <c r="E1011" s="51">
        <v>187</v>
      </c>
      <c r="F1011" s="51">
        <v>0</v>
      </c>
      <c r="G1011" s="51" t="s">
        <v>48</v>
      </c>
      <c r="I1011" s="39">
        <v>11</v>
      </c>
      <c r="L1011" s="40"/>
    </row>
    <row r="1012" spans="1:12" x14ac:dyDescent="0.2">
      <c r="A1012" s="39" t="s">
        <v>93</v>
      </c>
      <c r="B1012" s="39" t="s">
        <v>69</v>
      </c>
      <c r="C1012" s="46">
        <v>0.81505787037037036</v>
      </c>
      <c r="D1012" s="46">
        <v>0.31511574074074072</v>
      </c>
      <c r="E1012" s="51">
        <v>5</v>
      </c>
      <c r="F1012" s="51">
        <v>0</v>
      </c>
      <c r="G1012" s="51" t="s">
        <v>48</v>
      </c>
      <c r="L1012" s="40"/>
    </row>
    <row r="1013" spans="1:12" x14ac:dyDescent="0.2">
      <c r="A1013" s="39" t="s">
        <v>93</v>
      </c>
      <c r="B1013" s="39" t="s">
        <v>69</v>
      </c>
      <c r="C1013" s="46">
        <v>0.81510416666666674</v>
      </c>
      <c r="D1013" s="46">
        <v>0.31517361111111114</v>
      </c>
      <c r="E1013" s="51">
        <v>6</v>
      </c>
      <c r="F1013" s="51">
        <v>0</v>
      </c>
      <c r="G1013" s="51" t="s">
        <v>48</v>
      </c>
      <c r="I1013" s="39">
        <v>5</v>
      </c>
      <c r="L1013" s="40"/>
    </row>
    <row r="1014" spans="1:12" x14ac:dyDescent="0.2">
      <c r="A1014" s="39" t="s">
        <v>93</v>
      </c>
      <c r="B1014" s="39" t="s">
        <v>69</v>
      </c>
      <c r="C1014" s="46">
        <v>0.81799768518518512</v>
      </c>
      <c r="D1014" s="46">
        <v>0.3180439814814815</v>
      </c>
      <c r="E1014" s="51">
        <v>4</v>
      </c>
      <c r="F1014" s="51">
        <v>0</v>
      </c>
      <c r="G1014" s="51" t="s">
        <v>48</v>
      </c>
      <c r="I1014" s="39">
        <v>5</v>
      </c>
      <c r="L1014" s="40"/>
    </row>
    <row r="1015" spans="1:12" x14ac:dyDescent="0.2">
      <c r="A1015" s="39" t="s">
        <v>93</v>
      </c>
      <c r="B1015" s="39" t="s">
        <v>69</v>
      </c>
      <c r="C1015" s="46">
        <v>0.81917824074074075</v>
      </c>
      <c r="D1015" s="46">
        <v>0.3195601851851852</v>
      </c>
      <c r="E1015" s="51">
        <v>33</v>
      </c>
      <c r="F1015" s="51">
        <v>0</v>
      </c>
      <c r="G1015" s="51" t="s">
        <v>48</v>
      </c>
      <c r="I1015" s="39">
        <v>11</v>
      </c>
      <c r="L1015" s="40"/>
    </row>
    <row r="1016" spans="1:12" x14ac:dyDescent="0.2">
      <c r="A1016" s="39" t="s">
        <v>93</v>
      </c>
      <c r="B1016" s="39" t="s">
        <v>69</v>
      </c>
      <c r="C1016" s="46">
        <v>0.822662037037037</v>
      </c>
      <c r="D1016" s="46">
        <v>0.32273148148148151</v>
      </c>
      <c r="E1016" s="51">
        <v>6</v>
      </c>
      <c r="F1016" s="51">
        <v>0</v>
      </c>
      <c r="G1016" s="51" t="s">
        <v>48</v>
      </c>
      <c r="I1016" s="39">
        <v>8</v>
      </c>
      <c r="L1016" s="40"/>
    </row>
    <row r="1017" spans="1:12" x14ac:dyDescent="0.2">
      <c r="A1017" s="39" t="s">
        <v>93</v>
      </c>
      <c r="B1017" s="39" t="s">
        <v>69</v>
      </c>
      <c r="C1017" s="46">
        <v>0.82417824074074075</v>
      </c>
      <c r="D1017" s="46">
        <v>0.32424768518518515</v>
      </c>
      <c r="E1017" s="51">
        <v>6</v>
      </c>
      <c r="F1017" s="51">
        <v>0</v>
      </c>
      <c r="G1017" s="51" t="s">
        <v>48</v>
      </c>
      <c r="I1017" s="39">
        <v>6</v>
      </c>
      <c r="L1017" s="40"/>
    </row>
    <row r="1018" spans="1:12" x14ac:dyDescent="0.2">
      <c r="A1018" s="39" t="s">
        <v>93</v>
      </c>
      <c r="B1018" s="39" t="s">
        <v>69</v>
      </c>
      <c r="C1018" s="46">
        <v>0.8246296296296296</v>
      </c>
      <c r="D1018" s="46">
        <v>0.32467592592592592</v>
      </c>
      <c r="E1018" s="51">
        <v>4</v>
      </c>
      <c r="F1018" s="51">
        <v>0</v>
      </c>
      <c r="G1018" s="51" t="s">
        <v>48</v>
      </c>
      <c r="I1018" s="39">
        <v>12</v>
      </c>
      <c r="L1018" s="40"/>
    </row>
    <row r="1019" spans="1:12" x14ac:dyDescent="0.2">
      <c r="A1019" s="39" t="s">
        <v>93</v>
      </c>
      <c r="B1019" s="39" t="s">
        <v>69</v>
      </c>
      <c r="C1019" s="46">
        <v>0.82530092592592585</v>
      </c>
      <c r="D1019" s="46">
        <v>0.32537037037037037</v>
      </c>
      <c r="E1019" s="51">
        <v>6</v>
      </c>
      <c r="F1019" s="51">
        <v>0</v>
      </c>
      <c r="G1019" s="51" t="s">
        <v>48</v>
      </c>
      <c r="I1019" s="39">
        <v>9</v>
      </c>
      <c r="L1019" s="40"/>
    </row>
    <row r="1020" spans="1:12" x14ac:dyDescent="0.2">
      <c r="A1020" s="39" t="s">
        <v>93</v>
      </c>
      <c r="B1020" s="39" t="s">
        <v>69</v>
      </c>
      <c r="C1020" s="46">
        <v>0.82560185185185186</v>
      </c>
      <c r="D1020" s="46">
        <v>0.325625</v>
      </c>
      <c r="E1020" s="51">
        <v>2</v>
      </c>
      <c r="F1020" s="51">
        <v>0</v>
      </c>
      <c r="G1020" s="51" t="s">
        <v>48</v>
      </c>
      <c r="I1020" s="39">
        <v>13</v>
      </c>
      <c r="L1020" s="40"/>
    </row>
    <row r="1021" spans="1:12" x14ac:dyDescent="0.2">
      <c r="A1021" s="39" t="s">
        <v>93</v>
      </c>
      <c r="B1021" s="39" t="s">
        <v>69</v>
      </c>
      <c r="C1021" s="46">
        <v>0.82739583333333333</v>
      </c>
      <c r="D1021" s="46">
        <v>0.32740740740740742</v>
      </c>
      <c r="E1021" s="51">
        <v>1</v>
      </c>
      <c r="F1021" s="51">
        <v>0</v>
      </c>
      <c r="G1021" s="51" t="s">
        <v>48</v>
      </c>
      <c r="H1021" s="39">
        <v>0</v>
      </c>
      <c r="I1021" s="39">
        <v>7</v>
      </c>
      <c r="L1021" s="40"/>
    </row>
    <row r="1022" spans="1:12" x14ac:dyDescent="0.2">
      <c r="A1022" s="39" t="s">
        <v>93</v>
      </c>
      <c r="B1022" s="39" t="s">
        <v>69</v>
      </c>
      <c r="C1022" s="46">
        <v>0.82791666666666663</v>
      </c>
      <c r="D1022" s="46">
        <v>0.32792824074074073</v>
      </c>
      <c r="E1022" s="51">
        <v>1</v>
      </c>
      <c r="F1022" s="51">
        <v>0</v>
      </c>
      <c r="G1022" s="51" t="s">
        <v>48</v>
      </c>
      <c r="I1022" s="39">
        <v>15</v>
      </c>
      <c r="L1022" s="40"/>
    </row>
    <row r="1023" spans="1:12" x14ac:dyDescent="0.2">
      <c r="A1023" s="39" t="s">
        <v>93</v>
      </c>
      <c r="B1023" s="39" t="s">
        <v>69</v>
      </c>
      <c r="C1023" s="46">
        <v>0.82973379629629629</v>
      </c>
      <c r="D1023" s="46">
        <v>0.33001157407407405</v>
      </c>
      <c r="E1023" s="51">
        <v>24</v>
      </c>
      <c r="F1023" s="51">
        <v>0</v>
      </c>
      <c r="G1023" s="51" t="s">
        <v>48</v>
      </c>
      <c r="I1023" s="39">
        <v>7</v>
      </c>
      <c r="L1023" s="40"/>
    </row>
    <row r="1024" spans="1:12" x14ac:dyDescent="0.2">
      <c r="A1024" s="39" t="s">
        <v>93</v>
      </c>
      <c r="B1024" s="39" t="s">
        <v>69</v>
      </c>
      <c r="C1024" s="46">
        <v>0.83303240740740736</v>
      </c>
      <c r="D1024" s="46">
        <v>0.33310185185185187</v>
      </c>
      <c r="E1024" s="51">
        <v>6</v>
      </c>
      <c r="F1024" s="51">
        <v>0</v>
      </c>
      <c r="G1024" s="51" t="s">
        <v>48</v>
      </c>
      <c r="I1024" s="39">
        <v>10</v>
      </c>
      <c r="L1024" s="40"/>
    </row>
    <row r="1025" spans="1:12" x14ac:dyDescent="0.2">
      <c r="A1025" s="39" t="s">
        <v>93</v>
      </c>
      <c r="B1025" s="39" t="s">
        <v>69</v>
      </c>
      <c r="C1025" s="46">
        <v>0.8379861111111111</v>
      </c>
      <c r="D1025" s="46">
        <v>0.33810185185185188</v>
      </c>
      <c r="E1025" s="51">
        <v>10</v>
      </c>
      <c r="F1025" s="51">
        <v>0</v>
      </c>
      <c r="G1025" s="51" t="s">
        <v>48</v>
      </c>
      <c r="I1025" s="39">
        <v>9</v>
      </c>
      <c r="L1025" s="40"/>
    </row>
    <row r="1026" spans="1:12" x14ac:dyDescent="0.2">
      <c r="A1026" s="39" t="s">
        <v>93</v>
      </c>
      <c r="B1026" s="39" t="s">
        <v>69</v>
      </c>
      <c r="C1026" s="46">
        <v>0.8382060185185185</v>
      </c>
      <c r="D1026" s="46">
        <v>0.33991898148148153</v>
      </c>
      <c r="E1026" s="51">
        <v>148</v>
      </c>
      <c r="F1026" s="51">
        <v>0</v>
      </c>
      <c r="G1026" s="51" t="s">
        <v>48</v>
      </c>
      <c r="I1026" s="39">
        <v>4</v>
      </c>
      <c r="L1026" s="40"/>
    </row>
    <row r="1027" spans="1:12" x14ac:dyDescent="0.2">
      <c r="A1027" s="39" t="s">
        <v>93</v>
      </c>
      <c r="B1027" s="39" t="s">
        <v>69</v>
      </c>
      <c r="C1027" s="46">
        <v>0.84516203703703696</v>
      </c>
      <c r="D1027" s="46">
        <v>0.34519675925925924</v>
      </c>
      <c r="E1027" s="51">
        <v>3</v>
      </c>
      <c r="F1027" s="51">
        <v>0</v>
      </c>
      <c r="G1027" s="51" t="s">
        <v>48</v>
      </c>
      <c r="I1027" s="39">
        <v>7</v>
      </c>
      <c r="L1027" s="40"/>
    </row>
    <row r="1028" spans="1:12" x14ac:dyDescent="0.2">
      <c r="A1028" s="39" t="s">
        <v>93</v>
      </c>
      <c r="B1028" s="39" t="s">
        <v>69</v>
      </c>
      <c r="C1028" s="46">
        <v>0.84760416666666671</v>
      </c>
      <c r="D1028" s="46">
        <v>0.34909722222222223</v>
      </c>
      <c r="E1028" s="51">
        <v>129</v>
      </c>
      <c r="F1028" s="51">
        <v>0</v>
      </c>
      <c r="G1028" s="51" t="s">
        <v>48</v>
      </c>
      <c r="I1028" s="39">
        <v>4</v>
      </c>
      <c r="J1028" s="39" t="s">
        <v>91</v>
      </c>
      <c r="L1028" s="40"/>
    </row>
    <row r="1029" spans="1:12" x14ac:dyDescent="0.2">
      <c r="A1029" s="39" t="s">
        <v>93</v>
      </c>
      <c r="B1029" s="39" t="s">
        <v>69</v>
      </c>
      <c r="C1029" s="46">
        <v>0.85614583333333338</v>
      </c>
      <c r="D1029" s="46">
        <v>0.35692129629629626</v>
      </c>
      <c r="E1029" s="51">
        <v>67</v>
      </c>
      <c r="F1029" s="51">
        <v>0</v>
      </c>
      <c r="G1029" s="51" t="s">
        <v>48</v>
      </c>
      <c r="I1029" s="39">
        <v>4</v>
      </c>
      <c r="L1029" s="40"/>
    </row>
    <row r="1030" spans="1:12" x14ac:dyDescent="0.2">
      <c r="A1030" s="39" t="s">
        <v>93</v>
      </c>
      <c r="B1030" s="39" t="s">
        <v>69</v>
      </c>
      <c r="C1030" s="46">
        <v>0.85940972222222212</v>
      </c>
      <c r="D1030" s="46">
        <v>0.35943287037037036</v>
      </c>
      <c r="E1030" s="51">
        <v>2</v>
      </c>
      <c r="F1030" s="51">
        <v>0</v>
      </c>
      <c r="G1030" s="51" t="s">
        <v>48</v>
      </c>
      <c r="I1030" s="39">
        <v>11</v>
      </c>
      <c r="L1030" s="40"/>
    </row>
    <row r="1031" spans="1:12" x14ac:dyDescent="0.2">
      <c r="A1031" s="39" t="s">
        <v>93</v>
      </c>
      <c r="B1031" s="39" t="s">
        <v>69</v>
      </c>
      <c r="C1031" s="46">
        <v>0.85982638888888885</v>
      </c>
      <c r="D1031" s="46">
        <v>0.36340277777777774</v>
      </c>
      <c r="E1031" s="51">
        <v>309</v>
      </c>
      <c r="F1031" s="51">
        <v>0</v>
      </c>
      <c r="G1031" s="51" t="s">
        <v>48</v>
      </c>
      <c r="I1031" s="39">
        <v>11</v>
      </c>
      <c r="L1031" s="40"/>
    </row>
    <row r="1032" spans="1:12" x14ac:dyDescent="0.2">
      <c r="A1032" s="39" t="s">
        <v>93</v>
      </c>
      <c r="B1032" s="39" t="s">
        <v>69</v>
      </c>
      <c r="C1032" s="46">
        <v>0.86145833333333344</v>
      </c>
      <c r="D1032" s="46">
        <v>0.36152777777777773</v>
      </c>
      <c r="E1032" s="51">
        <v>6</v>
      </c>
      <c r="F1032" s="51">
        <v>0</v>
      </c>
      <c r="G1032" s="51" t="s">
        <v>48</v>
      </c>
      <c r="I1032" s="39">
        <v>18</v>
      </c>
      <c r="L1032" s="40"/>
    </row>
    <row r="1033" spans="1:12" x14ac:dyDescent="0.2">
      <c r="A1033" s="39" t="s">
        <v>93</v>
      </c>
      <c r="B1033" s="39" t="s">
        <v>69</v>
      </c>
      <c r="C1033" s="46">
        <v>0.86233796296296306</v>
      </c>
      <c r="D1033" s="46">
        <v>0.36241898148148149</v>
      </c>
      <c r="E1033" s="51">
        <v>7</v>
      </c>
      <c r="F1033" s="51">
        <v>0</v>
      </c>
      <c r="G1033" s="51" t="s">
        <v>48</v>
      </c>
      <c r="I1033" s="39">
        <v>6</v>
      </c>
      <c r="L1033" s="40"/>
    </row>
    <row r="1034" spans="1:12" x14ac:dyDescent="0.2">
      <c r="A1034" s="39" t="s">
        <v>93</v>
      </c>
      <c r="B1034" s="39" t="s">
        <v>69</v>
      </c>
      <c r="C1034" s="46">
        <v>0.86310185185185184</v>
      </c>
      <c r="D1034" s="46">
        <v>0.36318287037037034</v>
      </c>
      <c r="E1034" s="51">
        <v>7</v>
      </c>
      <c r="F1034" s="51">
        <v>0</v>
      </c>
      <c r="G1034" s="51" t="s">
        <v>48</v>
      </c>
      <c r="I1034" s="39">
        <v>7</v>
      </c>
      <c r="L1034" s="40"/>
    </row>
    <row r="1035" spans="1:12" x14ac:dyDescent="0.2">
      <c r="A1035" s="39" t="s">
        <v>93</v>
      </c>
      <c r="B1035" s="39" t="s">
        <v>69</v>
      </c>
      <c r="C1035" s="46">
        <v>0.86974537037037036</v>
      </c>
      <c r="D1035" s="46">
        <v>0.36981481481481482</v>
      </c>
      <c r="E1035" s="51">
        <v>6</v>
      </c>
      <c r="F1035" s="51">
        <v>0</v>
      </c>
      <c r="G1035" s="51" t="s">
        <v>48</v>
      </c>
      <c r="I1035" s="39">
        <v>8</v>
      </c>
      <c r="L1035" s="40"/>
    </row>
    <row r="1036" spans="1:12" x14ac:dyDescent="0.2">
      <c r="A1036" s="39" t="s">
        <v>93</v>
      </c>
      <c r="B1036" s="39" t="s">
        <v>69</v>
      </c>
      <c r="C1036" s="46">
        <v>0.87334490740740733</v>
      </c>
      <c r="D1036" s="46">
        <v>0.37335648148148143</v>
      </c>
      <c r="E1036" s="51">
        <v>1</v>
      </c>
      <c r="F1036" s="51">
        <v>0</v>
      </c>
      <c r="G1036" s="51" t="s">
        <v>48</v>
      </c>
      <c r="I1036" s="39">
        <v>6</v>
      </c>
      <c r="L1036" s="40"/>
    </row>
    <row r="1037" spans="1:12" x14ac:dyDescent="0.2">
      <c r="A1037" s="39" t="s">
        <v>93</v>
      </c>
      <c r="B1037" s="39" t="s">
        <v>69</v>
      </c>
      <c r="C1037" s="46">
        <v>0.87375000000000003</v>
      </c>
      <c r="D1037" s="46">
        <v>0.37401620370370375</v>
      </c>
      <c r="E1037" s="51">
        <v>23</v>
      </c>
      <c r="F1037" s="51">
        <v>0</v>
      </c>
      <c r="G1037" s="51" t="s">
        <v>48</v>
      </c>
      <c r="I1037" s="39">
        <v>7</v>
      </c>
      <c r="L1037" s="40"/>
    </row>
    <row r="1038" spans="1:12" x14ac:dyDescent="0.2">
      <c r="A1038" s="39" t="s">
        <v>93</v>
      </c>
      <c r="B1038" s="39" t="s">
        <v>69</v>
      </c>
      <c r="C1038" s="46">
        <v>0.87401620370370381</v>
      </c>
      <c r="D1038" s="46">
        <v>0.37572916666666667</v>
      </c>
      <c r="E1038" s="51">
        <v>148</v>
      </c>
      <c r="F1038" s="51">
        <v>0</v>
      </c>
      <c r="G1038" s="51" t="s">
        <v>48</v>
      </c>
      <c r="I1038" s="39">
        <v>4</v>
      </c>
      <c r="L1038" s="40"/>
    </row>
    <row r="1039" spans="1:12" x14ac:dyDescent="0.2">
      <c r="A1039" s="39" t="s">
        <v>93</v>
      </c>
      <c r="B1039" s="39" t="s">
        <v>69</v>
      </c>
      <c r="C1039" s="46">
        <v>0.88552083333333331</v>
      </c>
      <c r="D1039" s="46">
        <v>0.38559027777777777</v>
      </c>
      <c r="E1039" s="51">
        <v>6</v>
      </c>
      <c r="F1039" s="51">
        <v>0</v>
      </c>
      <c r="G1039" s="51" t="s">
        <v>48</v>
      </c>
      <c r="I1039" s="39">
        <v>10</v>
      </c>
      <c r="L1039" s="40"/>
    </row>
    <row r="1040" spans="1:12" x14ac:dyDescent="0.2">
      <c r="A1040" s="39" t="s">
        <v>93</v>
      </c>
      <c r="B1040" s="39" t="s">
        <v>69</v>
      </c>
      <c r="C1040" s="46">
        <v>0.88787037037037031</v>
      </c>
      <c r="D1040" s="46">
        <v>0.38847222222222227</v>
      </c>
      <c r="E1040" s="51">
        <v>52</v>
      </c>
      <c r="F1040" s="51">
        <v>0</v>
      </c>
      <c r="G1040" s="51" t="s">
        <v>48</v>
      </c>
      <c r="I1040" s="39">
        <v>5</v>
      </c>
      <c r="L1040" s="40"/>
    </row>
    <row r="1041" spans="1:12" x14ac:dyDescent="0.2">
      <c r="A1041" s="39" t="s">
        <v>93</v>
      </c>
      <c r="B1041" s="39" t="s">
        <v>69</v>
      </c>
      <c r="C1041" s="46">
        <v>0.88850694444444445</v>
      </c>
      <c r="D1041" s="46">
        <v>0.39070601851851849</v>
      </c>
      <c r="E1041" s="51">
        <v>190</v>
      </c>
      <c r="F1041" s="51">
        <v>0</v>
      </c>
      <c r="G1041" s="51" t="s">
        <v>48</v>
      </c>
      <c r="I1041" s="39">
        <v>11</v>
      </c>
      <c r="L1041" s="40"/>
    </row>
    <row r="1042" spans="1:12" x14ac:dyDescent="0.2">
      <c r="A1042" s="39" t="s">
        <v>93</v>
      </c>
      <c r="B1042" s="39" t="s">
        <v>69</v>
      </c>
      <c r="C1042" s="46">
        <v>0.90136574074074072</v>
      </c>
      <c r="D1042" s="46">
        <v>0.40138888888888885</v>
      </c>
      <c r="E1042" s="51">
        <v>2</v>
      </c>
      <c r="F1042" s="51">
        <v>0</v>
      </c>
      <c r="G1042" s="51" t="s">
        <v>48</v>
      </c>
      <c r="I1042" s="39">
        <v>8</v>
      </c>
      <c r="L1042" s="40"/>
    </row>
    <row r="1043" spans="1:12" x14ac:dyDescent="0.2">
      <c r="A1043" s="39" t="s">
        <v>93</v>
      </c>
      <c r="B1043" s="39" t="s">
        <v>69</v>
      </c>
      <c r="C1043" s="46">
        <v>0.90246527777777774</v>
      </c>
      <c r="D1043" s="46">
        <v>0.40741898148148148</v>
      </c>
      <c r="E1043" s="51">
        <v>429</v>
      </c>
      <c r="F1043" s="51">
        <v>0</v>
      </c>
      <c r="G1043" s="51" t="s">
        <v>48</v>
      </c>
      <c r="H1043" s="39" t="s">
        <v>92</v>
      </c>
      <c r="I1043" s="39">
        <v>10</v>
      </c>
      <c r="L1043" s="40"/>
    </row>
    <row r="1044" spans="1:12" x14ac:dyDescent="0.2">
      <c r="A1044" s="39" t="s">
        <v>93</v>
      </c>
      <c r="B1044" s="39" t="s">
        <v>69</v>
      </c>
      <c r="C1044" s="46">
        <v>0.90770833333333334</v>
      </c>
      <c r="D1044" s="46">
        <v>0.41033564814814816</v>
      </c>
      <c r="E1044" s="51">
        <v>227</v>
      </c>
      <c r="F1044" s="51">
        <v>0</v>
      </c>
      <c r="G1044" s="51" t="s">
        <v>48</v>
      </c>
      <c r="I1044" s="39">
        <v>5</v>
      </c>
      <c r="L1044" s="40"/>
    </row>
    <row r="1045" spans="1:12" x14ac:dyDescent="0.2">
      <c r="A1045" s="39" t="s">
        <v>93</v>
      </c>
      <c r="B1045" s="39" t="s">
        <v>69</v>
      </c>
      <c r="C1045" s="46">
        <v>0.90778935185185183</v>
      </c>
      <c r="D1045" s="46">
        <v>0.40785879629629629</v>
      </c>
      <c r="E1045" s="51">
        <v>6</v>
      </c>
      <c r="F1045" s="51">
        <v>0</v>
      </c>
      <c r="G1045" s="51" t="s">
        <v>48</v>
      </c>
      <c r="H1045" s="39">
        <v>0</v>
      </c>
      <c r="I1045" s="39">
        <v>11</v>
      </c>
      <c r="L1045" s="40"/>
    </row>
    <row r="1046" spans="1:12" x14ac:dyDescent="0.2">
      <c r="A1046" s="39" t="s">
        <v>93</v>
      </c>
      <c r="B1046" s="39" t="s">
        <v>69</v>
      </c>
      <c r="C1046" s="46">
        <v>0.9113888888888888</v>
      </c>
      <c r="D1046" s="46">
        <v>0.41282407407407407</v>
      </c>
      <c r="E1046" s="51">
        <v>124</v>
      </c>
      <c r="F1046" s="51">
        <v>0</v>
      </c>
      <c r="G1046" s="51" t="s">
        <v>48</v>
      </c>
      <c r="I1046" s="39">
        <v>3</v>
      </c>
      <c r="L1046" s="40"/>
    </row>
    <row r="1047" spans="1:12" x14ac:dyDescent="0.2">
      <c r="A1047" s="39" t="s">
        <v>93</v>
      </c>
      <c r="B1047" s="39" t="s">
        <v>69</v>
      </c>
      <c r="C1047" s="46">
        <v>0.91292824074074064</v>
      </c>
      <c r="D1047" s="46">
        <v>0.41304398148148147</v>
      </c>
      <c r="E1047" s="51">
        <v>10</v>
      </c>
      <c r="F1047" s="51">
        <v>0</v>
      </c>
      <c r="G1047" s="51" t="s">
        <v>48</v>
      </c>
      <c r="I1047" s="39">
        <v>7</v>
      </c>
      <c r="L1047" s="40"/>
    </row>
    <row r="1048" spans="1:12" x14ac:dyDescent="0.2">
      <c r="A1048" s="39" t="s">
        <v>93</v>
      </c>
      <c r="B1048" s="39" t="s">
        <v>69</v>
      </c>
      <c r="C1048" s="46">
        <v>0.91415509259259253</v>
      </c>
      <c r="D1048" s="46">
        <v>0.41424768518518523</v>
      </c>
      <c r="E1048" s="51">
        <v>8</v>
      </c>
      <c r="F1048" s="51">
        <v>0</v>
      </c>
      <c r="G1048" s="51" t="s">
        <v>48</v>
      </c>
      <c r="I1048" s="39">
        <v>9</v>
      </c>
      <c r="L1048" s="40"/>
    </row>
    <row r="1049" spans="1:12" x14ac:dyDescent="0.2">
      <c r="A1049" s="39" t="s">
        <v>93</v>
      </c>
      <c r="B1049" s="39" t="s">
        <v>69</v>
      </c>
      <c r="C1049" s="46">
        <v>0.9169560185185186</v>
      </c>
      <c r="D1049" s="46">
        <v>0.42067129629629635</v>
      </c>
      <c r="E1049" s="51">
        <v>321</v>
      </c>
      <c r="F1049" s="51">
        <v>0</v>
      </c>
      <c r="G1049" s="51" t="s">
        <v>48</v>
      </c>
      <c r="I1049" s="39">
        <v>7</v>
      </c>
      <c r="L1049" s="40"/>
    </row>
    <row r="1050" spans="1:12" x14ac:dyDescent="0.2">
      <c r="A1050" s="39" t="s">
        <v>93</v>
      </c>
      <c r="B1050" s="39" t="s">
        <v>69</v>
      </c>
      <c r="C1050" s="46">
        <v>0.92575231481481479</v>
      </c>
      <c r="D1050" s="46">
        <v>0.4284722222222222</v>
      </c>
      <c r="E1050" s="51">
        <v>235</v>
      </c>
      <c r="F1050" s="51">
        <v>0</v>
      </c>
      <c r="G1050" s="51" t="s">
        <v>48</v>
      </c>
      <c r="I1050" s="39">
        <v>3</v>
      </c>
      <c r="L1050" s="40"/>
    </row>
    <row r="1051" spans="1:12" x14ac:dyDescent="0.2">
      <c r="A1051" s="39" t="s">
        <v>93</v>
      </c>
      <c r="B1051" s="39" t="s">
        <v>69</v>
      </c>
      <c r="C1051" s="46">
        <v>0.92716435185185175</v>
      </c>
      <c r="D1051" s="46">
        <v>0.42951388888888892</v>
      </c>
      <c r="E1051" s="51">
        <v>203</v>
      </c>
      <c r="F1051" s="51">
        <v>0</v>
      </c>
      <c r="G1051" s="51" t="s">
        <v>48</v>
      </c>
      <c r="I1051" s="39">
        <v>10</v>
      </c>
      <c r="L1051" s="40"/>
    </row>
    <row r="1052" spans="1:12" x14ac:dyDescent="0.2">
      <c r="A1052" s="39" t="s">
        <v>93</v>
      </c>
      <c r="B1052" s="39" t="s">
        <v>69</v>
      </c>
      <c r="C1052" s="46">
        <v>0.92756944444444445</v>
      </c>
      <c r="D1052" s="46">
        <v>0.42790509259259263</v>
      </c>
      <c r="E1052" s="51">
        <v>29</v>
      </c>
      <c r="F1052" s="51">
        <v>0</v>
      </c>
      <c r="G1052" s="51" t="s">
        <v>48</v>
      </c>
      <c r="I1052" s="39">
        <v>6</v>
      </c>
      <c r="L1052" s="40"/>
    </row>
    <row r="1053" spans="1:12" x14ac:dyDescent="0.2">
      <c r="A1053" s="39" t="s">
        <v>93</v>
      </c>
      <c r="B1053" s="39" t="s">
        <v>69</v>
      </c>
      <c r="C1053" s="46">
        <v>0.92843750000000003</v>
      </c>
      <c r="D1053" s="46">
        <v>0.42940972222222223</v>
      </c>
      <c r="E1053" s="51">
        <v>84</v>
      </c>
      <c r="F1053" s="51">
        <v>0</v>
      </c>
      <c r="G1053" s="51" t="s">
        <v>48</v>
      </c>
      <c r="I1053" s="39">
        <v>7</v>
      </c>
      <c r="L1053" s="40"/>
    </row>
    <row r="1054" spans="1:12" x14ac:dyDescent="0.2">
      <c r="A1054" s="39" t="s">
        <v>93</v>
      </c>
      <c r="B1054" s="39" t="s">
        <v>69</v>
      </c>
      <c r="C1054" s="46">
        <v>0.93041666666666667</v>
      </c>
      <c r="D1054" s="46">
        <v>0.43078703703703702</v>
      </c>
      <c r="E1054" s="51">
        <v>32</v>
      </c>
      <c r="F1054" s="51">
        <v>0</v>
      </c>
      <c r="G1054" s="51" t="s">
        <v>48</v>
      </c>
      <c r="I1054" s="39">
        <v>15</v>
      </c>
      <c r="L1054" s="40"/>
    </row>
    <row r="1055" spans="1:12" x14ac:dyDescent="0.2">
      <c r="A1055" s="39" t="s">
        <v>93</v>
      </c>
      <c r="B1055" s="39" t="s">
        <v>69</v>
      </c>
      <c r="C1055" s="46">
        <v>0.93141203703703712</v>
      </c>
      <c r="D1055" s="46">
        <v>0.43351851851851847</v>
      </c>
      <c r="E1055" s="51">
        <v>182</v>
      </c>
      <c r="F1055" s="51">
        <v>0</v>
      </c>
      <c r="G1055" s="51" t="s">
        <v>48</v>
      </c>
      <c r="I1055" s="39">
        <v>6</v>
      </c>
      <c r="L1055" s="40"/>
    </row>
    <row r="1056" spans="1:12" x14ac:dyDescent="0.2">
      <c r="A1056" s="39" t="s">
        <v>93</v>
      </c>
      <c r="B1056" s="39" t="s">
        <v>69</v>
      </c>
      <c r="C1056" s="46">
        <v>0.93879629629629635</v>
      </c>
      <c r="D1056" s="46">
        <v>0.44020833333333331</v>
      </c>
      <c r="E1056" s="51">
        <v>122</v>
      </c>
      <c r="F1056" s="51">
        <v>0</v>
      </c>
      <c r="G1056" s="51" t="s">
        <v>48</v>
      </c>
      <c r="I1056" s="39">
        <v>11</v>
      </c>
      <c r="L1056" s="40"/>
    </row>
    <row r="1057" spans="1:12" x14ac:dyDescent="0.2">
      <c r="A1057" s="39" t="s">
        <v>93</v>
      </c>
      <c r="B1057" s="39" t="s">
        <v>69</v>
      </c>
      <c r="C1057" s="46">
        <v>0.9397685185185185</v>
      </c>
      <c r="D1057" s="46">
        <v>0.4406018518518518</v>
      </c>
      <c r="E1057" s="51">
        <v>72</v>
      </c>
      <c r="F1057" s="51">
        <v>0</v>
      </c>
      <c r="G1057" s="51" t="s">
        <v>48</v>
      </c>
      <c r="I1057" s="39">
        <v>4</v>
      </c>
      <c r="L1057" s="40"/>
    </row>
    <row r="1058" spans="1:12" x14ac:dyDescent="0.2">
      <c r="A1058" s="39" t="s">
        <v>93</v>
      </c>
      <c r="B1058" s="39" t="s">
        <v>69</v>
      </c>
      <c r="C1058" s="46">
        <v>0.93994212962962953</v>
      </c>
      <c r="D1058" s="46">
        <v>0.44</v>
      </c>
      <c r="E1058" s="51">
        <v>5</v>
      </c>
      <c r="F1058" s="51">
        <v>0</v>
      </c>
      <c r="G1058" s="51" t="s">
        <v>48</v>
      </c>
      <c r="I1058" s="39">
        <v>11</v>
      </c>
      <c r="L1058" s="40"/>
    </row>
    <row r="1059" spans="1:12" x14ac:dyDescent="0.2">
      <c r="A1059" s="39" t="s">
        <v>93</v>
      </c>
      <c r="B1059" s="39" t="s">
        <v>69</v>
      </c>
      <c r="C1059" s="46">
        <v>0.9409143518518519</v>
      </c>
      <c r="D1059" s="46">
        <v>0.4409837962962963</v>
      </c>
      <c r="E1059" s="51">
        <v>6</v>
      </c>
      <c r="F1059" s="51">
        <v>0</v>
      </c>
      <c r="G1059" s="51" t="s">
        <v>48</v>
      </c>
      <c r="I1059" s="39">
        <v>10</v>
      </c>
      <c r="L1059" s="40"/>
    </row>
    <row r="1060" spans="1:12" x14ac:dyDescent="0.2">
      <c r="A1060" s="39" t="s">
        <v>93</v>
      </c>
      <c r="B1060" s="39" t="s">
        <v>69</v>
      </c>
      <c r="C1060" s="46">
        <v>0.94597222222222221</v>
      </c>
      <c r="D1060" s="46">
        <v>0.44628472222222221</v>
      </c>
      <c r="E1060" s="51">
        <v>27</v>
      </c>
      <c r="F1060" s="51">
        <v>0</v>
      </c>
      <c r="G1060" s="51" t="s">
        <v>48</v>
      </c>
      <c r="I1060" s="39">
        <v>10</v>
      </c>
      <c r="L1060" s="40"/>
    </row>
    <row r="1061" spans="1:12" x14ac:dyDescent="0.2">
      <c r="A1061" s="39" t="s">
        <v>93</v>
      </c>
      <c r="B1061" s="39" t="s">
        <v>69</v>
      </c>
      <c r="C1061" s="46">
        <v>0.94672453703703696</v>
      </c>
      <c r="D1061" s="46">
        <v>0.44702546296296292</v>
      </c>
      <c r="E1061" s="51">
        <v>26</v>
      </c>
      <c r="F1061" s="51">
        <v>0</v>
      </c>
      <c r="G1061" s="51" t="s">
        <v>48</v>
      </c>
      <c r="I1061" s="39">
        <v>4</v>
      </c>
      <c r="L1061" s="40"/>
    </row>
    <row r="1062" spans="1:12" x14ac:dyDescent="0.2">
      <c r="A1062" s="39" t="s">
        <v>93</v>
      </c>
      <c r="B1062" s="39" t="s">
        <v>69</v>
      </c>
      <c r="C1062" s="46">
        <v>0.94791666666666674</v>
      </c>
      <c r="D1062" s="46">
        <v>0.45101851851851849</v>
      </c>
      <c r="E1062" s="51">
        <v>268</v>
      </c>
      <c r="F1062" s="51">
        <v>0</v>
      </c>
      <c r="G1062" s="51" t="s">
        <v>48</v>
      </c>
      <c r="I1062" s="39">
        <v>10</v>
      </c>
      <c r="L1062" s="40"/>
    </row>
    <row r="1063" spans="1:12" x14ac:dyDescent="0.2">
      <c r="A1063" s="39" t="s">
        <v>93</v>
      </c>
      <c r="B1063" s="39" t="s">
        <v>69</v>
      </c>
      <c r="C1063" s="46">
        <v>0.95262731481481477</v>
      </c>
      <c r="D1063" s="46">
        <v>0.45320601851851849</v>
      </c>
      <c r="E1063" s="51">
        <v>50</v>
      </c>
      <c r="F1063" s="51">
        <v>0</v>
      </c>
      <c r="G1063" s="51" t="s">
        <v>48</v>
      </c>
      <c r="I1063" s="39">
        <v>4</v>
      </c>
      <c r="L1063" s="40"/>
    </row>
    <row r="1064" spans="1:12" x14ac:dyDescent="0.2">
      <c r="A1064" s="39" t="s">
        <v>93</v>
      </c>
      <c r="B1064" s="39" t="s">
        <v>69</v>
      </c>
      <c r="C1064" s="46">
        <v>0.95913194444444438</v>
      </c>
      <c r="D1064" s="46">
        <v>0.45914351851851848</v>
      </c>
      <c r="E1064" s="51">
        <v>1</v>
      </c>
      <c r="F1064" s="51">
        <v>0</v>
      </c>
      <c r="G1064" s="51" t="s">
        <v>48</v>
      </c>
      <c r="I1064" s="39">
        <v>7</v>
      </c>
      <c r="L1064" s="40"/>
    </row>
    <row r="1065" spans="1:12" x14ac:dyDescent="0.2">
      <c r="A1065" s="39" t="s">
        <v>93</v>
      </c>
      <c r="B1065" s="39" t="s">
        <v>69</v>
      </c>
      <c r="C1065" s="46">
        <v>0.96091435185185192</v>
      </c>
      <c r="D1065" s="46">
        <v>0.46097222222222217</v>
      </c>
      <c r="E1065" s="51">
        <v>5</v>
      </c>
      <c r="F1065" s="51">
        <v>0</v>
      </c>
      <c r="G1065" s="51" t="s">
        <v>48</v>
      </c>
      <c r="I1065" s="39">
        <v>4</v>
      </c>
      <c r="L1065" s="40"/>
    </row>
    <row r="1066" spans="1:12" x14ac:dyDescent="0.2">
      <c r="A1066" s="39" t="s">
        <v>93</v>
      </c>
      <c r="B1066" s="39" t="s">
        <v>69</v>
      </c>
      <c r="C1066" s="46">
        <v>0.96910879629629632</v>
      </c>
      <c r="D1066" s="46">
        <v>0.46914351851851849</v>
      </c>
      <c r="E1066" s="51">
        <v>3</v>
      </c>
      <c r="F1066" s="51">
        <v>0</v>
      </c>
      <c r="G1066" s="51" t="s">
        <v>48</v>
      </c>
      <c r="I1066" s="39">
        <v>12</v>
      </c>
      <c r="L1066" s="40"/>
    </row>
    <row r="1067" spans="1:12" x14ac:dyDescent="0.2">
      <c r="A1067" s="39" t="s">
        <v>93</v>
      </c>
      <c r="B1067" s="39" t="s">
        <v>69</v>
      </c>
      <c r="C1067" s="46">
        <v>0.98189814814814813</v>
      </c>
      <c r="D1067" s="46">
        <v>0.4821064814814815</v>
      </c>
      <c r="E1067" s="51">
        <v>18</v>
      </c>
      <c r="F1067" s="51">
        <v>0</v>
      </c>
      <c r="G1067" s="51" t="s">
        <v>48</v>
      </c>
      <c r="I1067" s="39">
        <v>5</v>
      </c>
      <c r="L1067" s="40"/>
    </row>
    <row r="1068" spans="1:12" x14ac:dyDescent="0.2">
      <c r="A1068" s="39" t="s">
        <v>93</v>
      </c>
      <c r="B1068" s="39" t="s">
        <v>69</v>
      </c>
      <c r="C1068" s="46">
        <v>0.98378472222222224</v>
      </c>
      <c r="D1068" s="46">
        <v>0.48402777777777778</v>
      </c>
      <c r="E1068" s="51">
        <v>21</v>
      </c>
      <c r="F1068" s="51">
        <v>0</v>
      </c>
      <c r="G1068" s="51" t="s">
        <v>48</v>
      </c>
      <c r="I1068" s="39">
        <v>3</v>
      </c>
      <c r="L1068" s="40"/>
    </row>
    <row r="1069" spans="1:12" x14ac:dyDescent="0.2">
      <c r="A1069" s="39" t="s">
        <v>93</v>
      </c>
      <c r="B1069" s="39" t="s">
        <v>69</v>
      </c>
      <c r="C1069" s="46">
        <v>0.9841550925925926</v>
      </c>
      <c r="D1069" s="46">
        <v>0.48438657407407404</v>
      </c>
      <c r="E1069" s="51">
        <v>20</v>
      </c>
      <c r="F1069" s="51">
        <v>0</v>
      </c>
      <c r="G1069" s="51" t="s">
        <v>48</v>
      </c>
      <c r="I1069" s="39">
        <v>5</v>
      </c>
      <c r="L1069" s="40"/>
    </row>
    <row r="1070" spans="1:12" x14ac:dyDescent="0.2">
      <c r="A1070" s="39" t="s">
        <v>93</v>
      </c>
      <c r="B1070" s="39" t="s">
        <v>69</v>
      </c>
      <c r="C1070" s="46">
        <v>0.99123842592592593</v>
      </c>
      <c r="D1070" s="46">
        <v>0.49128472222222225</v>
      </c>
      <c r="E1070" s="51">
        <v>4</v>
      </c>
      <c r="F1070" s="51">
        <v>0</v>
      </c>
      <c r="G1070" s="51" t="s">
        <v>48</v>
      </c>
      <c r="I1070" s="39">
        <v>10</v>
      </c>
      <c r="L1070" s="40"/>
    </row>
    <row r="1071" spans="1:12" x14ac:dyDescent="0.2">
      <c r="A1071" s="39" t="s">
        <v>93</v>
      </c>
      <c r="B1071" s="39" t="s">
        <v>68</v>
      </c>
      <c r="C1071" s="46">
        <v>0.27197916666666666</v>
      </c>
      <c r="D1071" s="46">
        <v>0.27208333333333334</v>
      </c>
      <c r="E1071" s="51">
        <v>9</v>
      </c>
      <c r="F1071" s="51">
        <v>1</v>
      </c>
      <c r="G1071" s="51" t="s">
        <v>46</v>
      </c>
      <c r="I1071" s="39">
        <v>1</v>
      </c>
    </row>
    <row r="1072" spans="1:12" x14ac:dyDescent="0.2">
      <c r="A1072" s="39" t="s">
        <v>93</v>
      </c>
      <c r="B1072" s="39" t="s">
        <v>68</v>
      </c>
      <c r="C1072" s="46">
        <v>0.29930555555555555</v>
      </c>
      <c r="D1072" s="46">
        <v>0.29946759259259259</v>
      </c>
      <c r="E1072" s="51">
        <v>14</v>
      </c>
      <c r="F1072" s="51">
        <v>2</v>
      </c>
      <c r="G1072" s="51" t="s">
        <v>46</v>
      </c>
      <c r="I1072" s="39">
        <v>9</v>
      </c>
    </row>
    <row r="1073" spans="1:12" x14ac:dyDescent="0.2">
      <c r="A1073" s="39" t="s">
        <v>93</v>
      </c>
      <c r="B1073" s="39" t="s">
        <v>68</v>
      </c>
      <c r="C1073" s="46">
        <v>0.31134259259259262</v>
      </c>
      <c r="D1073" s="46">
        <v>0.31163194444444448</v>
      </c>
      <c r="E1073" s="51">
        <v>25</v>
      </c>
      <c r="F1073" s="51">
        <v>9</v>
      </c>
      <c r="G1073" s="51" t="s">
        <v>46</v>
      </c>
      <c r="I1073" s="39">
        <v>12</v>
      </c>
    </row>
    <row r="1074" spans="1:12" x14ac:dyDescent="0.2">
      <c r="A1074" s="39" t="s">
        <v>93</v>
      </c>
      <c r="B1074" s="39" t="s">
        <v>68</v>
      </c>
      <c r="C1074" s="46">
        <v>0.32556712962962964</v>
      </c>
      <c r="D1074" s="46">
        <v>0.326087962962963</v>
      </c>
      <c r="E1074" s="51">
        <v>45</v>
      </c>
      <c r="F1074" s="51">
        <v>10</v>
      </c>
      <c r="G1074" s="51" t="s">
        <v>46</v>
      </c>
      <c r="I1074" s="39">
        <v>9</v>
      </c>
    </row>
    <row r="1075" spans="1:12" x14ac:dyDescent="0.2">
      <c r="A1075" s="39" t="s">
        <v>93</v>
      </c>
      <c r="B1075" s="39" t="s">
        <v>68</v>
      </c>
      <c r="C1075" s="46">
        <v>0.33185185185185184</v>
      </c>
      <c r="D1075" s="46">
        <v>0.33260416666666665</v>
      </c>
      <c r="E1075" s="51">
        <v>65</v>
      </c>
      <c r="F1075" s="51">
        <v>13</v>
      </c>
      <c r="G1075" s="51" t="s">
        <v>46</v>
      </c>
      <c r="I1075" s="39">
        <v>12</v>
      </c>
    </row>
    <row r="1076" spans="1:12" x14ac:dyDescent="0.2">
      <c r="A1076" s="39" t="s">
        <v>93</v>
      </c>
      <c r="B1076" s="39" t="s">
        <v>68</v>
      </c>
      <c r="C1076" s="46">
        <v>0.36000000000000004</v>
      </c>
      <c r="D1076" s="46">
        <v>0.36009259259259258</v>
      </c>
      <c r="E1076" s="51">
        <v>8</v>
      </c>
      <c r="F1076" s="51">
        <v>2</v>
      </c>
      <c r="G1076" s="51" t="s">
        <v>46</v>
      </c>
      <c r="I1076" s="39">
        <v>16</v>
      </c>
    </row>
    <row r="1077" spans="1:12" x14ac:dyDescent="0.2">
      <c r="A1077" s="39" t="s">
        <v>93</v>
      </c>
      <c r="B1077" s="39" t="s">
        <v>68</v>
      </c>
      <c r="C1077" s="46">
        <v>0.36126157407407411</v>
      </c>
      <c r="D1077" s="46">
        <v>0.36182870370370374</v>
      </c>
      <c r="E1077" s="51">
        <v>49</v>
      </c>
      <c r="F1077" s="51">
        <v>13</v>
      </c>
      <c r="G1077" s="51" t="s">
        <v>46</v>
      </c>
      <c r="I1077" s="39">
        <v>16</v>
      </c>
    </row>
    <row r="1078" spans="1:12" x14ac:dyDescent="0.2">
      <c r="A1078" s="39" t="s">
        <v>93</v>
      </c>
      <c r="B1078" s="39" t="s">
        <v>68</v>
      </c>
      <c r="C1078" s="46">
        <v>0.37156250000000002</v>
      </c>
      <c r="D1078" s="46">
        <v>0.37228009259259259</v>
      </c>
      <c r="E1078" s="51">
        <v>62</v>
      </c>
      <c r="F1078" s="51">
        <v>14</v>
      </c>
      <c r="G1078" s="51" t="s">
        <v>46</v>
      </c>
      <c r="I1078" s="39">
        <v>15</v>
      </c>
    </row>
    <row r="1079" spans="1:12" x14ac:dyDescent="0.2">
      <c r="A1079" s="39" t="s">
        <v>93</v>
      </c>
      <c r="B1079" s="39" t="s">
        <v>68</v>
      </c>
      <c r="C1079" s="46">
        <v>0.37392361111111111</v>
      </c>
      <c r="D1079" s="46">
        <v>0.37395833333333334</v>
      </c>
      <c r="E1079" s="51">
        <v>3</v>
      </c>
      <c r="F1079" s="51">
        <v>1</v>
      </c>
      <c r="G1079" s="51" t="s">
        <v>46</v>
      </c>
      <c r="I1079" s="39">
        <v>12</v>
      </c>
    </row>
    <row r="1080" spans="1:12" x14ac:dyDescent="0.2">
      <c r="A1080" s="39" t="s">
        <v>93</v>
      </c>
      <c r="B1080" s="39" t="s">
        <v>68</v>
      </c>
      <c r="C1080" s="46">
        <v>0.37804398148148149</v>
      </c>
      <c r="D1080" s="46">
        <v>0.37878472222222226</v>
      </c>
      <c r="E1080" s="51">
        <v>64</v>
      </c>
      <c r="F1080" s="51">
        <v>13</v>
      </c>
      <c r="G1080" s="51" t="s">
        <v>46</v>
      </c>
      <c r="I1080" s="39">
        <v>14</v>
      </c>
    </row>
    <row r="1081" spans="1:12" x14ac:dyDescent="0.2">
      <c r="A1081" s="39" t="s">
        <v>93</v>
      </c>
      <c r="B1081" s="39" t="s">
        <v>68</v>
      </c>
      <c r="C1081" s="46">
        <v>0.40866898148148145</v>
      </c>
      <c r="D1081" s="46">
        <v>0.40877314814814819</v>
      </c>
      <c r="E1081" s="51">
        <v>9</v>
      </c>
      <c r="F1081" s="51">
        <v>2</v>
      </c>
      <c r="G1081" s="51" t="s">
        <v>46</v>
      </c>
      <c r="I1081" s="39">
        <v>15</v>
      </c>
    </row>
    <row r="1082" spans="1:12" x14ac:dyDescent="0.2">
      <c r="A1082" s="39" t="s">
        <v>93</v>
      </c>
      <c r="B1082" s="39" t="s">
        <v>68</v>
      </c>
      <c r="C1082" s="46">
        <v>0.4105787037037037</v>
      </c>
      <c r="D1082" s="46">
        <v>0.41075231481481483</v>
      </c>
      <c r="E1082" s="51">
        <v>15</v>
      </c>
      <c r="F1082" s="51">
        <v>5</v>
      </c>
      <c r="G1082" s="51" t="s">
        <v>46</v>
      </c>
      <c r="I1082" s="39">
        <v>16</v>
      </c>
    </row>
    <row r="1083" spans="1:12" x14ac:dyDescent="0.2">
      <c r="A1083" s="39" t="s">
        <v>93</v>
      </c>
      <c r="B1083" s="39" t="s">
        <v>68</v>
      </c>
      <c r="C1083" s="46">
        <v>0.48495370370370372</v>
      </c>
      <c r="D1083" s="46">
        <v>0.48560185185185184</v>
      </c>
      <c r="E1083" s="51">
        <v>56</v>
      </c>
      <c r="F1083" s="51">
        <v>12</v>
      </c>
      <c r="G1083" s="51" t="s">
        <v>46</v>
      </c>
      <c r="I1083" s="39">
        <v>22</v>
      </c>
    </row>
    <row r="1084" spans="1:12" x14ac:dyDescent="0.2">
      <c r="A1084" s="39" t="s">
        <v>93</v>
      </c>
      <c r="B1084" s="39" t="s">
        <v>69</v>
      </c>
      <c r="C1084" s="46">
        <v>0.56999999999999995</v>
      </c>
      <c r="D1084" s="46">
        <v>7.0231481481481492E-2</v>
      </c>
      <c r="E1084" s="51">
        <v>20</v>
      </c>
      <c r="F1084" s="51">
        <v>7</v>
      </c>
      <c r="G1084" s="51" t="s">
        <v>46</v>
      </c>
      <c r="I1084" s="39">
        <v>20</v>
      </c>
      <c r="L1084" s="40"/>
    </row>
    <row r="1085" spans="1:12" x14ac:dyDescent="0.2">
      <c r="A1085" s="39" t="s">
        <v>93</v>
      </c>
      <c r="B1085" s="39" t="s">
        <v>69</v>
      </c>
      <c r="C1085" s="46">
        <v>0.59910879629629632</v>
      </c>
      <c r="D1085" s="46">
        <v>9.9710648148148159E-2</v>
      </c>
      <c r="E1085" s="51">
        <v>53</v>
      </c>
      <c r="F1085" s="51">
        <v>12</v>
      </c>
      <c r="G1085" s="51" t="s">
        <v>46</v>
      </c>
      <c r="I1085" s="39">
        <v>17</v>
      </c>
      <c r="L1085" s="40"/>
    </row>
    <row r="1086" spans="1:12" x14ac:dyDescent="0.2">
      <c r="A1086" s="39" t="s">
        <v>93</v>
      </c>
      <c r="B1086" s="39" t="s">
        <v>69</v>
      </c>
      <c r="C1086" s="46">
        <v>0.6260648148148148</v>
      </c>
      <c r="D1086" s="46">
        <v>0.1267361111111111</v>
      </c>
      <c r="E1086" s="51">
        <v>58</v>
      </c>
      <c r="F1086" s="51">
        <v>12</v>
      </c>
      <c r="G1086" s="51" t="s">
        <v>46</v>
      </c>
      <c r="I1086" s="39">
        <v>15</v>
      </c>
      <c r="L1086" s="40"/>
    </row>
    <row r="1087" spans="1:12" x14ac:dyDescent="0.2">
      <c r="A1087" s="39" t="s">
        <v>93</v>
      </c>
      <c r="B1087" s="39" t="s">
        <v>69</v>
      </c>
      <c r="C1087" s="46">
        <v>0.63523148148148145</v>
      </c>
      <c r="D1087" s="46">
        <v>0.13631944444444444</v>
      </c>
      <c r="E1087" s="51">
        <v>94</v>
      </c>
      <c r="F1087" s="51">
        <v>11</v>
      </c>
      <c r="G1087" s="51" t="s">
        <v>46</v>
      </c>
      <c r="I1087" s="39">
        <v>20</v>
      </c>
      <c r="L1087" s="40"/>
    </row>
    <row r="1088" spans="1:12" x14ac:dyDescent="0.2">
      <c r="A1088" s="39" t="s">
        <v>93</v>
      </c>
      <c r="B1088" s="39" t="s">
        <v>69</v>
      </c>
      <c r="C1088" s="46">
        <v>0.65280092592592598</v>
      </c>
      <c r="D1088" s="46">
        <v>0.15328703703703703</v>
      </c>
      <c r="E1088" s="51">
        <v>42</v>
      </c>
      <c r="F1088" s="51">
        <v>8</v>
      </c>
      <c r="G1088" s="51" t="s">
        <v>46</v>
      </c>
      <c r="I1088" s="39">
        <v>16</v>
      </c>
      <c r="L1088" s="40"/>
    </row>
    <row r="1089" spans="1:12" x14ac:dyDescent="0.2">
      <c r="A1089" s="39" t="s">
        <v>93</v>
      </c>
      <c r="B1089" s="39" t="s">
        <v>69</v>
      </c>
      <c r="C1089" s="46">
        <v>0.65925925925925921</v>
      </c>
      <c r="D1089" s="46">
        <v>0.16184027777777779</v>
      </c>
      <c r="E1089" s="51">
        <v>223</v>
      </c>
      <c r="F1089" s="51">
        <v>20</v>
      </c>
      <c r="G1089" s="51" t="s">
        <v>46</v>
      </c>
      <c r="I1089" s="39">
        <v>21</v>
      </c>
      <c r="L1089" s="40"/>
    </row>
    <row r="1090" spans="1:12" x14ac:dyDescent="0.2">
      <c r="A1090" s="39" t="s">
        <v>93</v>
      </c>
      <c r="B1090" s="39" t="s">
        <v>69</v>
      </c>
      <c r="C1090" s="46">
        <v>0.68199074074074073</v>
      </c>
      <c r="D1090" s="46">
        <v>0.18339120370370368</v>
      </c>
      <c r="E1090" s="51">
        <v>121</v>
      </c>
      <c r="F1090" s="51">
        <v>23</v>
      </c>
      <c r="G1090" s="51" t="s">
        <v>46</v>
      </c>
      <c r="I1090" s="39">
        <v>18</v>
      </c>
      <c r="L1090" s="40"/>
    </row>
    <row r="1091" spans="1:12" x14ac:dyDescent="0.2">
      <c r="A1091" s="39" t="s">
        <v>93</v>
      </c>
      <c r="B1091" s="39" t="s">
        <v>69</v>
      </c>
      <c r="C1091" s="46">
        <v>0.70969907407407407</v>
      </c>
      <c r="D1091" s="46">
        <v>0.20997685185185186</v>
      </c>
      <c r="E1091" s="51">
        <v>24</v>
      </c>
      <c r="F1091" s="51">
        <v>7</v>
      </c>
      <c r="G1091" s="51" t="s">
        <v>46</v>
      </c>
      <c r="I1091" s="39">
        <v>15</v>
      </c>
      <c r="L1091" s="40"/>
    </row>
    <row r="1092" spans="1:12" x14ac:dyDescent="0.2">
      <c r="A1092" s="39" t="s">
        <v>93</v>
      </c>
      <c r="B1092" s="39" t="s">
        <v>68</v>
      </c>
      <c r="C1092" s="46">
        <v>0.30841435185185184</v>
      </c>
      <c r="D1092" s="46">
        <v>0.30885416666666665</v>
      </c>
      <c r="E1092" s="51">
        <v>38</v>
      </c>
      <c r="F1092" s="51">
        <v>8</v>
      </c>
      <c r="G1092" s="51" t="s">
        <v>45</v>
      </c>
      <c r="I1092" s="39">
        <v>9</v>
      </c>
    </row>
    <row r="1093" spans="1:12" x14ac:dyDescent="0.2">
      <c r="A1093" s="39" t="s">
        <v>93</v>
      </c>
      <c r="B1093" s="39" t="s">
        <v>68</v>
      </c>
      <c r="C1093" s="46">
        <v>0.31587962962962962</v>
      </c>
      <c r="D1093" s="46">
        <v>0.31600694444444444</v>
      </c>
      <c r="E1093" s="51">
        <v>11</v>
      </c>
      <c r="F1093" s="51">
        <v>5</v>
      </c>
      <c r="G1093" s="51" t="s">
        <v>45</v>
      </c>
      <c r="I1093" s="39">
        <v>2</v>
      </c>
    </row>
    <row r="1094" spans="1:12" x14ac:dyDescent="0.2">
      <c r="A1094" s="39" t="s">
        <v>93</v>
      </c>
      <c r="B1094" s="39" t="s">
        <v>68</v>
      </c>
      <c r="C1094" s="46">
        <v>0.34769675925925925</v>
      </c>
      <c r="D1094" s="46">
        <v>0.34918981481481487</v>
      </c>
      <c r="E1094" s="51">
        <v>129</v>
      </c>
      <c r="F1094" s="51">
        <v>4</v>
      </c>
      <c r="G1094" s="51" t="s">
        <v>45</v>
      </c>
      <c r="I1094" s="39">
        <v>15</v>
      </c>
    </row>
    <row r="1095" spans="1:12" x14ac:dyDescent="0.2">
      <c r="A1095" s="39" t="s">
        <v>93</v>
      </c>
      <c r="B1095" s="39" t="s">
        <v>68</v>
      </c>
      <c r="C1095" s="46">
        <v>0.3533101851851852</v>
      </c>
      <c r="D1095" s="46">
        <v>0.35333333333333333</v>
      </c>
      <c r="E1095" s="51">
        <v>2</v>
      </c>
      <c r="F1095" s="51">
        <v>0</v>
      </c>
      <c r="G1095" s="51" t="s">
        <v>45</v>
      </c>
      <c r="I1095" s="39">
        <v>15</v>
      </c>
    </row>
    <row r="1096" spans="1:12" x14ac:dyDescent="0.2">
      <c r="A1096" s="39" t="s">
        <v>93</v>
      </c>
      <c r="B1096" s="39" t="s">
        <v>68</v>
      </c>
      <c r="C1096" s="46">
        <v>0.41319444444444442</v>
      </c>
      <c r="D1096" s="46">
        <v>0.41321759259259255</v>
      </c>
      <c r="E1096" s="51">
        <v>2</v>
      </c>
      <c r="F1096" s="51">
        <v>1</v>
      </c>
      <c r="G1096" s="51" t="s">
        <v>45</v>
      </c>
      <c r="I1096" s="39">
        <v>16</v>
      </c>
    </row>
    <row r="1097" spans="1:12" x14ac:dyDescent="0.2">
      <c r="A1097" s="39" t="s">
        <v>93</v>
      </c>
      <c r="B1097" s="39" t="s">
        <v>68</v>
      </c>
      <c r="C1097" s="46">
        <v>0.41563657407407412</v>
      </c>
      <c r="D1097" s="46">
        <v>0.41572916666666665</v>
      </c>
      <c r="E1097" s="51">
        <v>8</v>
      </c>
      <c r="F1097" s="51">
        <v>5</v>
      </c>
      <c r="G1097" s="51" t="s">
        <v>45</v>
      </c>
      <c r="I1097" s="39">
        <v>17</v>
      </c>
    </row>
    <row r="1098" spans="1:12" x14ac:dyDescent="0.2">
      <c r="A1098" s="39" t="s">
        <v>93</v>
      </c>
      <c r="B1098" s="39" t="s">
        <v>68</v>
      </c>
      <c r="C1098" s="46">
        <v>0.4256712962962963</v>
      </c>
      <c r="D1098" s="46">
        <v>0.42577546296296293</v>
      </c>
      <c r="E1098" s="51">
        <v>9</v>
      </c>
      <c r="F1098" s="51">
        <v>4</v>
      </c>
      <c r="G1098" s="51" t="s">
        <v>45</v>
      </c>
      <c r="I1098" s="39">
        <v>17</v>
      </c>
    </row>
    <row r="1099" spans="1:12" x14ac:dyDescent="0.2">
      <c r="A1099" s="39" t="s">
        <v>93</v>
      </c>
      <c r="B1099" s="39" t="s">
        <v>68</v>
      </c>
      <c r="C1099" s="46">
        <v>0.42689814814814814</v>
      </c>
      <c r="D1099" s="46">
        <v>0.42693287037037037</v>
      </c>
      <c r="E1099" s="51">
        <v>3</v>
      </c>
      <c r="F1099" s="51">
        <v>1</v>
      </c>
      <c r="G1099" s="51" t="s">
        <v>45</v>
      </c>
      <c r="I1099" s="39">
        <v>20</v>
      </c>
    </row>
    <row r="1100" spans="1:12" x14ac:dyDescent="0.2">
      <c r="A1100" s="39" t="s">
        <v>93</v>
      </c>
      <c r="B1100" s="39" t="s">
        <v>68</v>
      </c>
      <c r="C1100" s="46">
        <v>0.44488425925925923</v>
      </c>
      <c r="D1100" s="46">
        <v>0.44579861111111113</v>
      </c>
      <c r="E1100" s="51">
        <v>79</v>
      </c>
      <c r="F1100" s="51">
        <v>5</v>
      </c>
      <c r="G1100" s="51" t="s">
        <v>45</v>
      </c>
      <c r="I1100" s="39">
        <v>23</v>
      </c>
    </row>
    <row r="1101" spans="1:12" x14ac:dyDescent="0.2">
      <c r="A1101" s="39" t="s">
        <v>93</v>
      </c>
      <c r="B1101" s="39" t="s">
        <v>68</v>
      </c>
      <c r="C1101" s="46">
        <v>0.45300925925925922</v>
      </c>
      <c r="D1101" s="46">
        <v>0.4536574074074074</v>
      </c>
      <c r="E1101" s="51">
        <v>56</v>
      </c>
      <c r="F1101" s="51">
        <v>6</v>
      </c>
      <c r="G1101" s="51" t="s">
        <v>45</v>
      </c>
      <c r="I1101" s="39">
        <v>25</v>
      </c>
    </row>
    <row r="1102" spans="1:12" x14ac:dyDescent="0.2">
      <c r="A1102" s="39" t="s">
        <v>93</v>
      </c>
      <c r="B1102" s="39" t="s">
        <v>68</v>
      </c>
      <c r="C1102" s="46">
        <v>0.46364583333333331</v>
      </c>
      <c r="D1102" s="46">
        <v>0.46365740740740741</v>
      </c>
      <c r="E1102" s="51">
        <v>1</v>
      </c>
      <c r="F1102" s="45">
        <v>1</v>
      </c>
      <c r="G1102" s="51" t="s">
        <v>45</v>
      </c>
      <c r="I1102" s="39">
        <v>28</v>
      </c>
    </row>
    <row r="1103" spans="1:12" x14ac:dyDescent="0.2">
      <c r="A1103" s="39" t="s">
        <v>93</v>
      </c>
      <c r="B1103" s="39" t="s">
        <v>68</v>
      </c>
      <c r="C1103" s="46">
        <v>0.47508101851851853</v>
      </c>
      <c r="D1103" s="46">
        <v>0.47510416666666666</v>
      </c>
      <c r="E1103" s="51">
        <v>2</v>
      </c>
      <c r="F1103" s="51">
        <v>1</v>
      </c>
      <c r="G1103" s="51" t="s">
        <v>45</v>
      </c>
      <c r="I1103" s="39">
        <v>19</v>
      </c>
    </row>
    <row r="1104" spans="1:12" x14ac:dyDescent="0.2">
      <c r="A1104" s="39" t="s">
        <v>93</v>
      </c>
      <c r="B1104" s="39" t="s">
        <v>68</v>
      </c>
      <c r="C1104" s="46">
        <v>0.47548611111111111</v>
      </c>
      <c r="D1104" s="46">
        <v>0.4755671296296296</v>
      </c>
      <c r="E1104" s="51">
        <v>7</v>
      </c>
      <c r="F1104" s="45">
        <v>4</v>
      </c>
      <c r="G1104" s="51" t="s">
        <v>45</v>
      </c>
      <c r="I1104" s="39">
        <v>28</v>
      </c>
    </row>
    <row r="1105" spans="1:12" x14ac:dyDescent="0.2">
      <c r="A1105" s="39" t="s">
        <v>93</v>
      </c>
      <c r="B1105" s="39" t="s">
        <v>69</v>
      </c>
      <c r="C1105" s="46">
        <v>0.50444444444444447</v>
      </c>
      <c r="D1105" s="46">
        <v>0.50452546296296297</v>
      </c>
      <c r="E1105" s="51">
        <v>7</v>
      </c>
      <c r="F1105" s="51">
        <v>2</v>
      </c>
      <c r="G1105" s="51" t="s">
        <v>45</v>
      </c>
      <c r="I1105" s="39">
        <v>25</v>
      </c>
    </row>
    <row r="1106" spans="1:12" x14ac:dyDescent="0.2">
      <c r="A1106" s="39" t="s">
        <v>93</v>
      </c>
      <c r="B1106" s="39" t="s">
        <v>69</v>
      </c>
      <c r="C1106" s="46">
        <v>0.50663194444444448</v>
      </c>
      <c r="D1106" s="46">
        <v>0.50673611111111116</v>
      </c>
      <c r="E1106" s="51">
        <v>9</v>
      </c>
      <c r="F1106" s="51">
        <v>4</v>
      </c>
      <c r="G1106" s="51" t="s">
        <v>45</v>
      </c>
      <c r="I1106" s="39">
        <v>20</v>
      </c>
    </row>
    <row r="1107" spans="1:12" x14ac:dyDescent="0.2">
      <c r="A1107" s="39" t="s">
        <v>93</v>
      </c>
      <c r="B1107" s="39" t="s">
        <v>69</v>
      </c>
      <c r="C1107" s="46">
        <v>0.52203703703703697</v>
      </c>
      <c r="D1107" s="46">
        <v>0.52208333333333334</v>
      </c>
      <c r="E1107" s="51">
        <v>4</v>
      </c>
      <c r="F1107" s="51">
        <v>2</v>
      </c>
      <c r="G1107" s="51" t="s">
        <v>45</v>
      </c>
      <c r="I1107" s="39">
        <v>22</v>
      </c>
    </row>
    <row r="1108" spans="1:12" x14ac:dyDescent="0.2">
      <c r="A1108" s="39" t="s">
        <v>93</v>
      </c>
      <c r="B1108" s="39" t="s">
        <v>69</v>
      </c>
      <c r="C1108" s="46">
        <v>0.52547453703703706</v>
      </c>
      <c r="D1108" s="46">
        <v>0.52554398148148151</v>
      </c>
      <c r="E1108" s="51">
        <v>6</v>
      </c>
      <c r="F1108" s="51">
        <v>2</v>
      </c>
      <c r="G1108" s="51" t="s">
        <v>45</v>
      </c>
      <c r="H1108" s="39">
        <v>0.1</v>
      </c>
      <c r="I1108" s="39">
        <v>26</v>
      </c>
    </row>
    <row r="1109" spans="1:12" x14ac:dyDescent="0.2">
      <c r="A1109" s="39" t="s">
        <v>93</v>
      </c>
      <c r="B1109" s="39" t="s">
        <v>69</v>
      </c>
      <c r="C1109" s="46">
        <v>0.56483796296296296</v>
      </c>
      <c r="D1109" s="46">
        <v>6.4930555555555561E-2</v>
      </c>
      <c r="E1109" s="51">
        <v>8</v>
      </c>
      <c r="F1109" s="51">
        <v>3</v>
      </c>
      <c r="G1109" s="51" t="s">
        <v>45</v>
      </c>
      <c r="I1109" s="39">
        <v>23</v>
      </c>
      <c r="L1109" s="40"/>
    </row>
    <row r="1110" spans="1:12" x14ac:dyDescent="0.2">
      <c r="A1110" s="39" t="s">
        <v>93</v>
      </c>
      <c r="B1110" s="39" t="s">
        <v>69</v>
      </c>
      <c r="C1110" s="46">
        <v>0.62181712962962965</v>
      </c>
      <c r="D1110" s="46">
        <v>0.12216435185185186</v>
      </c>
      <c r="E1110" s="51">
        <v>30</v>
      </c>
      <c r="F1110" s="51">
        <v>5</v>
      </c>
      <c r="G1110" s="51" t="s">
        <v>45</v>
      </c>
      <c r="I1110" s="39">
        <v>18</v>
      </c>
      <c r="L1110" s="40"/>
    </row>
    <row r="1111" spans="1:12" x14ac:dyDescent="0.2">
      <c r="A1111" s="39" t="s">
        <v>93</v>
      </c>
      <c r="B1111" s="39" t="s">
        <v>69</v>
      </c>
      <c r="C1111" s="46">
        <v>0.62258101851851855</v>
      </c>
      <c r="D1111" s="46">
        <v>0.12265046296296296</v>
      </c>
      <c r="E1111" s="51">
        <v>6</v>
      </c>
      <c r="F1111" s="51">
        <v>3</v>
      </c>
      <c r="G1111" s="51" t="s">
        <v>45</v>
      </c>
      <c r="I1111" s="39">
        <v>18</v>
      </c>
      <c r="L1111" s="40"/>
    </row>
    <row r="1112" spans="1:12" x14ac:dyDescent="0.2">
      <c r="A1112" s="39" t="s">
        <v>93</v>
      </c>
      <c r="B1112" s="39" t="s">
        <v>69</v>
      </c>
      <c r="C1112" s="46">
        <v>0.63138888888888889</v>
      </c>
      <c r="D1112" s="46">
        <v>0.13149305555555554</v>
      </c>
      <c r="E1112" s="51">
        <v>9</v>
      </c>
      <c r="F1112" s="51">
        <v>4</v>
      </c>
      <c r="G1112" s="51" t="s">
        <v>45</v>
      </c>
      <c r="I1112" s="39">
        <v>18</v>
      </c>
      <c r="L1112" s="40"/>
    </row>
    <row r="1113" spans="1:12" x14ac:dyDescent="0.2">
      <c r="A1113" s="39" t="s">
        <v>93</v>
      </c>
      <c r="B1113" s="39" t="s">
        <v>69</v>
      </c>
      <c r="C1113" s="46">
        <v>0.64188657407407401</v>
      </c>
      <c r="D1113" s="46">
        <v>0.14199074074074072</v>
      </c>
      <c r="E1113" s="51">
        <v>9</v>
      </c>
      <c r="F1113" s="51">
        <v>4</v>
      </c>
      <c r="G1113" s="51" t="s">
        <v>45</v>
      </c>
      <c r="I1113" s="39">
        <v>21</v>
      </c>
      <c r="L1113" s="40"/>
    </row>
    <row r="1114" spans="1:12" x14ac:dyDescent="0.2">
      <c r="A1114" s="39" t="s">
        <v>93</v>
      </c>
      <c r="B1114" s="39" t="s">
        <v>69</v>
      </c>
      <c r="C1114" s="46">
        <v>0.70525462962962959</v>
      </c>
      <c r="D1114" s="46">
        <v>0.20534722222222224</v>
      </c>
      <c r="E1114" s="51">
        <v>8</v>
      </c>
      <c r="F1114" s="51">
        <v>2</v>
      </c>
      <c r="G1114" s="51" t="s">
        <v>45</v>
      </c>
      <c r="I1114" s="39">
        <v>20</v>
      </c>
      <c r="L1114" s="40"/>
    </row>
    <row r="1115" spans="1:12" x14ac:dyDescent="0.2">
      <c r="A1115" s="39" t="s">
        <v>93</v>
      </c>
      <c r="B1115" s="39" t="s">
        <v>69</v>
      </c>
      <c r="C1115" s="46">
        <v>0.72391203703703699</v>
      </c>
      <c r="D1115" s="46">
        <v>0.2240162037037037</v>
      </c>
      <c r="E1115" s="51">
        <v>9</v>
      </c>
      <c r="F1115" s="51">
        <v>3</v>
      </c>
      <c r="G1115" s="51" t="s">
        <v>45</v>
      </c>
      <c r="I1115" s="39">
        <v>14</v>
      </c>
      <c r="L1115" s="40"/>
    </row>
    <row r="1116" spans="1:12" x14ac:dyDescent="0.2">
      <c r="A1116" s="39" t="s">
        <v>93</v>
      </c>
      <c r="B1116" s="39" t="s">
        <v>69</v>
      </c>
      <c r="C1116" s="46">
        <v>0.73435185185185181</v>
      </c>
      <c r="D1116" s="46">
        <v>0.23443287037037039</v>
      </c>
      <c r="E1116" s="51">
        <v>7</v>
      </c>
      <c r="F1116" s="51" t="s">
        <v>1375</v>
      </c>
      <c r="G1116" s="51" t="s">
        <v>45</v>
      </c>
      <c r="I1116" s="39">
        <v>13</v>
      </c>
      <c r="L1116" s="40"/>
    </row>
    <row r="1117" spans="1:12" x14ac:dyDescent="0.2">
      <c r="A1117" s="39" t="s">
        <v>93</v>
      </c>
      <c r="B1117" s="39" t="s">
        <v>68</v>
      </c>
      <c r="C1117" s="46">
        <v>0.27877314814814813</v>
      </c>
      <c r="D1117" s="46">
        <v>0.27883101851851849</v>
      </c>
      <c r="E1117" s="51">
        <v>5</v>
      </c>
      <c r="F1117" s="51">
        <v>1</v>
      </c>
      <c r="G1117" s="51" t="s">
        <v>44</v>
      </c>
      <c r="I1117" s="39">
        <v>2</v>
      </c>
    </row>
    <row r="1118" spans="1:12" x14ac:dyDescent="0.2">
      <c r="A1118" s="39" t="s">
        <v>93</v>
      </c>
      <c r="B1118" s="39" t="s">
        <v>68</v>
      </c>
      <c r="C1118" s="46">
        <v>0.28097222222222223</v>
      </c>
      <c r="D1118" s="46">
        <v>0.28134259259259259</v>
      </c>
      <c r="E1118" s="51">
        <v>32</v>
      </c>
      <c r="F1118" s="51">
        <v>5</v>
      </c>
      <c r="G1118" s="51" t="s">
        <v>44</v>
      </c>
      <c r="I1118" s="39">
        <v>2</v>
      </c>
    </row>
    <row r="1119" spans="1:12" x14ac:dyDescent="0.2">
      <c r="A1119" s="39" t="s">
        <v>93</v>
      </c>
      <c r="B1119" s="39" t="s">
        <v>68</v>
      </c>
      <c r="C1119" s="46">
        <v>0.29693287037037036</v>
      </c>
      <c r="D1119" s="46">
        <v>0.29738425925925926</v>
      </c>
      <c r="E1119" s="51">
        <v>39</v>
      </c>
      <c r="F1119" s="51">
        <v>7</v>
      </c>
      <c r="G1119" s="51" t="s">
        <v>44</v>
      </c>
      <c r="I1119" s="39">
        <v>4</v>
      </c>
    </row>
    <row r="1120" spans="1:12" x14ac:dyDescent="0.2">
      <c r="A1120" s="39" t="s">
        <v>93</v>
      </c>
      <c r="B1120" s="39" t="s">
        <v>68</v>
      </c>
      <c r="C1120" s="46">
        <v>0.31430555555555556</v>
      </c>
      <c r="D1120" s="46">
        <v>0.31439814814814815</v>
      </c>
      <c r="E1120" s="51">
        <v>8</v>
      </c>
      <c r="F1120" s="51">
        <v>3</v>
      </c>
      <c r="G1120" s="51" t="s">
        <v>44</v>
      </c>
      <c r="I1120" s="39">
        <v>14</v>
      </c>
    </row>
    <row r="1121" spans="1:9" x14ac:dyDescent="0.2">
      <c r="A1121" s="39" t="s">
        <v>93</v>
      </c>
      <c r="B1121" s="39" t="s">
        <v>68</v>
      </c>
      <c r="C1121" s="46">
        <v>0.32246527777777778</v>
      </c>
      <c r="D1121" s="46">
        <v>0.323125</v>
      </c>
      <c r="E1121" s="51">
        <v>57</v>
      </c>
      <c r="F1121" s="51">
        <v>6</v>
      </c>
      <c r="G1121" s="51" t="s">
        <v>44</v>
      </c>
      <c r="I1121" s="39">
        <v>8</v>
      </c>
    </row>
    <row r="1122" spans="1:9" x14ac:dyDescent="0.2">
      <c r="A1122" s="39" t="s">
        <v>93</v>
      </c>
      <c r="B1122" s="39" t="s">
        <v>68</v>
      </c>
      <c r="C1122" s="46">
        <v>0.33236111111111111</v>
      </c>
      <c r="D1122" s="46">
        <v>0.33256944444444442</v>
      </c>
      <c r="E1122" s="51">
        <v>18</v>
      </c>
      <c r="F1122" s="51">
        <v>8</v>
      </c>
      <c r="G1122" s="51" t="s">
        <v>44</v>
      </c>
      <c r="I1122" s="39">
        <v>11</v>
      </c>
    </row>
    <row r="1123" spans="1:9" x14ac:dyDescent="0.2">
      <c r="A1123" s="39" t="s">
        <v>93</v>
      </c>
      <c r="B1123" s="39" t="s">
        <v>68</v>
      </c>
      <c r="C1123" s="46">
        <v>0.33592592592592596</v>
      </c>
      <c r="D1123" s="46">
        <v>0.33619212962962958</v>
      </c>
      <c r="E1123" s="51">
        <v>23</v>
      </c>
      <c r="F1123" s="51">
        <v>6</v>
      </c>
      <c r="G1123" s="51" t="s">
        <v>44</v>
      </c>
      <c r="I1123" s="39">
        <v>12</v>
      </c>
    </row>
    <row r="1124" spans="1:9" x14ac:dyDescent="0.2">
      <c r="A1124" s="39" t="s">
        <v>93</v>
      </c>
      <c r="B1124" s="39" t="s">
        <v>68</v>
      </c>
      <c r="C1124" s="46">
        <v>0.3395023148148148</v>
      </c>
      <c r="D1124" s="46">
        <v>0.33960648148148148</v>
      </c>
      <c r="E1124" s="51">
        <v>9</v>
      </c>
      <c r="F1124" s="51">
        <v>3</v>
      </c>
      <c r="G1124" s="51" t="s">
        <v>44</v>
      </c>
      <c r="I1124" s="39">
        <v>9</v>
      </c>
    </row>
    <row r="1125" spans="1:9" x14ac:dyDescent="0.2">
      <c r="A1125" s="39" t="s">
        <v>93</v>
      </c>
      <c r="B1125" s="39" t="s">
        <v>68</v>
      </c>
      <c r="C1125" s="46">
        <v>0.34197916666666667</v>
      </c>
      <c r="D1125" s="46">
        <v>0.34215277777777775</v>
      </c>
      <c r="E1125" s="51">
        <v>15</v>
      </c>
      <c r="F1125" s="51">
        <v>3</v>
      </c>
      <c r="G1125" s="51" t="s">
        <v>44</v>
      </c>
      <c r="I1125" s="39">
        <v>15</v>
      </c>
    </row>
    <row r="1126" spans="1:9" x14ac:dyDescent="0.2">
      <c r="A1126" s="39" t="s">
        <v>93</v>
      </c>
      <c r="B1126" s="39" t="s">
        <v>68</v>
      </c>
      <c r="C1126" s="46">
        <v>0.34412037037037035</v>
      </c>
      <c r="D1126" s="46">
        <v>0.34460648148148149</v>
      </c>
      <c r="E1126" s="51">
        <v>42</v>
      </c>
      <c r="F1126" s="51">
        <v>7</v>
      </c>
      <c r="G1126" s="51" t="s">
        <v>44</v>
      </c>
      <c r="I1126" s="39">
        <v>12</v>
      </c>
    </row>
    <row r="1127" spans="1:9" x14ac:dyDescent="0.2">
      <c r="A1127" s="39" t="s">
        <v>93</v>
      </c>
      <c r="B1127" s="39" t="s">
        <v>68</v>
      </c>
      <c r="C1127" s="46">
        <v>0.34611111111111109</v>
      </c>
      <c r="D1127" s="46">
        <v>0.34619212962962959</v>
      </c>
      <c r="E1127" s="51">
        <v>7</v>
      </c>
      <c r="F1127" s="51">
        <v>3</v>
      </c>
      <c r="G1127" s="51" t="s">
        <v>44</v>
      </c>
      <c r="I1127" s="39">
        <v>5</v>
      </c>
    </row>
    <row r="1128" spans="1:9" x14ac:dyDescent="0.2">
      <c r="A1128" s="39" t="s">
        <v>93</v>
      </c>
      <c r="B1128" s="39" t="s">
        <v>68</v>
      </c>
      <c r="C1128" s="46">
        <v>0.35019675925925925</v>
      </c>
      <c r="D1128" s="46">
        <v>0.35097222222222224</v>
      </c>
      <c r="E1128" s="51">
        <v>67</v>
      </c>
      <c r="F1128" s="51">
        <v>4</v>
      </c>
      <c r="G1128" s="51" t="s">
        <v>44</v>
      </c>
      <c r="I1128" s="39">
        <v>9</v>
      </c>
    </row>
    <row r="1129" spans="1:9" x14ac:dyDescent="0.2">
      <c r="A1129" s="39" t="s">
        <v>93</v>
      </c>
      <c r="B1129" s="39" t="s">
        <v>68</v>
      </c>
      <c r="C1129" s="46">
        <v>0.35596064814814815</v>
      </c>
      <c r="D1129" s="46">
        <v>0.35618055555555556</v>
      </c>
      <c r="E1129" s="51">
        <v>19</v>
      </c>
      <c r="F1129" s="51">
        <v>9</v>
      </c>
      <c r="G1129" s="51" t="s">
        <v>44</v>
      </c>
      <c r="I1129" s="39">
        <v>8</v>
      </c>
    </row>
    <row r="1130" spans="1:9" x14ac:dyDescent="0.2">
      <c r="A1130" s="39" t="s">
        <v>93</v>
      </c>
      <c r="B1130" s="39" t="s">
        <v>68</v>
      </c>
      <c r="C1130" s="46">
        <v>0.35628472222222224</v>
      </c>
      <c r="D1130" s="46">
        <v>0.35646990740740742</v>
      </c>
      <c r="E1130" s="51">
        <v>16</v>
      </c>
      <c r="F1130" s="51">
        <v>4</v>
      </c>
      <c r="G1130" s="51" t="s">
        <v>44</v>
      </c>
      <c r="H1130" s="39">
        <v>0.7</v>
      </c>
      <c r="I1130" s="39">
        <v>12</v>
      </c>
    </row>
    <row r="1131" spans="1:9" x14ac:dyDescent="0.2">
      <c r="A1131" s="39" t="s">
        <v>93</v>
      </c>
      <c r="B1131" s="39" t="s">
        <v>68</v>
      </c>
      <c r="C1131" s="46">
        <v>0.36039351851851853</v>
      </c>
      <c r="D1131" s="46">
        <v>0.36049768518518516</v>
      </c>
      <c r="E1131" s="51">
        <v>9</v>
      </c>
      <c r="F1131" s="51">
        <v>4</v>
      </c>
      <c r="G1131" s="51" t="s">
        <v>44</v>
      </c>
      <c r="I1131" s="39">
        <v>13</v>
      </c>
    </row>
    <row r="1132" spans="1:9" x14ac:dyDescent="0.2">
      <c r="A1132" s="39" t="s">
        <v>93</v>
      </c>
      <c r="B1132" s="39" t="s">
        <v>68</v>
      </c>
      <c r="C1132" s="46">
        <v>0.36259259259259258</v>
      </c>
      <c r="D1132" s="46">
        <v>0.36268518518518517</v>
      </c>
      <c r="E1132" s="51">
        <v>8</v>
      </c>
      <c r="F1132" s="51">
        <v>3</v>
      </c>
      <c r="G1132" s="51" t="s">
        <v>44</v>
      </c>
      <c r="I1132" s="39">
        <v>12</v>
      </c>
    </row>
    <row r="1133" spans="1:9" x14ac:dyDescent="0.2">
      <c r="A1133" s="39" t="s">
        <v>93</v>
      </c>
      <c r="B1133" s="39" t="s">
        <v>68</v>
      </c>
      <c r="C1133" s="46">
        <v>0.36348379629629629</v>
      </c>
      <c r="D1133" s="46">
        <v>0.13479166666666667</v>
      </c>
      <c r="E1133" s="51">
        <v>21</v>
      </c>
      <c r="F1133" s="51">
        <v>7</v>
      </c>
      <c r="G1133" s="51" t="s">
        <v>44</v>
      </c>
      <c r="I1133" s="39">
        <v>13</v>
      </c>
    </row>
    <row r="1134" spans="1:9" x14ac:dyDescent="0.2">
      <c r="A1134" s="39" t="s">
        <v>93</v>
      </c>
      <c r="B1134" s="39" t="s">
        <v>68</v>
      </c>
      <c r="C1134" s="46">
        <v>0.36390046296296297</v>
      </c>
      <c r="D1134" s="46">
        <v>0.36398148148148146</v>
      </c>
      <c r="E1134" s="51">
        <v>7</v>
      </c>
      <c r="F1134" s="51">
        <v>3</v>
      </c>
      <c r="G1134" s="51" t="s">
        <v>44</v>
      </c>
      <c r="I1134" s="39">
        <v>9</v>
      </c>
    </row>
    <row r="1135" spans="1:9" x14ac:dyDescent="0.2">
      <c r="A1135" s="39" t="s">
        <v>93</v>
      </c>
      <c r="B1135" s="39" t="s">
        <v>68</v>
      </c>
      <c r="C1135" s="46">
        <v>0.36542824074074076</v>
      </c>
      <c r="D1135" s="46">
        <v>0.36552083333333335</v>
      </c>
      <c r="E1135" s="51">
        <v>8</v>
      </c>
      <c r="F1135" s="51">
        <v>5</v>
      </c>
      <c r="G1135" s="51" t="s">
        <v>44</v>
      </c>
      <c r="I1135" s="39">
        <v>13</v>
      </c>
    </row>
    <row r="1136" spans="1:9" x14ac:dyDescent="0.2">
      <c r="A1136" s="39" t="s">
        <v>93</v>
      </c>
      <c r="B1136" s="39" t="s">
        <v>68</v>
      </c>
      <c r="C1136" s="46">
        <v>0.36834490740740744</v>
      </c>
      <c r="D1136" s="46">
        <v>0.36887731481481478</v>
      </c>
      <c r="E1136" s="51">
        <v>46</v>
      </c>
      <c r="F1136" s="51">
        <v>4</v>
      </c>
      <c r="G1136" s="51" t="s">
        <v>44</v>
      </c>
      <c r="I1136" s="39">
        <v>17</v>
      </c>
    </row>
    <row r="1137" spans="1:9" x14ac:dyDescent="0.2">
      <c r="A1137" s="39" t="s">
        <v>93</v>
      </c>
      <c r="B1137" s="39" t="s">
        <v>68</v>
      </c>
      <c r="C1137" s="46">
        <v>0.36886574074074074</v>
      </c>
      <c r="D1137" s="46">
        <v>0.36916666666666664</v>
      </c>
      <c r="E1137" s="51">
        <v>26</v>
      </c>
      <c r="F1137" s="51">
        <v>6</v>
      </c>
      <c r="G1137" s="51" t="s">
        <v>44</v>
      </c>
      <c r="I1137" s="39">
        <v>10</v>
      </c>
    </row>
    <row r="1138" spans="1:9" x14ac:dyDescent="0.2">
      <c r="A1138" s="39" t="s">
        <v>93</v>
      </c>
      <c r="B1138" s="39" t="s">
        <v>68</v>
      </c>
      <c r="C1138" s="46">
        <v>0.36989583333333331</v>
      </c>
      <c r="D1138" s="46">
        <v>0.37020833333333331</v>
      </c>
      <c r="E1138" s="51">
        <v>47</v>
      </c>
      <c r="F1138" s="51">
        <v>6</v>
      </c>
      <c r="G1138" s="51" t="s">
        <v>44</v>
      </c>
      <c r="I1138" s="39">
        <v>13</v>
      </c>
    </row>
    <row r="1139" spans="1:9" x14ac:dyDescent="0.2">
      <c r="A1139" s="39" t="s">
        <v>93</v>
      </c>
      <c r="B1139" s="39" t="s">
        <v>68</v>
      </c>
      <c r="C1139" s="46">
        <v>0.37141203703703707</v>
      </c>
      <c r="D1139" s="46">
        <v>0.3715046296296296</v>
      </c>
      <c r="E1139" s="51">
        <v>8</v>
      </c>
      <c r="F1139" s="51">
        <v>3</v>
      </c>
      <c r="G1139" s="51" t="s">
        <v>44</v>
      </c>
      <c r="I1139" s="39">
        <v>14</v>
      </c>
    </row>
    <row r="1140" spans="1:9" x14ac:dyDescent="0.2">
      <c r="A1140" s="39" t="s">
        <v>93</v>
      </c>
      <c r="B1140" s="39" t="s">
        <v>68</v>
      </c>
      <c r="C1140" s="46">
        <v>0.37288194444444445</v>
      </c>
      <c r="D1140" s="46">
        <v>0.37298611111111107</v>
      </c>
      <c r="E1140" s="51">
        <v>9</v>
      </c>
      <c r="F1140" s="51">
        <v>4</v>
      </c>
      <c r="G1140" s="51" t="s">
        <v>44</v>
      </c>
      <c r="I1140" s="39">
        <v>14</v>
      </c>
    </row>
    <row r="1141" spans="1:9" x14ac:dyDescent="0.2">
      <c r="A1141" s="39" t="s">
        <v>93</v>
      </c>
      <c r="B1141" s="39" t="s">
        <v>68</v>
      </c>
      <c r="C1141" s="46">
        <v>0.38136574074074076</v>
      </c>
      <c r="D1141" s="46">
        <v>0.38164351851851852</v>
      </c>
      <c r="E1141" s="51">
        <v>24</v>
      </c>
      <c r="F1141" s="51">
        <v>5</v>
      </c>
      <c r="G1141" s="51" t="s">
        <v>44</v>
      </c>
      <c r="I1141" s="39">
        <v>13</v>
      </c>
    </row>
    <row r="1142" spans="1:9" x14ac:dyDescent="0.2">
      <c r="A1142" s="39" t="s">
        <v>93</v>
      </c>
      <c r="B1142" s="39" t="s">
        <v>68</v>
      </c>
      <c r="C1142" s="46">
        <v>0.38255787037037042</v>
      </c>
      <c r="D1142" s="46">
        <v>0.38260416666666663</v>
      </c>
      <c r="E1142" s="51">
        <v>4</v>
      </c>
      <c r="F1142" s="51">
        <v>2</v>
      </c>
      <c r="G1142" s="51" t="s">
        <v>44</v>
      </c>
      <c r="I1142" s="39">
        <v>14</v>
      </c>
    </row>
    <row r="1143" spans="1:9" x14ac:dyDescent="0.2">
      <c r="A1143" s="39" t="s">
        <v>93</v>
      </c>
      <c r="B1143" s="39" t="s">
        <v>68</v>
      </c>
      <c r="C1143" s="46">
        <v>0.38325231481481481</v>
      </c>
      <c r="D1143" s="46">
        <v>0.38370370370370371</v>
      </c>
      <c r="E1143" s="51">
        <v>39</v>
      </c>
      <c r="F1143" s="51">
        <v>9</v>
      </c>
      <c r="G1143" s="51" t="s">
        <v>44</v>
      </c>
      <c r="I1143" s="39">
        <v>14</v>
      </c>
    </row>
    <row r="1144" spans="1:9" x14ac:dyDescent="0.2">
      <c r="A1144" s="39" t="s">
        <v>93</v>
      </c>
      <c r="B1144" s="39" t="s">
        <v>68</v>
      </c>
      <c r="C1144" s="46">
        <v>0.38554398148148145</v>
      </c>
      <c r="D1144" s="46">
        <v>0.38587962962962963</v>
      </c>
      <c r="E1144" s="51">
        <v>29</v>
      </c>
      <c r="F1144" s="51">
        <v>4</v>
      </c>
      <c r="G1144" s="51" t="s">
        <v>44</v>
      </c>
      <c r="I1144" s="39">
        <v>16</v>
      </c>
    </row>
    <row r="1145" spans="1:9" x14ac:dyDescent="0.2">
      <c r="A1145" s="39" t="s">
        <v>93</v>
      </c>
      <c r="B1145" s="39" t="s">
        <v>68</v>
      </c>
      <c r="C1145" s="46">
        <v>0.39365740740740746</v>
      </c>
      <c r="D1145" s="46">
        <v>0.39467592592592587</v>
      </c>
      <c r="E1145" s="51">
        <v>88</v>
      </c>
      <c r="F1145" s="51">
        <v>6</v>
      </c>
      <c r="G1145" s="51" t="s">
        <v>44</v>
      </c>
      <c r="I1145" s="39">
        <v>16</v>
      </c>
    </row>
    <row r="1146" spans="1:9" x14ac:dyDescent="0.2">
      <c r="A1146" s="39" t="s">
        <v>93</v>
      </c>
      <c r="B1146" s="39" t="s">
        <v>68</v>
      </c>
      <c r="C1146" s="46">
        <v>0.39417824074074076</v>
      </c>
      <c r="D1146" s="46">
        <v>0.39429398148148148</v>
      </c>
      <c r="E1146" s="51">
        <v>10</v>
      </c>
      <c r="F1146" s="51">
        <v>4</v>
      </c>
      <c r="G1146" s="51" t="s">
        <v>44</v>
      </c>
      <c r="I1146" s="39">
        <v>12</v>
      </c>
    </row>
    <row r="1147" spans="1:9" x14ac:dyDescent="0.2">
      <c r="A1147" s="39" t="s">
        <v>93</v>
      </c>
      <c r="B1147" s="39" t="s">
        <v>68</v>
      </c>
      <c r="C1147" s="46">
        <v>0.39564814814814814</v>
      </c>
      <c r="D1147" s="46">
        <v>0.39591435185185181</v>
      </c>
      <c r="E1147" s="51">
        <v>23</v>
      </c>
      <c r="F1147" s="51">
        <v>9</v>
      </c>
      <c r="G1147" s="51" t="s">
        <v>44</v>
      </c>
      <c r="I1147" s="39">
        <v>14</v>
      </c>
    </row>
    <row r="1148" spans="1:9" x14ac:dyDescent="0.2">
      <c r="A1148" s="39" t="s">
        <v>93</v>
      </c>
      <c r="B1148" s="39" t="s">
        <v>68</v>
      </c>
      <c r="C1148" s="46">
        <v>0.39628472222222227</v>
      </c>
      <c r="D1148" s="46">
        <v>0.3963888888888889</v>
      </c>
      <c r="E1148" s="51">
        <v>9</v>
      </c>
      <c r="F1148" s="51">
        <v>3</v>
      </c>
      <c r="G1148" s="51" t="s">
        <v>44</v>
      </c>
      <c r="I1148" s="39">
        <v>18</v>
      </c>
    </row>
    <row r="1149" spans="1:9" x14ac:dyDescent="0.2">
      <c r="A1149" s="39" t="s">
        <v>93</v>
      </c>
      <c r="B1149" s="39" t="s">
        <v>68</v>
      </c>
      <c r="C1149" s="46">
        <v>0.39939814814814811</v>
      </c>
      <c r="D1149" s="46">
        <v>0.3996527777777778</v>
      </c>
      <c r="E1149" s="51">
        <v>22</v>
      </c>
      <c r="F1149" s="51">
        <v>7</v>
      </c>
      <c r="G1149" s="51" t="s">
        <v>44</v>
      </c>
      <c r="I1149" s="39">
        <v>13</v>
      </c>
    </row>
    <row r="1150" spans="1:9" x14ac:dyDescent="0.2">
      <c r="A1150" s="39" t="s">
        <v>93</v>
      </c>
      <c r="B1150" s="39" t="s">
        <v>68</v>
      </c>
      <c r="C1150" s="46">
        <v>0.40024305555555556</v>
      </c>
      <c r="D1150" s="46">
        <v>0.40050925925925923</v>
      </c>
      <c r="E1150" s="51">
        <v>23</v>
      </c>
      <c r="F1150" s="51">
        <v>7</v>
      </c>
      <c r="G1150" s="51" t="s">
        <v>44</v>
      </c>
      <c r="I1150" s="39">
        <v>15</v>
      </c>
    </row>
    <row r="1151" spans="1:9" x14ac:dyDescent="0.2">
      <c r="A1151" s="39" t="s">
        <v>93</v>
      </c>
      <c r="B1151" s="39" t="s">
        <v>68</v>
      </c>
      <c r="C1151" s="46">
        <v>0.4007060185185185</v>
      </c>
      <c r="D1151" s="46">
        <v>0.40077546296296296</v>
      </c>
      <c r="E1151" s="51">
        <v>6</v>
      </c>
      <c r="F1151" s="51">
        <v>1</v>
      </c>
      <c r="G1151" s="51" t="s">
        <v>44</v>
      </c>
      <c r="I1151" s="39">
        <v>15</v>
      </c>
    </row>
    <row r="1152" spans="1:9" x14ac:dyDescent="0.2">
      <c r="A1152" s="39" t="s">
        <v>93</v>
      </c>
      <c r="B1152" s="39" t="s">
        <v>68</v>
      </c>
      <c r="C1152" s="46">
        <v>0.40187499999999998</v>
      </c>
      <c r="D1152" s="46">
        <v>0.40195601851851853</v>
      </c>
      <c r="E1152" s="51">
        <v>7</v>
      </c>
      <c r="F1152" s="51">
        <v>4</v>
      </c>
      <c r="G1152" s="51" t="s">
        <v>44</v>
      </c>
      <c r="I1152" s="39">
        <v>21</v>
      </c>
    </row>
    <row r="1153" spans="1:9" x14ac:dyDescent="0.2">
      <c r="A1153" s="39" t="s">
        <v>93</v>
      </c>
      <c r="B1153" s="39" t="s">
        <v>68</v>
      </c>
      <c r="C1153" s="46">
        <v>0.40412037037037035</v>
      </c>
      <c r="D1153" s="46">
        <v>0.40422453703703703</v>
      </c>
      <c r="E1153" s="51">
        <v>9</v>
      </c>
      <c r="F1153" s="51">
        <v>6</v>
      </c>
      <c r="G1153" s="51" t="s">
        <v>44</v>
      </c>
      <c r="I1153" s="39">
        <v>13</v>
      </c>
    </row>
    <row r="1154" spans="1:9" x14ac:dyDescent="0.2">
      <c r="A1154" s="39" t="s">
        <v>93</v>
      </c>
      <c r="B1154" s="39" t="s">
        <v>68</v>
      </c>
      <c r="C1154" s="46">
        <v>0.41054398148148147</v>
      </c>
      <c r="D1154" s="46">
        <v>0.41062500000000002</v>
      </c>
      <c r="E1154" s="51">
        <v>7</v>
      </c>
      <c r="F1154" s="51">
        <v>3</v>
      </c>
      <c r="G1154" s="51" t="s">
        <v>44</v>
      </c>
      <c r="I1154" s="39">
        <v>16</v>
      </c>
    </row>
    <row r="1155" spans="1:9" x14ac:dyDescent="0.2">
      <c r="A1155" s="39" t="s">
        <v>93</v>
      </c>
      <c r="B1155" s="39" t="s">
        <v>68</v>
      </c>
      <c r="C1155" s="46">
        <v>0.41113425925925928</v>
      </c>
      <c r="D1155" s="46">
        <v>0.41123842592592591</v>
      </c>
      <c r="E1155" s="51">
        <v>9</v>
      </c>
      <c r="F1155" s="51">
        <v>5</v>
      </c>
      <c r="G1155" s="51" t="s">
        <v>44</v>
      </c>
      <c r="I1155" s="39">
        <v>15</v>
      </c>
    </row>
    <row r="1156" spans="1:9" x14ac:dyDescent="0.2">
      <c r="A1156" s="39" t="s">
        <v>93</v>
      </c>
      <c r="B1156" s="39" t="s">
        <v>68</v>
      </c>
      <c r="C1156" s="46">
        <v>0.41814814814814816</v>
      </c>
      <c r="D1156" s="46">
        <v>0.41825231481481479</v>
      </c>
      <c r="E1156" s="51">
        <v>9</v>
      </c>
      <c r="F1156" s="51">
        <v>3</v>
      </c>
      <c r="G1156" s="51" t="s">
        <v>44</v>
      </c>
      <c r="I1156" s="39">
        <v>17</v>
      </c>
    </row>
    <row r="1157" spans="1:9" x14ac:dyDescent="0.2">
      <c r="A1157" s="39" t="s">
        <v>93</v>
      </c>
      <c r="B1157" s="39" t="s">
        <v>68</v>
      </c>
      <c r="C1157" s="46">
        <v>0.42516203703703703</v>
      </c>
      <c r="D1157" s="46">
        <v>0.42526620370370366</v>
      </c>
      <c r="E1157" s="51">
        <v>9</v>
      </c>
      <c r="F1157" s="51">
        <v>4</v>
      </c>
      <c r="G1157" s="51" t="s">
        <v>44</v>
      </c>
      <c r="I1157" s="39">
        <v>20</v>
      </c>
    </row>
    <row r="1158" spans="1:9" x14ac:dyDescent="0.2">
      <c r="A1158" s="39" t="s">
        <v>93</v>
      </c>
      <c r="B1158" s="39" t="s">
        <v>68</v>
      </c>
      <c r="C1158" s="46">
        <v>0.42540509259259257</v>
      </c>
      <c r="D1158" s="46">
        <v>0.42550925925925925</v>
      </c>
      <c r="E1158" s="51">
        <v>9</v>
      </c>
      <c r="F1158" s="51">
        <v>4</v>
      </c>
      <c r="G1158" s="51" t="s">
        <v>44</v>
      </c>
      <c r="I1158" s="39">
        <v>19</v>
      </c>
    </row>
    <row r="1159" spans="1:9" x14ac:dyDescent="0.2">
      <c r="A1159" s="39" t="s">
        <v>93</v>
      </c>
      <c r="B1159" s="39" t="s">
        <v>68</v>
      </c>
      <c r="C1159" s="46">
        <v>0.4265856481481482</v>
      </c>
      <c r="D1159" s="46">
        <v>0.42660879629629633</v>
      </c>
      <c r="E1159" s="51">
        <v>2</v>
      </c>
      <c r="F1159" s="51">
        <v>1</v>
      </c>
      <c r="G1159" s="51" t="s">
        <v>44</v>
      </c>
      <c r="I1159" s="39">
        <v>15</v>
      </c>
    </row>
    <row r="1160" spans="1:9" x14ac:dyDescent="0.2">
      <c r="A1160" s="39" t="s">
        <v>93</v>
      </c>
      <c r="B1160" s="39" t="s">
        <v>68</v>
      </c>
      <c r="C1160" s="46">
        <v>0.43328703703703703</v>
      </c>
      <c r="D1160" s="46">
        <v>0.4334027777777778</v>
      </c>
      <c r="E1160" s="51">
        <v>10</v>
      </c>
      <c r="F1160" s="51">
        <v>6</v>
      </c>
      <c r="G1160" s="51" t="s">
        <v>44</v>
      </c>
      <c r="I1160" s="39">
        <v>21</v>
      </c>
    </row>
    <row r="1161" spans="1:9" x14ac:dyDescent="0.2">
      <c r="A1161" s="39" t="s">
        <v>93</v>
      </c>
      <c r="B1161" s="39" t="s">
        <v>68</v>
      </c>
      <c r="C1161" s="46">
        <v>0.43528935185185186</v>
      </c>
      <c r="D1161" s="46">
        <v>0.43599537037037034</v>
      </c>
      <c r="E1161" s="51">
        <v>61</v>
      </c>
      <c r="F1161" s="51">
        <v>7</v>
      </c>
      <c r="G1161" s="51" t="s">
        <v>44</v>
      </c>
      <c r="I1161" s="39">
        <v>17</v>
      </c>
    </row>
    <row r="1162" spans="1:9" x14ac:dyDescent="0.2">
      <c r="A1162" s="39" t="s">
        <v>93</v>
      </c>
      <c r="B1162" s="39" t="s">
        <v>68</v>
      </c>
      <c r="C1162" s="46">
        <v>0.44055555555555559</v>
      </c>
      <c r="D1162" s="46">
        <v>0.44067129629629626</v>
      </c>
      <c r="E1162" s="51">
        <v>10</v>
      </c>
      <c r="F1162" s="51">
        <v>6</v>
      </c>
      <c r="G1162" s="51" t="s">
        <v>44</v>
      </c>
      <c r="I1162" s="39">
        <v>22</v>
      </c>
    </row>
    <row r="1163" spans="1:9" x14ac:dyDescent="0.2">
      <c r="A1163" s="39" t="s">
        <v>93</v>
      </c>
      <c r="B1163" s="39" t="s">
        <v>68</v>
      </c>
      <c r="C1163" s="46">
        <v>0.44325231481481481</v>
      </c>
      <c r="D1163" s="46">
        <v>0.44351851851851848</v>
      </c>
      <c r="E1163" s="51">
        <v>23</v>
      </c>
      <c r="F1163" s="51">
        <v>4</v>
      </c>
      <c r="G1163" s="51" t="s">
        <v>44</v>
      </c>
      <c r="I1163" s="39">
        <v>20</v>
      </c>
    </row>
    <row r="1164" spans="1:9" x14ac:dyDescent="0.2">
      <c r="A1164" s="39" t="s">
        <v>93</v>
      </c>
      <c r="B1164" s="39" t="s">
        <v>68</v>
      </c>
      <c r="C1164" s="46">
        <v>0.44343749999999998</v>
      </c>
      <c r="D1164" s="46">
        <v>0.44362268518518522</v>
      </c>
      <c r="E1164" s="51">
        <v>16</v>
      </c>
      <c r="F1164" s="51">
        <v>2</v>
      </c>
      <c r="G1164" s="51" t="s">
        <v>44</v>
      </c>
      <c r="I1164" s="39">
        <v>20</v>
      </c>
    </row>
    <row r="1165" spans="1:9" x14ac:dyDescent="0.2">
      <c r="A1165" s="39" t="s">
        <v>93</v>
      </c>
      <c r="B1165" s="39" t="s">
        <v>68</v>
      </c>
      <c r="C1165" s="46">
        <v>0.44450231481481484</v>
      </c>
      <c r="D1165" s="46">
        <v>0.44460648148148146</v>
      </c>
      <c r="E1165" s="51">
        <v>9</v>
      </c>
      <c r="F1165" s="51">
        <v>2</v>
      </c>
      <c r="G1165" s="51" t="s">
        <v>44</v>
      </c>
      <c r="I1165" s="39">
        <v>23</v>
      </c>
    </row>
    <row r="1166" spans="1:9" x14ac:dyDescent="0.2">
      <c r="A1166" s="39" t="s">
        <v>93</v>
      </c>
      <c r="B1166" s="39" t="s">
        <v>68</v>
      </c>
      <c r="C1166" s="46">
        <v>0.44518518518518518</v>
      </c>
      <c r="D1166" s="46">
        <v>0.44541666666666663</v>
      </c>
      <c r="E1166" s="51">
        <v>20</v>
      </c>
      <c r="F1166" s="51">
        <v>8</v>
      </c>
      <c r="G1166" s="51" t="s">
        <v>44</v>
      </c>
      <c r="I1166" s="39">
        <v>18</v>
      </c>
    </row>
    <row r="1167" spans="1:9" x14ac:dyDescent="0.2">
      <c r="A1167" s="39" t="s">
        <v>93</v>
      </c>
      <c r="B1167" s="39" t="s">
        <v>68</v>
      </c>
      <c r="C1167" s="46">
        <v>0.44824074074074072</v>
      </c>
      <c r="D1167" s="46">
        <v>0.44835648148148149</v>
      </c>
      <c r="E1167" s="51">
        <v>10</v>
      </c>
      <c r="F1167" s="51">
        <v>5</v>
      </c>
      <c r="G1167" s="51" t="s">
        <v>44</v>
      </c>
      <c r="I1167" s="39">
        <v>21</v>
      </c>
    </row>
    <row r="1168" spans="1:9" x14ac:dyDescent="0.2">
      <c r="A1168" s="39" t="s">
        <v>93</v>
      </c>
      <c r="B1168" s="39" t="s">
        <v>68</v>
      </c>
      <c r="C1168" s="46">
        <v>0.44862268518518517</v>
      </c>
      <c r="D1168" s="46">
        <v>0.44872685185185185</v>
      </c>
      <c r="E1168" s="51">
        <v>9</v>
      </c>
      <c r="F1168" s="51">
        <v>6</v>
      </c>
      <c r="G1168" s="51" t="s">
        <v>44</v>
      </c>
      <c r="I1168" s="39">
        <v>23</v>
      </c>
    </row>
    <row r="1169" spans="1:9" x14ac:dyDescent="0.2">
      <c r="A1169" s="39" t="s">
        <v>93</v>
      </c>
      <c r="B1169" s="39" t="s">
        <v>68</v>
      </c>
      <c r="C1169" s="46">
        <v>0.45322916666666663</v>
      </c>
      <c r="D1169" s="46">
        <v>0.45324074074074078</v>
      </c>
      <c r="E1169" s="51">
        <v>1</v>
      </c>
      <c r="F1169" s="51">
        <v>1</v>
      </c>
      <c r="G1169" s="51" t="s">
        <v>44</v>
      </c>
      <c r="I1169" s="39">
        <v>22</v>
      </c>
    </row>
    <row r="1170" spans="1:9" x14ac:dyDescent="0.2">
      <c r="A1170" s="39" t="s">
        <v>93</v>
      </c>
      <c r="B1170" s="39" t="s">
        <v>68</v>
      </c>
      <c r="C1170" s="46">
        <v>0.45337962962962958</v>
      </c>
      <c r="D1170" s="46">
        <v>0.45348379629629632</v>
      </c>
      <c r="E1170" s="51">
        <v>9</v>
      </c>
      <c r="F1170" s="51">
        <v>5</v>
      </c>
      <c r="G1170" s="51" t="s">
        <v>44</v>
      </c>
      <c r="I1170" s="39">
        <v>22</v>
      </c>
    </row>
    <row r="1171" spans="1:9" x14ac:dyDescent="0.2">
      <c r="A1171" s="39" t="s">
        <v>93</v>
      </c>
      <c r="B1171" s="39" t="s">
        <v>68</v>
      </c>
      <c r="C1171" s="46">
        <v>0.4543402777777778</v>
      </c>
      <c r="D1171" s="46">
        <v>0.45445601851851852</v>
      </c>
      <c r="E1171" s="51">
        <v>10</v>
      </c>
      <c r="F1171" s="51">
        <v>4</v>
      </c>
      <c r="G1171" s="51" t="s">
        <v>44</v>
      </c>
      <c r="I1171" s="39">
        <v>24</v>
      </c>
    </row>
    <row r="1172" spans="1:9" x14ac:dyDescent="0.2">
      <c r="A1172" s="39" t="s">
        <v>93</v>
      </c>
      <c r="B1172" s="39" t="s">
        <v>68</v>
      </c>
      <c r="C1172" s="46">
        <v>0.45656249999999998</v>
      </c>
      <c r="D1172" s="46">
        <v>0.45665509259259257</v>
      </c>
      <c r="E1172" s="51">
        <v>8</v>
      </c>
      <c r="F1172" s="51">
        <v>3</v>
      </c>
      <c r="G1172" s="51" t="s">
        <v>44</v>
      </c>
      <c r="I1172" s="39">
        <v>18</v>
      </c>
    </row>
    <row r="1173" spans="1:9" x14ac:dyDescent="0.2">
      <c r="A1173" s="39" t="s">
        <v>93</v>
      </c>
      <c r="B1173" s="39" t="s">
        <v>68</v>
      </c>
      <c r="C1173" s="46">
        <v>0.46152777777777776</v>
      </c>
      <c r="D1173" s="46">
        <v>0.46162037037037035</v>
      </c>
      <c r="E1173" s="51">
        <v>8</v>
      </c>
      <c r="F1173" s="51">
        <v>5</v>
      </c>
      <c r="G1173" s="51" t="s">
        <v>44</v>
      </c>
      <c r="I1173" s="39">
        <v>18</v>
      </c>
    </row>
    <row r="1174" spans="1:9" x14ac:dyDescent="0.2">
      <c r="A1174" s="39" t="s">
        <v>93</v>
      </c>
      <c r="B1174" s="39" t="s">
        <v>68</v>
      </c>
      <c r="C1174" s="46">
        <v>0.4629050925925926</v>
      </c>
      <c r="D1174" s="46">
        <v>0.46299768518518519</v>
      </c>
      <c r="E1174" s="51">
        <v>8</v>
      </c>
      <c r="F1174" s="51">
        <v>4</v>
      </c>
      <c r="G1174" s="51" t="s">
        <v>44</v>
      </c>
      <c r="I1174" s="39">
        <v>27</v>
      </c>
    </row>
    <row r="1175" spans="1:9" x14ac:dyDescent="0.2">
      <c r="A1175" s="39" t="s">
        <v>93</v>
      </c>
      <c r="B1175" s="39" t="s">
        <v>68</v>
      </c>
      <c r="C1175" s="46">
        <v>0.4644212962962963</v>
      </c>
      <c r="D1175" s="46">
        <v>0.46453703703703703</v>
      </c>
      <c r="E1175" s="51">
        <v>10</v>
      </c>
      <c r="F1175" s="51">
        <v>4</v>
      </c>
      <c r="G1175" s="51" t="s">
        <v>44</v>
      </c>
      <c r="I1175" s="39">
        <v>23</v>
      </c>
    </row>
    <row r="1176" spans="1:9" x14ac:dyDescent="0.2">
      <c r="A1176" s="39" t="s">
        <v>93</v>
      </c>
      <c r="B1176" s="39" t="s">
        <v>68</v>
      </c>
      <c r="C1176" s="46">
        <v>0.46468749999999998</v>
      </c>
      <c r="D1176" s="46">
        <v>0.46480324074074075</v>
      </c>
      <c r="E1176" s="51">
        <v>10</v>
      </c>
      <c r="F1176" s="51">
        <v>5</v>
      </c>
      <c r="G1176" s="51" t="s">
        <v>44</v>
      </c>
      <c r="I1176" s="39">
        <v>24</v>
      </c>
    </row>
    <row r="1177" spans="1:9" x14ac:dyDescent="0.2">
      <c r="A1177" s="39" t="s">
        <v>93</v>
      </c>
      <c r="B1177" s="39" t="s">
        <v>68</v>
      </c>
      <c r="C1177" s="46">
        <v>0.46820601851851856</v>
      </c>
      <c r="D1177" s="46">
        <v>0.46843750000000001</v>
      </c>
      <c r="E1177" s="51">
        <v>20</v>
      </c>
      <c r="F1177" s="51">
        <v>7</v>
      </c>
      <c r="G1177" s="51" t="s">
        <v>44</v>
      </c>
      <c r="I1177" s="39">
        <v>19</v>
      </c>
    </row>
    <row r="1178" spans="1:9" x14ac:dyDescent="0.2">
      <c r="A1178" s="39" t="s">
        <v>93</v>
      </c>
      <c r="B1178" s="39" t="s">
        <v>68</v>
      </c>
      <c r="C1178" s="46">
        <v>0.47365740740740742</v>
      </c>
      <c r="D1178" s="46">
        <v>0.47377314814814814</v>
      </c>
      <c r="E1178" s="51">
        <v>10</v>
      </c>
      <c r="F1178" s="51">
        <v>4</v>
      </c>
      <c r="G1178" s="51" t="s">
        <v>44</v>
      </c>
      <c r="I1178" s="39">
        <v>22</v>
      </c>
    </row>
    <row r="1179" spans="1:9" x14ac:dyDescent="0.2">
      <c r="A1179" s="39" t="s">
        <v>93</v>
      </c>
      <c r="B1179" s="39" t="s">
        <v>68</v>
      </c>
      <c r="C1179" s="46">
        <v>0.47665509259259259</v>
      </c>
      <c r="D1179" s="46">
        <v>0.47677083333333337</v>
      </c>
      <c r="E1179" s="51">
        <v>10</v>
      </c>
      <c r="F1179" s="51">
        <v>5</v>
      </c>
      <c r="G1179" s="51" t="s">
        <v>44</v>
      </c>
      <c r="I1179" s="39">
        <v>21</v>
      </c>
    </row>
    <row r="1180" spans="1:9" x14ac:dyDescent="0.2">
      <c r="A1180" s="39" t="s">
        <v>93</v>
      </c>
      <c r="B1180" s="39" t="s">
        <v>68</v>
      </c>
      <c r="C1180" s="46">
        <v>0.47793981481481485</v>
      </c>
      <c r="D1180" s="46">
        <v>0.47803240740740738</v>
      </c>
      <c r="E1180" s="51">
        <v>8</v>
      </c>
      <c r="F1180" s="51">
        <v>6</v>
      </c>
      <c r="G1180" s="51" t="s">
        <v>44</v>
      </c>
      <c r="I1180" s="39">
        <v>25</v>
      </c>
    </row>
    <row r="1181" spans="1:9" x14ac:dyDescent="0.2">
      <c r="A1181" s="39" t="s">
        <v>93</v>
      </c>
      <c r="B1181" s="39" t="s">
        <v>68</v>
      </c>
      <c r="C1181" s="46">
        <v>0.47873842592592591</v>
      </c>
      <c r="D1181" s="46">
        <v>0.4788310185185185</v>
      </c>
      <c r="E1181" s="51">
        <v>8</v>
      </c>
      <c r="F1181" s="51">
        <v>1</v>
      </c>
      <c r="G1181" s="51" t="s">
        <v>44</v>
      </c>
      <c r="I1181" s="39">
        <v>27</v>
      </c>
    </row>
    <row r="1182" spans="1:9" x14ac:dyDescent="0.2">
      <c r="A1182" s="39" t="s">
        <v>93</v>
      </c>
      <c r="B1182" s="39" t="s">
        <v>68</v>
      </c>
      <c r="C1182" s="46">
        <v>0.47881944444444446</v>
      </c>
      <c r="D1182" s="46">
        <v>0.4788425925925926</v>
      </c>
      <c r="E1182" s="51">
        <v>2</v>
      </c>
      <c r="F1182" s="51">
        <v>1</v>
      </c>
      <c r="G1182" s="51" t="s">
        <v>44</v>
      </c>
      <c r="I1182" s="39">
        <v>24</v>
      </c>
    </row>
    <row r="1183" spans="1:9" x14ac:dyDescent="0.2">
      <c r="A1183" s="39" t="s">
        <v>93</v>
      </c>
      <c r="B1183" s="39" t="s">
        <v>68</v>
      </c>
      <c r="C1183" s="46">
        <v>0.48418981481481477</v>
      </c>
      <c r="D1183" s="46">
        <v>0.48425925925925922</v>
      </c>
      <c r="E1183" s="51">
        <v>6</v>
      </c>
      <c r="F1183" s="51">
        <v>4</v>
      </c>
      <c r="G1183" s="51" t="s">
        <v>44</v>
      </c>
      <c r="I1183" s="39">
        <v>26</v>
      </c>
    </row>
    <row r="1184" spans="1:9" x14ac:dyDescent="0.2">
      <c r="A1184" s="39" t="s">
        <v>93</v>
      </c>
      <c r="B1184" s="39" t="s">
        <v>68</v>
      </c>
      <c r="C1184" s="46">
        <v>0.48513888888888884</v>
      </c>
      <c r="D1184" s="46">
        <v>0.48545138888888889</v>
      </c>
      <c r="E1184" s="51">
        <v>27</v>
      </c>
      <c r="F1184" s="51">
        <v>6</v>
      </c>
      <c r="G1184" s="51" t="s">
        <v>44</v>
      </c>
      <c r="I1184" s="39">
        <v>19</v>
      </c>
    </row>
    <row r="1185" spans="1:12" x14ac:dyDescent="0.2">
      <c r="A1185" s="39" t="s">
        <v>93</v>
      </c>
      <c r="B1185" s="39" t="s">
        <v>68</v>
      </c>
      <c r="C1185" s="46">
        <v>0.49501157407407409</v>
      </c>
      <c r="D1185" s="46">
        <v>0.49512731481481481</v>
      </c>
      <c r="E1185" s="51">
        <v>10</v>
      </c>
      <c r="F1185" s="51">
        <v>3</v>
      </c>
      <c r="G1185" s="51" t="s">
        <v>44</v>
      </c>
      <c r="I1185" s="39">
        <v>27</v>
      </c>
    </row>
    <row r="1186" spans="1:12" x14ac:dyDescent="0.2">
      <c r="A1186" s="39" t="s">
        <v>93</v>
      </c>
      <c r="B1186" s="39" t="s">
        <v>68</v>
      </c>
      <c r="C1186" s="46">
        <v>0.49984953703703705</v>
      </c>
      <c r="D1186" s="46">
        <v>0.49994212962962964</v>
      </c>
      <c r="E1186" s="51">
        <v>8</v>
      </c>
      <c r="F1186" s="51">
        <v>4</v>
      </c>
      <c r="G1186" s="51" t="s">
        <v>44</v>
      </c>
      <c r="I1186" s="39">
        <v>19</v>
      </c>
    </row>
    <row r="1187" spans="1:12" x14ac:dyDescent="0.2">
      <c r="A1187" s="39" t="s">
        <v>93</v>
      </c>
      <c r="B1187" s="39" t="s">
        <v>69</v>
      </c>
      <c r="C1187" s="46">
        <v>0.50042824074074077</v>
      </c>
      <c r="D1187" s="46">
        <v>0.50047453703703704</v>
      </c>
      <c r="E1187" s="51">
        <v>4</v>
      </c>
      <c r="F1187" s="51">
        <v>2</v>
      </c>
      <c r="G1187" s="51" t="s">
        <v>44</v>
      </c>
      <c r="I1187" s="39">
        <v>25</v>
      </c>
    </row>
    <row r="1188" spans="1:12" x14ac:dyDescent="0.2">
      <c r="A1188" s="39" t="s">
        <v>93</v>
      </c>
      <c r="B1188" s="39" t="s">
        <v>69</v>
      </c>
      <c r="C1188" s="46">
        <v>0.50793981481481476</v>
      </c>
      <c r="D1188" s="46">
        <v>0.5080324074074074</v>
      </c>
      <c r="E1188" s="51">
        <v>8</v>
      </c>
      <c r="F1188" s="51">
        <v>2</v>
      </c>
      <c r="G1188" s="51" t="s">
        <v>44</v>
      </c>
      <c r="I1188" s="39">
        <v>20</v>
      </c>
    </row>
    <row r="1189" spans="1:12" x14ac:dyDescent="0.2">
      <c r="A1189" s="39" t="s">
        <v>93</v>
      </c>
      <c r="B1189" s="39" t="s">
        <v>69</v>
      </c>
      <c r="C1189" s="46">
        <v>0.5100810185185185</v>
      </c>
      <c r="D1189" s="46">
        <v>0.51015046296296296</v>
      </c>
      <c r="E1189" s="51">
        <v>6</v>
      </c>
      <c r="F1189" s="51">
        <v>3</v>
      </c>
      <c r="G1189" s="51" t="s">
        <v>44</v>
      </c>
      <c r="I1189" s="39">
        <v>28</v>
      </c>
    </row>
    <row r="1190" spans="1:12" x14ac:dyDescent="0.2">
      <c r="A1190" s="39" t="s">
        <v>93</v>
      </c>
      <c r="B1190" s="39" t="s">
        <v>69</v>
      </c>
      <c r="C1190" s="46">
        <v>0.51807870370370368</v>
      </c>
      <c r="D1190" s="46">
        <v>0.51819444444444451</v>
      </c>
      <c r="E1190" s="51">
        <v>10</v>
      </c>
      <c r="F1190" s="51">
        <v>5</v>
      </c>
      <c r="G1190" s="51" t="s">
        <v>44</v>
      </c>
      <c r="I1190" s="39">
        <v>19</v>
      </c>
    </row>
    <row r="1191" spans="1:12" x14ac:dyDescent="0.2">
      <c r="A1191" s="39" t="s">
        <v>93</v>
      </c>
      <c r="B1191" s="39" t="s">
        <v>69</v>
      </c>
      <c r="C1191" s="46">
        <v>0.52057870370370374</v>
      </c>
      <c r="D1191" s="46">
        <v>0.52068287037037042</v>
      </c>
      <c r="E1191" s="51">
        <v>9</v>
      </c>
      <c r="F1191" s="51">
        <v>4</v>
      </c>
      <c r="G1191" s="51" t="s">
        <v>44</v>
      </c>
      <c r="I1191" s="39">
        <v>26</v>
      </c>
    </row>
    <row r="1192" spans="1:12" x14ac:dyDescent="0.2">
      <c r="A1192" s="39" t="s">
        <v>93</v>
      </c>
      <c r="B1192" s="39" t="s">
        <v>69</v>
      </c>
      <c r="C1192" s="46">
        <v>0.53509259259259256</v>
      </c>
      <c r="D1192" s="46">
        <v>0.53518518518518521</v>
      </c>
      <c r="E1192" s="51">
        <v>8</v>
      </c>
      <c r="F1192" s="51">
        <v>4</v>
      </c>
      <c r="G1192" s="51" t="s">
        <v>44</v>
      </c>
      <c r="I1192" s="39">
        <v>20</v>
      </c>
    </row>
    <row r="1193" spans="1:12" x14ac:dyDescent="0.2">
      <c r="A1193" s="39" t="s">
        <v>93</v>
      </c>
      <c r="B1193" s="39" t="s">
        <v>69</v>
      </c>
      <c r="C1193" s="46">
        <v>0.53759259259259262</v>
      </c>
      <c r="D1193" s="46">
        <v>0.5376967592592593</v>
      </c>
      <c r="E1193" s="51">
        <v>9</v>
      </c>
      <c r="F1193" s="51">
        <v>4</v>
      </c>
      <c r="G1193" s="51" t="s">
        <v>44</v>
      </c>
      <c r="I1193" s="39">
        <v>28</v>
      </c>
    </row>
    <row r="1194" spans="1:12" x14ac:dyDescent="0.2">
      <c r="A1194" s="39" t="s">
        <v>93</v>
      </c>
      <c r="B1194" s="39" t="s">
        <v>69</v>
      </c>
      <c r="C1194" s="46">
        <v>0.54059027777777779</v>
      </c>
      <c r="D1194" s="46">
        <v>0.54070601851851852</v>
      </c>
      <c r="E1194" s="51">
        <v>10</v>
      </c>
      <c r="F1194" s="51">
        <v>3</v>
      </c>
      <c r="G1194" s="51" t="s">
        <v>44</v>
      </c>
      <c r="I1194" s="39">
        <v>21</v>
      </c>
    </row>
    <row r="1195" spans="1:12" x14ac:dyDescent="0.2">
      <c r="A1195" s="39" t="s">
        <v>93</v>
      </c>
      <c r="B1195" s="39" t="s">
        <v>69</v>
      </c>
      <c r="C1195" s="46">
        <v>0.55140046296296297</v>
      </c>
      <c r="D1195" s="46">
        <v>5.1504629629629629E-2</v>
      </c>
      <c r="E1195" s="51">
        <v>9</v>
      </c>
      <c r="F1195" s="51">
        <v>2</v>
      </c>
      <c r="G1195" s="51" t="s">
        <v>44</v>
      </c>
      <c r="I1195" s="39">
        <v>28</v>
      </c>
      <c r="L1195" s="40"/>
    </row>
    <row r="1196" spans="1:12" x14ac:dyDescent="0.2">
      <c r="A1196" s="39" t="s">
        <v>93</v>
      </c>
      <c r="B1196" s="39" t="s">
        <v>69</v>
      </c>
      <c r="C1196" s="46">
        <v>0.55410879629629628</v>
      </c>
      <c r="D1196" s="46">
        <v>5.4189814814814809E-2</v>
      </c>
      <c r="E1196" s="51">
        <v>7</v>
      </c>
      <c r="F1196" s="51">
        <v>5</v>
      </c>
      <c r="G1196" s="51" t="s">
        <v>44</v>
      </c>
      <c r="I1196" s="39">
        <v>22</v>
      </c>
      <c r="L1196" s="40"/>
    </row>
    <row r="1197" spans="1:12" x14ac:dyDescent="0.2">
      <c r="A1197" s="39" t="s">
        <v>93</v>
      </c>
      <c r="B1197" s="39" t="s">
        <v>69</v>
      </c>
      <c r="C1197" s="46">
        <v>0.555150462962963</v>
      </c>
      <c r="D1197" s="46">
        <v>5.5266203703703699E-2</v>
      </c>
      <c r="E1197" s="51">
        <v>10</v>
      </c>
      <c r="F1197" s="51">
        <v>6</v>
      </c>
      <c r="G1197" s="51" t="s">
        <v>44</v>
      </c>
      <c r="I1197" s="39">
        <v>25</v>
      </c>
      <c r="L1197" s="40"/>
    </row>
    <row r="1198" spans="1:12" x14ac:dyDescent="0.2">
      <c r="A1198" s="39" t="s">
        <v>93</v>
      </c>
      <c r="B1198" s="39" t="s">
        <v>69</v>
      </c>
      <c r="C1198" s="46">
        <v>0.56694444444444447</v>
      </c>
      <c r="D1198" s="46">
        <v>6.7199074074074064E-2</v>
      </c>
      <c r="E1198" s="51">
        <v>22</v>
      </c>
      <c r="F1198" s="51">
        <v>4</v>
      </c>
      <c r="G1198" s="51" t="s">
        <v>44</v>
      </c>
      <c r="I1198" s="39">
        <v>19</v>
      </c>
      <c r="L1198" s="40"/>
    </row>
    <row r="1199" spans="1:12" x14ac:dyDescent="0.2">
      <c r="A1199" s="39" t="s">
        <v>93</v>
      </c>
      <c r="B1199" s="39" t="s">
        <v>69</v>
      </c>
      <c r="C1199" s="46">
        <v>0.57840277777777782</v>
      </c>
      <c r="D1199" s="46">
        <v>7.8506944444444449E-2</v>
      </c>
      <c r="E1199" s="51">
        <v>9</v>
      </c>
      <c r="F1199" s="51">
        <v>4</v>
      </c>
      <c r="G1199" s="51" t="s">
        <v>44</v>
      </c>
      <c r="I1199" s="39">
        <v>23</v>
      </c>
      <c r="L1199" s="40"/>
    </row>
    <row r="1200" spans="1:12" x14ac:dyDescent="0.2">
      <c r="A1200" s="39" t="s">
        <v>93</v>
      </c>
      <c r="B1200" s="39" t="s">
        <v>69</v>
      </c>
      <c r="C1200" s="46">
        <v>0.57983796296296297</v>
      </c>
      <c r="D1200" s="46">
        <v>7.9942129629629641E-2</v>
      </c>
      <c r="E1200" s="51">
        <v>9</v>
      </c>
      <c r="F1200" s="51">
        <v>3</v>
      </c>
      <c r="G1200" s="51" t="s">
        <v>44</v>
      </c>
      <c r="I1200" s="39">
        <v>23</v>
      </c>
      <c r="L1200" s="40"/>
    </row>
    <row r="1201" spans="1:12" x14ac:dyDescent="0.2">
      <c r="A1201" s="39" t="s">
        <v>93</v>
      </c>
      <c r="B1201" s="39" t="s">
        <v>69</v>
      </c>
      <c r="C1201" s="46">
        <v>0.58292824074074079</v>
      </c>
      <c r="D1201" s="46">
        <v>8.3043981481481483E-2</v>
      </c>
      <c r="E1201" s="51">
        <v>10</v>
      </c>
      <c r="F1201" s="51">
        <v>4</v>
      </c>
      <c r="G1201" s="51" t="s">
        <v>44</v>
      </c>
      <c r="I1201" s="39">
        <v>21</v>
      </c>
      <c r="L1201" s="40"/>
    </row>
    <row r="1202" spans="1:12" x14ac:dyDescent="0.2">
      <c r="A1202" s="39" t="s">
        <v>93</v>
      </c>
      <c r="B1202" s="39" t="s">
        <v>69</v>
      </c>
      <c r="C1202" s="46">
        <v>0.58827546296296296</v>
      </c>
      <c r="D1202" s="46">
        <v>8.89699074074074E-2</v>
      </c>
      <c r="E1202" s="51">
        <v>60</v>
      </c>
      <c r="F1202" s="51">
        <v>8</v>
      </c>
      <c r="G1202" s="51" t="s">
        <v>44</v>
      </c>
      <c r="I1202" s="39">
        <v>17</v>
      </c>
      <c r="L1202" s="40"/>
    </row>
    <row r="1203" spans="1:12" x14ac:dyDescent="0.2">
      <c r="A1203" s="39" t="s">
        <v>93</v>
      </c>
      <c r="B1203" s="39" t="s">
        <v>69</v>
      </c>
      <c r="C1203" s="46">
        <v>0.5897337962962963</v>
      </c>
      <c r="D1203" s="46">
        <v>8.9849537037037033E-2</v>
      </c>
      <c r="E1203" s="51">
        <v>10</v>
      </c>
      <c r="F1203" s="51">
        <v>4</v>
      </c>
      <c r="G1203" s="51" t="s">
        <v>44</v>
      </c>
      <c r="I1203" s="39">
        <v>22</v>
      </c>
      <c r="L1203" s="40"/>
    </row>
    <row r="1204" spans="1:12" x14ac:dyDescent="0.2">
      <c r="A1204" s="39" t="s">
        <v>93</v>
      </c>
      <c r="B1204" s="39" t="s">
        <v>69</v>
      </c>
      <c r="C1204" s="46">
        <v>0.59935185185185191</v>
      </c>
      <c r="D1204" s="46">
        <v>9.9456018518518527E-2</v>
      </c>
      <c r="E1204" s="51">
        <v>9</v>
      </c>
      <c r="F1204" s="51">
        <v>3</v>
      </c>
      <c r="G1204" s="51" t="s">
        <v>44</v>
      </c>
      <c r="I1204" s="39">
        <v>22</v>
      </c>
      <c r="L1204" s="40"/>
    </row>
    <row r="1205" spans="1:12" x14ac:dyDescent="0.2">
      <c r="A1205" s="39" t="s">
        <v>93</v>
      </c>
      <c r="B1205" s="39" t="s">
        <v>69</v>
      </c>
      <c r="C1205" s="46">
        <v>0.60347222222222219</v>
      </c>
      <c r="D1205" s="46">
        <v>0.10355324074074074</v>
      </c>
      <c r="E1205" s="51">
        <v>7</v>
      </c>
      <c r="F1205" s="51">
        <v>2</v>
      </c>
      <c r="G1205" s="51" t="s">
        <v>44</v>
      </c>
      <c r="I1205" s="39">
        <v>27</v>
      </c>
      <c r="L1205" s="40"/>
    </row>
    <row r="1206" spans="1:12" x14ac:dyDescent="0.2">
      <c r="A1206" s="39" t="s">
        <v>93</v>
      </c>
      <c r="B1206" s="39" t="s">
        <v>69</v>
      </c>
      <c r="C1206" s="46">
        <v>0.61418981481481483</v>
      </c>
      <c r="D1206" s="46">
        <v>0.11420138888888888</v>
      </c>
      <c r="E1206" s="51">
        <v>1</v>
      </c>
      <c r="F1206" s="51">
        <v>0</v>
      </c>
      <c r="G1206" s="51" t="s">
        <v>44</v>
      </c>
      <c r="I1206" s="39">
        <v>18</v>
      </c>
      <c r="L1206" s="40"/>
    </row>
    <row r="1207" spans="1:12" x14ac:dyDescent="0.2">
      <c r="A1207" s="39" t="s">
        <v>93</v>
      </c>
      <c r="B1207" s="39" t="s">
        <v>69</v>
      </c>
      <c r="C1207" s="46">
        <v>0.6177083333333333</v>
      </c>
      <c r="D1207" s="46">
        <v>0.1178125</v>
      </c>
      <c r="E1207" s="51">
        <v>9</v>
      </c>
      <c r="F1207" s="51">
        <v>4</v>
      </c>
      <c r="G1207" s="51" t="s">
        <v>44</v>
      </c>
      <c r="I1207" s="39">
        <v>21</v>
      </c>
      <c r="L1207" s="40"/>
    </row>
    <row r="1208" spans="1:12" x14ac:dyDescent="0.2">
      <c r="A1208" s="39" t="s">
        <v>93</v>
      </c>
      <c r="B1208" s="39" t="s">
        <v>69</v>
      </c>
      <c r="C1208" s="46">
        <v>0.62070601851851848</v>
      </c>
      <c r="D1208" s="46">
        <v>0.12078703703703704</v>
      </c>
      <c r="E1208" s="51">
        <v>7</v>
      </c>
      <c r="F1208" s="51">
        <v>2</v>
      </c>
      <c r="G1208" s="51" t="s">
        <v>44</v>
      </c>
      <c r="I1208" s="39">
        <v>22</v>
      </c>
      <c r="L1208" s="40"/>
    </row>
    <row r="1209" spans="1:12" x14ac:dyDescent="0.2">
      <c r="A1209" s="39" t="s">
        <v>93</v>
      </c>
      <c r="B1209" s="39" t="s">
        <v>69</v>
      </c>
      <c r="C1209" s="46">
        <v>0.63893518518518522</v>
      </c>
      <c r="D1209" s="46">
        <v>0.13903935185185184</v>
      </c>
      <c r="E1209" s="51">
        <v>9</v>
      </c>
      <c r="F1209" s="51">
        <v>4</v>
      </c>
      <c r="G1209" s="51" t="s">
        <v>44</v>
      </c>
      <c r="I1209" s="39">
        <v>21</v>
      </c>
      <c r="L1209" s="40"/>
    </row>
    <row r="1210" spans="1:12" x14ac:dyDescent="0.2">
      <c r="A1210" s="39" t="s">
        <v>93</v>
      </c>
      <c r="B1210" s="39" t="s">
        <v>69</v>
      </c>
      <c r="C1210" s="46">
        <v>0.64118055555555553</v>
      </c>
      <c r="D1210" s="46">
        <v>0.14127314814814815</v>
      </c>
      <c r="E1210" s="51">
        <v>8</v>
      </c>
      <c r="F1210" s="51">
        <v>3</v>
      </c>
      <c r="G1210" s="51" t="s">
        <v>44</v>
      </c>
      <c r="I1210" s="39">
        <v>19</v>
      </c>
      <c r="L1210" s="40"/>
    </row>
    <row r="1211" spans="1:12" x14ac:dyDescent="0.2">
      <c r="A1211" s="39" t="s">
        <v>93</v>
      </c>
      <c r="B1211" s="39" t="s">
        <v>69</v>
      </c>
      <c r="C1211" s="46">
        <v>0.64344907407407403</v>
      </c>
      <c r="D1211" s="46">
        <v>0.14356481481481481</v>
      </c>
      <c r="E1211" s="51">
        <v>10</v>
      </c>
      <c r="F1211" s="51">
        <v>3</v>
      </c>
      <c r="G1211" s="51" t="s">
        <v>44</v>
      </c>
      <c r="I1211" s="39">
        <v>21</v>
      </c>
      <c r="L1211" s="40"/>
    </row>
    <row r="1212" spans="1:12" x14ac:dyDescent="0.2">
      <c r="A1212" s="39" t="s">
        <v>93</v>
      </c>
      <c r="B1212" s="39" t="s">
        <v>69</v>
      </c>
      <c r="C1212" s="46">
        <v>0.64528935185185188</v>
      </c>
      <c r="D1212" s="46">
        <v>0.14532407407407408</v>
      </c>
      <c r="E1212" s="51">
        <v>3</v>
      </c>
      <c r="F1212" s="51">
        <v>1</v>
      </c>
      <c r="G1212" s="51" t="s">
        <v>44</v>
      </c>
      <c r="I1212" s="39">
        <v>23</v>
      </c>
      <c r="L1212" s="40"/>
    </row>
    <row r="1213" spans="1:12" x14ac:dyDescent="0.2">
      <c r="A1213" s="39" t="s">
        <v>93</v>
      </c>
      <c r="B1213" s="39" t="s">
        <v>69</v>
      </c>
      <c r="C1213" s="46">
        <v>0.67386574074074079</v>
      </c>
      <c r="D1213" s="46">
        <v>0.17396990740740739</v>
      </c>
      <c r="E1213" s="51">
        <v>9</v>
      </c>
      <c r="F1213" s="51">
        <v>3</v>
      </c>
      <c r="G1213" s="51" t="s">
        <v>44</v>
      </c>
      <c r="I1213" s="39">
        <v>20</v>
      </c>
      <c r="L1213" s="40"/>
    </row>
    <row r="1214" spans="1:12" x14ac:dyDescent="0.2">
      <c r="A1214" s="39" t="s">
        <v>93</v>
      </c>
      <c r="B1214" s="39" t="s">
        <v>69</v>
      </c>
      <c r="C1214" s="46">
        <v>0.67478009259259264</v>
      </c>
      <c r="D1214" s="46">
        <v>0.17488425925925924</v>
      </c>
      <c r="E1214" s="51">
        <v>9</v>
      </c>
      <c r="F1214" s="51">
        <v>2</v>
      </c>
      <c r="G1214" s="51" t="s">
        <v>44</v>
      </c>
      <c r="I1214" s="39">
        <v>17</v>
      </c>
      <c r="L1214" s="40"/>
    </row>
    <row r="1215" spans="1:12" x14ac:dyDescent="0.2">
      <c r="A1215" s="39" t="s">
        <v>93</v>
      </c>
      <c r="B1215" s="39" t="s">
        <v>69</v>
      </c>
      <c r="C1215" s="46">
        <v>0.69313657407407403</v>
      </c>
      <c r="D1215" s="46">
        <v>0.19322916666666667</v>
      </c>
      <c r="E1215" s="51">
        <v>8</v>
      </c>
      <c r="F1215" s="51">
        <v>5</v>
      </c>
      <c r="G1215" s="51" t="s">
        <v>44</v>
      </c>
      <c r="I1215" s="39">
        <v>16</v>
      </c>
      <c r="L1215" s="40"/>
    </row>
    <row r="1216" spans="1:12" x14ac:dyDescent="0.2">
      <c r="A1216" s="39" t="s">
        <v>93</v>
      </c>
      <c r="B1216" s="39" t="s">
        <v>69</v>
      </c>
      <c r="C1216" s="46">
        <v>0.69439814814814815</v>
      </c>
      <c r="D1216" s="46">
        <v>0.19450231481481484</v>
      </c>
      <c r="E1216" s="51">
        <v>9</v>
      </c>
      <c r="F1216" s="51">
        <v>3</v>
      </c>
      <c r="G1216" s="51" t="s">
        <v>44</v>
      </c>
      <c r="I1216" s="39">
        <v>17</v>
      </c>
      <c r="L1216" s="40"/>
    </row>
    <row r="1217" spans="1:12" x14ac:dyDescent="0.2">
      <c r="A1217" s="39" t="s">
        <v>93</v>
      </c>
      <c r="B1217" s="39" t="s">
        <v>69</v>
      </c>
      <c r="C1217" s="46">
        <v>0.69878472222222221</v>
      </c>
      <c r="D1217" s="46">
        <v>0.19888888888888889</v>
      </c>
      <c r="E1217" s="51">
        <v>9</v>
      </c>
      <c r="F1217" s="51">
        <v>3</v>
      </c>
      <c r="G1217" s="51" t="s">
        <v>44</v>
      </c>
      <c r="I1217" s="39">
        <v>17</v>
      </c>
      <c r="L1217" s="40"/>
    </row>
    <row r="1218" spans="1:12" x14ac:dyDescent="0.2">
      <c r="A1218" s="39" t="s">
        <v>93</v>
      </c>
      <c r="B1218" s="39" t="s">
        <v>69</v>
      </c>
      <c r="C1218" s="46">
        <v>0.70354166666666662</v>
      </c>
      <c r="D1218" s="46">
        <v>0.20364583333333333</v>
      </c>
      <c r="E1218" s="51">
        <v>9</v>
      </c>
      <c r="F1218" s="51">
        <v>4</v>
      </c>
      <c r="G1218" s="51" t="s">
        <v>44</v>
      </c>
      <c r="I1218" s="39">
        <v>20</v>
      </c>
      <c r="L1218" s="40"/>
    </row>
    <row r="1219" spans="1:12" x14ac:dyDescent="0.2">
      <c r="A1219" s="39" t="s">
        <v>93</v>
      </c>
      <c r="B1219" s="39" t="s">
        <v>69</v>
      </c>
      <c r="C1219" s="46">
        <v>0.71086805555555554</v>
      </c>
      <c r="D1219" s="46">
        <v>0.21087962962962961</v>
      </c>
      <c r="E1219" s="51">
        <v>1</v>
      </c>
      <c r="F1219" s="51">
        <v>0</v>
      </c>
      <c r="G1219" s="51" t="s">
        <v>44</v>
      </c>
      <c r="I1219" s="39">
        <v>15</v>
      </c>
      <c r="L1219" s="40"/>
    </row>
    <row r="1220" spans="1:12" x14ac:dyDescent="0.2">
      <c r="A1220" s="39" t="s">
        <v>93</v>
      </c>
      <c r="B1220" s="39" t="s">
        <v>69</v>
      </c>
      <c r="C1220" s="46">
        <v>0.72222222222222221</v>
      </c>
      <c r="D1220" s="46">
        <v>0.22232638888888889</v>
      </c>
      <c r="E1220" s="51">
        <v>9</v>
      </c>
      <c r="F1220" s="51">
        <v>3</v>
      </c>
      <c r="G1220" s="51" t="s">
        <v>44</v>
      </c>
      <c r="I1220" s="39">
        <v>20</v>
      </c>
      <c r="L1220" s="40"/>
    </row>
    <row r="1221" spans="1:12" x14ac:dyDescent="0.2">
      <c r="A1221" s="39" t="s">
        <v>93</v>
      </c>
      <c r="B1221" s="39" t="s">
        <v>69</v>
      </c>
      <c r="C1221" s="46">
        <v>0.73759259259259258</v>
      </c>
      <c r="D1221" s="46">
        <v>0.2376736111111111</v>
      </c>
      <c r="E1221" s="51">
        <v>7</v>
      </c>
      <c r="F1221" s="51">
        <v>2</v>
      </c>
      <c r="G1221" s="51" t="s">
        <v>44</v>
      </c>
      <c r="I1221" s="39">
        <v>15</v>
      </c>
      <c r="L1221" s="40"/>
    </row>
    <row r="1222" spans="1:12" x14ac:dyDescent="0.2">
      <c r="A1222" s="39" t="s">
        <v>93</v>
      </c>
      <c r="B1222" s="39" t="s">
        <v>69</v>
      </c>
      <c r="C1222" s="46">
        <v>0.74651620370370375</v>
      </c>
      <c r="D1222" s="46">
        <v>0.24658564814814818</v>
      </c>
      <c r="E1222" s="51">
        <v>6</v>
      </c>
      <c r="F1222" s="51">
        <v>2</v>
      </c>
      <c r="G1222" s="51" t="s">
        <v>44</v>
      </c>
      <c r="L1222" s="40"/>
    </row>
    <row r="1223" spans="1:12" x14ac:dyDescent="0.2">
      <c r="A1223" s="39" t="s">
        <v>93</v>
      </c>
      <c r="B1223" s="39" t="s">
        <v>69</v>
      </c>
      <c r="C1223" s="46">
        <v>0.74776620370370372</v>
      </c>
      <c r="D1223" s="46">
        <v>0.24783564814814815</v>
      </c>
      <c r="E1223" s="51">
        <v>6</v>
      </c>
      <c r="F1223" s="51">
        <v>4</v>
      </c>
      <c r="G1223" s="51" t="s">
        <v>44</v>
      </c>
      <c r="I1223" s="39">
        <v>17</v>
      </c>
      <c r="L1223" s="40"/>
    </row>
    <row r="1224" spans="1:12" x14ac:dyDescent="0.2">
      <c r="A1224" s="39" t="s">
        <v>93</v>
      </c>
      <c r="B1224" s="39" t="s">
        <v>69</v>
      </c>
      <c r="C1224" s="46">
        <v>0.74887731481481479</v>
      </c>
      <c r="D1224" s="46">
        <v>0.24888888888888891</v>
      </c>
      <c r="E1224" s="51">
        <v>1</v>
      </c>
      <c r="F1224" s="51">
        <v>1</v>
      </c>
      <c r="G1224" s="51" t="s">
        <v>44</v>
      </c>
      <c r="I1224" s="39">
        <v>20</v>
      </c>
      <c r="L1224" s="40"/>
    </row>
    <row r="1225" spans="1:12" x14ac:dyDescent="0.2">
      <c r="A1225" s="39" t="s">
        <v>93</v>
      </c>
      <c r="B1225" s="39" t="s">
        <v>69</v>
      </c>
      <c r="C1225" s="46">
        <v>0.75008101851851849</v>
      </c>
      <c r="D1225" s="46">
        <v>0.25015046296296295</v>
      </c>
      <c r="E1225" s="51">
        <v>6</v>
      </c>
      <c r="F1225" s="51">
        <v>3</v>
      </c>
      <c r="G1225" s="51" t="s">
        <v>44</v>
      </c>
      <c r="I1225" s="39">
        <v>14</v>
      </c>
      <c r="L1225" s="40"/>
    </row>
    <row r="1226" spans="1:12" x14ac:dyDescent="0.2">
      <c r="A1226" s="39" t="s">
        <v>93</v>
      </c>
      <c r="B1226" s="39" t="s">
        <v>69</v>
      </c>
      <c r="C1226" s="46">
        <v>0.75127314814814816</v>
      </c>
      <c r="D1226" s="46">
        <v>0.25148148148148147</v>
      </c>
      <c r="E1226" s="51">
        <v>18</v>
      </c>
      <c r="F1226" s="51">
        <v>2</v>
      </c>
      <c r="G1226" s="51" t="s">
        <v>44</v>
      </c>
      <c r="I1226" s="39">
        <v>13</v>
      </c>
      <c r="L1226" s="40"/>
    </row>
    <row r="1227" spans="1:12" x14ac:dyDescent="0.2">
      <c r="A1227" s="39" t="s">
        <v>93</v>
      </c>
      <c r="B1227" s="39" t="s">
        <v>69</v>
      </c>
      <c r="C1227" s="46">
        <v>0.75862268518518516</v>
      </c>
      <c r="D1227" s="46">
        <v>0.25866898148148149</v>
      </c>
      <c r="E1227" s="51">
        <v>4</v>
      </c>
      <c r="F1227" s="51">
        <v>0</v>
      </c>
      <c r="G1227" s="51" t="s">
        <v>44</v>
      </c>
      <c r="I1227" s="39">
        <v>14</v>
      </c>
      <c r="L1227" s="40"/>
    </row>
    <row r="1228" spans="1:12" x14ac:dyDescent="0.2">
      <c r="A1228" s="39" t="s">
        <v>93</v>
      </c>
      <c r="B1228" s="39" t="s">
        <v>69</v>
      </c>
      <c r="C1228" s="46">
        <v>0.61290509259259263</v>
      </c>
      <c r="D1228" s="46">
        <v>0.11302083333333333</v>
      </c>
      <c r="E1228" s="51">
        <v>10</v>
      </c>
      <c r="F1228" s="51">
        <v>5</v>
      </c>
      <c r="G1228" s="51" t="s">
        <v>49</v>
      </c>
      <c r="I1228" s="39">
        <v>20</v>
      </c>
      <c r="L1228" s="40"/>
    </row>
    <row r="1229" spans="1:12" x14ac:dyDescent="0.2">
      <c r="A1229" s="39" t="s">
        <v>93</v>
      </c>
      <c r="B1229" s="39" t="s">
        <v>68</v>
      </c>
      <c r="C1229" s="46">
        <v>0.28006944444444443</v>
      </c>
      <c r="D1229" s="46">
        <v>0.28010416666666665</v>
      </c>
      <c r="E1229" s="51">
        <v>3</v>
      </c>
      <c r="F1229" s="51">
        <v>1</v>
      </c>
      <c r="G1229" s="51" t="s">
        <v>47</v>
      </c>
      <c r="I1229" s="39">
        <v>1</v>
      </c>
    </row>
    <row r="1230" spans="1:12" x14ac:dyDescent="0.2">
      <c r="A1230" s="39" t="s">
        <v>93</v>
      </c>
      <c r="B1230" s="39" t="s">
        <v>68</v>
      </c>
      <c r="C1230" s="46">
        <v>0.29266203703703703</v>
      </c>
      <c r="D1230" s="46">
        <v>0.29298611111111111</v>
      </c>
      <c r="E1230" s="51">
        <v>28</v>
      </c>
      <c r="F1230" s="51">
        <v>6</v>
      </c>
      <c r="G1230" s="51" t="s">
        <v>47</v>
      </c>
      <c r="I1230" s="39">
        <v>6</v>
      </c>
    </row>
    <row r="1231" spans="1:12" x14ac:dyDescent="0.2">
      <c r="A1231" s="39" t="s">
        <v>93</v>
      </c>
      <c r="B1231" s="39" t="s">
        <v>68</v>
      </c>
      <c r="C1231" s="46">
        <v>0.29319444444444448</v>
      </c>
      <c r="D1231" s="46">
        <v>0.29321759259259256</v>
      </c>
      <c r="E1231" s="51">
        <v>2</v>
      </c>
      <c r="F1231" s="51">
        <v>1</v>
      </c>
      <c r="G1231" s="51" t="s">
        <v>47</v>
      </c>
      <c r="I1231" s="39">
        <v>6</v>
      </c>
    </row>
    <row r="1232" spans="1:12" x14ac:dyDescent="0.2">
      <c r="A1232" s="39" t="s">
        <v>93</v>
      </c>
      <c r="B1232" s="39" t="s">
        <v>68</v>
      </c>
      <c r="C1232" s="46">
        <v>0.2964236111111111</v>
      </c>
      <c r="D1232" s="46">
        <v>0.29643518518518519</v>
      </c>
      <c r="E1232" s="51">
        <v>1</v>
      </c>
      <c r="F1232" s="51">
        <v>0</v>
      </c>
      <c r="G1232" s="51" t="s">
        <v>47</v>
      </c>
      <c r="I1232" s="39">
        <v>6</v>
      </c>
    </row>
    <row r="1233" spans="1:12" x14ac:dyDescent="0.2">
      <c r="A1233" s="39" t="s">
        <v>93</v>
      </c>
      <c r="B1233" s="39" t="s">
        <v>68</v>
      </c>
      <c r="C1233" s="46">
        <v>0.3116666666666667</v>
      </c>
      <c r="D1233" s="46">
        <v>0.31181712962962965</v>
      </c>
      <c r="E1233" s="51">
        <v>13</v>
      </c>
      <c r="F1233" s="51">
        <v>6</v>
      </c>
      <c r="G1233" s="51" t="s">
        <v>47</v>
      </c>
      <c r="I1233" s="39">
        <v>7</v>
      </c>
    </row>
    <row r="1234" spans="1:12" x14ac:dyDescent="0.2">
      <c r="A1234" s="39" t="s">
        <v>93</v>
      </c>
      <c r="B1234" s="39" t="s">
        <v>68</v>
      </c>
      <c r="C1234" s="46">
        <v>0.31318287037037035</v>
      </c>
      <c r="D1234" s="46">
        <v>0.31408564814814816</v>
      </c>
      <c r="E1234" s="51">
        <v>78</v>
      </c>
      <c r="F1234" s="51">
        <v>18</v>
      </c>
      <c r="G1234" s="51" t="s">
        <v>47</v>
      </c>
      <c r="I1234" s="39">
        <v>10</v>
      </c>
    </row>
    <row r="1235" spans="1:12" x14ac:dyDescent="0.2">
      <c r="A1235" s="39" t="s">
        <v>93</v>
      </c>
      <c r="B1235" s="39" t="s">
        <v>68</v>
      </c>
      <c r="C1235" s="46">
        <v>0.33210648148148147</v>
      </c>
      <c r="D1235" s="46">
        <v>0.33244212962962966</v>
      </c>
      <c r="E1235" s="51">
        <v>29</v>
      </c>
      <c r="F1235" s="51">
        <v>6</v>
      </c>
      <c r="G1235" s="51" t="s">
        <v>47</v>
      </c>
      <c r="I1235" s="39">
        <v>9</v>
      </c>
    </row>
    <row r="1236" spans="1:12" x14ac:dyDescent="0.2">
      <c r="A1236" s="39" t="s">
        <v>93</v>
      </c>
      <c r="B1236" s="39" t="s">
        <v>68</v>
      </c>
      <c r="C1236" s="46">
        <v>0.34425925925925926</v>
      </c>
      <c r="D1236" s="46">
        <v>0.34430555555555559</v>
      </c>
      <c r="E1236" s="51">
        <v>4</v>
      </c>
      <c r="F1236" s="45">
        <v>2</v>
      </c>
      <c r="G1236" s="51" t="s">
        <v>47</v>
      </c>
      <c r="I1236" s="39">
        <v>7</v>
      </c>
    </row>
    <row r="1237" spans="1:12" x14ac:dyDescent="0.2">
      <c r="A1237" s="39" t="s">
        <v>93</v>
      </c>
      <c r="B1237" s="39" t="s">
        <v>68</v>
      </c>
      <c r="C1237" s="46">
        <v>0.3777430555555556</v>
      </c>
      <c r="D1237" s="46">
        <v>0.37792824074074072</v>
      </c>
      <c r="E1237" s="51">
        <v>16</v>
      </c>
      <c r="F1237" s="51">
        <v>4</v>
      </c>
      <c r="G1237" s="51" t="s">
        <v>47</v>
      </c>
      <c r="I1237" s="39">
        <v>14</v>
      </c>
    </row>
    <row r="1238" spans="1:12" x14ac:dyDescent="0.2">
      <c r="A1238" s="39" t="s">
        <v>93</v>
      </c>
      <c r="B1238" s="39" t="s">
        <v>68</v>
      </c>
      <c r="C1238" s="46">
        <v>0.38815972222222223</v>
      </c>
      <c r="D1238" s="46">
        <v>0.38819444444444445</v>
      </c>
      <c r="E1238" s="51">
        <v>3</v>
      </c>
      <c r="F1238" s="45">
        <v>1</v>
      </c>
      <c r="G1238" s="51" t="s">
        <v>47</v>
      </c>
      <c r="I1238" s="39">
        <v>21</v>
      </c>
    </row>
    <row r="1239" spans="1:12" x14ac:dyDescent="0.2">
      <c r="A1239" s="39" t="s">
        <v>93</v>
      </c>
      <c r="B1239" s="39" t="s">
        <v>68</v>
      </c>
      <c r="C1239" s="46">
        <v>0.41796296296296293</v>
      </c>
      <c r="D1239" s="46">
        <v>0.41810185185185184</v>
      </c>
      <c r="E1239" s="51">
        <v>12</v>
      </c>
      <c r="F1239" s="51">
        <v>5</v>
      </c>
      <c r="G1239" s="51" t="s">
        <v>47</v>
      </c>
      <c r="I1239" s="39">
        <v>17</v>
      </c>
    </row>
    <row r="1240" spans="1:12" x14ac:dyDescent="0.2">
      <c r="A1240" s="39" t="s">
        <v>93</v>
      </c>
      <c r="B1240" s="39" t="s">
        <v>68</v>
      </c>
      <c r="C1240" s="46">
        <v>0.42464120370370373</v>
      </c>
      <c r="D1240" s="46">
        <v>0.4251967592592592</v>
      </c>
      <c r="E1240" s="51">
        <v>48</v>
      </c>
      <c r="F1240" s="51">
        <v>3</v>
      </c>
      <c r="G1240" s="51" t="s">
        <v>47</v>
      </c>
      <c r="I1240" s="39">
        <v>15</v>
      </c>
    </row>
    <row r="1241" spans="1:12" x14ac:dyDescent="0.2">
      <c r="A1241" s="39" t="s">
        <v>93</v>
      </c>
      <c r="B1241" s="39" t="s">
        <v>69</v>
      </c>
      <c r="C1241" s="46">
        <v>0.61803240740740739</v>
      </c>
      <c r="D1241" s="46">
        <v>0.11861111111111111</v>
      </c>
      <c r="E1241" s="51">
        <v>50</v>
      </c>
      <c r="F1241" s="51">
        <v>8</v>
      </c>
      <c r="G1241" s="51" t="s">
        <v>47</v>
      </c>
      <c r="I1241" s="39">
        <v>17</v>
      </c>
      <c r="L1241" s="40"/>
    </row>
    <row r="1242" spans="1:12" x14ac:dyDescent="0.2">
      <c r="A1242" s="39" t="s">
        <v>93</v>
      </c>
      <c r="B1242" s="39" t="s">
        <v>68</v>
      </c>
      <c r="C1242" s="46">
        <v>0.31837962962962962</v>
      </c>
      <c r="D1242" s="46">
        <v>0.3185763888888889</v>
      </c>
      <c r="E1242" s="51">
        <v>17</v>
      </c>
      <c r="F1242" s="51">
        <v>3</v>
      </c>
      <c r="G1242" s="45" t="s">
        <v>103</v>
      </c>
      <c r="I1242" s="39">
        <v>11</v>
      </c>
    </row>
    <row r="1243" spans="1:12" x14ac:dyDescent="0.2">
      <c r="A1243" s="58" t="s">
        <v>1</v>
      </c>
      <c r="B1243" s="17" t="s">
        <v>68</v>
      </c>
      <c r="C1243" s="43">
        <v>0.29208333333333342</v>
      </c>
      <c r="D1243" s="66">
        <v>0.29246527777777781</v>
      </c>
      <c r="E1243" s="75">
        <v>33</v>
      </c>
      <c r="F1243" s="75">
        <v>6</v>
      </c>
      <c r="G1243" s="65" t="s">
        <v>90</v>
      </c>
      <c r="H1243" s="16">
        <v>0.9</v>
      </c>
    </row>
    <row r="1244" spans="1:12" x14ac:dyDescent="0.2">
      <c r="A1244" s="58" t="s">
        <v>1</v>
      </c>
      <c r="B1244" s="17" t="s">
        <v>68</v>
      </c>
      <c r="C1244" s="43" t="s">
        <v>505</v>
      </c>
      <c r="D1244" s="65" t="s">
        <v>506</v>
      </c>
      <c r="E1244" s="75">
        <v>7</v>
      </c>
      <c r="F1244" s="75">
        <v>3</v>
      </c>
      <c r="G1244" s="65" t="s">
        <v>90</v>
      </c>
      <c r="H1244" s="17"/>
    </row>
    <row r="1245" spans="1:12" x14ac:dyDescent="0.2">
      <c r="A1245" s="58" t="s">
        <v>1</v>
      </c>
      <c r="B1245" s="17" t="s">
        <v>68</v>
      </c>
      <c r="C1245" s="43">
        <v>0.32909722222222232</v>
      </c>
      <c r="D1245" s="66">
        <v>0.32914351851851847</v>
      </c>
      <c r="E1245" s="75">
        <v>4</v>
      </c>
      <c r="F1245" s="75">
        <v>1</v>
      </c>
      <c r="G1245" s="65" t="s">
        <v>90</v>
      </c>
      <c r="H1245" s="16">
        <v>0.95</v>
      </c>
    </row>
    <row r="1246" spans="1:12" x14ac:dyDescent="0.2">
      <c r="A1246" s="58" t="s">
        <v>1</v>
      </c>
      <c r="B1246" s="17" t="s">
        <v>68</v>
      </c>
      <c r="C1246" s="43" t="s">
        <v>380</v>
      </c>
      <c r="D1246" s="65" t="s">
        <v>381</v>
      </c>
      <c r="E1246" s="75">
        <v>71</v>
      </c>
      <c r="F1246" s="75">
        <v>4</v>
      </c>
      <c r="G1246" s="65" t="s">
        <v>90</v>
      </c>
      <c r="H1246" s="17"/>
    </row>
    <row r="1247" spans="1:12" x14ac:dyDescent="0.2">
      <c r="A1247" s="58" t="s">
        <v>1</v>
      </c>
      <c r="B1247" s="17" t="s">
        <v>68</v>
      </c>
      <c r="C1247" s="43" t="s">
        <v>480</v>
      </c>
      <c r="D1247" s="65" t="s">
        <v>481</v>
      </c>
      <c r="E1247" s="75">
        <v>6</v>
      </c>
      <c r="F1247" s="75">
        <v>3</v>
      </c>
      <c r="G1247" s="65" t="s">
        <v>90</v>
      </c>
      <c r="H1247" s="15"/>
    </row>
    <row r="1248" spans="1:12" x14ac:dyDescent="0.2">
      <c r="A1248" s="58" t="s">
        <v>1</v>
      </c>
      <c r="B1248" s="17" t="s">
        <v>68</v>
      </c>
      <c r="C1248" s="43">
        <v>0.34547453703703701</v>
      </c>
      <c r="D1248" s="66">
        <v>0.34556712962962971</v>
      </c>
      <c r="E1248" s="75">
        <v>8</v>
      </c>
      <c r="F1248" s="75">
        <v>6</v>
      </c>
      <c r="G1248" s="65" t="s">
        <v>90</v>
      </c>
      <c r="H1248" s="16">
        <v>0.9</v>
      </c>
    </row>
    <row r="1249" spans="1:8" x14ac:dyDescent="0.2">
      <c r="A1249" s="58" t="s">
        <v>1</v>
      </c>
      <c r="B1249" s="17" t="s">
        <v>68</v>
      </c>
      <c r="C1249" s="43">
        <v>0.35364583333333333</v>
      </c>
      <c r="D1249" s="66">
        <v>0.35373842592592603</v>
      </c>
      <c r="E1249" s="75">
        <v>8</v>
      </c>
      <c r="F1249" s="75">
        <v>7</v>
      </c>
      <c r="G1249" s="65" t="s">
        <v>90</v>
      </c>
      <c r="H1249" s="16">
        <v>0.9</v>
      </c>
    </row>
    <row r="1250" spans="1:8" x14ac:dyDescent="0.2">
      <c r="A1250" s="58" t="s">
        <v>1</v>
      </c>
      <c r="B1250" s="17" t="s">
        <v>68</v>
      </c>
      <c r="C1250" s="43">
        <v>0.35815972222222231</v>
      </c>
      <c r="D1250" s="66">
        <v>0.35837962962962971</v>
      </c>
      <c r="E1250" s="75">
        <v>19</v>
      </c>
      <c r="F1250" s="75">
        <v>2</v>
      </c>
      <c r="G1250" s="65" t="s">
        <v>90</v>
      </c>
      <c r="H1250" s="16">
        <v>0.9</v>
      </c>
    </row>
    <row r="1251" spans="1:8" x14ac:dyDescent="0.2">
      <c r="A1251" s="58" t="s">
        <v>1</v>
      </c>
      <c r="B1251" s="17" t="s">
        <v>68</v>
      </c>
      <c r="C1251" s="43">
        <v>0.35950231481481482</v>
      </c>
      <c r="D1251" s="66">
        <v>0.3600578703703704</v>
      </c>
      <c r="E1251" s="75">
        <v>48</v>
      </c>
      <c r="F1251" s="75">
        <v>5</v>
      </c>
      <c r="G1251" s="65" t="s">
        <v>90</v>
      </c>
      <c r="H1251" s="16">
        <v>0.9</v>
      </c>
    </row>
    <row r="1252" spans="1:8" x14ac:dyDescent="0.2">
      <c r="A1252" s="58" t="s">
        <v>1</v>
      </c>
      <c r="B1252" s="17" t="s">
        <v>68</v>
      </c>
      <c r="C1252" s="43">
        <v>0.36739583333333342</v>
      </c>
      <c r="D1252" s="66">
        <v>0.36743055555555559</v>
      </c>
      <c r="E1252" s="75">
        <v>3</v>
      </c>
      <c r="F1252" s="75">
        <v>4</v>
      </c>
      <c r="G1252" s="65" t="s">
        <v>90</v>
      </c>
      <c r="H1252" s="16">
        <v>0.8</v>
      </c>
    </row>
    <row r="1253" spans="1:8" x14ac:dyDescent="0.2">
      <c r="A1253" s="58" t="s">
        <v>1</v>
      </c>
      <c r="B1253" s="17" t="s">
        <v>68</v>
      </c>
      <c r="C1253" s="43">
        <v>0.36785879629629631</v>
      </c>
      <c r="D1253" s="66">
        <v>0.36792824074074071</v>
      </c>
      <c r="E1253" s="75">
        <v>6</v>
      </c>
      <c r="F1253" s="79">
        <v>0</v>
      </c>
      <c r="G1253" s="65" t="s">
        <v>90</v>
      </c>
      <c r="H1253" s="16">
        <v>0.8</v>
      </c>
    </row>
    <row r="1254" spans="1:8" x14ac:dyDescent="0.2">
      <c r="A1254" s="58" t="s">
        <v>1</v>
      </c>
      <c r="B1254" s="17" t="s">
        <v>68</v>
      </c>
      <c r="C1254" s="43" t="s">
        <v>441</v>
      </c>
      <c r="D1254" s="65" t="s">
        <v>442</v>
      </c>
      <c r="E1254" s="75">
        <v>52</v>
      </c>
      <c r="F1254" s="75">
        <v>6</v>
      </c>
      <c r="G1254" s="65" t="s">
        <v>90</v>
      </c>
      <c r="H1254" s="17"/>
    </row>
    <row r="1255" spans="1:8" x14ac:dyDescent="0.2">
      <c r="A1255" s="58" t="s">
        <v>1</v>
      </c>
      <c r="B1255" s="17" t="s">
        <v>68</v>
      </c>
      <c r="C1255" s="43" t="s">
        <v>349</v>
      </c>
      <c r="D1255" s="65" t="s">
        <v>350</v>
      </c>
      <c r="E1255" s="75">
        <v>6</v>
      </c>
      <c r="F1255" s="75">
        <v>2</v>
      </c>
      <c r="G1255" s="65" t="s">
        <v>90</v>
      </c>
      <c r="H1255" s="17"/>
    </row>
    <row r="1256" spans="1:8" x14ac:dyDescent="0.2">
      <c r="A1256" s="58" t="s">
        <v>1</v>
      </c>
      <c r="B1256" s="17" t="s">
        <v>68</v>
      </c>
      <c r="C1256" s="43" t="s">
        <v>382</v>
      </c>
      <c r="D1256" s="65" t="s">
        <v>383</v>
      </c>
      <c r="E1256" s="75">
        <v>35</v>
      </c>
      <c r="F1256" s="75">
        <v>5</v>
      </c>
      <c r="G1256" s="65" t="s">
        <v>90</v>
      </c>
      <c r="H1256" s="17"/>
    </row>
    <row r="1257" spans="1:8" x14ac:dyDescent="0.2">
      <c r="A1257" s="58" t="s">
        <v>1</v>
      </c>
      <c r="B1257" s="17" t="s">
        <v>68</v>
      </c>
      <c r="C1257" s="43" t="s">
        <v>272</v>
      </c>
      <c r="D1257" s="65" t="s">
        <v>273</v>
      </c>
      <c r="E1257" s="75">
        <v>10</v>
      </c>
      <c r="F1257" s="75">
        <v>3</v>
      </c>
      <c r="G1257" s="65" t="s">
        <v>90</v>
      </c>
      <c r="H1257" s="16">
        <v>0.4</v>
      </c>
    </row>
    <row r="1258" spans="1:8" x14ac:dyDescent="0.2">
      <c r="A1258" s="58" t="s">
        <v>1</v>
      </c>
      <c r="B1258" s="17" t="s">
        <v>68</v>
      </c>
      <c r="C1258" s="43">
        <v>0.38372685185185179</v>
      </c>
      <c r="D1258" s="66">
        <v>0.38380787037037029</v>
      </c>
      <c r="E1258" s="75">
        <v>7</v>
      </c>
      <c r="F1258" s="75">
        <v>3</v>
      </c>
      <c r="G1258" s="65" t="s">
        <v>90</v>
      </c>
      <c r="H1258" s="16">
        <v>0.9</v>
      </c>
    </row>
    <row r="1259" spans="1:8" x14ac:dyDescent="0.2">
      <c r="A1259" s="58" t="s">
        <v>1</v>
      </c>
      <c r="B1259" s="17" t="s">
        <v>68</v>
      </c>
      <c r="C1259" s="43" t="s">
        <v>445</v>
      </c>
      <c r="D1259" s="65" t="s">
        <v>446</v>
      </c>
      <c r="E1259" s="75">
        <v>7</v>
      </c>
      <c r="F1259" s="75">
        <v>4</v>
      </c>
      <c r="G1259" s="65" t="s">
        <v>90</v>
      </c>
      <c r="H1259" s="17"/>
    </row>
    <row r="1260" spans="1:8" x14ac:dyDescent="0.2">
      <c r="A1260" s="58" t="s">
        <v>1</v>
      </c>
      <c r="B1260" s="17" t="s">
        <v>68</v>
      </c>
      <c r="C1260" s="43" t="s">
        <v>384</v>
      </c>
      <c r="D1260" s="65" t="s">
        <v>385</v>
      </c>
      <c r="E1260" s="75">
        <v>37</v>
      </c>
      <c r="F1260" s="75">
        <v>8</v>
      </c>
      <c r="G1260" s="65" t="s">
        <v>90</v>
      </c>
      <c r="H1260" s="17"/>
    </row>
    <row r="1261" spans="1:8" x14ac:dyDescent="0.2">
      <c r="A1261" s="58" t="s">
        <v>1</v>
      </c>
      <c r="B1261" s="17" t="s">
        <v>68</v>
      </c>
      <c r="C1261" s="43">
        <v>0.39094907407407409</v>
      </c>
      <c r="D1261" s="66">
        <v>0.39128472222222221</v>
      </c>
      <c r="E1261" s="75">
        <v>29</v>
      </c>
      <c r="F1261" s="75">
        <v>8</v>
      </c>
      <c r="G1261" s="65" t="s">
        <v>90</v>
      </c>
      <c r="H1261" s="16">
        <v>0.9</v>
      </c>
    </row>
    <row r="1262" spans="1:8" x14ac:dyDescent="0.2">
      <c r="A1262" s="58" t="s">
        <v>1</v>
      </c>
      <c r="B1262" s="17" t="s">
        <v>68</v>
      </c>
      <c r="C1262" s="43">
        <v>0.3913888888888889</v>
      </c>
      <c r="D1262" s="66">
        <v>0.39148148148148137</v>
      </c>
      <c r="E1262" s="75">
        <v>8</v>
      </c>
      <c r="F1262" s="83">
        <v>0</v>
      </c>
      <c r="G1262" s="65" t="s">
        <v>90</v>
      </c>
      <c r="H1262" s="16">
        <v>0.9</v>
      </c>
    </row>
    <row r="1263" spans="1:8" x14ac:dyDescent="0.2">
      <c r="A1263" s="58" t="s">
        <v>1</v>
      </c>
      <c r="B1263" s="17" t="s">
        <v>68</v>
      </c>
      <c r="C1263" s="43">
        <v>0.39260416666666659</v>
      </c>
      <c r="D1263" s="66">
        <v>0.39331018518518518</v>
      </c>
      <c r="E1263" s="75">
        <v>61</v>
      </c>
      <c r="F1263" s="75">
        <v>6</v>
      </c>
      <c r="G1263" s="65" t="s">
        <v>90</v>
      </c>
      <c r="H1263" s="16">
        <v>0.9</v>
      </c>
    </row>
    <row r="1264" spans="1:8" x14ac:dyDescent="0.2">
      <c r="A1264" s="58" t="s">
        <v>1</v>
      </c>
      <c r="B1264" s="17" t="s">
        <v>68</v>
      </c>
      <c r="C1264" s="43" t="s">
        <v>274</v>
      </c>
      <c r="D1264" s="65" t="s">
        <v>275</v>
      </c>
      <c r="E1264" s="75">
        <v>11</v>
      </c>
      <c r="F1264" s="75">
        <v>2</v>
      </c>
      <c r="G1264" s="65" t="s">
        <v>90</v>
      </c>
      <c r="H1264" s="16">
        <v>0.4</v>
      </c>
    </row>
    <row r="1265" spans="1:8" x14ac:dyDescent="0.2">
      <c r="A1265" s="58" t="s">
        <v>1</v>
      </c>
      <c r="B1265" s="17" t="s">
        <v>68</v>
      </c>
      <c r="C1265" s="43">
        <v>0.39841435185185181</v>
      </c>
      <c r="D1265" s="66">
        <v>0.39851851851851849</v>
      </c>
      <c r="E1265" s="75">
        <v>9</v>
      </c>
      <c r="F1265" s="75">
        <v>7</v>
      </c>
      <c r="G1265" s="65" t="s">
        <v>90</v>
      </c>
      <c r="H1265" s="16">
        <v>0.9</v>
      </c>
    </row>
    <row r="1266" spans="1:8" x14ac:dyDescent="0.2">
      <c r="A1266" s="58" t="s">
        <v>1</v>
      </c>
      <c r="B1266" s="17" t="s">
        <v>68</v>
      </c>
      <c r="C1266" s="43">
        <v>0.3994212962962963</v>
      </c>
      <c r="D1266" s="66">
        <v>0.39968749999999997</v>
      </c>
      <c r="E1266" s="75">
        <v>23</v>
      </c>
      <c r="F1266" s="75">
        <v>11</v>
      </c>
      <c r="G1266" s="65" t="s">
        <v>90</v>
      </c>
      <c r="H1266" s="16">
        <v>0.8</v>
      </c>
    </row>
    <row r="1267" spans="1:8" x14ac:dyDescent="0.2">
      <c r="A1267" s="58" t="s">
        <v>1</v>
      </c>
      <c r="B1267" s="17" t="s">
        <v>68</v>
      </c>
      <c r="C1267" s="43">
        <v>0.4001851851851852</v>
      </c>
      <c r="D1267" s="66">
        <v>0.40077546296296301</v>
      </c>
      <c r="E1267" s="75">
        <v>51</v>
      </c>
      <c r="F1267" s="75">
        <v>12</v>
      </c>
      <c r="G1267" s="65" t="s">
        <v>90</v>
      </c>
      <c r="H1267" s="16">
        <v>0.9</v>
      </c>
    </row>
    <row r="1268" spans="1:8" x14ac:dyDescent="0.2">
      <c r="A1268" s="58" t="s">
        <v>1</v>
      </c>
      <c r="B1268" s="17" t="s">
        <v>68</v>
      </c>
      <c r="C1268" s="43">
        <v>0.40027777777777768</v>
      </c>
      <c r="D1268" s="66">
        <v>0.40034722222222219</v>
      </c>
      <c r="E1268" s="75">
        <v>6</v>
      </c>
      <c r="F1268" s="75">
        <v>3</v>
      </c>
      <c r="G1268" s="65" t="s">
        <v>90</v>
      </c>
      <c r="H1268" s="16">
        <v>0.8</v>
      </c>
    </row>
    <row r="1269" spans="1:8" x14ac:dyDescent="0.2">
      <c r="A1269" s="58" t="s">
        <v>1</v>
      </c>
      <c r="B1269" s="17" t="s">
        <v>68</v>
      </c>
      <c r="C1269" s="43">
        <v>0.40334490740740742</v>
      </c>
      <c r="D1269" s="66">
        <v>0.40340277777777778</v>
      </c>
      <c r="E1269" s="75">
        <v>5</v>
      </c>
      <c r="F1269" s="75">
        <v>2</v>
      </c>
      <c r="G1269" s="65" t="s">
        <v>90</v>
      </c>
      <c r="H1269" s="16">
        <v>0.9</v>
      </c>
    </row>
    <row r="1270" spans="1:8" x14ac:dyDescent="0.2">
      <c r="A1270" s="58" t="s">
        <v>1</v>
      </c>
      <c r="B1270" s="17" t="s">
        <v>68</v>
      </c>
      <c r="C1270" s="43" t="s">
        <v>276</v>
      </c>
      <c r="D1270" s="65" t="s">
        <v>277</v>
      </c>
      <c r="E1270" s="75">
        <v>10</v>
      </c>
      <c r="F1270" s="75">
        <v>3</v>
      </c>
      <c r="G1270" s="65" t="s">
        <v>90</v>
      </c>
      <c r="H1270" s="16">
        <v>0.4</v>
      </c>
    </row>
    <row r="1271" spans="1:8" x14ac:dyDescent="0.2">
      <c r="A1271" s="58" t="s">
        <v>1</v>
      </c>
      <c r="B1271" s="17" t="s">
        <v>68</v>
      </c>
      <c r="C1271" s="43">
        <v>0.40817129629629628</v>
      </c>
      <c r="D1271" s="66">
        <v>0.40818287037037038</v>
      </c>
      <c r="E1271" s="75">
        <v>1</v>
      </c>
      <c r="F1271" s="83">
        <v>0</v>
      </c>
      <c r="G1271" s="65" t="s">
        <v>90</v>
      </c>
      <c r="H1271" s="16">
        <v>0.9</v>
      </c>
    </row>
    <row r="1272" spans="1:8" x14ac:dyDescent="0.2">
      <c r="A1272" s="58" t="s">
        <v>1</v>
      </c>
      <c r="B1272" s="17" t="s">
        <v>68</v>
      </c>
      <c r="C1272" s="43">
        <v>0.41020833333333329</v>
      </c>
      <c r="D1272" s="66">
        <v>0.41031250000000002</v>
      </c>
      <c r="E1272" s="75">
        <v>9</v>
      </c>
      <c r="F1272" s="75">
        <v>5</v>
      </c>
      <c r="G1272" s="65" t="s">
        <v>90</v>
      </c>
      <c r="H1272" s="16">
        <v>0.9</v>
      </c>
    </row>
    <row r="1273" spans="1:8" x14ac:dyDescent="0.2">
      <c r="A1273" s="58" t="s">
        <v>1</v>
      </c>
      <c r="B1273" s="17" t="s">
        <v>68</v>
      </c>
      <c r="C1273" s="43">
        <v>0.41079861111111121</v>
      </c>
      <c r="D1273" s="66">
        <v>0.4108680555555555</v>
      </c>
      <c r="E1273" s="75">
        <v>6</v>
      </c>
      <c r="F1273" s="75">
        <v>4</v>
      </c>
      <c r="G1273" s="65" t="s">
        <v>90</v>
      </c>
      <c r="H1273" s="16">
        <v>0.9</v>
      </c>
    </row>
    <row r="1274" spans="1:8" x14ac:dyDescent="0.2">
      <c r="A1274" s="58" t="s">
        <v>1</v>
      </c>
      <c r="B1274" s="17" t="s">
        <v>68</v>
      </c>
      <c r="C1274" s="43" t="s">
        <v>388</v>
      </c>
      <c r="D1274" s="65" t="s">
        <v>389</v>
      </c>
      <c r="E1274" s="75">
        <v>17</v>
      </c>
      <c r="F1274" s="75">
        <v>8</v>
      </c>
      <c r="G1274" s="65" t="s">
        <v>90</v>
      </c>
      <c r="H1274" s="17"/>
    </row>
    <row r="1275" spans="1:8" x14ac:dyDescent="0.2">
      <c r="A1275" s="58" t="s">
        <v>1</v>
      </c>
      <c r="B1275" s="17" t="s">
        <v>68</v>
      </c>
      <c r="C1275" s="43">
        <v>0.41336805555555561</v>
      </c>
      <c r="D1275" s="66">
        <v>0.41398148148148151</v>
      </c>
      <c r="E1275" s="75">
        <v>53</v>
      </c>
      <c r="F1275" s="75">
        <v>9</v>
      </c>
      <c r="G1275" s="65" t="s">
        <v>90</v>
      </c>
      <c r="H1275" s="16">
        <v>0.9</v>
      </c>
    </row>
    <row r="1276" spans="1:8" x14ac:dyDescent="0.2">
      <c r="A1276" s="58" t="s">
        <v>1</v>
      </c>
      <c r="B1276" s="17" t="s">
        <v>68</v>
      </c>
      <c r="C1276" s="43">
        <v>0.41347222222222219</v>
      </c>
      <c r="D1276" s="66">
        <v>0.41372685185185187</v>
      </c>
      <c r="E1276" s="75">
        <v>23</v>
      </c>
      <c r="F1276" s="75">
        <v>4</v>
      </c>
      <c r="G1276" s="65" t="s">
        <v>90</v>
      </c>
      <c r="H1276" s="16">
        <v>0.9</v>
      </c>
    </row>
    <row r="1277" spans="1:8" x14ac:dyDescent="0.2">
      <c r="A1277" s="58" t="s">
        <v>1</v>
      </c>
      <c r="B1277" s="17" t="s">
        <v>68</v>
      </c>
      <c r="C1277" s="43" t="s">
        <v>450</v>
      </c>
      <c r="D1277" s="65" t="s">
        <v>451</v>
      </c>
      <c r="E1277" s="75">
        <v>9</v>
      </c>
      <c r="F1277" s="75">
        <v>4</v>
      </c>
      <c r="G1277" s="65" t="s">
        <v>90</v>
      </c>
      <c r="H1277" s="17"/>
    </row>
    <row r="1278" spans="1:8" x14ac:dyDescent="0.2">
      <c r="A1278" s="58" t="s">
        <v>1</v>
      </c>
      <c r="B1278" s="17" t="s">
        <v>68</v>
      </c>
      <c r="C1278" s="43" t="s">
        <v>570</v>
      </c>
      <c r="D1278" s="65" t="s">
        <v>571</v>
      </c>
      <c r="E1278" s="75">
        <v>40</v>
      </c>
      <c r="F1278" s="75">
        <v>7</v>
      </c>
      <c r="G1278" s="65" t="s">
        <v>90</v>
      </c>
      <c r="H1278" s="15"/>
    </row>
    <row r="1279" spans="1:8" x14ac:dyDescent="0.2">
      <c r="A1279" s="58" t="s">
        <v>1</v>
      </c>
      <c r="B1279" s="17" t="s">
        <v>68</v>
      </c>
      <c r="C1279" s="43" t="s">
        <v>314</v>
      </c>
      <c r="D1279" s="65" t="s">
        <v>315</v>
      </c>
      <c r="E1279" s="75">
        <v>12</v>
      </c>
      <c r="F1279" s="75">
        <v>3</v>
      </c>
      <c r="G1279" s="65" t="s">
        <v>90</v>
      </c>
      <c r="H1279" s="15"/>
    </row>
    <row r="1280" spans="1:8" x14ac:dyDescent="0.2">
      <c r="A1280" s="58" t="s">
        <v>1</v>
      </c>
      <c r="B1280" s="17" t="s">
        <v>68</v>
      </c>
      <c r="C1280" s="43">
        <v>0.41734953703703698</v>
      </c>
      <c r="D1280" s="66">
        <v>0.41778935185185179</v>
      </c>
      <c r="E1280" s="75">
        <v>38</v>
      </c>
      <c r="F1280" s="75">
        <v>9</v>
      </c>
      <c r="G1280" s="65" t="s">
        <v>90</v>
      </c>
      <c r="H1280" s="16">
        <v>0.8</v>
      </c>
    </row>
    <row r="1281" spans="1:8" x14ac:dyDescent="0.2">
      <c r="A1281" s="58" t="s">
        <v>1</v>
      </c>
      <c r="B1281" s="17" t="s">
        <v>68</v>
      </c>
      <c r="C1281" s="43">
        <v>0.41741898148148149</v>
      </c>
      <c r="D1281" s="65" t="s">
        <v>390</v>
      </c>
      <c r="E1281" s="75">
        <v>43</v>
      </c>
      <c r="F1281" s="75">
        <v>5</v>
      </c>
      <c r="G1281" s="65" t="s">
        <v>90</v>
      </c>
      <c r="H1281" s="17"/>
    </row>
    <row r="1282" spans="1:8" x14ac:dyDescent="0.2">
      <c r="A1282" s="58" t="s">
        <v>1</v>
      </c>
      <c r="B1282" s="17" t="s">
        <v>68</v>
      </c>
      <c r="C1282" s="43" t="s">
        <v>507</v>
      </c>
      <c r="D1282" s="66">
        <v>0.41780092592592588</v>
      </c>
      <c r="E1282" s="75">
        <v>9</v>
      </c>
      <c r="F1282" s="75">
        <v>7</v>
      </c>
      <c r="G1282" s="65" t="s">
        <v>90</v>
      </c>
      <c r="H1282" s="16">
        <v>0.9</v>
      </c>
    </row>
    <row r="1283" spans="1:8" x14ac:dyDescent="0.2">
      <c r="A1283" s="58" t="s">
        <v>1</v>
      </c>
      <c r="B1283" s="17" t="s">
        <v>68</v>
      </c>
      <c r="C1283" s="43" t="s">
        <v>508</v>
      </c>
      <c r="D1283" s="65" t="s">
        <v>509</v>
      </c>
      <c r="E1283" s="75">
        <v>7</v>
      </c>
      <c r="F1283" s="75">
        <v>3</v>
      </c>
      <c r="G1283" s="65" t="s">
        <v>90</v>
      </c>
      <c r="H1283" s="17"/>
    </row>
    <row r="1284" spans="1:8" x14ac:dyDescent="0.2">
      <c r="A1284" s="58" t="s">
        <v>1</v>
      </c>
      <c r="B1284" s="17" t="s">
        <v>68</v>
      </c>
      <c r="C1284" s="43">
        <v>0.42246527777777781</v>
      </c>
      <c r="D1284" s="66">
        <v>0.42256944444444439</v>
      </c>
      <c r="E1284" s="75">
        <v>9</v>
      </c>
      <c r="F1284" s="75">
        <v>7</v>
      </c>
      <c r="G1284" s="65" t="s">
        <v>90</v>
      </c>
      <c r="H1284" s="16">
        <v>0.9</v>
      </c>
    </row>
    <row r="1285" spans="1:8" x14ac:dyDescent="0.2">
      <c r="A1285" s="58" t="s">
        <v>1</v>
      </c>
      <c r="B1285" s="17" t="s">
        <v>68</v>
      </c>
      <c r="C1285" s="43" t="s">
        <v>452</v>
      </c>
      <c r="D1285" s="65" t="s">
        <v>453</v>
      </c>
      <c r="E1285" s="75">
        <v>32</v>
      </c>
      <c r="F1285" s="75">
        <v>9</v>
      </c>
      <c r="G1285" s="65" t="s">
        <v>90</v>
      </c>
      <c r="H1285" s="17"/>
    </row>
    <row r="1286" spans="1:8" x14ac:dyDescent="0.2">
      <c r="A1286" s="58" t="s">
        <v>1</v>
      </c>
      <c r="B1286" s="17" t="s">
        <v>68</v>
      </c>
      <c r="C1286" s="43" t="s">
        <v>510</v>
      </c>
      <c r="D1286" s="65" t="s">
        <v>511</v>
      </c>
      <c r="E1286" s="75">
        <v>20</v>
      </c>
      <c r="F1286" s="75">
        <v>7</v>
      </c>
      <c r="G1286" s="65" t="s">
        <v>90</v>
      </c>
      <c r="H1286" s="17"/>
    </row>
    <row r="1287" spans="1:8" x14ac:dyDescent="0.2">
      <c r="A1287" s="58" t="s">
        <v>1</v>
      </c>
      <c r="B1287" s="17" t="s">
        <v>68</v>
      </c>
      <c r="C1287" s="43">
        <v>0.42719907407407409</v>
      </c>
      <c r="D1287" s="66">
        <v>0.42768518518518522</v>
      </c>
      <c r="E1287" s="75">
        <v>42</v>
      </c>
      <c r="F1287" s="75">
        <v>10</v>
      </c>
      <c r="G1287" s="65" t="s">
        <v>90</v>
      </c>
      <c r="H1287" s="16">
        <v>0.8</v>
      </c>
    </row>
    <row r="1288" spans="1:8" x14ac:dyDescent="0.2">
      <c r="A1288" s="58" t="s">
        <v>1</v>
      </c>
      <c r="B1288" s="17" t="s">
        <v>68</v>
      </c>
      <c r="C1288" s="43" t="s">
        <v>391</v>
      </c>
      <c r="D1288" s="65" t="s">
        <v>392</v>
      </c>
      <c r="E1288" s="75">
        <v>8</v>
      </c>
      <c r="F1288" s="75">
        <v>4</v>
      </c>
      <c r="G1288" s="65" t="s">
        <v>90</v>
      </c>
      <c r="H1288" s="17"/>
    </row>
    <row r="1289" spans="1:8" x14ac:dyDescent="0.2">
      <c r="A1289" s="58" t="s">
        <v>1</v>
      </c>
      <c r="B1289" s="17" t="s">
        <v>68</v>
      </c>
      <c r="C1289" s="43" t="s">
        <v>278</v>
      </c>
      <c r="D1289" s="65" t="s">
        <v>279</v>
      </c>
      <c r="E1289" s="75">
        <v>11</v>
      </c>
      <c r="F1289" s="75">
        <v>4</v>
      </c>
      <c r="G1289" s="65" t="s">
        <v>90</v>
      </c>
      <c r="H1289" s="16">
        <v>0.4</v>
      </c>
    </row>
    <row r="1290" spans="1:8" x14ac:dyDescent="0.2">
      <c r="A1290" s="58" t="s">
        <v>1</v>
      </c>
      <c r="B1290" s="17" t="s">
        <v>68</v>
      </c>
      <c r="C1290" s="43">
        <v>0.43009259259259264</v>
      </c>
      <c r="D1290" s="65" t="s">
        <v>454</v>
      </c>
      <c r="E1290" s="75">
        <v>7</v>
      </c>
      <c r="F1290" s="75">
        <v>3</v>
      </c>
      <c r="G1290" s="65" t="s">
        <v>90</v>
      </c>
      <c r="H1290" s="16">
        <v>0.6</v>
      </c>
    </row>
    <row r="1291" spans="1:8" x14ac:dyDescent="0.2">
      <c r="A1291" s="58" t="s">
        <v>1</v>
      </c>
      <c r="B1291" s="17" t="s">
        <v>68</v>
      </c>
      <c r="C1291" s="43" t="s">
        <v>318</v>
      </c>
      <c r="D1291" s="65" t="s">
        <v>319</v>
      </c>
      <c r="E1291" s="75">
        <v>10</v>
      </c>
      <c r="F1291" s="75">
        <v>4</v>
      </c>
      <c r="G1291" s="65" t="s">
        <v>90</v>
      </c>
      <c r="H1291" s="16">
        <v>0.5</v>
      </c>
    </row>
    <row r="1292" spans="1:8" x14ac:dyDescent="0.2">
      <c r="A1292" s="58" t="s">
        <v>1</v>
      </c>
      <c r="B1292" s="17" t="s">
        <v>68</v>
      </c>
      <c r="C1292" s="43" t="s">
        <v>353</v>
      </c>
      <c r="D1292" s="65" t="s">
        <v>354</v>
      </c>
      <c r="E1292" s="75">
        <v>8</v>
      </c>
      <c r="F1292" s="75">
        <v>2</v>
      </c>
      <c r="G1292" s="65" t="s">
        <v>90</v>
      </c>
      <c r="H1292" s="17"/>
    </row>
    <row r="1293" spans="1:8" x14ac:dyDescent="0.2">
      <c r="A1293" s="58" t="s">
        <v>1</v>
      </c>
      <c r="B1293" s="17" t="s">
        <v>68</v>
      </c>
      <c r="C1293" s="43" t="s">
        <v>393</v>
      </c>
      <c r="D1293" s="65" t="s">
        <v>394</v>
      </c>
      <c r="E1293" s="75">
        <v>21</v>
      </c>
      <c r="F1293" s="75">
        <v>8</v>
      </c>
      <c r="G1293" s="65" t="s">
        <v>90</v>
      </c>
      <c r="H1293" s="17"/>
    </row>
    <row r="1294" spans="1:8" x14ac:dyDescent="0.2">
      <c r="A1294" s="58" t="s">
        <v>1</v>
      </c>
      <c r="B1294" s="17" t="s">
        <v>68</v>
      </c>
      <c r="C1294" s="43">
        <v>0.43261574074074072</v>
      </c>
      <c r="D1294" s="66">
        <v>0.43303240740740739</v>
      </c>
      <c r="E1294" s="75">
        <v>36</v>
      </c>
      <c r="F1294" s="75">
        <v>9</v>
      </c>
      <c r="G1294" s="65" t="s">
        <v>90</v>
      </c>
      <c r="H1294" s="16">
        <v>0.9</v>
      </c>
    </row>
    <row r="1295" spans="1:8" x14ac:dyDescent="0.2">
      <c r="A1295" s="58" t="s">
        <v>1</v>
      </c>
      <c r="B1295" s="17" t="s">
        <v>68</v>
      </c>
      <c r="C1295" s="43">
        <v>0.43438657407407411</v>
      </c>
      <c r="D1295" s="66">
        <v>0.43460648148148151</v>
      </c>
      <c r="E1295" s="75">
        <v>19</v>
      </c>
      <c r="F1295" s="75">
        <v>7</v>
      </c>
      <c r="G1295" s="65" t="s">
        <v>90</v>
      </c>
      <c r="H1295" s="16">
        <v>0.9</v>
      </c>
    </row>
    <row r="1296" spans="1:8" x14ac:dyDescent="0.2">
      <c r="A1296" s="58" t="s">
        <v>1</v>
      </c>
      <c r="B1296" s="17" t="s">
        <v>68</v>
      </c>
      <c r="C1296" s="43" t="s">
        <v>455</v>
      </c>
      <c r="D1296" s="65" t="s">
        <v>456</v>
      </c>
      <c r="E1296" s="75">
        <v>13</v>
      </c>
      <c r="F1296" s="75">
        <v>5</v>
      </c>
      <c r="G1296" s="65" t="s">
        <v>90</v>
      </c>
      <c r="H1296" s="17"/>
    </row>
    <row r="1297" spans="1:8" x14ac:dyDescent="0.2">
      <c r="A1297" s="58" t="s">
        <v>1</v>
      </c>
      <c r="B1297" s="17" t="s">
        <v>68</v>
      </c>
      <c r="C1297" s="43" t="s">
        <v>512</v>
      </c>
      <c r="D1297" s="65" t="s">
        <v>513</v>
      </c>
      <c r="E1297" s="75">
        <v>31</v>
      </c>
      <c r="F1297" s="75">
        <v>4</v>
      </c>
      <c r="G1297" s="65" t="s">
        <v>90</v>
      </c>
      <c r="H1297" s="16"/>
    </row>
    <row r="1298" spans="1:8" x14ac:dyDescent="0.2">
      <c r="A1298" s="58" t="s">
        <v>1</v>
      </c>
      <c r="B1298" s="17" t="s">
        <v>68</v>
      </c>
      <c r="C1298" s="43">
        <v>0.43604166666666672</v>
      </c>
      <c r="D1298" s="66">
        <v>0.4362731481481481</v>
      </c>
      <c r="E1298" s="75">
        <v>20</v>
      </c>
      <c r="F1298" s="75">
        <v>11</v>
      </c>
      <c r="G1298" s="65" t="s">
        <v>90</v>
      </c>
      <c r="H1298" s="16">
        <v>0.8</v>
      </c>
    </row>
    <row r="1299" spans="1:8" x14ac:dyDescent="0.2">
      <c r="A1299" s="58" t="s">
        <v>1</v>
      </c>
      <c r="B1299" s="17" t="s">
        <v>68</v>
      </c>
      <c r="C1299" s="43">
        <v>0.4371990740740741</v>
      </c>
      <c r="D1299" s="66">
        <v>0.43730324074074078</v>
      </c>
      <c r="E1299" s="75">
        <v>9</v>
      </c>
      <c r="F1299" s="75">
        <v>2</v>
      </c>
      <c r="G1299" s="65" t="s">
        <v>90</v>
      </c>
      <c r="H1299" s="16">
        <v>0.95</v>
      </c>
    </row>
    <row r="1300" spans="1:8" x14ac:dyDescent="0.2">
      <c r="A1300" s="58" t="s">
        <v>1</v>
      </c>
      <c r="B1300" s="17" t="s">
        <v>68</v>
      </c>
      <c r="C1300" s="43" t="s">
        <v>395</v>
      </c>
      <c r="D1300" s="65" t="s">
        <v>396</v>
      </c>
      <c r="E1300" s="75">
        <v>12</v>
      </c>
      <c r="F1300" s="75">
        <v>3</v>
      </c>
      <c r="G1300" s="65" t="s">
        <v>90</v>
      </c>
      <c r="H1300" s="17"/>
    </row>
    <row r="1301" spans="1:8" x14ac:dyDescent="0.2">
      <c r="A1301" s="58" t="s">
        <v>1</v>
      </c>
      <c r="B1301" s="17" t="s">
        <v>68</v>
      </c>
      <c r="C1301" s="43">
        <v>0.44082175925925932</v>
      </c>
      <c r="D1301" s="66">
        <v>0.44090277777777781</v>
      </c>
      <c r="E1301" s="75">
        <v>7</v>
      </c>
      <c r="F1301" s="83">
        <v>0</v>
      </c>
      <c r="G1301" s="65" t="s">
        <v>90</v>
      </c>
      <c r="H1301" s="16">
        <v>0.9</v>
      </c>
    </row>
    <row r="1302" spans="1:8" x14ac:dyDescent="0.2">
      <c r="A1302" s="58" t="s">
        <v>1</v>
      </c>
      <c r="B1302" s="17" t="s">
        <v>68</v>
      </c>
      <c r="C1302" s="43">
        <v>0.44096064814814823</v>
      </c>
      <c r="D1302" s="66">
        <v>0.44118055555555558</v>
      </c>
      <c r="E1302" s="75">
        <v>19</v>
      </c>
      <c r="F1302" s="75">
        <v>9</v>
      </c>
      <c r="G1302" s="65" t="s">
        <v>90</v>
      </c>
      <c r="H1302" s="16">
        <v>0.9</v>
      </c>
    </row>
    <row r="1303" spans="1:8" x14ac:dyDescent="0.2">
      <c r="A1303" s="58" t="s">
        <v>1</v>
      </c>
      <c r="B1303" s="17" t="s">
        <v>68</v>
      </c>
      <c r="C1303" s="43">
        <v>0.44153935185185189</v>
      </c>
      <c r="D1303" s="66">
        <v>0.44247685185185182</v>
      </c>
      <c r="E1303" s="75">
        <v>81</v>
      </c>
      <c r="F1303" s="75">
        <v>10</v>
      </c>
      <c r="G1303" s="65" t="s">
        <v>90</v>
      </c>
      <c r="H1303" s="16">
        <v>0.9</v>
      </c>
    </row>
    <row r="1304" spans="1:8" x14ac:dyDescent="0.2">
      <c r="A1304" s="58" t="s">
        <v>1</v>
      </c>
      <c r="B1304" s="17" t="s">
        <v>68</v>
      </c>
      <c r="C1304" s="43" t="s">
        <v>514</v>
      </c>
      <c r="D1304" s="65" t="s">
        <v>515</v>
      </c>
      <c r="E1304" s="75">
        <v>14</v>
      </c>
      <c r="F1304" s="75">
        <v>6</v>
      </c>
      <c r="G1304" s="65" t="s">
        <v>90</v>
      </c>
      <c r="H1304" s="16"/>
    </row>
    <row r="1305" spans="1:8" x14ac:dyDescent="0.2">
      <c r="A1305" s="58" t="s">
        <v>1</v>
      </c>
      <c r="B1305" s="17" t="s">
        <v>68</v>
      </c>
      <c r="C1305" s="43">
        <v>0.44954861111111111</v>
      </c>
      <c r="D1305" s="66">
        <v>0.45001157407407411</v>
      </c>
      <c r="E1305" s="75">
        <v>40</v>
      </c>
      <c r="F1305" s="75">
        <v>12</v>
      </c>
      <c r="G1305" s="65" t="s">
        <v>90</v>
      </c>
      <c r="H1305" s="16">
        <v>0.8</v>
      </c>
    </row>
    <row r="1306" spans="1:8" x14ac:dyDescent="0.2">
      <c r="A1306" s="58" t="s">
        <v>1</v>
      </c>
      <c r="B1306" s="17" t="s">
        <v>68</v>
      </c>
      <c r="C1306" s="43">
        <v>0.45013888888888892</v>
      </c>
      <c r="D1306" s="66">
        <v>0.45019675925925928</v>
      </c>
      <c r="E1306" s="75">
        <v>5</v>
      </c>
      <c r="F1306" s="75">
        <v>2</v>
      </c>
      <c r="G1306" s="65" t="s">
        <v>90</v>
      </c>
      <c r="H1306" s="16">
        <v>0.9</v>
      </c>
    </row>
    <row r="1307" spans="1:8" x14ac:dyDescent="0.2">
      <c r="A1307" s="58" t="s">
        <v>1</v>
      </c>
      <c r="B1307" s="17" t="s">
        <v>68</v>
      </c>
      <c r="C1307" s="43" t="s">
        <v>357</v>
      </c>
      <c r="D1307" s="65" t="s">
        <v>358</v>
      </c>
      <c r="E1307" s="75">
        <v>20</v>
      </c>
      <c r="F1307" s="75">
        <v>7</v>
      </c>
      <c r="G1307" s="65" t="s">
        <v>90</v>
      </c>
      <c r="H1307" s="17"/>
    </row>
    <row r="1308" spans="1:8" x14ac:dyDescent="0.2">
      <c r="A1308" s="58" t="s">
        <v>1</v>
      </c>
      <c r="B1308" s="17" t="s">
        <v>68</v>
      </c>
      <c r="C1308" s="43" t="s">
        <v>320</v>
      </c>
      <c r="D1308" s="65" t="s">
        <v>321</v>
      </c>
      <c r="E1308" s="75">
        <v>10</v>
      </c>
      <c r="F1308" s="75">
        <v>4</v>
      </c>
      <c r="G1308" s="65" t="s">
        <v>90</v>
      </c>
      <c r="H1308" s="16">
        <v>0.5</v>
      </c>
    </row>
    <row r="1309" spans="1:8" x14ac:dyDescent="0.2">
      <c r="A1309" s="58" t="s">
        <v>1</v>
      </c>
      <c r="B1309" s="17" t="s">
        <v>68</v>
      </c>
      <c r="C1309" s="43" t="s">
        <v>359</v>
      </c>
      <c r="D1309" s="65" t="s">
        <v>360</v>
      </c>
      <c r="E1309" s="75">
        <v>8</v>
      </c>
      <c r="F1309" s="75">
        <v>3</v>
      </c>
      <c r="G1309" s="65" t="s">
        <v>90</v>
      </c>
      <c r="H1309" s="17"/>
    </row>
    <row r="1310" spans="1:8" x14ac:dyDescent="0.2">
      <c r="A1310" s="58" t="s">
        <v>1</v>
      </c>
      <c r="B1310" s="17" t="s">
        <v>68</v>
      </c>
      <c r="C1310" s="43">
        <v>0.45621527777777782</v>
      </c>
      <c r="D1310" s="66">
        <v>0.45682870370370371</v>
      </c>
      <c r="E1310" s="75">
        <v>53</v>
      </c>
      <c r="F1310" s="75">
        <v>14</v>
      </c>
      <c r="G1310" s="65" t="s">
        <v>90</v>
      </c>
      <c r="H1310" s="16">
        <v>0.8</v>
      </c>
    </row>
    <row r="1311" spans="1:8" x14ac:dyDescent="0.2">
      <c r="A1311" s="58" t="s">
        <v>1</v>
      </c>
      <c r="B1311" s="17" t="s">
        <v>68</v>
      </c>
      <c r="C1311" s="43">
        <v>0.45627314814814812</v>
      </c>
      <c r="D1311" s="66">
        <v>0.45675925925925931</v>
      </c>
      <c r="E1311" s="75">
        <v>42</v>
      </c>
      <c r="F1311" s="75">
        <v>8</v>
      </c>
      <c r="G1311" s="65" t="s">
        <v>90</v>
      </c>
      <c r="H1311" s="16">
        <v>0.9</v>
      </c>
    </row>
    <row r="1312" spans="1:8" x14ac:dyDescent="0.2">
      <c r="A1312" s="58" t="s">
        <v>1</v>
      </c>
      <c r="B1312" s="17" t="s">
        <v>68</v>
      </c>
      <c r="C1312" s="43" t="s">
        <v>399</v>
      </c>
      <c r="D1312" s="65" t="s">
        <v>400</v>
      </c>
      <c r="E1312" s="75">
        <v>66</v>
      </c>
      <c r="F1312" s="75">
        <v>11</v>
      </c>
      <c r="G1312" s="65" t="s">
        <v>90</v>
      </c>
      <c r="H1312" s="17"/>
    </row>
    <row r="1313" spans="1:8" x14ac:dyDescent="0.2">
      <c r="A1313" s="58" t="s">
        <v>1</v>
      </c>
      <c r="B1313" s="17" t="s">
        <v>68</v>
      </c>
      <c r="C1313" s="43">
        <v>0.4617013888888889</v>
      </c>
      <c r="D1313" s="66">
        <v>0.46194444444444449</v>
      </c>
      <c r="E1313" s="75">
        <v>22</v>
      </c>
      <c r="F1313" s="75">
        <v>10</v>
      </c>
      <c r="G1313" s="65" t="s">
        <v>90</v>
      </c>
      <c r="H1313" s="16">
        <v>0.9</v>
      </c>
    </row>
    <row r="1314" spans="1:8" x14ac:dyDescent="0.2">
      <c r="A1314" s="58" t="s">
        <v>1</v>
      </c>
      <c r="B1314" s="17" t="s">
        <v>68</v>
      </c>
      <c r="C1314" s="43">
        <v>0.4627430555555555</v>
      </c>
      <c r="D1314" s="66">
        <v>0.46334490740740741</v>
      </c>
      <c r="E1314" s="75">
        <v>52</v>
      </c>
      <c r="F1314" s="75">
        <v>5</v>
      </c>
      <c r="G1314" s="65" t="s">
        <v>90</v>
      </c>
      <c r="H1314" s="16">
        <v>0.9</v>
      </c>
    </row>
    <row r="1315" spans="1:8" x14ac:dyDescent="0.2">
      <c r="A1315" s="58" t="s">
        <v>1</v>
      </c>
      <c r="B1315" s="17" t="s">
        <v>68</v>
      </c>
      <c r="C1315" s="43">
        <v>0.46347222222222217</v>
      </c>
      <c r="D1315" s="66">
        <v>0.46394675925925921</v>
      </c>
      <c r="E1315" s="75">
        <v>41</v>
      </c>
      <c r="F1315" s="75">
        <v>3</v>
      </c>
      <c r="G1315" s="65" t="s">
        <v>90</v>
      </c>
      <c r="H1315" s="16">
        <v>0.8</v>
      </c>
    </row>
    <row r="1316" spans="1:8" x14ac:dyDescent="0.2">
      <c r="A1316" s="58" t="s">
        <v>1</v>
      </c>
      <c r="B1316" s="17" t="s">
        <v>68</v>
      </c>
      <c r="C1316" s="43" t="s">
        <v>578</v>
      </c>
      <c r="D1316" s="65" t="s">
        <v>579</v>
      </c>
      <c r="E1316" s="75">
        <v>5</v>
      </c>
      <c r="F1316" s="75">
        <v>3</v>
      </c>
      <c r="G1316" s="65" t="s">
        <v>90</v>
      </c>
      <c r="H1316" s="15"/>
    </row>
    <row r="1317" spans="1:8" x14ac:dyDescent="0.2">
      <c r="A1317" s="58" t="s">
        <v>1</v>
      </c>
      <c r="B1317" s="17" t="s">
        <v>68</v>
      </c>
      <c r="C1317" s="43" t="s">
        <v>543</v>
      </c>
      <c r="D1317" s="65" t="s">
        <v>544</v>
      </c>
      <c r="E1317" s="75">
        <v>74</v>
      </c>
      <c r="F1317" s="75">
        <v>8</v>
      </c>
      <c r="G1317" s="65" t="s">
        <v>90</v>
      </c>
      <c r="H1317" s="15"/>
    </row>
    <row r="1318" spans="1:8" x14ac:dyDescent="0.2">
      <c r="A1318" s="58" t="s">
        <v>1</v>
      </c>
      <c r="B1318" s="17" t="s">
        <v>68</v>
      </c>
      <c r="C1318" s="43">
        <v>0.46870370370370368</v>
      </c>
      <c r="D1318" s="66">
        <v>0.46878472222222223</v>
      </c>
      <c r="E1318" s="75">
        <v>7</v>
      </c>
      <c r="F1318" s="83">
        <v>0</v>
      </c>
      <c r="G1318" s="65" t="s">
        <v>90</v>
      </c>
      <c r="H1318" s="16">
        <v>0.9</v>
      </c>
    </row>
    <row r="1319" spans="1:8" x14ac:dyDescent="0.2">
      <c r="A1319" s="58" t="s">
        <v>1</v>
      </c>
      <c r="B1319" s="17" t="s">
        <v>68</v>
      </c>
      <c r="C1319" s="43">
        <v>0.46916666666666662</v>
      </c>
      <c r="D1319" s="66">
        <v>0.46938657407407403</v>
      </c>
      <c r="E1319" s="75">
        <v>19</v>
      </c>
      <c r="F1319" s="75">
        <v>6</v>
      </c>
      <c r="G1319" s="65" t="s">
        <v>90</v>
      </c>
      <c r="H1319" s="16">
        <v>0.9</v>
      </c>
    </row>
    <row r="1320" spans="1:8" x14ac:dyDescent="0.2">
      <c r="A1320" s="58" t="s">
        <v>1</v>
      </c>
      <c r="B1320" s="17" t="s">
        <v>68</v>
      </c>
      <c r="C1320" s="43">
        <v>0.47108796296296301</v>
      </c>
      <c r="D1320" s="66">
        <v>0.47136574074074078</v>
      </c>
      <c r="E1320" s="75">
        <v>24</v>
      </c>
      <c r="F1320" s="75">
        <v>6</v>
      </c>
      <c r="G1320" s="65" t="s">
        <v>90</v>
      </c>
      <c r="H1320" s="16">
        <v>0.95</v>
      </c>
    </row>
    <row r="1321" spans="1:8" x14ac:dyDescent="0.2">
      <c r="A1321" s="58" t="s">
        <v>1</v>
      </c>
      <c r="B1321" s="17" t="s">
        <v>68</v>
      </c>
      <c r="C1321" s="43" t="s">
        <v>361</v>
      </c>
      <c r="D1321" s="65" t="s">
        <v>362</v>
      </c>
      <c r="E1321" s="75">
        <v>8</v>
      </c>
      <c r="F1321" s="75">
        <v>4</v>
      </c>
      <c r="G1321" s="65" t="s">
        <v>90</v>
      </c>
      <c r="H1321" s="17"/>
    </row>
    <row r="1322" spans="1:8" x14ac:dyDescent="0.2">
      <c r="A1322" s="58" t="s">
        <v>1</v>
      </c>
      <c r="B1322" s="17" t="s">
        <v>68</v>
      </c>
      <c r="C1322" s="43" t="s">
        <v>401</v>
      </c>
      <c r="D1322" s="65" t="s">
        <v>402</v>
      </c>
      <c r="E1322" s="75">
        <v>8</v>
      </c>
      <c r="F1322" s="75">
        <v>3</v>
      </c>
      <c r="G1322" s="65" t="s">
        <v>90</v>
      </c>
      <c r="H1322" s="17"/>
    </row>
    <row r="1323" spans="1:8" x14ac:dyDescent="0.2">
      <c r="A1323" s="58" t="s">
        <v>1</v>
      </c>
      <c r="B1323" s="17" t="s">
        <v>68</v>
      </c>
      <c r="C1323" s="43">
        <v>0.47565972222222219</v>
      </c>
      <c r="D1323" s="66">
        <v>0.47585648148148152</v>
      </c>
      <c r="E1323" s="75">
        <v>17</v>
      </c>
      <c r="F1323" s="75">
        <v>4</v>
      </c>
      <c r="G1323" s="65" t="s">
        <v>90</v>
      </c>
      <c r="H1323" s="16">
        <v>0.95</v>
      </c>
    </row>
    <row r="1324" spans="1:8" x14ac:dyDescent="0.2">
      <c r="A1324" s="58" t="s">
        <v>1</v>
      </c>
      <c r="B1324" s="17" t="s">
        <v>68</v>
      </c>
      <c r="C1324" s="43" t="s">
        <v>545</v>
      </c>
      <c r="D1324" s="65" t="s">
        <v>546</v>
      </c>
      <c r="E1324" s="75">
        <v>8</v>
      </c>
      <c r="F1324" s="83">
        <v>0</v>
      </c>
      <c r="G1324" s="65" t="s">
        <v>90</v>
      </c>
      <c r="H1324" s="15"/>
    </row>
    <row r="1325" spans="1:8" x14ac:dyDescent="0.2">
      <c r="A1325" s="58" t="s">
        <v>1</v>
      </c>
      <c r="B1325" s="17" t="s">
        <v>68</v>
      </c>
      <c r="C1325" s="43" t="s">
        <v>363</v>
      </c>
      <c r="D1325" s="65" t="s">
        <v>364</v>
      </c>
      <c r="E1325" s="75">
        <v>45</v>
      </c>
      <c r="F1325" s="75">
        <v>7</v>
      </c>
      <c r="G1325" s="65" t="s">
        <v>90</v>
      </c>
      <c r="H1325" s="17"/>
    </row>
    <row r="1326" spans="1:8" x14ac:dyDescent="0.2">
      <c r="A1326" s="58" t="s">
        <v>1</v>
      </c>
      <c r="B1326" s="17" t="s">
        <v>68</v>
      </c>
      <c r="C1326" s="43" t="s">
        <v>547</v>
      </c>
      <c r="D1326" s="65" t="s">
        <v>548</v>
      </c>
      <c r="E1326" s="75">
        <v>19</v>
      </c>
      <c r="F1326" s="75">
        <v>5</v>
      </c>
      <c r="G1326" s="65" t="s">
        <v>90</v>
      </c>
      <c r="H1326" s="15"/>
    </row>
    <row r="1327" spans="1:8" x14ac:dyDescent="0.2">
      <c r="A1327" s="58" t="s">
        <v>1</v>
      </c>
      <c r="B1327" s="17" t="s">
        <v>68</v>
      </c>
      <c r="C1327" s="43" t="s">
        <v>516</v>
      </c>
      <c r="D1327" s="65" t="s">
        <v>517</v>
      </c>
      <c r="E1327" s="75">
        <v>8</v>
      </c>
      <c r="F1327" s="75">
        <v>3</v>
      </c>
      <c r="G1327" s="65" t="s">
        <v>90</v>
      </c>
      <c r="H1327" s="17"/>
    </row>
    <row r="1328" spans="1:8" x14ac:dyDescent="0.2">
      <c r="A1328" s="58" t="s">
        <v>1</v>
      </c>
      <c r="B1328" s="17" t="s">
        <v>68</v>
      </c>
      <c r="C1328" s="43">
        <v>0.47837962962962971</v>
      </c>
      <c r="D1328" s="66">
        <v>0.47846064814814809</v>
      </c>
      <c r="E1328" s="75">
        <v>7</v>
      </c>
      <c r="F1328" s="75">
        <v>4</v>
      </c>
      <c r="G1328" s="65" t="s">
        <v>90</v>
      </c>
      <c r="H1328" s="16">
        <v>0.9</v>
      </c>
    </row>
    <row r="1329" spans="1:10" x14ac:dyDescent="0.2">
      <c r="A1329" s="58" t="s">
        <v>1</v>
      </c>
      <c r="B1329" s="17" t="s">
        <v>68</v>
      </c>
      <c r="C1329" s="43" t="s">
        <v>465</v>
      </c>
      <c r="D1329" s="65" t="s">
        <v>466</v>
      </c>
      <c r="E1329" s="75">
        <v>4</v>
      </c>
      <c r="F1329" s="79">
        <v>0</v>
      </c>
      <c r="G1329" s="65" t="s">
        <v>90</v>
      </c>
      <c r="H1329" s="17"/>
    </row>
    <row r="1330" spans="1:10" x14ac:dyDescent="0.2">
      <c r="A1330" s="58" t="s">
        <v>1</v>
      </c>
      <c r="B1330" s="17" t="s">
        <v>68</v>
      </c>
      <c r="C1330" s="43">
        <v>0.48009259259259263</v>
      </c>
      <c r="D1330" s="66">
        <v>0.48105324074074068</v>
      </c>
      <c r="E1330" s="75">
        <v>83</v>
      </c>
      <c r="F1330" s="75">
        <v>12</v>
      </c>
      <c r="G1330" s="65" t="s">
        <v>90</v>
      </c>
      <c r="H1330" s="16">
        <v>0.8</v>
      </c>
    </row>
    <row r="1331" spans="1:10" x14ac:dyDescent="0.2">
      <c r="A1331" s="58" t="s">
        <v>1</v>
      </c>
      <c r="B1331" s="17" t="s">
        <v>68</v>
      </c>
      <c r="C1331" s="43">
        <v>0.48172453703703699</v>
      </c>
      <c r="D1331" s="66">
        <v>0.48181712962962958</v>
      </c>
      <c r="E1331" s="75">
        <v>8</v>
      </c>
      <c r="F1331" s="75">
        <v>2</v>
      </c>
      <c r="G1331" s="65" t="s">
        <v>90</v>
      </c>
      <c r="H1331" s="16">
        <v>0.95</v>
      </c>
    </row>
    <row r="1332" spans="1:10" x14ac:dyDescent="0.2">
      <c r="A1332" s="58" t="s">
        <v>1</v>
      </c>
      <c r="B1332" s="17" t="s">
        <v>68</v>
      </c>
      <c r="C1332" s="43" t="s">
        <v>322</v>
      </c>
      <c r="D1332" s="65" t="s">
        <v>323</v>
      </c>
      <c r="E1332" s="75">
        <v>9</v>
      </c>
      <c r="F1332" s="75">
        <v>2</v>
      </c>
      <c r="G1332" s="65" t="s">
        <v>90</v>
      </c>
      <c r="H1332" s="16">
        <v>0.5</v>
      </c>
    </row>
    <row r="1333" spans="1:10" x14ac:dyDescent="0.2">
      <c r="A1333" s="58" t="s">
        <v>1</v>
      </c>
      <c r="B1333" s="17" t="s">
        <v>68</v>
      </c>
      <c r="C1333" s="43" t="s">
        <v>467</v>
      </c>
      <c r="D1333" s="65" t="s">
        <v>468</v>
      </c>
      <c r="E1333" s="75">
        <v>8</v>
      </c>
      <c r="F1333" s="75">
        <v>2</v>
      </c>
      <c r="G1333" s="65" t="s">
        <v>90</v>
      </c>
      <c r="H1333" s="17"/>
    </row>
    <row r="1334" spans="1:10" x14ac:dyDescent="0.2">
      <c r="A1334" s="58" t="s">
        <v>1</v>
      </c>
      <c r="B1334" s="17" t="s">
        <v>68</v>
      </c>
      <c r="C1334" s="43">
        <v>0.48743055555555559</v>
      </c>
      <c r="D1334" s="66">
        <v>0.48775462962962968</v>
      </c>
      <c r="E1334" s="75">
        <v>28</v>
      </c>
      <c r="F1334" s="75">
        <v>5</v>
      </c>
      <c r="G1334" s="65" t="s">
        <v>90</v>
      </c>
      <c r="H1334" s="16">
        <v>0.9</v>
      </c>
    </row>
    <row r="1335" spans="1:10" x14ac:dyDescent="0.2">
      <c r="A1335" s="58" t="s">
        <v>1</v>
      </c>
      <c r="B1335" s="17" t="s">
        <v>68</v>
      </c>
      <c r="C1335" s="43" t="s">
        <v>403</v>
      </c>
      <c r="D1335" s="65" t="s">
        <v>404</v>
      </c>
      <c r="E1335" s="75">
        <v>62</v>
      </c>
      <c r="F1335" s="75">
        <v>9</v>
      </c>
      <c r="G1335" s="65" t="s">
        <v>90</v>
      </c>
      <c r="H1335" s="17"/>
    </row>
    <row r="1336" spans="1:10" x14ac:dyDescent="0.2">
      <c r="A1336" s="58" t="s">
        <v>1</v>
      </c>
      <c r="B1336" s="17" t="s">
        <v>68</v>
      </c>
      <c r="C1336" s="43" t="s">
        <v>290</v>
      </c>
      <c r="D1336" s="65" t="s">
        <v>291</v>
      </c>
      <c r="E1336" s="75">
        <v>11</v>
      </c>
      <c r="F1336" s="75">
        <v>1</v>
      </c>
      <c r="G1336" s="65" t="s">
        <v>90</v>
      </c>
      <c r="H1336" s="16">
        <v>0.5</v>
      </c>
    </row>
    <row r="1337" spans="1:10" x14ac:dyDescent="0.2">
      <c r="A1337" s="58" t="s">
        <v>1</v>
      </c>
      <c r="B1337" s="17" t="s">
        <v>68</v>
      </c>
      <c r="C1337" s="43" t="s">
        <v>469</v>
      </c>
      <c r="D1337" s="65" t="s">
        <v>470</v>
      </c>
      <c r="E1337" s="75">
        <v>33</v>
      </c>
      <c r="F1337" s="75">
        <v>6</v>
      </c>
      <c r="G1337" s="65" t="s">
        <v>90</v>
      </c>
      <c r="H1337" s="17"/>
    </row>
    <row r="1338" spans="1:10" x14ac:dyDescent="0.2">
      <c r="A1338" s="58" t="s">
        <v>1</v>
      </c>
      <c r="B1338" s="17" t="s">
        <v>68</v>
      </c>
      <c r="C1338" s="43">
        <v>0.49343749999999997</v>
      </c>
      <c r="D1338" s="66">
        <v>0.49557870370370372</v>
      </c>
      <c r="E1338" s="75">
        <v>185</v>
      </c>
      <c r="F1338" s="75">
        <v>13</v>
      </c>
      <c r="G1338" s="65" t="s">
        <v>90</v>
      </c>
      <c r="H1338" s="16">
        <v>0.9</v>
      </c>
    </row>
    <row r="1339" spans="1:10" x14ac:dyDescent="0.2">
      <c r="A1339" s="58" t="s">
        <v>1</v>
      </c>
      <c r="B1339" s="17" t="s">
        <v>68</v>
      </c>
      <c r="C1339" s="43" t="s">
        <v>518</v>
      </c>
      <c r="D1339" s="65" t="s">
        <v>519</v>
      </c>
      <c r="E1339" s="75">
        <v>8</v>
      </c>
      <c r="F1339" s="75">
        <v>1</v>
      </c>
      <c r="G1339" s="65" t="s">
        <v>90</v>
      </c>
      <c r="H1339" s="16"/>
    </row>
    <row r="1340" spans="1:10" x14ac:dyDescent="0.2">
      <c r="A1340" s="58" t="s">
        <v>1</v>
      </c>
      <c r="B1340" s="17" t="s">
        <v>68</v>
      </c>
      <c r="C1340" s="43" t="s">
        <v>549</v>
      </c>
      <c r="D1340" s="65" t="s">
        <v>550</v>
      </c>
      <c r="E1340" s="75">
        <v>42</v>
      </c>
      <c r="F1340" s="75">
        <v>9</v>
      </c>
      <c r="G1340" s="65" t="s">
        <v>90</v>
      </c>
      <c r="H1340" s="15"/>
    </row>
    <row r="1341" spans="1:10" x14ac:dyDescent="0.2">
      <c r="A1341" s="58" t="s">
        <v>1</v>
      </c>
      <c r="B1341" s="17" t="s">
        <v>68</v>
      </c>
      <c r="C1341" s="43">
        <v>0.4965162037037037</v>
      </c>
      <c r="D1341" s="66">
        <v>0.49687500000000001</v>
      </c>
      <c r="E1341" s="75">
        <v>31</v>
      </c>
      <c r="F1341" s="75">
        <v>15</v>
      </c>
      <c r="G1341" s="65" t="s">
        <v>90</v>
      </c>
      <c r="H1341" s="16">
        <v>0.8</v>
      </c>
    </row>
    <row r="1342" spans="1:10" x14ac:dyDescent="0.2">
      <c r="A1342" s="58" t="s">
        <v>1</v>
      </c>
      <c r="B1342" s="17" t="s">
        <v>69</v>
      </c>
      <c r="C1342" s="43">
        <v>0.50105324074074076</v>
      </c>
      <c r="D1342" s="65" t="s">
        <v>405</v>
      </c>
      <c r="E1342" s="75">
        <v>4</v>
      </c>
      <c r="F1342" s="75">
        <v>2</v>
      </c>
      <c r="G1342" s="65" t="s">
        <v>90</v>
      </c>
      <c r="H1342" s="17"/>
      <c r="J1342" s="40"/>
    </row>
    <row r="1343" spans="1:10" x14ac:dyDescent="0.2">
      <c r="A1343" s="58" t="s">
        <v>1</v>
      </c>
      <c r="B1343" s="17" t="s">
        <v>69</v>
      </c>
      <c r="C1343" s="43">
        <v>0.50135416666666666</v>
      </c>
      <c r="D1343" s="65" t="s">
        <v>365</v>
      </c>
      <c r="E1343" s="75">
        <v>50</v>
      </c>
      <c r="F1343" s="75">
        <v>4</v>
      </c>
      <c r="G1343" s="65" t="s">
        <v>90</v>
      </c>
      <c r="H1343" s="17"/>
      <c r="J1343" s="40"/>
    </row>
    <row r="1344" spans="1:10" x14ac:dyDescent="0.2">
      <c r="A1344" s="58" t="s">
        <v>1</v>
      </c>
      <c r="B1344" s="17" t="s">
        <v>69</v>
      </c>
      <c r="C1344" s="43">
        <v>0.5020486111111111</v>
      </c>
      <c r="D1344" s="66">
        <v>0.50208333333333333</v>
      </c>
      <c r="E1344" s="75">
        <v>3</v>
      </c>
      <c r="F1344" s="75">
        <v>1</v>
      </c>
      <c r="G1344" s="65" t="s">
        <v>90</v>
      </c>
      <c r="H1344" s="16">
        <v>0.8</v>
      </c>
      <c r="J1344" s="40"/>
    </row>
    <row r="1345" spans="1:10" x14ac:dyDescent="0.2">
      <c r="A1345" s="58" t="s">
        <v>1</v>
      </c>
      <c r="B1345" s="17" t="s">
        <v>69</v>
      </c>
      <c r="C1345" s="43">
        <v>0.50217592592592597</v>
      </c>
      <c r="D1345" s="66">
        <v>0.5025694444444444</v>
      </c>
      <c r="E1345" s="75">
        <v>34</v>
      </c>
      <c r="F1345" s="75">
        <v>9</v>
      </c>
      <c r="G1345" s="65" t="s">
        <v>90</v>
      </c>
      <c r="H1345" s="16">
        <v>0.9</v>
      </c>
      <c r="J1345" s="40"/>
    </row>
    <row r="1346" spans="1:10" x14ac:dyDescent="0.2">
      <c r="A1346" s="58" t="s">
        <v>1</v>
      </c>
      <c r="B1346" s="17" t="s">
        <v>69</v>
      </c>
      <c r="C1346" s="43">
        <v>0.50229166666666669</v>
      </c>
      <c r="D1346" s="66">
        <v>0.50247685185185187</v>
      </c>
      <c r="E1346" s="75">
        <f>34-18</f>
        <v>16</v>
      </c>
      <c r="F1346" s="75">
        <v>5</v>
      </c>
      <c r="G1346" s="65" t="s">
        <v>90</v>
      </c>
      <c r="H1346" s="16">
        <v>0.95</v>
      </c>
      <c r="J1346" s="40"/>
    </row>
    <row r="1347" spans="1:10" x14ac:dyDescent="0.2">
      <c r="A1347" s="58" t="s">
        <v>1</v>
      </c>
      <c r="B1347" s="17" t="s">
        <v>69</v>
      </c>
      <c r="C1347" s="43">
        <v>0.5025115740740741</v>
      </c>
      <c r="D1347" s="66">
        <v>0.50274305555555554</v>
      </c>
      <c r="E1347" s="75">
        <v>20</v>
      </c>
      <c r="F1347" s="75">
        <v>11</v>
      </c>
      <c r="G1347" s="65" t="s">
        <v>90</v>
      </c>
      <c r="H1347" s="16">
        <v>0.8</v>
      </c>
      <c r="J1347" s="40"/>
    </row>
    <row r="1348" spans="1:10" x14ac:dyDescent="0.2">
      <c r="A1348" s="58" t="s">
        <v>1</v>
      </c>
      <c r="B1348" s="17" t="s">
        <v>69</v>
      </c>
      <c r="C1348" s="43">
        <v>0.50594907407407408</v>
      </c>
      <c r="D1348" s="65" t="s">
        <v>326</v>
      </c>
      <c r="E1348" s="75">
        <v>36</v>
      </c>
      <c r="F1348" s="75">
        <v>7</v>
      </c>
      <c r="G1348" s="65" t="s">
        <v>90</v>
      </c>
      <c r="H1348" s="17"/>
      <c r="J1348" s="40"/>
    </row>
    <row r="1349" spans="1:10" x14ac:dyDescent="0.2">
      <c r="A1349" s="58" t="s">
        <v>1</v>
      </c>
      <c r="B1349" s="17" t="s">
        <v>69</v>
      </c>
      <c r="C1349" s="43">
        <v>0.50910879629629624</v>
      </c>
      <c r="D1349" s="65" t="s">
        <v>406</v>
      </c>
      <c r="E1349" s="75">
        <v>10</v>
      </c>
      <c r="F1349" s="75">
        <v>5</v>
      </c>
      <c r="G1349" s="65" t="s">
        <v>90</v>
      </c>
      <c r="H1349" s="17"/>
      <c r="J1349" s="40"/>
    </row>
    <row r="1350" spans="1:10" x14ac:dyDescent="0.2">
      <c r="A1350" s="58" t="s">
        <v>1</v>
      </c>
      <c r="B1350" s="17" t="s">
        <v>69</v>
      </c>
      <c r="C1350" s="43">
        <v>0.51028935185185187</v>
      </c>
      <c r="D1350" s="66">
        <v>0.51037037037037036</v>
      </c>
      <c r="E1350" s="75">
        <v>7</v>
      </c>
      <c r="F1350" s="75">
        <v>3</v>
      </c>
      <c r="G1350" s="65" t="s">
        <v>90</v>
      </c>
      <c r="H1350" s="16">
        <v>0.9</v>
      </c>
      <c r="J1350" s="40"/>
    </row>
    <row r="1351" spans="1:10" x14ac:dyDescent="0.2">
      <c r="A1351" s="58" t="s">
        <v>1</v>
      </c>
      <c r="B1351" s="17" t="s">
        <v>69</v>
      </c>
      <c r="C1351" s="43">
        <v>0.51142361111111112</v>
      </c>
      <c r="D1351" s="66">
        <v>0.51151620370370376</v>
      </c>
      <c r="E1351" s="75">
        <v>8</v>
      </c>
      <c r="F1351" s="75">
        <v>3</v>
      </c>
      <c r="G1351" s="65" t="s">
        <v>90</v>
      </c>
      <c r="H1351" s="16">
        <v>0.95</v>
      </c>
      <c r="J1351" s="40"/>
    </row>
    <row r="1352" spans="1:10" x14ac:dyDescent="0.2">
      <c r="A1352" s="58" t="s">
        <v>1</v>
      </c>
      <c r="B1352" s="17" t="s">
        <v>69</v>
      </c>
      <c r="C1352" s="43">
        <v>0.51193287037037039</v>
      </c>
      <c r="D1352" s="65" t="s">
        <v>551</v>
      </c>
      <c r="E1352" s="75">
        <v>52</v>
      </c>
      <c r="F1352" s="75">
        <v>10</v>
      </c>
      <c r="G1352" s="65" t="s">
        <v>90</v>
      </c>
      <c r="H1352" s="15"/>
      <c r="J1352" s="40"/>
    </row>
    <row r="1353" spans="1:10" x14ac:dyDescent="0.2">
      <c r="A1353" s="58" t="s">
        <v>1</v>
      </c>
      <c r="B1353" s="17" t="s">
        <v>69</v>
      </c>
      <c r="C1353" s="43">
        <v>0.51465277777777774</v>
      </c>
      <c r="D1353" s="65" t="s">
        <v>471</v>
      </c>
      <c r="E1353" s="75">
        <v>25</v>
      </c>
      <c r="F1353" s="75">
        <v>6</v>
      </c>
      <c r="G1353" s="65" t="s">
        <v>90</v>
      </c>
      <c r="H1353" s="17"/>
      <c r="J1353" s="40"/>
    </row>
    <row r="1354" spans="1:10" x14ac:dyDescent="0.2">
      <c r="A1354" s="58" t="s">
        <v>1</v>
      </c>
      <c r="B1354" s="17" t="s">
        <v>69</v>
      </c>
      <c r="C1354" s="43">
        <v>0.51531249999999995</v>
      </c>
      <c r="D1354" s="65" t="s">
        <v>520</v>
      </c>
      <c r="E1354" s="75">
        <v>39</v>
      </c>
      <c r="F1354" s="75">
        <v>4</v>
      </c>
      <c r="G1354" s="65" t="s">
        <v>90</v>
      </c>
      <c r="H1354" s="16"/>
      <c r="J1354" s="40"/>
    </row>
    <row r="1355" spans="1:10" x14ac:dyDescent="0.2">
      <c r="A1355" s="58" t="s">
        <v>1</v>
      </c>
      <c r="B1355" s="17" t="s">
        <v>69</v>
      </c>
      <c r="C1355" s="43">
        <v>0.51546296296296301</v>
      </c>
      <c r="D1355" s="65" t="s">
        <v>407</v>
      </c>
      <c r="E1355" s="75">
        <v>33</v>
      </c>
      <c r="F1355" s="75">
        <v>10</v>
      </c>
      <c r="G1355" s="65" t="s">
        <v>90</v>
      </c>
      <c r="H1355" s="17"/>
      <c r="J1355" s="40"/>
    </row>
    <row r="1356" spans="1:10" x14ac:dyDescent="0.2">
      <c r="A1356" s="58" t="s">
        <v>1</v>
      </c>
      <c r="B1356" s="17" t="s">
        <v>69</v>
      </c>
      <c r="C1356" s="43">
        <v>0.51817129629629632</v>
      </c>
      <c r="D1356" s="66">
        <v>0.51837962962962969</v>
      </c>
      <c r="E1356" s="75">
        <v>18</v>
      </c>
      <c r="F1356" s="75">
        <v>6</v>
      </c>
      <c r="G1356" s="65" t="s">
        <v>90</v>
      </c>
      <c r="H1356" s="16">
        <v>0.95</v>
      </c>
      <c r="J1356" s="40"/>
    </row>
    <row r="1357" spans="1:10" x14ac:dyDescent="0.2">
      <c r="A1357" s="58" t="s">
        <v>1</v>
      </c>
      <c r="B1357" s="17" t="s">
        <v>69</v>
      </c>
      <c r="C1357" s="43">
        <v>0.51956018518518521</v>
      </c>
      <c r="D1357" s="65" t="s">
        <v>298</v>
      </c>
      <c r="E1357" s="75">
        <v>7</v>
      </c>
      <c r="F1357" s="75">
        <v>2</v>
      </c>
      <c r="G1357" s="65" t="s">
        <v>90</v>
      </c>
      <c r="H1357" s="16">
        <v>0.5</v>
      </c>
      <c r="J1357" s="40"/>
    </row>
    <row r="1358" spans="1:10" x14ac:dyDescent="0.2">
      <c r="A1358" s="58" t="s">
        <v>1</v>
      </c>
      <c r="B1358" s="17" t="s">
        <v>69</v>
      </c>
      <c r="C1358" s="43">
        <v>0.52068287037037042</v>
      </c>
      <c r="D1358" s="66">
        <v>0.52141203703703698</v>
      </c>
      <c r="E1358" s="75">
        <v>63</v>
      </c>
      <c r="F1358" s="75">
        <v>8</v>
      </c>
      <c r="G1358" s="65" t="s">
        <v>90</v>
      </c>
      <c r="H1358" s="16">
        <v>0.9</v>
      </c>
      <c r="J1358" s="40"/>
    </row>
    <row r="1359" spans="1:10" x14ac:dyDescent="0.2">
      <c r="A1359" s="58" t="s">
        <v>1</v>
      </c>
      <c r="B1359" s="17" t="s">
        <v>69</v>
      </c>
      <c r="C1359" s="43">
        <v>0.5221527777777778</v>
      </c>
      <c r="D1359" s="65" t="s">
        <v>552</v>
      </c>
      <c r="E1359" s="75">
        <v>43</v>
      </c>
      <c r="F1359" s="75">
        <v>8</v>
      </c>
      <c r="G1359" s="65" t="s">
        <v>90</v>
      </c>
      <c r="H1359" s="15"/>
      <c r="J1359" s="40"/>
    </row>
    <row r="1360" spans="1:10" x14ac:dyDescent="0.2">
      <c r="A1360" s="58" t="s">
        <v>1</v>
      </c>
      <c r="B1360" s="17" t="s">
        <v>69</v>
      </c>
      <c r="C1360" s="43">
        <v>0.52349537037037042</v>
      </c>
      <c r="D1360" s="65" t="s">
        <v>409</v>
      </c>
      <c r="E1360" s="75">
        <v>32</v>
      </c>
      <c r="F1360" s="75">
        <v>6</v>
      </c>
      <c r="G1360" s="65" t="s">
        <v>90</v>
      </c>
      <c r="H1360" s="17"/>
      <c r="J1360" s="40"/>
    </row>
    <row r="1361" spans="1:10" x14ac:dyDescent="0.2">
      <c r="A1361" s="58" t="s">
        <v>1</v>
      </c>
      <c r="B1361" s="17" t="s">
        <v>69</v>
      </c>
      <c r="C1361" s="43">
        <v>0.52437500000000004</v>
      </c>
      <c r="D1361" s="65" t="s">
        <v>366</v>
      </c>
      <c r="E1361" s="75">
        <v>16</v>
      </c>
      <c r="F1361" s="75">
        <v>5</v>
      </c>
      <c r="G1361" s="65" t="s">
        <v>90</v>
      </c>
      <c r="H1361" s="17"/>
      <c r="J1361" s="40"/>
    </row>
    <row r="1362" spans="1:10" x14ac:dyDescent="0.2">
      <c r="A1362" s="58" t="s">
        <v>1</v>
      </c>
      <c r="B1362" s="17" t="s">
        <v>69</v>
      </c>
      <c r="C1362" s="43">
        <v>0.52541666666666664</v>
      </c>
      <c r="D1362" s="66">
        <v>0.52543981481481483</v>
      </c>
      <c r="E1362" s="75">
        <v>2</v>
      </c>
      <c r="F1362" s="75">
        <v>1</v>
      </c>
      <c r="G1362" s="65" t="s">
        <v>90</v>
      </c>
      <c r="H1362" s="16">
        <v>0.95</v>
      </c>
      <c r="J1362" s="40"/>
    </row>
    <row r="1363" spans="1:10" x14ac:dyDescent="0.2">
      <c r="A1363" s="58" t="s">
        <v>1</v>
      </c>
      <c r="B1363" s="17" t="s">
        <v>69</v>
      </c>
      <c r="C1363" s="43">
        <v>0.52607638888888886</v>
      </c>
      <c r="D1363" s="65" t="s">
        <v>473</v>
      </c>
      <c r="E1363" s="75">
        <v>8</v>
      </c>
      <c r="F1363" s="75">
        <v>3</v>
      </c>
      <c r="G1363" s="65" t="s">
        <v>90</v>
      </c>
      <c r="H1363" s="17"/>
      <c r="J1363" s="40"/>
    </row>
    <row r="1364" spans="1:10" x14ac:dyDescent="0.2">
      <c r="A1364" s="58" t="s">
        <v>1</v>
      </c>
      <c r="B1364" s="17" t="s">
        <v>69</v>
      </c>
      <c r="C1364" s="43">
        <v>0.52730324074074075</v>
      </c>
      <c r="D1364" s="65" t="s">
        <v>490</v>
      </c>
      <c r="E1364" s="75">
        <v>8</v>
      </c>
      <c r="F1364" s="75">
        <v>1</v>
      </c>
      <c r="G1364" s="65" t="s">
        <v>90</v>
      </c>
      <c r="H1364" s="17"/>
      <c r="J1364" s="40"/>
    </row>
    <row r="1365" spans="1:10" x14ac:dyDescent="0.2">
      <c r="A1365" s="58" t="s">
        <v>1</v>
      </c>
      <c r="B1365" s="17" t="s">
        <v>69</v>
      </c>
      <c r="C1365" s="43">
        <v>0.53032407407407411</v>
      </c>
      <c r="D1365" s="66">
        <v>0.53061342592592586</v>
      </c>
      <c r="E1365" s="75">
        <v>25</v>
      </c>
      <c r="F1365" s="75">
        <v>4</v>
      </c>
      <c r="G1365" s="65" t="s">
        <v>90</v>
      </c>
      <c r="H1365" s="16">
        <v>0.95</v>
      </c>
      <c r="J1365" s="40"/>
    </row>
    <row r="1366" spans="1:10" x14ac:dyDescent="0.2">
      <c r="A1366" s="58" t="s">
        <v>1</v>
      </c>
      <c r="B1366" s="17" t="s">
        <v>69</v>
      </c>
      <c r="C1366" s="43">
        <v>0.53033564814814815</v>
      </c>
      <c r="D1366" s="65" t="s">
        <v>410</v>
      </c>
      <c r="E1366" s="75">
        <v>23</v>
      </c>
      <c r="F1366" s="75">
        <v>5</v>
      </c>
      <c r="G1366" s="65" t="s">
        <v>90</v>
      </c>
      <c r="H1366" s="17"/>
      <c r="J1366" s="40"/>
    </row>
    <row r="1367" spans="1:10" x14ac:dyDescent="0.2">
      <c r="A1367" s="58" t="s">
        <v>1</v>
      </c>
      <c r="B1367" s="17" t="s">
        <v>69</v>
      </c>
      <c r="C1367" s="43">
        <v>0.53091435185185187</v>
      </c>
      <c r="D1367" s="65" t="s">
        <v>367</v>
      </c>
      <c r="E1367" s="75">
        <v>8</v>
      </c>
      <c r="F1367" s="75">
        <v>2</v>
      </c>
      <c r="G1367" s="65" t="s">
        <v>90</v>
      </c>
      <c r="H1367" s="17"/>
      <c r="J1367" s="40"/>
    </row>
    <row r="1368" spans="1:10" x14ac:dyDescent="0.2">
      <c r="A1368" s="58" t="s">
        <v>1</v>
      </c>
      <c r="B1368" s="17" t="s">
        <v>69</v>
      </c>
      <c r="C1368" s="43">
        <v>0.53494212962962961</v>
      </c>
      <c r="D1368" s="65" t="s">
        <v>553</v>
      </c>
      <c r="E1368" s="75">
        <v>20</v>
      </c>
      <c r="F1368" s="75">
        <v>2</v>
      </c>
      <c r="G1368" s="65" t="s">
        <v>90</v>
      </c>
      <c r="H1368" s="15"/>
      <c r="J1368" s="40"/>
    </row>
    <row r="1369" spans="1:10" x14ac:dyDescent="0.2">
      <c r="A1369" s="58" t="s">
        <v>1</v>
      </c>
      <c r="B1369" s="17" t="s">
        <v>69</v>
      </c>
      <c r="C1369" s="43">
        <v>0.54164351851851855</v>
      </c>
      <c r="D1369" s="65" t="s">
        <v>368</v>
      </c>
      <c r="E1369" s="75">
        <v>7</v>
      </c>
      <c r="F1369" s="75">
        <v>2</v>
      </c>
      <c r="G1369" s="65" t="s">
        <v>90</v>
      </c>
      <c r="H1369" s="17"/>
      <c r="J1369" s="40"/>
    </row>
    <row r="1370" spans="1:10" x14ac:dyDescent="0.2">
      <c r="A1370" s="58" t="s">
        <v>1</v>
      </c>
      <c r="B1370" s="17" t="s">
        <v>69</v>
      </c>
      <c r="C1370" s="43">
        <v>0.54204861111111113</v>
      </c>
      <c r="D1370" s="65" t="s">
        <v>411</v>
      </c>
      <c r="E1370" s="75">
        <v>8</v>
      </c>
      <c r="F1370" s="75">
        <v>3</v>
      </c>
      <c r="G1370" s="65" t="s">
        <v>90</v>
      </c>
      <c r="H1370" s="17"/>
      <c r="J1370" s="40"/>
    </row>
    <row r="1371" spans="1:10" x14ac:dyDescent="0.2">
      <c r="A1371" s="58" t="s">
        <v>1</v>
      </c>
      <c r="B1371" s="17" t="s">
        <v>69</v>
      </c>
      <c r="C1371" s="43">
        <v>0.54224537037037035</v>
      </c>
      <c r="D1371" s="66">
        <v>4.2592592592592633E-2</v>
      </c>
      <c r="E1371" s="75">
        <v>30</v>
      </c>
      <c r="F1371" s="75">
        <v>5</v>
      </c>
      <c r="G1371" s="65" t="s">
        <v>90</v>
      </c>
      <c r="H1371" s="16">
        <v>0.9</v>
      </c>
      <c r="J1371" s="40"/>
    </row>
    <row r="1372" spans="1:10" x14ac:dyDescent="0.2">
      <c r="A1372" s="58" t="s">
        <v>1</v>
      </c>
      <c r="B1372" s="17" t="s">
        <v>69</v>
      </c>
      <c r="C1372" s="43">
        <v>0.5433796296296296</v>
      </c>
      <c r="D1372" s="66">
        <v>4.3460648148148102E-2</v>
      </c>
      <c r="E1372" s="75">
        <v>7</v>
      </c>
      <c r="F1372" s="75">
        <v>2</v>
      </c>
      <c r="G1372" s="65" t="s">
        <v>90</v>
      </c>
      <c r="H1372" s="16">
        <v>0.95</v>
      </c>
      <c r="J1372" s="40"/>
    </row>
    <row r="1373" spans="1:10" x14ac:dyDescent="0.2">
      <c r="A1373" s="58" t="s">
        <v>1</v>
      </c>
      <c r="B1373" s="17" t="s">
        <v>69</v>
      </c>
      <c r="C1373" s="43">
        <v>0.54585648148148147</v>
      </c>
      <c r="D1373" s="66">
        <v>4.6562499999999951E-2</v>
      </c>
      <c r="E1373" s="75">
        <v>61</v>
      </c>
      <c r="F1373" s="75">
        <v>9</v>
      </c>
      <c r="G1373" s="65" t="s">
        <v>90</v>
      </c>
      <c r="H1373" s="16">
        <v>0.9</v>
      </c>
      <c r="J1373" s="40"/>
    </row>
    <row r="1374" spans="1:10" x14ac:dyDescent="0.2">
      <c r="A1374" s="58" t="s">
        <v>1</v>
      </c>
      <c r="B1374" s="17" t="s">
        <v>69</v>
      </c>
      <c r="C1374" s="43">
        <v>0.54613425925925929</v>
      </c>
      <c r="D1374" s="65" t="s">
        <v>412</v>
      </c>
      <c r="E1374" s="75">
        <v>40</v>
      </c>
      <c r="F1374" s="75">
        <v>12</v>
      </c>
      <c r="G1374" s="65" t="s">
        <v>90</v>
      </c>
      <c r="H1374" s="17"/>
      <c r="J1374" s="40"/>
    </row>
    <row r="1375" spans="1:10" x14ac:dyDescent="0.2">
      <c r="A1375" s="58" t="s">
        <v>1</v>
      </c>
      <c r="B1375" s="17" t="s">
        <v>69</v>
      </c>
      <c r="C1375" s="43">
        <v>0.54745370370370372</v>
      </c>
      <c r="D1375" s="65" t="s">
        <v>299</v>
      </c>
      <c r="E1375" s="75">
        <v>10</v>
      </c>
      <c r="F1375" s="75">
        <v>2</v>
      </c>
      <c r="G1375" s="65" t="s">
        <v>90</v>
      </c>
      <c r="H1375" s="16">
        <v>0.5</v>
      </c>
      <c r="J1375" s="40"/>
    </row>
    <row r="1376" spans="1:10" x14ac:dyDescent="0.2">
      <c r="A1376" s="58" t="s">
        <v>1</v>
      </c>
      <c r="B1376" s="17" t="s">
        <v>69</v>
      </c>
      <c r="C1376" s="43">
        <v>0.54795138888888895</v>
      </c>
      <c r="D1376" s="65" t="s">
        <v>474</v>
      </c>
      <c r="E1376" s="75">
        <v>28</v>
      </c>
      <c r="F1376" s="75">
        <v>7</v>
      </c>
      <c r="G1376" s="65" t="s">
        <v>90</v>
      </c>
      <c r="H1376" s="17"/>
      <c r="J1376" s="40"/>
    </row>
    <row r="1377" spans="1:10" x14ac:dyDescent="0.2">
      <c r="A1377" s="58" t="s">
        <v>1</v>
      </c>
      <c r="B1377" s="17" t="s">
        <v>69</v>
      </c>
      <c r="C1377" s="43">
        <v>0.54799768518518521</v>
      </c>
      <c r="D1377" s="65" t="s">
        <v>300</v>
      </c>
      <c r="E1377" s="75">
        <v>3</v>
      </c>
      <c r="F1377" s="75">
        <v>1</v>
      </c>
      <c r="G1377" s="65" t="s">
        <v>90</v>
      </c>
      <c r="H1377" s="16">
        <v>0.5</v>
      </c>
      <c r="J1377" s="40"/>
    </row>
    <row r="1378" spans="1:10" x14ac:dyDescent="0.2">
      <c r="A1378" s="58" t="s">
        <v>1</v>
      </c>
      <c r="B1378" s="17" t="s">
        <v>69</v>
      </c>
      <c r="C1378" s="43">
        <v>0.55228009259259259</v>
      </c>
      <c r="D1378" s="65" t="s">
        <v>555</v>
      </c>
      <c r="E1378" s="75">
        <v>62</v>
      </c>
      <c r="F1378" s="75">
        <v>7</v>
      </c>
      <c r="G1378" s="65" t="s">
        <v>90</v>
      </c>
      <c r="H1378" s="15"/>
      <c r="J1378" s="40"/>
    </row>
    <row r="1379" spans="1:10" x14ac:dyDescent="0.2">
      <c r="A1379" s="58" t="s">
        <v>1</v>
      </c>
      <c r="B1379" s="17" t="s">
        <v>69</v>
      </c>
      <c r="C1379" s="43">
        <v>0.55305555555555552</v>
      </c>
      <c r="D1379" s="65" t="s">
        <v>369</v>
      </c>
      <c r="E1379" s="75">
        <v>8</v>
      </c>
      <c r="F1379" s="75">
        <v>1</v>
      </c>
      <c r="G1379" s="65" t="s">
        <v>90</v>
      </c>
      <c r="H1379" s="17"/>
      <c r="J1379" s="40"/>
    </row>
    <row r="1380" spans="1:10" x14ac:dyDescent="0.2">
      <c r="A1380" s="58" t="s">
        <v>1</v>
      </c>
      <c r="B1380" s="17" t="s">
        <v>69</v>
      </c>
      <c r="C1380" s="43">
        <v>0.55574074074074076</v>
      </c>
      <c r="D1380" s="65" t="s">
        <v>413</v>
      </c>
      <c r="E1380" s="75">
        <v>9</v>
      </c>
      <c r="F1380" s="75">
        <v>3</v>
      </c>
      <c r="G1380" s="65" t="s">
        <v>90</v>
      </c>
      <c r="H1380" s="17"/>
      <c r="J1380" s="40"/>
    </row>
    <row r="1381" spans="1:10" x14ac:dyDescent="0.2">
      <c r="A1381" s="58" t="s">
        <v>1</v>
      </c>
      <c r="B1381" s="17" t="s">
        <v>69</v>
      </c>
      <c r="C1381" s="43">
        <v>0.5566550925925926</v>
      </c>
      <c r="D1381" s="66">
        <v>5.6759259259259287E-2</v>
      </c>
      <c r="E1381" s="75">
        <f>44-35</f>
        <v>9</v>
      </c>
      <c r="F1381" s="75">
        <v>3</v>
      </c>
      <c r="G1381" s="65" t="s">
        <v>90</v>
      </c>
      <c r="H1381" s="16">
        <v>0.95</v>
      </c>
      <c r="J1381" s="40"/>
    </row>
    <row r="1382" spans="1:10" x14ac:dyDescent="0.2">
      <c r="A1382" s="58" t="s">
        <v>1</v>
      </c>
      <c r="B1382" s="17" t="s">
        <v>69</v>
      </c>
      <c r="C1382" s="43">
        <v>0.55888888888888888</v>
      </c>
      <c r="D1382" s="65" t="s">
        <v>370</v>
      </c>
      <c r="E1382" s="75">
        <v>8</v>
      </c>
      <c r="F1382" s="75">
        <v>2</v>
      </c>
      <c r="G1382" s="65" t="s">
        <v>90</v>
      </c>
      <c r="H1382" s="17"/>
      <c r="J1382" s="40"/>
    </row>
    <row r="1383" spans="1:10" x14ac:dyDescent="0.2">
      <c r="A1383" s="58" t="s">
        <v>1</v>
      </c>
      <c r="B1383" s="17" t="s">
        <v>69</v>
      </c>
      <c r="C1383" s="43">
        <v>0.55944444444444441</v>
      </c>
      <c r="D1383" s="66">
        <v>6.0277777777777763E-2</v>
      </c>
      <c r="E1383" s="75">
        <v>72</v>
      </c>
      <c r="F1383" s="75">
        <v>5</v>
      </c>
      <c r="G1383" s="65" t="s">
        <v>90</v>
      </c>
      <c r="H1383" s="16">
        <v>0.9</v>
      </c>
      <c r="J1383" s="40"/>
    </row>
    <row r="1384" spans="1:10" x14ac:dyDescent="0.2">
      <c r="A1384" s="58" t="s">
        <v>1</v>
      </c>
      <c r="B1384" s="17" t="s">
        <v>69</v>
      </c>
      <c r="C1384" s="43">
        <v>0.5602893518518518</v>
      </c>
      <c r="D1384" s="65" t="s">
        <v>414</v>
      </c>
      <c r="E1384" s="75">
        <v>31</v>
      </c>
      <c r="F1384" s="75">
        <v>10</v>
      </c>
      <c r="G1384" s="65" t="s">
        <v>90</v>
      </c>
      <c r="H1384" s="17"/>
      <c r="J1384" s="40"/>
    </row>
    <row r="1385" spans="1:10" x14ac:dyDescent="0.2">
      <c r="A1385" s="58" t="s">
        <v>1</v>
      </c>
      <c r="B1385" s="17" t="s">
        <v>69</v>
      </c>
      <c r="C1385" s="43">
        <v>0.56047453703703698</v>
      </c>
      <c r="D1385" s="65" t="s">
        <v>330</v>
      </c>
      <c r="E1385" s="75">
        <v>51</v>
      </c>
      <c r="F1385" s="75">
        <v>6</v>
      </c>
      <c r="G1385" s="65" t="s">
        <v>90</v>
      </c>
      <c r="H1385" s="17"/>
      <c r="J1385" s="40"/>
    </row>
    <row r="1386" spans="1:10" x14ac:dyDescent="0.2">
      <c r="A1386" s="58" t="s">
        <v>1</v>
      </c>
      <c r="B1386" s="17" t="s">
        <v>69</v>
      </c>
      <c r="C1386" s="43">
        <v>0.56093749999999998</v>
      </c>
      <c r="D1386" s="66">
        <v>6.1284722222222247E-2</v>
      </c>
      <c r="E1386" s="75">
        <v>30</v>
      </c>
      <c r="F1386" s="75">
        <v>8</v>
      </c>
      <c r="G1386" s="65" t="s">
        <v>90</v>
      </c>
      <c r="H1386" s="16">
        <v>0.95</v>
      </c>
      <c r="J1386" s="40"/>
    </row>
    <row r="1387" spans="1:10" x14ac:dyDescent="0.2">
      <c r="A1387" s="58" t="s">
        <v>1</v>
      </c>
      <c r="B1387" s="17" t="s">
        <v>69</v>
      </c>
      <c r="C1387" s="43">
        <v>0.56248842592592596</v>
      </c>
      <c r="D1387" s="65" t="s">
        <v>556</v>
      </c>
      <c r="E1387" s="75">
        <v>19</v>
      </c>
      <c r="F1387" s="75">
        <v>6</v>
      </c>
      <c r="G1387" s="65" t="s">
        <v>90</v>
      </c>
      <c r="H1387" s="15"/>
      <c r="J1387" s="40"/>
    </row>
    <row r="1388" spans="1:10" x14ac:dyDescent="0.2">
      <c r="A1388" s="58" t="s">
        <v>1</v>
      </c>
      <c r="B1388" s="17" t="s">
        <v>69</v>
      </c>
      <c r="C1388" s="43">
        <v>0.56929398148148147</v>
      </c>
      <c r="D1388" s="65" t="s">
        <v>415</v>
      </c>
      <c r="E1388" s="75">
        <v>19</v>
      </c>
      <c r="F1388" s="75">
        <v>5</v>
      </c>
      <c r="G1388" s="65" t="s">
        <v>90</v>
      </c>
      <c r="H1388" s="17"/>
      <c r="J1388" s="40"/>
    </row>
    <row r="1389" spans="1:10" x14ac:dyDescent="0.2">
      <c r="A1389" s="58" t="s">
        <v>1</v>
      </c>
      <c r="B1389" s="17" t="s">
        <v>69</v>
      </c>
      <c r="C1389" s="43">
        <v>0.56945601851851857</v>
      </c>
      <c r="D1389" s="66">
        <v>6.9537037037037064E-2</v>
      </c>
      <c r="E1389" s="75">
        <v>7</v>
      </c>
      <c r="F1389" s="75">
        <v>2</v>
      </c>
      <c r="G1389" s="65" t="s">
        <v>90</v>
      </c>
      <c r="H1389" s="16">
        <v>0.9</v>
      </c>
      <c r="J1389" s="40"/>
    </row>
    <row r="1390" spans="1:10" x14ac:dyDescent="0.2">
      <c r="A1390" s="58" t="s">
        <v>1</v>
      </c>
      <c r="B1390" s="17" t="s">
        <v>69</v>
      </c>
      <c r="C1390" s="43">
        <v>0.5696296296296296</v>
      </c>
      <c r="D1390" s="65" t="s">
        <v>557</v>
      </c>
      <c r="E1390" s="75">
        <v>21</v>
      </c>
      <c r="F1390" s="75">
        <v>5</v>
      </c>
      <c r="G1390" s="65" t="s">
        <v>90</v>
      </c>
      <c r="H1390" s="15"/>
      <c r="J1390" s="40"/>
    </row>
    <row r="1391" spans="1:10" x14ac:dyDescent="0.2">
      <c r="A1391" s="58" t="s">
        <v>1</v>
      </c>
      <c r="B1391" s="17" t="s">
        <v>69</v>
      </c>
      <c r="C1391" s="43">
        <v>0.5761574074074074</v>
      </c>
      <c r="D1391" s="65" t="s">
        <v>559</v>
      </c>
      <c r="E1391" s="75">
        <v>8</v>
      </c>
      <c r="F1391" s="75">
        <v>2</v>
      </c>
      <c r="G1391" s="65" t="s">
        <v>90</v>
      </c>
      <c r="H1391" s="15"/>
      <c r="J1391" s="40"/>
    </row>
    <row r="1392" spans="1:10" x14ac:dyDescent="0.2">
      <c r="A1392" s="58" t="s">
        <v>1</v>
      </c>
      <c r="B1392" s="17" t="s">
        <v>69</v>
      </c>
      <c r="C1392" s="43">
        <v>0.57679398148148153</v>
      </c>
      <c r="D1392" s="66">
        <v>7.8171296296296267E-2</v>
      </c>
      <c r="E1392" s="75">
        <v>119</v>
      </c>
      <c r="F1392" s="75">
        <v>24</v>
      </c>
      <c r="G1392" s="65" t="s">
        <v>90</v>
      </c>
      <c r="H1392" s="16">
        <v>0.8</v>
      </c>
      <c r="J1392" s="40"/>
    </row>
    <row r="1393" spans="1:10" x14ac:dyDescent="0.2">
      <c r="A1393" s="58" t="s">
        <v>1</v>
      </c>
      <c r="B1393" s="17" t="s">
        <v>69</v>
      </c>
      <c r="C1393" s="43">
        <v>0.57861111111111108</v>
      </c>
      <c r="D1393" s="65" t="s">
        <v>416</v>
      </c>
      <c r="E1393" s="75">
        <v>62</v>
      </c>
      <c r="F1393" s="75">
        <v>14</v>
      </c>
      <c r="G1393" s="65" t="s">
        <v>90</v>
      </c>
      <c r="H1393" s="17"/>
      <c r="J1393" s="40"/>
    </row>
    <row r="1394" spans="1:10" x14ac:dyDescent="0.2">
      <c r="A1394" s="58" t="s">
        <v>1</v>
      </c>
      <c r="B1394" s="17" t="s">
        <v>69</v>
      </c>
      <c r="C1394" s="43">
        <v>0.57883101851851848</v>
      </c>
      <c r="D1394" s="65" t="s">
        <v>371</v>
      </c>
      <c r="E1394" s="75">
        <v>13</v>
      </c>
      <c r="F1394" s="75">
        <v>4</v>
      </c>
      <c r="G1394" s="65" t="s">
        <v>90</v>
      </c>
      <c r="H1394" s="17"/>
      <c r="J1394" s="40"/>
    </row>
    <row r="1395" spans="1:10" x14ac:dyDescent="0.2">
      <c r="A1395" s="58" t="s">
        <v>1</v>
      </c>
      <c r="B1395" s="17" t="s">
        <v>69</v>
      </c>
      <c r="C1395" s="43">
        <v>0.58166666666666667</v>
      </c>
      <c r="D1395" s="65" t="s">
        <v>560</v>
      </c>
      <c r="E1395" s="75">
        <v>27</v>
      </c>
      <c r="F1395" s="75">
        <v>5</v>
      </c>
      <c r="G1395" s="65" t="s">
        <v>90</v>
      </c>
      <c r="H1395" s="15"/>
      <c r="J1395" s="40"/>
    </row>
    <row r="1396" spans="1:10" x14ac:dyDescent="0.2">
      <c r="A1396" s="58" t="s">
        <v>1</v>
      </c>
      <c r="B1396" s="17" t="s">
        <v>69</v>
      </c>
      <c r="C1396" s="43">
        <v>0.58203703703703702</v>
      </c>
      <c r="D1396" s="65" t="s">
        <v>521</v>
      </c>
      <c r="E1396" s="75">
        <v>19</v>
      </c>
      <c r="F1396" s="75">
        <v>5</v>
      </c>
      <c r="G1396" s="65" t="s">
        <v>90</v>
      </c>
      <c r="H1396" s="16"/>
      <c r="J1396" s="40"/>
    </row>
    <row r="1397" spans="1:10" x14ac:dyDescent="0.2">
      <c r="A1397" s="58" t="s">
        <v>1</v>
      </c>
      <c r="B1397" s="17" t="s">
        <v>69</v>
      </c>
      <c r="C1397" s="43">
        <v>0.58266203703703701</v>
      </c>
      <c r="D1397" s="66">
        <v>8.3541666666666625E-2</v>
      </c>
      <c r="E1397" s="75">
        <v>76</v>
      </c>
      <c r="F1397" s="75">
        <v>8</v>
      </c>
      <c r="G1397" s="65" t="s">
        <v>90</v>
      </c>
      <c r="H1397" s="16">
        <v>0.9</v>
      </c>
      <c r="J1397" s="40"/>
    </row>
    <row r="1398" spans="1:10" x14ac:dyDescent="0.2">
      <c r="A1398" s="58" t="s">
        <v>1</v>
      </c>
      <c r="B1398" s="17" t="s">
        <v>69</v>
      </c>
      <c r="C1398" s="43">
        <v>0.58383101851851849</v>
      </c>
      <c r="D1398" s="65" t="s">
        <v>303</v>
      </c>
      <c r="E1398" s="75">
        <v>21</v>
      </c>
      <c r="F1398" s="75">
        <v>3</v>
      </c>
      <c r="G1398" s="65" t="s">
        <v>90</v>
      </c>
      <c r="H1398" s="16">
        <v>0.5</v>
      </c>
      <c r="J1398" s="40"/>
    </row>
    <row r="1399" spans="1:10" x14ac:dyDescent="0.2">
      <c r="A1399" s="58" t="s">
        <v>1</v>
      </c>
      <c r="B1399" s="17" t="s">
        <v>69</v>
      </c>
      <c r="C1399" s="43">
        <v>0.58982638888888883</v>
      </c>
      <c r="D1399" s="65" t="s">
        <v>561</v>
      </c>
      <c r="E1399" s="75">
        <v>26</v>
      </c>
      <c r="F1399" s="75">
        <v>3</v>
      </c>
      <c r="G1399" s="65" t="s">
        <v>90</v>
      </c>
      <c r="H1399" s="15"/>
      <c r="J1399" s="40"/>
    </row>
    <row r="1400" spans="1:10" x14ac:dyDescent="0.2">
      <c r="A1400" s="58" t="s">
        <v>1</v>
      </c>
      <c r="B1400" s="17" t="s">
        <v>69</v>
      </c>
      <c r="C1400" s="43">
        <v>0.58989583333333329</v>
      </c>
      <c r="D1400" s="66">
        <v>9.0671296296296333E-2</v>
      </c>
      <c r="E1400" s="75">
        <v>67</v>
      </c>
      <c r="F1400" s="75">
        <v>17</v>
      </c>
      <c r="G1400" s="65" t="s">
        <v>90</v>
      </c>
      <c r="H1400" s="16">
        <v>0.8</v>
      </c>
      <c r="J1400" s="40"/>
    </row>
    <row r="1401" spans="1:10" x14ac:dyDescent="0.2">
      <c r="A1401" s="58" t="s">
        <v>1</v>
      </c>
      <c r="B1401" s="17" t="s">
        <v>69</v>
      </c>
      <c r="C1401" s="43">
        <v>0.5947337962962963</v>
      </c>
      <c r="D1401" s="65" t="s">
        <v>331</v>
      </c>
      <c r="E1401" s="75">
        <v>16</v>
      </c>
      <c r="F1401" s="75">
        <v>6</v>
      </c>
      <c r="G1401" s="65" t="s">
        <v>90</v>
      </c>
      <c r="H1401" s="17"/>
      <c r="J1401" s="40"/>
    </row>
    <row r="1402" spans="1:10" x14ac:dyDescent="0.2">
      <c r="A1402" s="58" t="s">
        <v>1</v>
      </c>
      <c r="B1402" s="17" t="s">
        <v>69</v>
      </c>
      <c r="C1402" s="43">
        <v>0.59672453703703709</v>
      </c>
      <c r="D1402" s="65" t="s">
        <v>562</v>
      </c>
      <c r="E1402" s="75">
        <v>42</v>
      </c>
      <c r="F1402" s="75">
        <v>4</v>
      </c>
      <c r="G1402" s="65" t="s">
        <v>90</v>
      </c>
      <c r="H1402" s="15"/>
      <c r="J1402" s="40"/>
    </row>
    <row r="1403" spans="1:10" x14ac:dyDescent="0.2">
      <c r="A1403" s="58" t="s">
        <v>1</v>
      </c>
      <c r="B1403" s="17" t="s">
        <v>69</v>
      </c>
      <c r="C1403" s="43">
        <v>0.59826388888888893</v>
      </c>
      <c r="D1403" s="65" t="s">
        <v>418</v>
      </c>
      <c r="E1403" s="75">
        <v>26</v>
      </c>
      <c r="F1403" s="75">
        <v>5</v>
      </c>
      <c r="G1403" s="65" t="s">
        <v>90</v>
      </c>
      <c r="H1403" s="17"/>
      <c r="J1403" s="40"/>
    </row>
    <row r="1404" spans="1:10" x14ac:dyDescent="0.2">
      <c r="A1404" s="58" t="s">
        <v>1</v>
      </c>
      <c r="B1404" s="17" t="s">
        <v>69</v>
      </c>
      <c r="C1404" s="43">
        <v>0.59857638888888887</v>
      </c>
      <c r="D1404" s="66">
        <v>9.9166666666666625E-2</v>
      </c>
      <c r="E1404" s="75">
        <v>51</v>
      </c>
      <c r="F1404" s="75">
        <v>10</v>
      </c>
      <c r="G1404" s="65" t="s">
        <v>90</v>
      </c>
      <c r="H1404" s="16">
        <v>0.9</v>
      </c>
      <c r="J1404" s="40"/>
    </row>
    <row r="1405" spans="1:10" x14ac:dyDescent="0.2">
      <c r="A1405" s="58" t="s">
        <v>1</v>
      </c>
      <c r="B1405" s="17" t="s">
        <v>69</v>
      </c>
      <c r="C1405" s="43">
        <v>0.60606481481481478</v>
      </c>
      <c r="D1405" s="65" t="s">
        <v>475</v>
      </c>
      <c r="E1405" s="75">
        <v>7</v>
      </c>
      <c r="F1405" s="75">
        <v>2</v>
      </c>
      <c r="G1405" s="65" t="s">
        <v>90</v>
      </c>
      <c r="H1405" s="17"/>
      <c r="J1405" s="40"/>
    </row>
    <row r="1406" spans="1:10" x14ac:dyDescent="0.2">
      <c r="A1406" s="58" t="s">
        <v>1</v>
      </c>
      <c r="B1406" s="17" t="s">
        <v>69</v>
      </c>
      <c r="C1406" s="43">
        <v>0.60935185185185181</v>
      </c>
      <c r="D1406" s="66">
        <v>0.1094097222222222</v>
      </c>
      <c r="E1406" s="75">
        <v>5</v>
      </c>
      <c r="F1406" s="75">
        <v>2</v>
      </c>
      <c r="G1406" s="65" t="s">
        <v>90</v>
      </c>
      <c r="H1406" s="16">
        <v>0.95</v>
      </c>
      <c r="J1406" s="40"/>
    </row>
    <row r="1407" spans="1:10" x14ac:dyDescent="0.2">
      <c r="A1407" s="58" t="s">
        <v>1</v>
      </c>
      <c r="B1407" s="17" t="s">
        <v>69</v>
      </c>
      <c r="C1407" s="43">
        <v>0.61057870370370371</v>
      </c>
      <c r="D1407" s="65" t="s">
        <v>421</v>
      </c>
      <c r="E1407" s="75">
        <v>49</v>
      </c>
      <c r="F1407" s="75">
        <v>10</v>
      </c>
      <c r="G1407" s="65" t="s">
        <v>90</v>
      </c>
      <c r="H1407" s="17"/>
      <c r="J1407" s="40"/>
    </row>
    <row r="1408" spans="1:10" x14ac:dyDescent="0.2">
      <c r="A1408" s="58" t="s">
        <v>1</v>
      </c>
      <c r="B1408" s="17" t="s">
        <v>69</v>
      </c>
      <c r="C1408" s="43">
        <v>0.61275462962962968</v>
      </c>
      <c r="D1408" s="66">
        <v>0.1128356481481482</v>
      </c>
      <c r="E1408" s="75">
        <v>7</v>
      </c>
      <c r="F1408" s="75">
        <v>3</v>
      </c>
      <c r="G1408" s="65" t="s">
        <v>90</v>
      </c>
      <c r="H1408" s="16">
        <v>0.95</v>
      </c>
      <c r="J1408" s="40"/>
    </row>
    <row r="1409" spans="1:10" x14ac:dyDescent="0.2">
      <c r="A1409" s="58" t="s">
        <v>1</v>
      </c>
      <c r="B1409" s="17" t="s">
        <v>69</v>
      </c>
      <c r="C1409" s="43">
        <v>0.61520833333333336</v>
      </c>
      <c r="D1409" s="66">
        <v>0.115462962962963</v>
      </c>
      <c r="E1409" s="75">
        <v>22</v>
      </c>
      <c r="F1409" s="75">
        <v>7</v>
      </c>
      <c r="G1409" s="65" t="s">
        <v>90</v>
      </c>
      <c r="H1409" s="16">
        <v>0.95</v>
      </c>
      <c r="J1409" s="40"/>
    </row>
    <row r="1410" spans="1:10" x14ac:dyDescent="0.2">
      <c r="A1410" s="58" t="s">
        <v>1</v>
      </c>
      <c r="B1410" s="17" t="s">
        <v>69</v>
      </c>
      <c r="C1410" s="43">
        <v>0.61755787037037035</v>
      </c>
      <c r="D1410" s="65" t="s">
        <v>424</v>
      </c>
      <c r="E1410" s="75">
        <v>19</v>
      </c>
      <c r="F1410" s="75">
        <v>7</v>
      </c>
      <c r="G1410" s="65" t="s">
        <v>90</v>
      </c>
      <c r="H1410" s="17"/>
      <c r="J1410" s="40"/>
    </row>
    <row r="1411" spans="1:10" x14ac:dyDescent="0.2">
      <c r="A1411" s="58" t="s">
        <v>1</v>
      </c>
      <c r="B1411" s="17" t="s">
        <v>69</v>
      </c>
      <c r="C1411" s="43">
        <v>0.61829861111111106</v>
      </c>
      <c r="D1411" s="65" t="s">
        <v>304</v>
      </c>
      <c r="E1411" s="75">
        <v>6</v>
      </c>
      <c r="F1411" s="75">
        <v>1</v>
      </c>
      <c r="G1411" s="65" t="s">
        <v>90</v>
      </c>
      <c r="H1411" s="15"/>
      <c r="J1411" s="40"/>
    </row>
    <row r="1412" spans="1:10" x14ac:dyDescent="0.2">
      <c r="A1412" s="58" t="s">
        <v>1</v>
      </c>
      <c r="B1412" s="17" t="s">
        <v>69</v>
      </c>
      <c r="C1412" s="43">
        <v>0.61870370370370376</v>
      </c>
      <c r="D1412" s="66">
        <v>0.1191550925925926</v>
      </c>
      <c r="E1412" s="75">
        <v>39</v>
      </c>
      <c r="F1412" s="75">
        <v>6</v>
      </c>
      <c r="G1412" s="65" t="s">
        <v>90</v>
      </c>
      <c r="H1412" s="16">
        <v>0.8</v>
      </c>
      <c r="J1412" s="40"/>
    </row>
    <row r="1413" spans="1:10" x14ac:dyDescent="0.2">
      <c r="A1413" s="58" t="s">
        <v>1</v>
      </c>
      <c r="B1413" s="17" t="s">
        <v>69</v>
      </c>
      <c r="C1413" s="43">
        <v>0.61879629629629629</v>
      </c>
      <c r="D1413" s="65" t="s">
        <v>304</v>
      </c>
      <c r="E1413" s="75">
        <v>23</v>
      </c>
      <c r="F1413" s="75">
        <v>5</v>
      </c>
      <c r="G1413" s="65" t="s">
        <v>90</v>
      </c>
      <c r="H1413" s="15"/>
      <c r="J1413" s="40"/>
    </row>
    <row r="1414" spans="1:10" x14ac:dyDescent="0.2">
      <c r="A1414" s="58" t="s">
        <v>1</v>
      </c>
      <c r="B1414" s="17" t="s">
        <v>69</v>
      </c>
      <c r="C1414" s="43">
        <v>0.62165509259259255</v>
      </c>
      <c r="D1414" s="65" t="s">
        <v>425</v>
      </c>
      <c r="E1414" s="75">
        <v>9</v>
      </c>
      <c r="F1414" s="75">
        <v>3</v>
      </c>
      <c r="G1414" s="65" t="s">
        <v>90</v>
      </c>
      <c r="H1414" s="17"/>
      <c r="J1414" s="40"/>
    </row>
    <row r="1415" spans="1:10" x14ac:dyDescent="0.2">
      <c r="A1415" s="58" t="s">
        <v>1</v>
      </c>
      <c r="B1415" s="17" t="s">
        <v>69</v>
      </c>
      <c r="C1415" s="43">
        <v>0.62194444444444441</v>
      </c>
      <c r="D1415" s="66">
        <v>0.1220023148148148</v>
      </c>
      <c r="E1415" s="75">
        <v>5</v>
      </c>
      <c r="F1415" s="75">
        <v>2</v>
      </c>
      <c r="G1415" s="65" t="s">
        <v>90</v>
      </c>
      <c r="H1415" s="16">
        <v>0.9</v>
      </c>
      <c r="J1415" s="40"/>
    </row>
    <row r="1416" spans="1:10" x14ac:dyDescent="0.2">
      <c r="A1416" s="58" t="s">
        <v>1</v>
      </c>
      <c r="B1416" s="17" t="s">
        <v>69</v>
      </c>
      <c r="C1416" s="43">
        <v>0.62201388888888887</v>
      </c>
      <c r="D1416" s="65" t="s">
        <v>476</v>
      </c>
      <c r="E1416" s="75">
        <v>42</v>
      </c>
      <c r="F1416" s="75">
        <v>7</v>
      </c>
      <c r="G1416" s="65" t="s">
        <v>90</v>
      </c>
      <c r="H1416" s="17"/>
      <c r="J1416" s="40"/>
    </row>
    <row r="1417" spans="1:10" x14ac:dyDescent="0.2">
      <c r="A1417" s="58" t="s">
        <v>1</v>
      </c>
      <c r="B1417" s="17" t="s">
        <v>69</v>
      </c>
      <c r="C1417" s="43">
        <v>0.62230324074074073</v>
      </c>
      <c r="D1417" s="65" t="s">
        <v>334</v>
      </c>
      <c r="E1417" s="75">
        <v>20</v>
      </c>
      <c r="F1417" s="75">
        <v>5</v>
      </c>
      <c r="G1417" s="65" t="s">
        <v>90</v>
      </c>
      <c r="H1417" s="17"/>
      <c r="J1417" s="40"/>
    </row>
    <row r="1418" spans="1:10" x14ac:dyDescent="0.2">
      <c r="A1418" s="58" t="s">
        <v>1</v>
      </c>
      <c r="B1418" s="17" t="s">
        <v>69</v>
      </c>
      <c r="C1418" s="43">
        <v>0.62483796296296301</v>
      </c>
      <c r="D1418" s="65" t="s">
        <v>373</v>
      </c>
      <c r="E1418" s="75">
        <v>21</v>
      </c>
      <c r="F1418" s="75">
        <v>6</v>
      </c>
      <c r="G1418" s="65" t="s">
        <v>90</v>
      </c>
      <c r="H1418" s="17"/>
      <c r="J1418" s="40"/>
    </row>
    <row r="1419" spans="1:10" x14ac:dyDescent="0.2">
      <c r="A1419" s="58" t="s">
        <v>1</v>
      </c>
      <c r="B1419" s="17" t="s">
        <v>69</v>
      </c>
      <c r="C1419" s="43">
        <v>0.62523148148148144</v>
      </c>
      <c r="D1419" s="65" t="s">
        <v>426</v>
      </c>
      <c r="E1419" s="75">
        <v>7</v>
      </c>
      <c r="F1419" s="75">
        <v>2</v>
      </c>
      <c r="G1419" s="65" t="s">
        <v>90</v>
      </c>
      <c r="H1419" s="17"/>
      <c r="J1419" s="40"/>
    </row>
    <row r="1420" spans="1:10" x14ac:dyDescent="0.2">
      <c r="A1420" s="58" t="s">
        <v>1</v>
      </c>
      <c r="B1420" s="17" t="s">
        <v>69</v>
      </c>
      <c r="C1420" s="43">
        <v>0.62567129629629625</v>
      </c>
      <c r="D1420" s="66">
        <v>0.12613425925925931</v>
      </c>
      <c r="E1420" s="75">
        <v>40</v>
      </c>
      <c r="F1420" s="75">
        <v>4</v>
      </c>
      <c r="G1420" s="65" t="s">
        <v>90</v>
      </c>
      <c r="H1420" s="16">
        <v>0.8</v>
      </c>
      <c r="J1420" s="40"/>
    </row>
    <row r="1421" spans="1:10" x14ac:dyDescent="0.2">
      <c r="A1421" s="58" t="s">
        <v>1</v>
      </c>
      <c r="B1421" s="17" t="s">
        <v>69</v>
      </c>
      <c r="C1421" s="43">
        <v>0.63004629629629627</v>
      </c>
      <c r="D1421" s="65" t="s">
        <v>427</v>
      </c>
      <c r="E1421" s="75">
        <v>9</v>
      </c>
      <c r="F1421" s="75">
        <v>2</v>
      </c>
      <c r="G1421" s="65" t="s">
        <v>90</v>
      </c>
      <c r="H1421" s="17"/>
      <c r="J1421" s="40"/>
    </row>
    <row r="1422" spans="1:10" x14ac:dyDescent="0.2">
      <c r="A1422" s="58" t="s">
        <v>1</v>
      </c>
      <c r="B1422" s="17" t="s">
        <v>69</v>
      </c>
      <c r="C1422" s="43">
        <v>0.63188657407407411</v>
      </c>
      <c r="D1422" s="66">
        <v>0.13282407407407401</v>
      </c>
      <c r="E1422" s="75">
        <v>81</v>
      </c>
      <c r="F1422" s="75">
        <v>11</v>
      </c>
      <c r="G1422" s="65" t="s">
        <v>90</v>
      </c>
      <c r="H1422" s="16">
        <v>0.9</v>
      </c>
      <c r="J1422" s="40"/>
    </row>
    <row r="1423" spans="1:10" x14ac:dyDescent="0.2">
      <c r="A1423" s="58" t="s">
        <v>1</v>
      </c>
      <c r="B1423" s="17" t="s">
        <v>69</v>
      </c>
      <c r="C1423" s="43">
        <v>0.63312499999999994</v>
      </c>
      <c r="D1423" s="66">
        <v>0.1334143518518518</v>
      </c>
      <c r="E1423" s="75">
        <v>25</v>
      </c>
      <c r="F1423" s="75">
        <v>1</v>
      </c>
      <c r="G1423" s="65" t="s">
        <v>90</v>
      </c>
      <c r="H1423" s="16">
        <v>0.9</v>
      </c>
      <c r="J1423" s="40"/>
    </row>
    <row r="1424" spans="1:10" x14ac:dyDescent="0.2">
      <c r="A1424" s="58" t="s">
        <v>1</v>
      </c>
      <c r="B1424" s="17" t="s">
        <v>69</v>
      </c>
      <c r="C1424" s="43">
        <v>0.63343749999999999</v>
      </c>
      <c r="D1424" s="65" t="s">
        <v>428</v>
      </c>
      <c r="E1424" s="75">
        <v>33</v>
      </c>
      <c r="F1424" s="75">
        <v>4</v>
      </c>
      <c r="G1424" s="65" t="s">
        <v>90</v>
      </c>
      <c r="H1424" s="17"/>
      <c r="J1424" s="40"/>
    </row>
    <row r="1425" spans="1:10" x14ac:dyDescent="0.2">
      <c r="A1425" s="58" t="s">
        <v>1</v>
      </c>
      <c r="B1425" s="17" t="s">
        <v>69</v>
      </c>
      <c r="C1425" s="43">
        <v>0.63958333333333328</v>
      </c>
      <c r="D1425" s="66">
        <v>0.13995370370370369</v>
      </c>
      <c r="E1425" s="75">
        <v>32</v>
      </c>
      <c r="F1425" s="75">
        <v>9</v>
      </c>
      <c r="G1425" s="65" t="s">
        <v>90</v>
      </c>
      <c r="H1425" s="16">
        <v>0.8</v>
      </c>
      <c r="J1425" s="40"/>
    </row>
    <row r="1426" spans="1:10" x14ac:dyDescent="0.2">
      <c r="A1426" s="58" t="s">
        <v>1</v>
      </c>
      <c r="B1426" s="17" t="s">
        <v>69</v>
      </c>
      <c r="C1426" s="43">
        <v>0.63958333333333339</v>
      </c>
      <c r="D1426" s="65" t="s">
        <v>429</v>
      </c>
      <c r="E1426" s="75">
        <v>58</v>
      </c>
      <c r="F1426" s="75">
        <v>11</v>
      </c>
      <c r="G1426" s="65" t="s">
        <v>90</v>
      </c>
      <c r="H1426" s="17"/>
      <c r="J1426" s="40"/>
    </row>
    <row r="1427" spans="1:10" x14ac:dyDescent="0.2">
      <c r="A1427" s="58" t="s">
        <v>1</v>
      </c>
      <c r="B1427" s="17" t="s">
        <v>69</v>
      </c>
      <c r="C1427" s="43">
        <v>0.64008101851851851</v>
      </c>
      <c r="D1427" s="66">
        <v>0.140162037037037</v>
      </c>
      <c r="E1427" s="75">
        <v>7</v>
      </c>
      <c r="F1427" s="75">
        <v>3</v>
      </c>
      <c r="G1427" s="65" t="s">
        <v>90</v>
      </c>
      <c r="H1427" s="16">
        <v>0.9</v>
      </c>
      <c r="J1427" s="40"/>
    </row>
    <row r="1428" spans="1:10" x14ac:dyDescent="0.2">
      <c r="A1428" s="58" t="s">
        <v>1</v>
      </c>
      <c r="B1428" s="17" t="s">
        <v>69</v>
      </c>
      <c r="C1428" s="43">
        <v>0.64261574074074068</v>
      </c>
      <c r="D1428" s="65" t="s">
        <v>430</v>
      </c>
      <c r="E1428" s="75">
        <v>4</v>
      </c>
      <c r="F1428" s="75">
        <v>1</v>
      </c>
      <c r="G1428" s="65" t="s">
        <v>90</v>
      </c>
      <c r="H1428" s="17"/>
      <c r="J1428" s="40"/>
    </row>
    <row r="1429" spans="1:10" x14ac:dyDescent="0.2">
      <c r="A1429" s="58" t="s">
        <v>1</v>
      </c>
      <c r="B1429" s="17" t="s">
        <v>69</v>
      </c>
      <c r="C1429" s="43">
        <v>0.64555555555555555</v>
      </c>
      <c r="D1429" s="65" t="s">
        <v>336</v>
      </c>
      <c r="E1429" s="75">
        <v>10</v>
      </c>
      <c r="F1429" s="75">
        <v>3</v>
      </c>
      <c r="G1429" s="65" t="s">
        <v>90</v>
      </c>
      <c r="H1429" s="17"/>
      <c r="J1429" s="40"/>
    </row>
    <row r="1430" spans="1:10" x14ac:dyDescent="0.2">
      <c r="A1430" s="58" t="s">
        <v>1</v>
      </c>
      <c r="B1430" s="17" t="s">
        <v>69</v>
      </c>
      <c r="C1430" s="43">
        <v>0.64652777777777781</v>
      </c>
      <c r="D1430" s="66">
        <v>0.14655092592592589</v>
      </c>
      <c r="E1430" s="75">
        <v>2</v>
      </c>
      <c r="F1430" s="75">
        <v>1</v>
      </c>
      <c r="G1430" s="65" t="s">
        <v>90</v>
      </c>
      <c r="H1430" s="16">
        <v>0.8</v>
      </c>
      <c r="J1430" s="40"/>
    </row>
    <row r="1431" spans="1:10" x14ac:dyDescent="0.2">
      <c r="A1431" s="58" t="s">
        <v>1</v>
      </c>
      <c r="B1431" s="17" t="s">
        <v>69</v>
      </c>
      <c r="C1431" s="43">
        <v>0.64739583333333339</v>
      </c>
      <c r="D1431" s="65" t="s">
        <v>337</v>
      </c>
      <c r="E1431" s="75">
        <v>33</v>
      </c>
      <c r="F1431" s="75">
        <v>5</v>
      </c>
      <c r="G1431" s="65" t="s">
        <v>90</v>
      </c>
      <c r="H1431" s="17"/>
      <c r="J1431" s="40"/>
    </row>
    <row r="1432" spans="1:10" x14ac:dyDescent="0.2">
      <c r="A1432" s="58" t="s">
        <v>1</v>
      </c>
      <c r="B1432" s="17" t="s">
        <v>69</v>
      </c>
      <c r="C1432" s="43">
        <v>0.64924768518518516</v>
      </c>
      <c r="D1432" s="65" t="s">
        <v>431</v>
      </c>
      <c r="E1432" s="75">
        <v>9</v>
      </c>
      <c r="F1432" s="75">
        <v>4</v>
      </c>
      <c r="G1432" s="65" t="s">
        <v>90</v>
      </c>
      <c r="H1432" s="17"/>
      <c r="J1432" s="40"/>
    </row>
    <row r="1433" spans="1:10" x14ac:dyDescent="0.2">
      <c r="A1433" s="58" t="s">
        <v>1</v>
      </c>
      <c r="B1433" s="17" t="s">
        <v>69</v>
      </c>
      <c r="C1433" s="43">
        <v>0.65164351851851854</v>
      </c>
      <c r="D1433" s="66">
        <v>0.1517361111111111</v>
      </c>
      <c r="E1433" s="75">
        <v>8</v>
      </c>
      <c r="F1433" s="75">
        <v>2</v>
      </c>
      <c r="G1433" s="65" t="s">
        <v>90</v>
      </c>
      <c r="H1433" s="16">
        <v>0.9</v>
      </c>
      <c r="J1433" s="40"/>
    </row>
    <row r="1434" spans="1:10" x14ac:dyDescent="0.2">
      <c r="A1434" s="58" t="s">
        <v>1</v>
      </c>
      <c r="B1434" s="17" t="s">
        <v>69</v>
      </c>
      <c r="C1434" s="43">
        <v>0.65552083333333333</v>
      </c>
      <c r="D1434" s="66">
        <v>0.15587962962962959</v>
      </c>
      <c r="E1434" s="75">
        <v>31</v>
      </c>
      <c r="F1434" s="75">
        <v>15</v>
      </c>
      <c r="G1434" s="65" t="s">
        <v>90</v>
      </c>
      <c r="H1434" s="16">
        <v>0.8</v>
      </c>
      <c r="J1434" s="40"/>
    </row>
    <row r="1435" spans="1:10" x14ac:dyDescent="0.2">
      <c r="A1435" s="58" t="s">
        <v>1</v>
      </c>
      <c r="B1435" s="17" t="s">
        <v>69</v>
      </c>
      <c r="C1435" s="43">
        <v>0.65560185185185182</v>
      </c>
      <c r="D1435" s="65" t="s">
        <v>432</v>
      </c>
      <c r="E1435" s="75">
        <v>9</v>
      </c>
      <c r="F1435" s="75">
        <v>2</v>
      </c>
      <c r="G1435" s="65" t="s">
        <v>90</v>
      </c>
      <c r="H1435" s="17"/>
      <c r="J1435" s="40"/>
    </row>
    <row r="1436" spans="1:10" x14ac:dyDescent="0.2">
      <c r="A1436" s="58" t="s">
        <v>1</v>
      </c>
      <c r="B1436" s="17" t="s">
        <v>69</v>
      </c>
      <c r="C1436" s="43">
        <v>0.65746527777777775</v>
      </c>
      <c r="D1436" s="65" t="s">
        <v>433</v>
      </c>
      <c r="E1436" s="75">
        <v>21</v>
      </c>
      <c r="F1436" s="75">
        <v>8</v>
      </c>
      <c r="G1436" s="65" t="s">
        <v>90</v>
      </c>
      <c r="H1436" s="17"/>
      <c r="J1436" s="40"/>
    </row>
    <row r="1437" spans="1:10" x14ac:dyDescent="0.2">
      <c r="A1437" s="58" t="s">
        <v>1</v>
      </c>
      <c r="B1437" s="17" t="s">
        <v>69</v>
      </c>
      <c r="C1437" s="43">
        <v>0.65950231481481481</v>
      </c>
      <c r="D1437" s="65" t="s">
        <v>339</v>
      </c>
      <c r="E1437" s="75">
        <v>9</v>
      </c>
      <c r="F1437" s="75">
        <v>3</v>
      </c>
      <c r="G1437" s="65" t="s">
        <v>90</v>
      </c>
      <c r="H1437" s="17"/>
      <c r="J1437" s="40"/>
    </row>
    <row r="1438" spans="1:10" x14ac:dyDescent="0.2">
      <c r="A1438" s="58" t="s">
        <v>1</v>
      </c>
      <c r="B1438" s="17" t="s">
        <v>69</v>
      </c>
      <c r="C1438" s="43">
        <v>0.66244212962962967</v>
      </c>
      <c r="D1438" s="65" t="s">
        <v>435</v>
      </c>
      <c r="E1438" s="75">
        <v>9</v>
      </c>
      <c r="F1438" s="75">
        <v>4</v>
      </c>
      <c r="G1438" s="65" t="s">
        <v>90</v>
      </c>
      <c r="H1438" s="17"/>
      <c r="J1438" s="40"/>
    </row>
    <row r="1439" spans="1:10" x14ac:dyDescent="0.2">
      <c r="A1439" s="58" t="s">
        <v>1</v>
      </c>
      <c r="B1439" s="17" t="s">
        <v>69</v>
      </c>
      <c r="C1439" s="43">
        <v>0.66658564814814814</v>
      </c>
      <c r="D1439" s="66">
        <v>0.16731481481481481</v>
      </c>
      <c r="E1439" s="75">
        <v>63</v>
      </c>
      <c r="F1439" s="75">
        <v>8</v>
      </c>
      <c r="G1439" s="65" t="s">
        <v>90</v>
      </c>
      <c r="H1439" s="16">
        <v>0.9</v>
      </c>
      <c r="J1439" s="40"/>
    </row>
    <row r="1440" spans="1:10" x14ac:dyDescent="0.2">
      <c r="A1440" s="58" t="s">
        <v>1</v>
      </c>
      <c r="B1440" s="17" t="s">
        <v>69</v>
      </c>
      <c r="C1440" s="43">
        <v>0.66797453703703702</v>
      </c>
      <c r="D1440" s="65" t="s">
        <v>563</v>
      </c>
      <c r="E1440" s="75">
        <v>35</v>
      </c>
      <c r="F1440" s="75">
        <v>4</v>
      </c>
      <c r="G1440" s="65" t="s">
        <v>90</v>
      </c>
      <c r="H1440" s="15"/>
      <c r="J1440" s="40"/>
    </row>
    <row r="1441" spans="1:10" x14ac:dyDescent="0.2">
      <c r="A1441" s="58" t="s">
        <v>1</v>
      </c>
      <c r="B1441" s="17" t="s">
        <v>69</v>
      </c>
      <c r="C1441" s="43">
        <v>0.66987268518518517</v>
      </c>
      <c r="D1441" s="65" t="s">
        <v>436</v>
      </c>
      <c r="E1441" s="75">
        <v>10</v>
      </c>
      <c r="F1441" s="75">
        <v>3</v>
      </c>
      <c r="G1441" s="65" t="s">
        <v>90</v>
      </c>
      <c r="H1441" s="17"/>
      <c r="J1441" s="40"/>
    </row>
    <row r="1442" spans="1:10" x14ac:dyDescent="0.2">
      <c r="A1442" s="58" t="s">
        <v>1</v>
      </c>
      <c r="B1442" s="17" t="s">
        <v>69</v>
      </c>
      <c r="C1442" s="43">
        <v>0.67578703703703702</v>
      </c>
      <c r="D1442" s="65" t="s">
        <v>491</v>
      </c>
      <c r="E1442" s="75">
        <v>7</v>
      </c>
      <c r="F1442" s="79">
        <v>0</v>
      </c>
      <c r="G1442" s="65" t="s">
        <v>90</v>
      </c>
      <c r="H1442" s="17"/>
      <c r="J1442" s="40"/>
    </row>
    <row r="1443" spans="1:10" x14ac:dyDescent="0.2">
      <c r="A1443" s="58" t="s">
        <v>1</v>
      </c>
      <c r="B1443" s="17" t="s">
        <v>69</v>
      </c>
      <c r="C1443" s="43">
        <v>0.67812499999999998</v>
      </c>
      <c r="D1443" s="65" t="s">
        <v>492</v>
      </c>
      <c r="E1443" s="75">
        <v>8</v>
      </c>
      <c r="F1443" s="83">
        <v>1</v>
      </c>
      <c r="G1443" s="65" t="s">
        <v>90</v>
      </c>
      <c r="H1443" s="17"/>
      <c r="J1443" s="40"/>
    </row>
    <row r="1444" spans="1:10" x14ac:dyDescent="0.2">
      <c r="A1444" s="58" t="s">
        <v>1</v>
      </c>
      <c r="B1444" s="17" t="s">
        <v>69</v>
      </c>
      <c r="C1444" s="43">
        <v>0.67873842592592593</v>
      </c>
      <c r="D1444" s="66">
        <v>0.17902777777777781</v>
      </c>
      <c r="E1444" s="75">
        <v>25</v>
      </c>
      <c r="F1444" s="75">
        <v>4</v>
      </c>
      <c r="G1444" s="65" t="s">
        <v>90</v>
      </c>
      <c r="H1444" s="16">
        <v>0.95</v>
      </c>
      <c r="J1444" s="40"/>
    </row>
    <row r="1445" spans="1:10" x14ac:dyDescent="0.2">
      <c r="A1445" s="58" t="s">
        <v>1</v>
      </c>
      <c r="B1445" s="17" t="s">
        <v>69</v>
      </c>
      <c r="C1445" s="43">
        <v>0.68068287037037034</v>
      </c>
      <c r="D1445" s="66">
        <v>0.1817708333333333</v>
      </c>
      <c r="E1445" s="75">
        <v>94</v>
      </c>
      <c r="F1445" s="75">
        <v>11</v>
      </c>
      <c r="G1445" s="65" t="s">
        <v>90</v>
      </c>
      <c r="H1445" s="16">
        <v>0.9</v>
      </c>
      <c r="J1445" s="40"/>
    </row>
    <row r="1446" spans="1:10" x14ac:dyDescent="0.2">
      <c r="A1446" s="58" t="s">
        <v>1</v>
      </c>
      <c r="B1446" s="17" t="s">
        <v>69</v>
      </c>
      <c r="C1446" s="43">
        <v>0.6814930555555555</v>
      </c>
      <c r="D1446" s="65" t="s">
        <v>437</v>
      </c>
      <c r="E1446" s="75">
        <v>8</v>
      </c>
      <c r="F1446" s="75">
        <v>3</v>
      </c>
      <c r="G1446" s="65" t="s">
        <v>90</v>
      </c>
      <c r="H1446" s="17"/>
      <c r="J1446" s="40"/>
    </row>
    <row r="1447" spans="1:10" x14ac:dyDescent="0.2">
      <c r="A1447" s="58" t="s">
        <v>1</v>
      </c>
      <c r="B1447" s="17" t="s">
        <v>69</v>
      </c>
      <c r="C1447" s="43">
        <v>0.68812499999999999</v>
      </c>
      <c r="D1447" s="65" t="s">
        <v>340</v>
      </c>
      <c r="E1447" s="75">
        <v>8</v>
      </c>
      <c r="F1447" s="75">
        <v>4</v>
      </c>
      <c r="G1447" s="65" t="s">
        <v>90</v>
      </c>
      <c r="H1447" s="17"/>
      <c r="J1447" s="40"/>
    </row>
    <row r="1448" spans="1:10" x14ac:dyDescent="0.2">
      <c r="A1448" s="58" t="s">
        <v>1</v>
      </c>
      <c r="B1448" s="17" t="s">
        <v>69</v>
      </c>
      <c r="C1448" s="43">
        <v>0.6917592592592593</v>
      </c>
      <c r="D1448" s="65" t="s">
        <v>438</v>
      </c>
      <c r="E1448" s="75">
        <v>54</v>
      </c>
      <c r="F1448" s="75">
        <v>8</v>
      </c>
      <c r="G1448" s="65" t="s">
        <v>90</v>
      </c>
      <c r="H1448" s="17"/>
      <c r="J1448" s="40"/>
    </row>
    <row r="1449" spans="1:10" x14ac:dyDescent="0.2">
      <c r="A1449" s="58" t="s">
        <v>1</v>
      </c>
      <c r="B1449" s="17" t="s">
        <v>69</v>
      </c>
      <c r="C1449" s="43">
        <v>0.69263888888888892</v>
      </c>
      <c r="D1449" s="65" t="s">
        <v>564</v>
      </c>
      <c r="E1449" s="75">
        <v>32</v>
      </c>
      <c r="F1449" s="75">
        <v>6</v>
      </c>
      <c r="G1449" s="65" t="s">
        <v>90</v>
      </c>
      <c r="H1449" s="15"/>
      <c r="J1449" s="40"/>
    </row>
    <row r="1450" spans="1:10" x14ac:dyDescent="0.2">
      <c r="A1450" s="58" t="s">
        <v>1</v>
      </c>
      <c r="B1450" s="17" t="s">
        <v>69</v>
      </c>
      <c r="C1450" s="43">
        <v>0.69406250000000003</v>
      </c>
      <c r="D1450" s="65" t="s">
        <v>493</v>
      </c>
      <c r="E1450" s="75">
        <v>7</v>
      </c>
      <c r="F1450" s="75">
        <v>1</v>
      </c>
      <c r="G1450" s="65" t="s">
        <v>90</v>
      </c>
      <c r="H1450" s="17"/>
      <c r="J1450" s="40"/>
    </row>
    <row r="1451" spans="1:10" x14ac:dyDescent="0.2">
      <c r="A1451" s="58" t="s">
        <v>1</v>
      </c>
      <c r="B1451" s="17" t="s">
        <v>69</v>
      </c>
      <c r="C1451" s="43">
        <v>0.69585648148148149</v>
      </c>
      <c r="D1451" s="65" t="s">
        <v>342</v>
      </c>
      <c r="E1451" s="75">
        <v>7</v>
      </c>
      <c r="F1451" s="75">
        <v>4</v>
      </c>
      <c r="G1451" s="65" t="s">
        <v>90</v>
      </c>
      <c r="H1451" s="17"/>
      <c r="J1451" s="40"/>
    </row>
    <row r="1452" spans="1:10" x14ac:dyDescent="0.2">
      <c r="A1452" s="58" t="s">
        <v>1</v>
      </c>
      <c r="B1452" s="17" t="s">
        <v>69</v>
      </c>
      <c r="C1452" s="43">
        <v>0.6970601851851852</v>
      </c>
      <c r="D1452" s="66">
        <v>0.19712962962962971</v>
      </c>
      <c r="E1452" s="75">
        <v>6</v>
      </c>
      <c r="F1452" s="75">
        <v>2</v>
      </c>
      <c r="G1452" s="65" t="s">
        <v>90</v>
      </c>
      <c r="H1452" s="16">
        <v>0.9</v>
      </c>
      <c r="J1452" s="40"/>
    </row>
    <row r="1453" spans="1:10" x14ac:dyDescent="0.2">
      <c r="A1453" s="58" t="s">
        <v>1</v>
      </c>
      <c r="B1453" s="17" t="s">
        <v>69</v>
      </c>
      <c r="C1453" s="43">
        <v>0.70586805555555554</v>
      </c>
      <c r="D1453" s="65" t="s">
        <v>376</v>
      </c>
      <c r="E1453" s="75">
        <v>7</v>
      </c>
      <c r="F1453" s="75">
        <v>3</v>
      </c>
      <c r="G1453" s="65" t="s">
        <v>90</v>
      </c>
      <c r="H1453" s="17"/>
      <c r="J1453" s="40"/>
    </row>
    <row r="1454" spans="1:10" x14ac:dyDescent="0.2">
      <c r="A1454" s="58" t="s">
        <v>1</v>
      </c>
      <c r="B1454" s="17" t="s">
        <v>69</v>
      </c>
      <c r="C1454" s="43">
        <v>0.70644675925925926</v>
      </c>
      <c r="D1454" s="65" t="s">
        <v>565</v>
      </c>
      <c r="E1454" s="75">
        <v>8</v>
      </c>
      <c r="F1454" s="75">
        <v>3</v>
      </c>
      <c r="G1454" s="65" t="s">
        <v>90</v>
      </c>
      <c r="H1454" s="15"/>
      <c r="J1454" s="40"/>
    </row>
    <row r="1455" spans="1:10" x14ac:dyDescent="0.2">
      <c r="A1455" s="58" t="s">
        <v>1</v>
      </c>
      <c r="B1455" s="17" t="s">
        <v>69</v>
      </c>
      <c r="C1455" s="43">
        <v>0.70809027777777778</v>
      </c>
      <c r="D1455" s="66">
        <v>0.2084722222222222</v>
      </c>
      <c r="E1455" s="75">
        <v>33</v>
      </c>
      <c r="F1455" s="75">
        <v>5</v>
      </c>
      <c r="G1455" s="65" t="s">
        <v>90</v>
      </c>
      <c r="H1455" s="16">
        <v>0.9</v>
      </c>
      <c r="J1455" s="40"/>
    </row>
    <row r="1456" spans="1:10" x14ac:dyDescent="0.2">
      <c r="A1456" s="58" t="s">
        <v>1</v>
      </c>
      <c r="B1456" s="17" t="s">
        <v>69</v>
      </c>
      <c r="C1456" s="43">
        <v>0.70925925925925926</v>
      </c>
      <c r="D1456" s="65" t="s">
        <v>440</v>
      </c>
      <c r="E1456" s="75">
        <v>8</v>
      </c>
      <c r="F1456" s="75">
        <v>3</v>
      </c>
      <c r="G1456" s="65" t="s">
        <v>90</v>
      </c>
      <c r="H1456" s="17"/>
      <c r="J1456" s="40"/>
    </row>
    <row r="1457" spans="1:10" x14ac:dyDescent="0.2">
      <c r="A1457" s="58" t="s">
        <v>1</v>
      </c>
      <c r="B1457" s="17" t="s">
        <v>69</v>
      </c>
      <c r="C1457" s="43">
        <v>0.70951388888888889</v>
      </c>
      <c r="D1457" s="66">
        <v>0.2097106481481481</v>
      </c>
      <c r="E1457" s="75">
        <v>17</v>
      </c>
      <c r="F1457" s="75">
        <v>4</v>
      </c>
      <c r="G1457" s="65" t="s">
        <v>90</v>
      </c>
      <c r="H1457" s="16">
        <v>0.9</v>
      </c>
      <c r="J1457" s="40"/>
    </row>
    <row r="1458" spans="1:10" x14ac:dyDescent="0.2">
      <c r="A1458" s="58" t="s">
        <v>1</v>
      </c>
      <c r="B1458" s="17" t="s">
        <v>69</v>
      </c>
      <c r="C1458" s="43">
        <v>0.7134490740740741</v>
      </c>
      <c r="D1458" s="66">
        <v>0.2135416666666666</v>
      </c>
      <c r="E1458" s="75">
        <v>8</v>
      </c>
      <c r="F1458" s="75">
        <v>3</v>
      </c>
      <c r="G1458" s="65" t="s">
        <v>90</v>
      </c>
      <c r="H1458" s="16">
        <v>0.8</v>
      </c>
      <c r="J1458" s="40"/>
    </row>
    <row r="1459" spans="1:10" x14ac:dyDescent="0.2">
      <c r="A1459" s="58" t="s">
        <v>1</v>
      </c>
      <c r="B1459" s="17" t="s">
        <v>69</v>
      </c>
      <c r="C1459" s="43">
        <v>0.71987268518518521</v>
      </c>
      <c r="D1459" s="66">
        <v>0.2200694444444444</v>
      </c>
      <c r="E1459" s="75">
        <v>17</v>
      </c>
      <c r="F1459" s="75">
        <v>7</v>
      </c>
      <c r="G1459" s="65" t="s">
        <v>90</v>
      </c>
      <c r="H1459" s="16">
        <v>0.9</v>
      </c>
      <c r="J1459" s="40"/>
    </row>
    <row r="1460" spans="1:10" x14ac:dyDescent="0.2">
      <c r="A1460" s="58" t="s">
        <v>1</v>
      </c>
      <c r="B1460" s="17" t="s">
        <v>69</v>
      </c>
      <c r="C1460" s="43">
        <v>0.71995370370370371</v>
      </c>
      <c r="D1460" s="65" t="s">
        <v>306</v>
      </c>
      <c r="E1460" s="75">
        <v>8</v>
      </c>
      <c r="F1460" s="75">
        <v>2</v>
      </c>
      <c r="G1460" s="65" t="s">
        <v>90</v>
      </c>
      <c r="H1460" s="16">
        <v>0.5</v>
      </c>
      <c r="J1460" s="40"/>
    </row>
    <row r="1461" spans="1:10" x14ac:dyDescent="0.2">
      <c r="A1461" s="58" t="s">
        <v>1</v>
      </c>
      <c r="B1461" s="17" t="s">
        <v>69</v>
      </c>
      <c r="C1461" s="43">
        <v>0.72166666666666668</v>
      </c>
      <c r="D1461" s="65" t="s">
        <v>524</v>
      </c>
      <c r="E1461" s="75">
        <v>6</v>
      </c>
      <c r="F1461" s="79">
        <v>0</v>
      </c>
      <c r="G1461" s="65" t="s">
        <v>90</v>
      </c>
      <c r="H1461" s="15"/>
      <c r="J1461" s="40"/>
    </row>
    <row r="1462" spans="1:10" x14ac:dyDescent="0.2">
      <c r="A1462" s="58" t="s">
        <v>1</v>
      </c>
      <c r="B1462" s="17" t="s">
        <v>69</v>
      </c>
      <c r="C1462" s="43">
        <v>0.72467592592592589</v>
      </c>
      <c r="D1462" s="66">
        <v>0.22503472222222221</v>
      </c>
      <c r="E1462" s="75">
        <v>31</v>
      </c>
      <c r="F1462" s="75">
        <v>6</v>
      </c>
      <c r="G1462" s="65" t="s">
        <v>90</v>
      </c>
      <c r="H1462" s="16">
        <v>0.9</v>
      </c>
      <c r="J1462" s="40"/>
    </row>
    <row r="1463" spans="1:10" x14ac:dyDescent="0.2">
      <c r="A1463" s="58" t="s">
        <v>1</v>
      </c>
      <c r="B1463" s="17" t="s">
        <v>69</v>
      </c>
      <c r="C1463" s="43">
        <v>0.73092592592592598</v>
      </c>
      <c r="D1463" s="66">
        <v>0.23140046296296299</v>
      </c>
      <c r="E1463" s="75">
        <v>41</v>
      </c>
      <c r="F1463" s="75">
        <v>2</v>
      </c>
      <c r="G1463" s="65" t="s">
        <v>90</v>
      </c>
      <c r="H1463" s="16">
        <v>0.9</v>
      </c>
      <c r="J1463" s="40"/>
    </row>
    <row r="1464" spans="1:10" x14ac:dyDescent="0.2">
      <c r="A1464" s="58" t="s">
        <v>1</v>
      </c>
      <c r="B1464" s="17" t="s">
        <v>69</v>
      </c>
      <c r="C1464" s="43">
        <v>0.73157407407407404</v>
      </c>
      <c r="D1464" s="65" t="s">
        <v>494</v>
      </c>
      <c r="E1464" s="75">
        <v>7</v>
      </c>
      <c r="F1464" s="79">
        <v>0</v>
      </c>
      <c r="G1464" s="65" t="s">
        <v>90</v>
      </c>
      <c r="H1464" s="17"/>
      <c r="J1464" s="40"/>
    </row>
    <row r="1465" spans="1:10" x14ac:dyDescent="0.2">
      <c r="A1465" s="58" t="s">
        <v>1</v>
      </c>
      <c r="B1465" s="17" t="s">
        <v>69</v>
      </c>
      <c r="C1465" s="43">
        <v>0.73162037037037042</v>
      </c>
      <c r="D1465" s="65" t="s">
        <v>344</v>
      </c>
      <c r="E1465" s="75">
        <v>24</v>
      </c>
      <c r="F1465" s="75">
        <v>5</v>
      </c>
      <c r="G1465" s="65" t="s">
        <v>90</v>
      </c>
      <c r="H1465" s="17" t="s">
        <v>345</v>
      </c>
      <c r="J1465" s="40"/>
    </row>
    <row r="1466" spans="1:10" x14ac:dyDescent="0.2">
      <c r="A1466" s="58" t="s">
        <v>1</v>
      </c>
      <c r="B1466" s="17" t="s">
        <v>69</v>
      </c>
      <c r="C1466" s="43">
        <v>0.73953703703703699</v>
      </c>
      <c r="D1466" s="66">
        <v>0.24008101851851851</v>
      </c>
      <c r="E1466" s="75">
        <v>47</v>
      </c>
      <c r="F1466" s="75">
        <v>5</v>
      </c>
      <c r="G1466" s="65" t="s">
        <v>90</v>
      </c>
      <c r="H1466" s="16">
        <v>0.9</v>
      </c>
      <c r="J1466" s="40"/>
    </row>
    <row r="1467" spans="1:10" x14ac:dyDescent="0.2">
      <c r="A1467" s="58" t="s">
        <v>1</v>
      </c>
      <c r="B1467" s="17" t="s">
        <v>69</v>
      </c>
      <c r="C1467" s="43">
        <v>0.74842592592592594</v>
      </c>
      <c r="D1467" s="65" t="s">
        <v>461</v>
      </c>
      <c r="E1467" s="75">
        <v>7</v>
      </c>
      <c r="F1467" s="75">
        <v>2</v>
      </c>
      <c r="G1467" s="65" t="s">
        <v>90</v>
      </c>
      <c r="H1467" s="16">
        <v>0.7</v>
      </c>
      <c r="J1467" s="40"/>
    </row>
    <row r="1468" spans="1:10" x14ac:dyDescent="0.2">
      <c r="A1468" s="58" t="s">
        <v>1</v>
      </c>
      <c r="B1468" s="17" t="s">
        <v>68</v>
      </c>
      <c r="C1468" s="43">
        <v>0.2713888888888889</v>
      </c>
      <c r="D1468" s="65" t="s">
        <v>460</v>
      </c>
      <c r="E1468" s="75">
        <v>3</v>
      </c>
      <c r="F1468" s="75">
        <v>1</v>
      </c>
      <c r="G1468" s="65" t="s">
        <v>103</v>
      </c>
      <c r="H1468" s="16">
        <v>0.7</v>
      </c>
    </row>
    <row r="1469" spans="1:10" x14ac:dyDescent="0.2">
      <c r="A1469" s="58" t="s">
        <v>1</v>
      </c>
      <c r="B1469" s="17" t="s">
        <v>68</v>
      </c>
      <c r="C1469" s="43">
        <v>1.689814814814815E-3</v>
      </c>
      <c r="D1469" s="65" t="s">
        <v>256</v>
      </c>
      <c r="E1469" s="75">
        <v>7</v>
      </c>
      <c r="F1469" s="77">
        <v>0</v>
      </c>
      <c r="G1469" s="65" t="s">
        <v>48</v>
      </c>
      <c r="H1469" s="16">
        <v>0.4</v>
      </c>
    </row>
    <row r="1470" spans="1:10" x14ac:dyDescent="0.2">
      <c r="A1470" s="58" t="s">
        <v>1</v>
      </c>
      <c r="B1470" s="17" t="s">
        <v>68</v>
      </c>
      <c r="C1470" s="43">
        <v>1.7592592592592592E-3</v>
      </c>
      <c r="D1470" s="65" t="s">
        <v>261</v>
      </c>
      <c r="E1470" s="75">
        <v>8</v>
      </c>
      <c r="F1470" s="77">
        <v>0</v>
      </c>
      <c r="G1470" s="65" t="s">
        <v>48</v>
      </c>
      <c r="H1470" s="16">
        <v>0.4</v>
      </c>
    </row>
    <row r="1471" spans="1:10" x14ac:dyDescent="0.2">
      <c r="A1471" s="58" t="s">
        <v>1</v>
      </c>
      <c r="B1471" s="17" t="s">
        <v>68</v>
      </c>
      <c r="C1471" s="43">
        <v>2.4537037037037036E-3</v>
      </c>
      <c r="D1471" s="65" t="s">
        <v>257</v>
      </c>
      <c r="E1471" s="75">
        <v>6</v>
      </c>
      <c r="F1471" s="77">
        <v>0</v>
      </c>
      <c r="G1471" s="65" t="s">
        <v>48</v>
      </c>
      <c r="H1471" s="16">
        <v>0.4</v>
      </c>
    </row>
    <row r="1472" spans="1:10" x14ac:dyDescent="0.2">
      <c r="A1472" s="58" t="s">
        <v>1</v>
      </c>
      <c r="B1472" s="17" t="s">
        <v>68</v>
      </c>
      <c r="C1472" s="43">
        <v>2.8946759259259255E-2</v>
      </c>
      <c r="D1472" s="65" t="s">
        <v>484</v>
      </c>
      <c r="E1472" s="75">
        <v>7</v>
      </c>
      <c r="F1472" s="77">
        <v>0</v>
      </c>
      <c r="G1472" s="65" t="s">
        <v>48</v>
      </c>
      <c r="H1472" s="16">
        <v>0.8</v>
      </c>
    </row>
    <row r="1473" spans="1:8" x14ac:dyDescent="0.2">
      <c r="A1473" s="58" t="s">
        <v>1</v>
      </c>
      <c r="B1473" s="17" t="s">
        <v>68</v>
      </c>
      <c r="C1473" s="43">
        <v>2.9525462962962962E-2</v>
      </c>
      <c r="D1473" s="65" t="s">
        <v>485</v>
      </c>
      <c r="E1473" s="75">
        <v>3</v>
      </c>
      <c r="F1473" s="77">
        <v>0</v>
      </c>
      <c r="G1473" s="65" t="s">
        <v>48</v>
      </c>
      <c r="H1473" s="16">
        <v>0.8</v>
      </c>
    </row>
    <row r="1474" spans="1:8" x14ac:dyDescent="0.2">
      <c r="A1474" s="58" t="s">
        <v>1</v>
      </c>
      <c r="B1474" s="17" t="s">
        <v>68</v>
      </c>
      <c r="C1474" s="43">
        <v>3.0023148148148149E-2</v>
      </c>
      <c r="D1474" s="65" t="s">
        <v>496</v>
      </c>
      <c r="E1474" s="75">
        <v>6</v>
      </c>
      <c r="F1474" s="77">
        <v>0</v>
      </c>
      <c r="G1474" s="65" t="s">
        <v>48</v>
      </c>
      <c r="H1474" s="16">
        <v>0.9</v>
      </c>
    </row>
    <row r="1475" spans="1:8" x14ac:dyDescent="0.2">
      <c r="A1475" s="58" t="s">
        <v>1</v>
      </c>
      <c r="B1475" s="17" t="s">
        <v>68</v>
      </c>
      <c r="C1475" s="43">
        <v>4.3425925925925923E-2</v>
      </c>
      <c r="D1475" s="65" t="s">
        <v>293</v>
      </c>
      <c r="E1475" s="75">
        <v>7</v>
      </c>
      <c r="F1475" s="77">
        <v>0</v>
      </c>
      <c r="G1475" s="65" t="s">
        <v>48</v>
      </c>
      <c r="H1475" s="16">
        <v>0.5</v>
      </c>
    </row>
    <row r="1476" spans="1:8" x14ac:dyDescent="0.2">
      <c r="A1476" s="58" t="s">
        <v>1</v>
      </c>
      <c r="B1476" s="17" t="s">
        <v>68</v>
      </c>
      <c r="C1476" s="43">
        <v>0.12269675925925926</v>
      </c>
      <c r="D1476" s="65" t="s">
        <v>497</v>
      </c>
      <c r="E1476" s="75">
        <v>1</v>
      </c>
      <c r="F1476" s="77">
        <v>0</v>
      </c>
      <c r="G1476" s="65" t="s">
        <v>48</v>
      </c>
      <c r="H1476" s="16">
        <v>0.9</v>
      </c>
    </row>
    <row r="1477" spans="1:8" x14ac:dyDescent="0.2">
      <c r="A1477" s="58" t="s">
        <v>1</v>
      </c>
      <c r="B1477" s="17" t="s">
        <v>68</v>
      </c>
      <c r="C1477" s="43">
        <v>0.12825231481481483</v>
      </c>
      <c r="D1477" s="65" t="s">
        <v>462</v>
      </c>
      <c r="E1477" s="75">
        <v>7</v>
      </c>
      <c r="F1477" s="77">
        <v>0</v>
      </c>
      <c r="G1477" s="65" t="s">
        <v>48</v>
      </c>
      <c r="H1477" s="16">
        <v>0.8</v>
      </c>
    </row>
    <row r="1478" spans="1:8" x14ac:dyDescent="0.2">
      <c r="A1478" s="58" t="s">
        <v>1</v>
      </c>
      <c r="B1478" s="17" t="s">
        <v>68</v>
      </c>
      <c r="C1478" s="43">
        <v>0.13248842592592594</v>
      </c>
      <c r="D1478" s="65" t="s">
        <v>249</v>
      </c>
      <c r="E1478" s="75">
        <v>63</v>
      </c>
      <c r="F1478" s="77">
        <v>0</v>
      </c>
      <c r="G1478" s="65" t="s">
        <v>48</v>
      </c>
      <c r="H1478" s="16">
        <v>0.2</v>
      </c>
    </row>
    <row r="1479" spans="1:8" x14ac:dyDescent="0.2">
      <c r="A1479" s="58" t="s">
        <v>1</v>
      </c>
      <c r="B1479" s="17" t="s">
        <v>68</v>
      </c>
      <c r="C1479" s="43">
        <v>0.13605324074074074</v>
      </c>
      <c r="D1479" s="66">
        <v>0.13606481481481481</v>
      </c>
      <c r="E1479" s="75">
        <v>1</v>
      </c>
      <c r="F1479" s="77">
        <v>0</v>
      </c>
      <c r="G1479" s="65" t="s">
        <v>48</v>
      </c>
      <c r="H1479" s="16">
        <v>0.9</v>
      </c>
    </row>
    <row r="1480" spans="1:8" x14ac:dyDescent="0.2">
      <c r="A1480" s="58" t="s">
        <v>1</v>
      </c>
      <c r="B1480" s="17" t="s">
        <v>68</v>
      </c>
      <c r="C1480" s="43">
        <v>0.15160879629629628</v>
      </c>
      <c r="D1480" s="65" t="s">
        <v>479</v>
      </c>
      <c r="E1480" s="75">
        <v>7</v>
      </c>
      <c r="F1480" s="77">
        <v>0</v>
      </c>
      <c r="G1480" s="65" t="s">
        <v>48</v>
      </c>
      <c r="H1480" s="16">
        <v>0.8</v>
      </c>
    </row>
    <row r="1481" spans="1:8" x14ac:dyDescent="0.2">
      <c r="A1481" s="58" t="s">
        <v>1</v>
      </c>
      <c r="B1481" s="17" t="s">
        <v>68</v>
      </c>
      <c r="C1481" s="43">
        <v>0.17576388888888891</v>
      </c>
      <c r="D1481" s="65" t="s">
        <v>498</v>
      </c>
      <c r="E1481" s="75">
        <v>6</v>
      </c>
      <c r="F1481" s="77">
        <v>0</v>
      </c>
      <c r="G1481" s="65" t="s">
        <v>48</v>
      </c>
      <c r="H1481" s="16">
        <v>0.9</v>
      </c>
    </row>
    <row r="1482" spans="1:8" x14ac:dyDescent="0.2">
      <c r="A1482" s="58" t="s">
        <v>1</v>
      </c>
      <c r="B1482" s="17" t="s">
        <v>68</v>
      </c>
      <c r="C1482" s="43" t="s">
        <v>231</v>
      </c>
      <c r="D1482" s="65" t="s">
        <v>232</v>
      </c>
      <c r="E1482" s="75">
        <v>24</v>
      </c>
      <c r="F1482" s="77">
        <v>0</v>
      </c>
      <c r="G1482" s="65" t="s">
        <v>48</v>
      </c>
      <c r="H1482" s="16">
        <v>0.1</v>
      </c>
    </row>
    <row r="1483" spans="1:8" x14ac:dyDescent="0.2">
      <c r="A1483" s="58" t="s">
        <v>1</v>
      </c>
      <c r="B1483" s="17" t="s">
        <v>68</v>
      </c>
      <c r="C1483" s="43">
        <v>0.20116898148148146</v>
      </c>
      <c r="D1483" s="65" t="s">
        <v>287</v>
      </c>
      <c r="E1483" s="75">
        <v>7</v>
      </c>
      <c r="F1483" s="77">
        <v>0</v>
      </c>
      <c r="G1483" s="65" t="s">
        <v>48</v>
      </c>
      <c r="H1483" s="16">
        <v>0.4</v>
      </c>
    </row>
    <row r="1484" spans="1:8" x14ac:dyDescent="0.2">
      <c r="A1484" s="58" t="s">
        <v>1</v>
      </c>
      <c r="B1484" s="17" t="s">
        <v>68</v>
      </c>
      <c r="C1484" s="43">
        <v>0.20505787037037038</v>
      </c>
      <c r="D1484" s="65" t="s">
        <v>233</v>
      </c>
      <c r="E1484" s="75">
        <v>2</v>
      </c>
      <c r="F1484" s="77">
        <v>0</v>
      </c>
      <c r="G1484" s="65" t="s">
        <v>48</v>
      </c>
      <c r="H1484" s="16">
        <v>0.1</v>
      </c>
    </row>
    <row r="1485" spans="1:8" x14ac:dyDescent="0.2">
      <c r="A1485" s="58" t="s">
        <v>1</v>
      </c>
      <c r="B1485" s="17" t="s">
        <v>68</v>
      </c>
      <c r="C1485" s="43" t="s">
        <v>262</v>
      </c>
      <c r="D1485" s="65" t="s">
        <v>263</v>
      </c>
      <c r="E1485" s="75">
        <v>6</v>
      </c>
      <c r="F1485" s="77">
        <v>0</v>
      </c>
      <c r="G1485" s="65" t="s">
        <v>48</v>
      </c>
      <c r="H1485" s="16">
        <v>0.4</v>
      </c>
    </row>
    <row r="1486" spans="1:8" x14ac:dyDescent="0.2">
      <c r="A1486" s="58" t="s">
        <v>1</v>
      </c>
      <c r="B1486" s="17" t="s">
        <v>68</v>
      </c>
      <c r="C1486" s="43" t="s">
        <v>264</v>
      </c>
      <c r="D1486" s="65" t="s">
        <v>265</v>
      </c>
      <c r="E1486" s="75">
        <v>26</v>
      </c>
      <c r="F1486" s="77">
        <v>0</v>
      </c>
      <c r="G1486" s="65" t="s">
        <v>48</v>
      </c>
      <c r="H1486" s="16">
        <v>0.4</v>
      </c>
    </row>
    <row r="1487" spans="1:8" x14ac:dyDescent="0.2">
      <c r="A1487" s="58" t="s">
        <v>1</v>
      </c>
      <c r="B1487" s="17" t="s">
        <v>68</v>
      </c>
      <c r="C1487" s="43">
        <v>0.21526620370370372</v>
      </c>
      <c r="D1487" s="65" t="s">
        <v>458</v>
      </c>
      <c r="E1487" s="75">
        <v>8</v>
      </c>
      <c r="F1487" s="77">
        <v>0</v>
      </c>
      <c r="G1487" s="65" t="s">
        <v>48</v>
      </c>
      <c r="H1487" s="16">
        <v>0.7</v>
      </c>
    </row>
    <row r="1488" spans="1:8" x14ac:dyDescent="0.2">
      <c r="A1488" s="58" t="s">
        <v>1</v>
      </c>
      <c r="B1488" s="17" t="s">
        <v>68</v>
      </c>
      <c r="C1488" s="43">
        <v>0.22266203703703702</v>
      </c>
      <c r="D1488" s="65" t="s">
        <v>499</v>
      </c>
      <c r="E1488" s="75">
        <v>6</v>
      </c>
      <c r="F1488" s="77">
        <v>0</v>
      </c>
      <c r="G1488" s="65" t="s">
        <v>48</v>
      </c>
      <c r="H1488" s="16">
        <v>0.9</v>
      </c>
    </row>
    <row r="1489" spans="1:10" x14ac:dyDescent="0.2">
      <c r="A1489" s="58" t="s">
        <v>1</v>
      </c>
      <c r="B1489" s="17" t="s">
        <v>68</v>
      </c>
      <c r="C1489" s="43">
        <v>0.22487268518518519</v>
      </c>
      <c r="D1489" s="65" t="s">
        <v>486</v>
      </c>
      <c r="E1489" s="75">
        <v>4</v>
      </c>
      <c r="F1489" s="77">
        <v>0</v>
      </c>
      <c r="G1489" s="65" t="s">
        <v>48</v>
      </c>
      <c r="H1489" s="16">
        <v>0.8</v>
      </c>
    </row>
    <row r="1490" spans="1:10" x14ac:dyDescent="0.2">
      <c r="A1490" s="58" t="s">
        <v>1</v>
      </c>
      <c r="B1490" s="17" t="s">
        <v>68</v>
      </c>
      <c r="C1490" s="43">
        <v>0.23851851851851849</v>
      </c>
      <c r="D1490" s="65" t="s">
        <v>463</v>
      </c>
      <c r="E1490" s="75">
        <v>6</v>
      </c>
      <c r="F1490" s="77">
        <v>0</v>
      </c>
      <c r="G1490" s="65" t="s">
        <v>48</v>
      </c>
      <c r="H1490" s="16">
        <v>0.8</v>
      </c>
    </row>
    <row r="1491" spans="1:10" x14ac:dyDescent="0.2">
      <c r="A1491" s="58" t="s">
        <v>1</v>
      </c>
      <c r="B1491" s="17" t="s">
        <v>68</v>
      </c>
      <c r="C1491" s="43">
        <v>0.24253472222222219</v>
      </c>
      <c r="D1491" s="65" t="s">
        <v>459</v>
      </c>
      <c r="E1491" s="75">
        <v>22</v>
      </c>
      <c r="F1491" s="77">
        <v>0</v>
      </c>
      <c r="G1491" s="65" t="s">
        <v>48</v>
      </c>
      <c r="H1491" s="16">
        <v>0.7</v>
      </c>
    </row>
    <row r="1492" spans="1:10" x14ac:dyDescent="0.2">
      <c r="A1492" s="58" t="s">
        <v>1</v>
      </c>
      <c r="B1492" s="17" t="s">
        <v>69</v>
      </c>
      <c r="C1492" s="43">
        <v>0.78049768518518525</v>
      </c>
      <c r="D1492" s="65" t="s">
        <v>525</v>
      </c>
      <c r="E1492" s="75">
        <v>6</v>
      </c>
      <c r="F1492" s="77">
        <v>0</v>
      </c>
      <c r="G1492" s="65" t="s">
        <v>48</v>
      </c>
      <c r="H1492" s="16">
        <v>1</v>
      </c>
      <c r="J1492" s="40"/>
    </row>
    <row r="1493" spans="1:10" x14ac:dyDescent="0.2">
      <c r="A1493" s="58" t="s">
        <v>1</v>
      </c>
      <c r="B1493" s="17" t="s">
        <v>69</v>
      </c>
      <c r="C1493" s="43">
        <v>0.78817129629629634</v>
      </c>
      <c r="D1493" s="66">
        <v>0.28818287037037038</v>
      </c>
      <c r="E1493" s="75">
        <v>2</v>
      </c>
      <c r="F1493" s="77">
        <v>0</v>
      </c>
      <c r="G1493" s="65" t="s">
        <v>48</v>
      </c>
      <c r="H1493" s="16">
        <v>0.9</v>
      </c>
      <c r="J1493" s="40"/>
    </row>
    <row r="1494" spans="1:10" x14ac:dyDescent="0.2">
      <c r="A1494" s="58" t="s">
        <v>1</v>
      </c>
      <c r="B1494" s="17" t="s">
        <v>69</v>
      </c>
      <c r="C1494" s="43">
        <v>0.79372685185185188</v>
      </c>
      <c r="D1494" s="65" t="s">
        <v>495</v>
      </c>
      <c r="E1494" s="75">
        <v>4</v>
      </c>
      <c r="F1494" s="77">
        <v>0</v>
      </c>
      <c r="G1494" s="65" t="s">
        <v>48</v>
      </c>
      <c r="H1494" s="16">
        <v>0.9</v>
      </c>
      <c r="J1494" s="40"/>
    </row>
    <row r="1495" spans="1:10" x14ac:dyDescent="0.2">
      <c r="A1495" s="58" t="s">
        <v>1</v>
      </c>
      <c r="B1495" s="17" t="s">
        <v>69</v>
      </c>
      <c r="C1495" s="43">
        <v>0.79457175925925927</v>
      </c>
      <c r="D1495" s="65" t="s">
        <v>282</v>
      </c>
      <c r="E1495" s="75">
        <v>7</v>
      </c>
      <c r="F1495" s="77">
        <v>0</v>
      </c>
      <c r="G1495" s="65" t="s">
        <v>48</v>
      </c>
      <c r="H1495" s="16">
        <v>0.4</v>
      </c>
      <c r="J1495" s="40"/>
    </row>
    <row r="1496" spans="1:10" x14ac:dyDescent="0.2">
      <c r="A1496" s="58" t="s">
        <v>1</v>
      </c>
      <c r="B1496" s="17" t="s">
        <v>69</v>
      </c>
      <c r="C1496" s="43">
        <v>0.79688657407407404</v>
      </c>
      <c r="D1496" s="65" t="s">
        <v>477</v>
      </c>
      <c r="E1496" s="75">
        <v>6</v>
      </c>
      <c r="F1496" s="77">
        <v>0</v>
      </c>
      <c r="G1496" s="65" t="s">
        <v>48</v>
      </c>
      <c r="H1496" s="16">
        <v>0.8</v>
      </c>
      <c r="J1496" s="40"/>
    </row>
    <row r="1497" spans="1:10" x14ac:dyDescent="0.2">
      <c r="A1497" s="58" t="s">
        <v>1</v>
      </c>
      <c r="B1497" s="17" t="s">
        <v>69</v>
      </c>
      <c r="C1497" s="43">
        <v>0.79719907407407409</v>
      </c>
      <c r="D1497" s="65" t="s">
        <v>478</v>
      </c>
      <c r="E1497" s="75">
        <v>8</v>
      </c>
      <c r="F1497" s="77">
        <v>0</v>
      </c>
      <c r="G1497" s="65" t="s">
        <v>48</v>
      </c>
      <c r="H1497" s="16">
        <v>0.8</v>
      </c>
      <c r="J1497" s="40"/>
    </row>
    <row r="1498" spans="1:10" x14ac:dyDescent="0.2">
      <c r="A1498" s="58" t="s">
        <v>1</v>
      </c>
      <c r="B1498" s="17" t="s">
        <v>69</v>
      </c>
      <c r="C1498" s="43">
        <v>0.79748842592592584</v>
      </c>
      <c r="D1498" s="65" t="s">
        <v>283</v>
      </c>
      <c r="E1498" s="75">
        <v>14</v>
      </c>
      <c r="F1498" s="77">
        <v>0</v>
      </c>
      <c r="G1498" s="65" t="s">
        <v>48</v>
      </c>
      <c r="H1498" s="16">
        <v>0.4</v>
      </c>
      <c r="J1498" s="40"/>
    </row>
    <row r="1499" spans="1:10" x14ac:dyDescent="0.2">
      <c r="A1499" s="58" t="s">
        <v>1</v>
      </c>
      <c r="B1499" s="15" t="s">
        <v>69</v>
      </c>
      <c r="C1499" s="43">
        <v>0.79863425925925924</v>
      </c>
      <c r="D1499" s="65" t="s">
        <v>526</v>
      </c>
      <c r="E1499" s="75">
        <v>6</v>
      </c>
      <c r="F1499" s="77">
        <v>0</v>
      </c>
      <c r="G1499" s="65" t="s">
        <v>48</v>
      </c>
      <c r="H1499" s="16">
        <v>1</v>
      </c>
      <c r="J1499" s="40"/>
    </row>
    <row r="1500" spans="1:10" x14ac:dyDescent="0.2">
      <c r="A1500" s="58" t="s">
        <v>1</v>
      </c>
      <c r="B1500" s="17" t="s">
        <v>69</v>
      </c>
      <c r="C1500" s="43">
        <v>0.79895833333333333</v>
      </c>
      <c r="D1500" s="65" t="s">
        <v>307</v>
      </c>
      <c r="E1500" s="75">
        <v>4</v>
      </c>
      <c r="F1500" s="77">
        <v>0</v>
      </c>
      <c r="G1500" s="65" t="s">
        <v>48</v>
      </c>
      <c r="H1500" s="16">
        <v>0.5</v>
      </c>
      <c r="J1500" s="40"/>
    </row>
    <row r="1501" spans="1:10" x14ac:dyDescent="0.2">
      <c r="A1501" s="58" t="s">
        <v>1</v>
      </c>
      <c r="B1501" s="17" t="s">
        <v>69</v>
      </c>
      <c r="C1501" s="43">
        <v>0.8021180555555556</v>
      </c>
      <c r="D1501" s="65" t="s">
        <v>522</v>
      </c>
      <c r="E1501" s="75">
        <v>7</v>
      </c>
      <c r="F1501" s="77">
        <v>0</v>
      </c>
      <c r="G1501" s="65" t="s">
        <v>48</v>
      </c>
      <c r="H1501" s="16">
        <v>0.9</v>
      </c>
      <c r="J1501" s="40"/>
    </row>
    <row r="1502" spans="1:10" x14ac:dyDescent="0.2">
      <c r="A1502" s="58" t="s">
        <v>1</v>
      </c>
      <c r="B1502" s="17" t="s">
        <v>69</v>
      </c>
      <c r="C1502" s="43">
        <v>0.80640046296296297</v>
      </c>
      <c r="D1502" s="65" t="s">
        <v>292</v>
      </c>
      <c r="E1502" s="75">
        <v>6</v>
      </c>
      <c r="F1502" s="77">
        <v>0</v>
      </c>
      <c r="G1502" s="65" t="s">
        <v>48</v>
      </c>
      <c r="H1502" s="16">
        <v>0.5</v>
      </c>
      <c r="J1502" s="40"/>
    </row>
    <row r="1503" spans="1:10" x14ac:dyDescent="0.2">
      <c r="A1503" s="58" t="s">
        <v>1</v>
      </c>
      <c r="B1503" s="17" t="s">
        <v>69</v>
      </c>
      <c r="C1503" s="43">
        <v>0.80894675925925918</v>
      </c>
      <c r="D1503" s="65" t="s">
        <v>259</v>
      </c>
      <c r="E1503" s="75">
        <v>153</v>
      </c>
      <c r="F1503" s="77">
        <v>0</v>
      </c>
      <c r="G1503" s="65" t="s">
        <v>48</v>
      </c>
      <c r="H1503" s="16">
        <v>0.4</v>
      </c>
      <c r="J1503" s="40"/>
    </row>
    <row r="1504" spans="1:10" x14ac:dyDescent="0.2">
      <c r="A1504" s="58" t="s">
        <v>1</v>
      </c>
      <c r="B1504" s="17" t="s">
        <v>69</v>
      </c>
      <c r="C1504" s="43">
        <v>0.82776620370370368</v>
      </c>
      <c r="D1504" s="65" t="s">
        <v>523</v>
      </c>
      <c r="E1504" s="75">
        <v>6</v>
      </c>
      <c r="F1504" s="77">
        <v>0</v>
      </c>
      <c r="G1504" s="65" t="s">
        <v>48</v>
      </c>
      <c r="H1504" s="17"/>
      <c r="J1504" s="40"/>
    </row>
    <row r="1505" spans="1:10" x14ac:dyDescent="0.2">
      <c r="A1505" s="58" t="s">
        <v>1</v>
      </c>
      <c r="B1505" s="17" t="s">
        <v>69</v>
      </c>
      <c r="C1505" s="43">
        <v>0.82874999999999999</v>
      </c>
      <c r="D1505" s="65" t="s">
        <v>483</v>
      </c>
      <c r="E1505" s="75">
        <v>7</v>
      </c>
      <c r="F1505" s="77">
        <v>0</v>
      </c>
      <c r="G1505" s="65" t="s">
        <v>48</v>
      </c>
      <c r="H1505" s="16">
        <v>0.8</v>
      </c>
      <c r="J1505" s="40"/>
    </row>
    <row r="1506" spans="1:10" x14ac:dyDescent="0.2">
      <c r="A1506" s="58" t="s">
        <v>1</v>
      </c>
      <c r="B1506" s="17" t="s">
        <v>69</v>
      </c>
      <c r="C1506" s="43">
        <v>0.83314814814814819</v>
      </c>
      <c r="D1506" s="65" t="s">
        <v>228</v>
      </c>
      <c r="E1506" s="75">
        <v>171</v>
      </c>
      <c r="F1506" s="77">
        <v>0</v>
      </c>
      <c r="G1506" s="65" t="s">
        <v>48</v>
      </c>
      <c r="H1506" s="16">
        <v>0.1</v>
      </c>
      <c r="J1506" s="40"/>
    </row>
    <row r="1507" spans="1:10" x14ac:dyDescent="0.2">
      <c r="A1507" s="58" t="s">
        <v>1</v>
      </c>
      <c r="B1507" s="15" t="s">
        <v>69</v>
      </c>
      <c r="C1507" s="43">
        <v>0.83341435185185175</v>
      </c>
      <c r="D1507" s="65" t="s">
        <v>527</v>
      </c>
      <c r="E1507" s="75">
        <v>7</v>
      </c>
      <c r="F1507" s="77">
        <v>0</v>
      </c>
      <c r="G1507" s="65" t="s">
        <v>48</v>
      </c>
      <c r="H1507" s="16">
        <v>1</v>
      </c>
      <c r="J1507" s="40"/>
    </row>
    <row r="1508" spans="1:10" x14ac:dyDescent="0.2">
      <c r="A1508" s="58" t="s">
        <v>1</v>
      </c>
      <c r="B1508" s="17" t="s">
        <v>69</v>
      </c>
      <c r="C1508" s="43">
        <v>0.83361111111111108</v>
      </c>
      <c r="D1508" s="65" t="s">
        <v>260</v>
      </c>
      <c r="E1508" s="75">
        <v>9</v>
      </c>
      <c r="F1508" s="77">
        <v>0</v>
      </c>
      <c r="G1508" s="65" t="s">
        <v>48</v>
      </c>
      <c r="H1508" s="16">
        <v>0.4</v>
      </c>
      <c r="J1508" s="40"/>
    </row>
    <row r="1509" spans="1:10" x14ac:dyDescent="0.2">
      <c r="A1509" s="58" t="s">
        <v>1</v>
      </c>
      <c r="B1509" s="17" t="s">
        <v>69</v>
      </c>
      <c r="C1509" s="43">
        <v>0.85365740740740748</v>
      </c>
      <c r="D1509" s="65" t="s">
        <v>284</v>
      </c>
      <c r="E1509" s="75">
        <v>64</v>
      </c>
      <c r="F1509" s="77">
        <v>0</v>
      </c>
      <c r="G1509" s="65" t="s">
        <v>48</v>
      </c>
      <c r="H1509" s="16">
        <v>0.4</v>
      </c>
      <c r="J1509" s="40"/>
    </row>
    <row r="1510" spans="1:10" x14ac:dyDescent="0.2">
      <c r="A1510" s="58" t="s">
        <v>1</v>
      </c>
      <c r="B1510" s="17" t="s">
        <v>69</v>
      </c>
      <c r="C1510" s="43">
        <v>0.87037037037037035</v>
      </c>
      <c r="D1510" s="65" t="s">
        <v>236</v>
      </c>
      <c r="E1510" s="75">
        <v>20</v>
      </c>
      <c r="F1510" s="77">
        <v>0</v>
      </c>
      <c r="G1510" s="65" t="s">
        <v>48</v>
      </c>
      <c r="H1510" s="16">
        <v>0.1</v>
      </c>
      <c r="J1510" s="40"/>
    </row>
    <row r="1511" spans="1:10" x14ac:dyDescent="0.2">
      <c r="A1511" s="58" t="s">
        <v>1</v>
      </c>
      <c r="B1511" s="17" t="s">
        <v>69</v>
      </c>
      <c r="C1511" s="43">
        <v>0.87976851851851845</v>
      </c>
      <c r="D1511" s="65" t="s">
        <v>237</v>
      </c>
      <c r="E1511" s="75">
        <v>6</v>
      </c>
      <c r="F1511" s="77">
        <v>0</v>
      </c>
      <c r="G1511" s="65" t="s">
        <v>48</v>
      </c>
      <c r="H1511" s="16">
        <v>0.1</v>
      </c>
      <c r="J1511" s="40"/>
    </row>
    <row r="1512" spans="1:10" x14ac:dyDescent="0.2">
      <c r="A1512" s="58" t="s">
        <v>1</v>
      </c>
      <c r="B1512" s="17" t="s">
        <v>69</v>
      </c>
      <c r="C1512" s="43">
        <v>0.8899999999999999</v>
      </c>
      <c r="D1512" s="65" t="s">
        <v>229</v>
      </c>
      <c r="E1512" s="75">
        <v>147</v>
      </c>
      <c r="F1512" s="77">
        <v>0</v>
      </c>
      <c r="G1512" s="65" t="s">
        <v>48</v>
      </c>
      <c r="H1512" s="16">
        <v>0.1</v>
      </c>
      <c r="J1512" s="40"/>
    </row>
    <row r="1513" spans="1:10" x14ac:dyDescent="0.2">
      <c r="A1513" s="58" t="s">
        <v>1</v>
      </c>
      <c r="B1513" s="17" t="s">
        <v>69</v>
      </c>
      <c r="C1513" s="43">
        <v>0.89340277777777777</v>
      </c>
      <c r="D1513" s="65" t="s">
        <v>238</v>
      </c>
      <c r="E1513" s="75">
        <v>6</v>
      </c>
      <c r="F1513" s="77">
        <v>0</v>
      </c>
      <c r="G1513" s="65" t="s">
        <v>48</v>
      </c>
      <c r="H1513" s="16">
        <v>0.1</v>
      </c>
      <c r="J1513" s="40"/>
    </row>
    <row r="1514" spans="1:10" x14ac:dyDescent="0.2">
      <c r="A1514" s="58" t="s">
        <v>1</v>
      </c>
      <c r="B1514" s="17" t="s">
        <v>69</v>
      </c>
      <c r="C1514" s="43">
        <v>0.89700231481481474</v>
      </c>
      <c r="D1514" s="65" t="s">
        <v>239</v>
      </c>
      <c r="E1514" s="75">
        <v>3</v>
      </c>
      <c r="F1514" s="77">
        <v>0</v>
      </c>
      <c r="G1514" s="65" t="s">
        <v>48</v>
      </c>
      <c r="H1514" s="16">
        <v>0.1</v>
      </c>
      <c r="J1514" s="40"/>
    </row>
    <row r="1515" spans="1:10" x14ac:dyDescent="0.2">
      <c r="A1515" s="58" t="s">
        <v>1</v>
      </c>
      <c r="B1515" s="17" t="s">
        <v>69</v>
      </c>
      <c r="C1515" s="43">
        <v>0.89734953703703701</v>
      </c>
      <c r="D1515" s="65" t="s">
        <v>240</v>
      </c>
      <c r="E1515" s="75">
        <v>3</v>
      </c>
      <c r="F1515" s="77">
        <v>0</v>
      </c>
      <c r="G1515" s="65" t="s">
        <v>48</v>
      </c>
      <c r="H1515" s="16">
        <v>0.1</v>
      </c>
      <c r="J1515" s="40"/>
    </row>
    <row r="1516" spans="1:10" x14ac:dyDescent="0.2">
      <c r="A1516" s="58" t="s">
        <v>1</v>
      </c>
      <c r="B1516" s="17" t="s">
        <v>69</v>
      </c>
      <c r="C1516" s="43">
        <v>0.90181712962962957</v>
      </c>
      <c r="D1516" s="65" t="s">
        <v>241</v>
      </c>
      <c r="E1516" s="75">
        <v>62</v>
      </c>
      <c r="F1516" s="77">
        <v>0</v>
      </c>
      <c r="G1516" s="65" t="s">
        <v>48</v>
      </c>
      <c r="H1516" s="16">
        <v>0.1</v>
      </c>
      <c r="J1516" s="40"/>
    </row>
    <row r="1517" spans="1:10" x14ac:dyDescent="0.2">
      <c r="A1517" s="58" t="s">
        <v>1</v>
      </c>
      <c r="B1517" s="17" t="s">
        <v>69</v>
      </c>
      <c r="C1517" s="43">
        <v>0.90412037037037041</v>
      </c>
      <c r="D1517" s="65" t="s">
        <v>242</v>
      </c>
      <c r="E1517" s="75">
        <v>6</v>
      </c>
      <c r="F1517" s="77">
        <v>0</v>
      </c>
      <c r="G1517" s="65" t="s">
        <v>48</v>
      </c>
      <c r="H1517" s="16">
        <v>0.1</v>
      </c>
      <c r="J1517" s="40"/>
    </row>
    <row r="1518" spans="1:10" x14ac:dyDescent="0.2">
      <c r="A1518" s="58" t="s">
        <v>1</v>
      </c>
      <c r="B1518" s="17" t="s">
        <v>69</v>
      </c>
      <c r="C1518" s="43">
        <v>0.90744212962962956</v>
      </c>
      <c r="D1518" s="65" t="s">
        <v>253</v>
      </c>
      <c r="E1518" s="75">
        <v>6</v>
      </c>
      <c r="F1518" s="77">
        <v>0</v>
      </c>
      <c r="G1518" s="65" t="s">
        <v>48</v>
      </c>
      <c r="H1518" s="16">
        <v>0.3</v>
      </c>
      <c r="J1518" s="40"/>
    </row>
    <row r="1519" spans="1:10" x14ac:dyDescent="0.2">
      <c r="A1519" s="58" t="s">
        <v>1</v>
      </c>
      <c r="B1519" s="17" t="s">
        <v>69</v>
      </c>
      <c r="C1519" s="43">
        <v>0.91003472222222226</v>
      </c>
      <c r="D1519" s="65" t="s">
        <v>243</v>
      </c>
      <c r="E1519" s="75">
        <v>1</v>
      </c>
      <c r="F1519" s="77">
        <v>0</v>
      </c>
      <c r="G1519" s="65" t="s">
        <v>48</v>
      </c>
      <c r="H1519" s="16">
        <v>0.1</v>
      </c>
      <c r="J1519" s="40"/>
    </row>
    <row r="1520" spans="1:10" x14ac:dyDescent="0.2">
      <c r="A1520" s="58" t="s">
        <v>1</v>
      </c>
      <c r="B1520" s="17" t="s">
        <v>69</v>
      </c>
      <c r="C1520" s="43">
        <v>0.91425925925925933</v>
      </c>
      <c r="D1520" s="65" t="s">
        <v>244</v>
      </c>
      <c r="E1520" s="75">
        <v>1</v>
      </c>
      <c r="F1520" s="77">
        <v>0</v>
      </c>
      <c r="G1520" s="65" t="s">
        <v>48</v>
      </c>
      <c r="H1520" s="16">
        <v>0.1</v>
      </c>
      <c r="J1520" s="40"/>
    </row>
    <row r="1521" spans="1:10" x14ac:dyDescent="0.2">
      <c r="A1521" s="58" t="s">
        <v>1</v>
      </c>
      <c r="B1521" s="17" t="s">
        <v>69</v>
      </c>
      <c r="C1521" s="43">
        <v>0.9180787037037037</v>
      </c>
      <c r="D1521" s="65" t="s">
        <v>245</v>
      </c>
      <c r="E1521" s="75">
        <v>6</v>
      </c>
      <c r="F1521" s="77">
        <v>0</v>
      </c>
      <c r="G1521" s="65" t="s">
        <v>48</v>
      </c>
      <c r="H1521" s="16">
        <v>0.1</v>
      </c>
      <c r="J1521" s="40"/>
    </row>
    <row r="1522" spans="1:10" x14ac:dyDescent="0.2">
      <c r="A1522" s="58" t="s">
        <v>1</v>
      </c>
      <c r="B1522" s="17" t="s">
        <v>69</v>
      </c>
      <c r="C1522" s="43">
        <v>0.92052083333333323</v>
      </c>
      <c r="D1522" s="65" t="s">
        <v>246</v>
      </c>
      <c r="E1522" s="75">
        <v>26</v>
      </c>
      <c r="F1522" s="77">
        <v>0</v>
      </c>
      <c r="G1522" s="65" t="s">
        <v>48</v>
      </c>
      <c r="H1522" s="16">
        <v>0.1</v>
      </c>
      <c r="J1522" s="40"/>
    </row>
    <row r="1523" spans="1:10" x14ac:dyDescent="0.2">
      <c r="A1523" s="58" t="s">
        <v>1</v>
      </c>
      <c r="B1523" s="17" t="s">
        <v>69</v>
      </c>
      <c r="C1523" s="43">
        <v>0.93030092592592584</v>
      </c>
      <c r="D1523" s="65" t="s">
        <v>247</v>
      </c>
      <c r="E1523" s="75">
        <v>5</v>
      </c>
      <c r="F1523" s="77">
        <v>0</v>
      </c>
      <c r="G1523" s="65" t="s">
        <v>48</v>
      </c>
      <c r="H1523" s="16">
        <v>0.1</v>
      </c>
      <c r="J1523" s="40"/>
    </row>
    <row r="1524" spans="1:10" x14ac:dyDescent="0.2">
      <c r="A1524" s="58" t="s">
        <v>1</v>
      </c>
      <c r="B1524" s="17" t="s">
        <v>69</v>
      </c>
      <c r="C1524" s="43">
        <v>0.93431712962962954</v>
      </c>
      <c r="D1524" s="65" t="s">
        <v>248</v>
      </c>
      <c r="E1524" s="75">
        <v>5</v>
      </c>
      <c r="F1524" s="77">
        <v>0</v>
      </c>
      <c r="G1524" s="65" t="s">
        <v>48</v>
      </c>
      <c r="H1524" s="16">
        <v>0.1</v>
      </c>
      <c r="J1524" s="40"/>
    </row>
    <row r="1525" spans="1:10" x14ac:dyDescent="0.2">
      <c r="A1525" s="58" t="s">
        <v>1</v>
      </c>
      <c r="B1525" s="17" t="s">
        <v>69</v>
      </c>
      <c r="C1525" s="43">
        <v>0.9573842592592593</v>
      </c>
      <c r="D1525" s="66">
        <v>0.45745370370370381</v>
      </c>
      <c r="E1525" s="75">
        <v>6</v>
      </c>
      <c r="F1525" s="77">
        <v>0</v>
      </c>
      <c r="G1525" s="65" t="s">
        <v>48</v>
      </c>
      <c r="H1525" s="16">
        <v>0.9</v>
      </c>
      <c r="J1525" s="40"/>
    </row>
    <row r="1526" spans="1:10" x14ac:dyDescent="0.2">
      <c r="A1526" s="58" t="s">
        <v>1</v>
      </c>
      <c r="B1526" s="17" t="s">
        <v>69</v>
      </c>
      <c r="C1526" s="43">
        <v>0.96788194444444442</v>
      </c>
      <c r="D1526" s="65" t="s">
        <v>230</v>
      </c>
      <c r="E1526" s="75">
        <v>177</v>
      </c>
      <c r="F1526" s="77">
        <v>0</v>
      </c>
      <c r="G1526" s="65" t="s">
        <v>48</v>
      </c>
      <c r="H1526" s="16">
        <v>0.1</v>
      </c>
      <c r="J1526" s="40"/>
    </row>
    <row r="1527" spans="1:10" x14ac:dyDescent="0.2">
      <c r="A1527" s="58" t="s">
        <v>1</v>
      </c>
      <c r="B1527" s="17" t="s">
        <v>69</v>
      </c>
      <c r="C1527" s="43">
        <v>0.99069444444444454</v>
      </c>
      <c r="D1527" s="65" t="s">
        <v>285</v>
      </c>
      <c r="E1527" s="75">
        <v>5</v>
      </c>
      <c r="F1527" s="77">
        <v>0</v>
      </c>
      <c r="G1527" s="65" t="s">
        <v>48</v>
      </c>
      <c r="H1527" s="16">
        <v>0.4</v>
      </c>
      <c r="J1527" s="40"/>
    </row>
    <row r="1528" spans="1:10" x14ac:dyDescent="0.2">
      <c r="A1528" s="58" t="s">
        <v>1</v>
      </c>
      <c r="B1528" s="17" t="s">
        <v>69</v>
      </c>
      <c r="C1528" s="43">
        <v>0.99993055555555566</v>
      </c>
      <c r="D1528" s="65" t="s">
        <v>286</v>
      </c>
      <c r="E1528" s="75">
        <v>6</v>
      </c>
      <c r="F1528" s="77">
        <v>0</v>
      </c>
      <c r="G1528" s="65" t="s">
        <v>48</v>
      </c>
      <c r="H1528" s="16">
        <v>0.4</v>
      </c>
      <c r="J1528" s="40"/>
    </row>
    <row r="1529" spans="1:10" x14ac:dyDescent="0.2">
      <c r="A1529" s="58" t="s">
        <v>1</v>
      </c>
      <c r="B1529" s="17" t="s">
        <v>68</v>
      </c>
      <c r="C1529" s="43" t="s">
        <v>266</v>
      </c>
      <c r="D1529" s="65" t="s">
        <v>267</v>
      </c>
      <c r="E1529" s="75">
        <v>7</v>
      </c>
      <c r="F1529" s="75">
        <v>2</v>
      </c>
      <c r="G1529" s="65" t="s">
        <v>46</v>
      </c>
      <c r="H1529" s="16">
        <v>0.4</v>
      </c>
    </row>
    <row r="1530" spans="1:10" x14ac:dyDescent="0.2">
      <c r="A1530" s="58" t="s">
        <v>1</v>
      </c>
      <c r="B1530" s="17" t="s">
        <v>68</v>
      </c>
      <c r="C1530" s="43" t="s">
        <v>288</v>
      </c>
      <c r="D1530" s="65" t="s">
        <v>289</v>
      </c>
      <c r="E1530" s="75">
        <v>14</v>
      </c>
      <c r="F1530" s="75">
        <v>5</v>
      </c>
      <c r="G1530" s="65" t="s">
        <v>46</v>
      </c>
      <c r="H1530" s="16">
        <v>0.5</v>
      </c>
    </row>
    <row r="1531" spans="1:10" x14ac:dyDescent="0.2">
      <c r="A1531" s="58" t="s">
        <v>1</v>
      </c>
      <c r="B1531" s="17" t="s">
        <v>68</v>
      </c>
      <c r="C1531" s="43">
        <v>0.31391203703703702</v>
      </c>
      <c r="D1531" s="65" t="s">
        <v>464</v>
      </c>
      <c r="E1531" s="75">
        <v>6</v>
      </c>
      <c r="F1531" s="75">
        <v>1</v>
      </c>
      <c r="G1531" s="65" t="s">
        <v>46</v>
      </c>
      <c r="H1531" s="16">
        <v>0.8</v>
      </c>
    </row>
    <row r="1532" spans="1:10" x14ac:dyDescent="0.2">
      <c r="A1532" s="58" t="s">
        <v>1</v>
      </c>
      <c r="B1532" s="17" t="s">
        <v>68</v>
      </c>
      <c r="C1532" s="43" t="s">
        <v>294</v>
      </c>
      <c r="D1532" s="65" t="s">
        <v>295</v>
      </c>
      <c r="E1532" s="75">
        <v>15</v>
      </c>
      <c r="F1532" s="75">
        <v>4</v>
      </c>
      <c r="G1532" s="65" t="s">
        <v>46</v>
      </c>
      <c r="H1532" s="16">
        <v>0.5</v>
      </c>
    </row>
    <row r="1533" spans="1:10" x14ac:dyDescent="0.2">
      <c r="A1533" s="58" t="s">
        <v>1</v>
      </c>
      <c r="B1533" s="17" t="s">
        <v>68</v>
      </c>
      <c r="C1533" s="43" t="s">
        <v>268</v>
      </c>
      <c r="D1533" s="65" t="s">
        <v>269</v>
      </c>
      <c r="E1533" s="75">
        <v>10</v>
      </c>
      <c r="F1533" s="75">
        <v>3</v>
      </c>
      <c r="G1533" s="65" t="s">
        <v>46</v>
      </c>
      <c r="H1533" s="16">
        <v>0.4</v>
      </c>
    </row>
    <row r="1534" spans="1:10" x14ac:dyDescent="0.2">
      <c r="A1534" s="58" t="s">
        <v>1</v>
      </c>
      <c r="B1534" s="17" t="s">
        <v>68</v>
      </c>
      <c r="C1534" s="43">
        <v>0.3805324074074074</v>
      </c>
      <c r="D1534" s="65" t="s">
        <v>443</v>
      </c>
      <c r="E1534" s="75">
        <v>52</v>
      </c>
      <c r="F1534" s="75">
        <v>6</v>
      </c>
      <c r="G1534" s="65" t="s">
        <v>46</v>
      </c>
      <c r="H1534" s="16">
        <v>0.6</v>
      </c>
    </row>
    <row r="1535" spans="1:10" x14ac:dyDescent="0.2">
      <c r="A1535" s="58" t="s">
        <v>1</v>
      </c>
      <c r="B1535" s="17" t="s">
        <v>68</v>
      </c>
      <c r="C1535" s="43">
        <v>0.38226851851851856</v>
      </c>
      <c r="D1535" s="65" t="s">
        <v>444</v>
      </c>
      <c r="E1535" s="75">
        <v>27</v>
      </c>
      <c r="F1535" s="75">
        <v>1</v>
      </c>
      <c r="G1535" s="65" t="s">
        <v>46</v>
      </c>
      <c r="H1535" s="16">
        <v>0.6</v>
      </c>
    </row>
    <row r="1536" spans="1:10" x14ac:dyDescent="0.2">
      <c r="A1536" s="58" t="s">
        <v>1</v>
      </c>
      <c r="B1536" s="17" t="s">
        <v>68</v>
      </c>
      <c r="C1536" s="43" t="s">
        <v>254</v>
      </c>
      <c r="D1536" s="65" t="s">
        <v>255</v>
      </c>
      <c r="E1536" s="75">
        <v>5</v>
      </c>
      <c r="F1536" s="75">
        <v>2</v>
      </c>
      <c r="G1536" s="65" t="s">
        <v>46</v>
      </c>
      <c r="H1536" s="16">
        <v>0.4</v>
      </c>
    </row>
    <row r="1537" spans="1:10" x14ac:dyDescent="0.2">
      <c r="A1537" s="58" t="s">
        <v>1</v>
      </c>
      <c r="B1537" s="17" t="s">
        <v>68</v>
      </c>
      <c r="C1537" s="43" t="s">
        <v>310</v>
      </c>
      <c r="D1537" s="65" t="s">
        <v>311</v>
      </c>
      <c r="E1537" s="75">
        <v>76</v>
      </c>
      <c r="F1537" s="75">
        <v>9</v>
      </c>
      <c r="G1537" s="65" t="s">
        <v>46</v>
      </c>
      <c r="H1537" s="16">
        <v>0.5</v>
      </c>
    </row>
    <row r="1538" spans="1:10" x14ac:dyDescent="0.2">
      <c r="A1538" s="58" t="s">
        <v>1</v>
      </c>
      <c r="B1538" s="17" t="s">
        <v>68</v>
      </c>
      <c r="C1538" s="43" t="s">
        <v>296</v>
      </c>
      <c r="D1538" s="65" t="s">
        <v>297</v>
      </c>
      <c r="E1538" s="75">
        <v>53</v>
      </c>
      <c r="F1538" s="75">
        <v>9</v>
      </c>
      <c r="G1538" s="65" t="s">
        <v>46</v>
      </c>
      <c r="H1538" s="16">
        <v>0.5</v>
      </c>
    </row>
    <row r="1539" spans="1:10" x14ac:dyDescent="0.2">
      <c r="A1539" s="58" t="s">
        <v>1</v>
      </c>
      <c r="B1539" s="17" t="s">
        <v>68</v>
      </c>
      <c r="C1539" s="43">
        <v>0.40663194444444445</v>
      </c>
      <c r="D1539" s="65" t="s">
        <v>487</v>
      </c>
      <c r="E1539" s="75">
        <v>58</v>
      </c>
      <c r="F1539" s="75">
        <v>9</v>
      </c>
      <c r="G1539" s="65" t="s">
        <v>46</v>
      </c>
      <c r="H1539" s="16">
        <v>0.9</v>
      </c>
    </row>
    <row r="1540" spans="1:10" x14ac:dyDescent="0.2">
      <c r="A1540" s="58" t="s">
        <v>1</v>
      </c>
      <c r="B1540" s="17" t="s">
        <v>68</v>
      </c>
      <c r="C1540" s="43">
        <v>0.40990740740740739</v>
      </c>
      <c r="D1540" s="65" t="s">
        <v>488</v>
      </c>
      <c r="E1540" s="75">
        <v>1</v>
      </c>
      <c r="F1540" s="75">
        <v>1</v>
      </c>
      <c r="G1540" s="65" t="s">
        <v>46</v>
      </c>
      <c r="H1540" s="16">
        <v>0.9</v>
      </c>
    </row>
    <row r="1541" spans="1:10" x14ac:dyDescent="0.2">
      <c r="A1541" s="58" t="s">
        <v>1</v>
      </c>
      <c r="B1541" s="17" t="s">
        <v>68</v>
      </c>
      <c r="C1541" s="43" t="s">
        <v>234</v>
      </c>
      <c r="D1541" s="65" t="s">
        <v>235</v>
      </c>
      <c r="E1541" s="75">
        <v>8</v>
      </c>
      <c r="F1541" s="75">
        <v>2</v>
      </c>
      <c r="G1541" s="65" t="s">
        <v>46</v>
      </c>
      <c r="H1541" s="16">
        <v>0.1</v>
      </c>
    </row>
    <row r="1542" spans="1:10" x14ac:dyDescent="0.2">
      <c r="A1542" s="58" t="s">
        <v>1</v>
      </c>
      <c r="B1542" s="17" t="s">
        <v>68</v>
      </c>
      <c r="C1542" s="43" t="s">
        <v>316</v>
      </c>
      <c r="D1542" s="65" t="s">
        <v>317</v>
      </c>
      <c r="E1542" s="75">
        <v>39</v>
      </c>
      <c r="F1542" s="75">
        <v>5</v>
      </c>
      <c r="G1542" s="65" t="s">
        <v>46</v>
      </c>
      <c r="H1542" s="16">
        <v>0.5</v>
      </c>
    </row>
    <row r="1543" spans="1:10" x14ac:dyDescent="0.2">
      <c r="A1543" s="58" t="s">
        <v>1</v>
      </c>
      <c r="B1543" s="17" t="s">
        <v>68</v>
      </c>
      <c r="C1543" s="43" t="s">
        <v>280</v>
      </c>
      <c r="D1543" s="65" t="s">
        <v>281</v>
      </c>
      <c r="E1543" s="75">
        <v>48</v>
      </c>
      <c r="F1543" s="75">
        <v>3</v>
      </c>
      <c r="G1543" s="65" t="s">
        <v>46</v>
      </c>
      <c r="H1543" s="16">
        <v>0.4</v>
      </c>
    </row>
    <row r="1544" spans="1:10" x14ac:dyDescent="0.2">
      <c r="A1544" s="58" t="s">
        <v>1</v>
      </c>
      <c r="B1544" s="17" t="s">
        <v>69</v>
      </c>
      <c r="C1544" s="43">
        <v>0.55373842592592593</v>
      </c>
      <c r="D1544" s="65" t="s">
        <v>250</v>
      </c>
      <c r="E1544" s="75">
        <v>65</v>
      </c>
      <c r="F1544" s="75">
        <v>10</v>
      </c>
      <c r="G1544" s="65" t="s">
        <v>46</v>
      </c>
      <c r="H1544" s="16">
        <v>0.3</v>
      </c>
      <c r="J1544" s="40"/>
    </row>
    <row r="1545" spans="1:10" x14ac:dyDescent="0.2">
      <c r="A1545" s="58" t="s">
        <v>1</v>
      </c>
      <c r="B1545" s="17" t="s">
        <v>69</v>
      </c>
      <c r="C1545" s="43">
        <v>0.57899305555555558</v>
      </c>
      <c r="D1545" s="65" t="s">
        <v>302</v>
      </c>
      <c r="E1545" s="75">
        <v>61</v>
      </c>
      <c r="F1545" s="75">
        <v>3</v>
      </c>
      <c r="G1545" s="65" t="s">
        <v>46</v>
      </c>
      <c r="H1545" s="16">
        <v>0.5</v>
      </c>
      <c r="J1545" s="40"/>
    </row>
    <row r="1546" spans="1:10" x14ac:dyDescent="0.2">
      <c r="A1546" s="58" t="s">
        <v>1</v>
      </c>
      <c r="B1546" s="17" t="s">
        <v>69</v>
      </c>
      <c r="C1546" s="43">
        <v>0.61934027777777778</v>
      </c>
      <c r="D1546" s="65" t="s">
        <v>258</v>
      </c>
      <c r="E1546" s="75">
        <v>36</v>
      </c>
      <c r="F1546" s="75">
        <v>6</v>
      </c>
      <c r="G1546" s="65" t="s">
        <v>46</v>
      </c>
      <c r="H1546" s="16">
        <v>0.4</v>
      </c>
      <c r="J1546" s="40"/>
    </row>
    <row r="1547" spans="1:10" x14ac:dyDescent="0.2">
      <c r="A1547" s="58" t="s">
        <v>1</v>
      </c>
      <c r="B1547" s="17" t="s">
        <v>69</v>
      </c>
      <c r="C1547" s="43">
        <v>0.67273148148148143</v>
      </c>
      <c r="D1547" s="65" t="s">
        <v>251</v>
      </c>
      <c r="E1547" s="75">
        <v>8</v>
      </c>
      <c r="F1547" s="75">
        <v>2</v>
      </c>
      <c r="G1547" s="65" t="s">
        <v>46</v>
      </c>
      <c r="H1547" s="16">
        <v>0.3</v>
      </c>
      <c r="J1547" s="40"/>
    </row>
    <row r="1548" spans="1:10" x14ac:dyDescent="0.2">
      <c r="A1548" s="58" t="s">
        <v>1</v>
      </c>
      <c r="B1548" s="17" t="s">
        <v>68</v>
      </c>
      <c r="C1548" s="43" t="s">
        <v>500</v>
      </c>
      <c r="D1548" s="65" t="s">
        <v>501</v>
      </c>
      <c r="E1548" s="75">
        <v>7</v>
      </c>
      <c r="F1548" s="75">
        <v>2</v>
      </c>
      <c r="G1548" s="65" t="s">
        <v>46</v>
      </c>
      <c r="H1548" s="17"/>
    </row>
    <row r="1549" spans="1:10" x14ac:dyDescent="0.2">
      <c r="A1549" s="58" t="s">
        <v>1</v>
      </c>
      <c r="B1549" s="17" t="s">
        <v>68</v>
      </c>
      <c r="C1549" s="43" t="s">
        <v>528</v>
      </c>
      <c r="D1549" s="65" t="s">
        <v>529</v>
      </c>
      <c r="E1549" s="75">
        <v>13</v>
      </c>
      <c r="F1549" s="75">
        <v>3</v>
      </c>
      <c r="G1549" s="65" t="s">
        <v>46</v>
      </c>
      <c r="H1549" s="15"/>
    </row>
    <row r="1550" spans="1:10" x14ac:dyDescent="0.2">
      <c r="A1550" s="58" t="s">
        <v>1</v>
      </c>
      <c r="B1550" s="17" t="s">
        <v>68</v>
      </c>
      <c r="C1550" s="43">
        <v>0.29973379629629632</v>
      </c>
      <c r="D1550" s="66">
        <v>0.29988425925925921</v>
      </c>
      <c r="E1550" s="75">
        <v>23</v>
      </c>
      <c r="F1550" s="75">
        <v>4</v>
      </c>
      <c r="G1550" s="65" t="s">
        <v>46</v>
      </c>
      <c r="H1550" s="16">
        <v>0.9</v>
      </c>
    </row>
    <row r="1551" spans="1:10" x14ac:dyDescent="0.2">
      <c r="A1551" s="58" t="s">
        <v>1</v>
      </c>
      <c r="B1551" s="17" t="s">
        <v>68</v>
      </c>
      <c r="C1551" s="43">
        <v>0.3112152777777778</v>
      </c>
      <c r="D1551" s="66">
        <v>0.31125000000000003</v>
      </c>
      <c r="E1551" s="75">
        <v>3</v>
      </c>
      <c r="F1551" s="75">
        <v>1</v>
      </c>
      <c r="G1551" s="65" t="s">
        <v>46</v>
      </c>
      <c r="H1551" s="16">
        <v>0.95</v>
      </c>
    </row>
    <row r="1552" spans="1:10" x14ac:dyDescent="0.2">
      <c r="A1552" s="58" t="s">
        <v>1</v>
      </c>
      <c r="B1552" s="17" t="s">
        <v>68</v>
      </c>
      <c r="C1552" s="43">
        <v>0.31315972222222221</v>
      </c>
      <c r="D1552" s="65" t="s">
        <v>346</v>
      </c>
      <c r="E1552" s="75">
        <v>76</v>
      </c>
      <c r="F1552" s="75">
        <v>12</v>
      </c>
      <c r="G1552" s="65" t="s">
        <v>46</v>
      </c>
      <c r="H1552" s="17"/>
    </row>
    <row r="1553" spans="1:10" x14ac:dyDescent="0.2">
      <c r="A1553" s="58" t="s">
        <v>1</v>
      </c>
      <c r="B1553" s="17" t="s">
        <v>68</v>
      </c>
      <c r="C1553" s="43">
        <v>0.32681712962962961</v>
      </c>
      <c r="D1553" s="66">
        <v>0.32719907407407411</v>
      </c>
      <c r="E1553" s="75">
        <v>33</v>
      </c>
      <c r="F1553" s="75">
        <v>7</v>
      </c>
      <c r="G1553" s="65" t="s">
        <v>46</v>
      </c>
      <c r="H1553" s="16">
        <v>0.9</v>
      </c>
    </row>
    <row r="1554" spans="1:10" x14ac:dyDescent="0.2">
      <c r="A1554" s="58" t="s">
        <v>1</v>
      </c>
      <c r="B1554" s="17" t="s">
        <v>68</v>
      </c>
      <c r="C1554" s="43">
        <v>0.35318287037037033</v>
      </c>
      <c r="D1554" s="66">
        <v>0.35347222222222219</v>
      </c>
      <c r="E1554" s="75">
        <v>25</v>
      </c>
      <c r="F1554" s="75">
        <v>6</v>
      </c>
      <c r="G1554" s="65" t="s">
        <v>46</v>
      </c>
      <c r="H1554" s="16">
        <v>0.9</v>
      </c>
    </row>
    <row r="1555" spans="1:10" x14ac:dyDescent="0.2">
      <c r="A1555" s="58" t="s">
        <v>1</v>
      </c>
      <c r="B1555" s="17" t="s">
        <v>68</v>
      </c>
      <c r="C1555" s="43">
        <v>0.37212962962962959</v>
      </c>
      <c r="D1555" s="66">
        <v>0.37271990740740751</v>
      </c>
      <c r="E1555" s="75">
        <v>51</v>
      </c>
      <c r="F1555" s="75">
        <v>15</v>
      </c>
      <c r="G1555" s="65" t="s">
        <v>46</v>
      </c>
      <c r="H1555" s="16">
        <v>0.9</v>
      </c>
    </row>
    <row r="1556" spans="1:10" x14ac:dyDescent="0.2">
      <c r="A1556" s="58" t="s">
        <v>1</v>
      </c>
      <c r="B1556" s="17" t="s">
        <v>68</v>
      </c>
      <c r="C1556" s="43">
        <v>0.37388888888888888</v>
      </c>
      <c r="D1556" s="66">
        <v>0.37434027777777779</v>
      </c>
      <c r="E1556" s="75">
        <v>39</v>
      </c>
      <c r="F1556" s="75">
        <v>8</v>
      </c>
      <c r="G1556" s="65" t="s">
        <v>46</v>
      </c>
      <c r="H1556" s="16">
        <v>0.9</v>
      </c>
    </row>
    <row r="1557" spans="1:10" x14ac:dyDescent="0.2">
      <c r="A1557" s="58" t="s">
        <v>1</v>
      </c>
      <c r="B1557" s="17" t="s">
        <v>68</v>
      </c>
      <c r="C1557" s="43" t="s">
        <v>347</v>
      </c>
      <c r="D1557" s="65" t="s">
        <v>348</v>
      </c>
      <c r="E1557" s="75">
        <v>57</v>
      </c>
      <c r="F1557" s="75">
        <v>16</v>
      </c>
      <c r="G1557" s="65" t="s">
        <v>46</v>
      </c>
      <c r="H1557" s="17"/>
    </row>
    <row r="1558" spans="1:10" x14ac:dyDescent="0.2">
      <c r="A1558" s="58" t="s">
        <v>1</v>
      </c>
      <c r="B1558" s="17" t="s">
        <v>68</v>
      </c>
      <c r="C1558" s="43" t="s">
        <v>351</v>
      </c>
      <c r="D1558" s="65" t="s">
        <v>352</v>
      </c>
      <c r="E1558" s="75">
        <v>7</v>
      </c>
      <c r="F1558" s="75">
        <v>3</v>
      </c>
      <c r="G1558" s="65" t="s">
        <v>46</v>
      </c>
      <c r="H1558" s="17"/>
    </row>
    <row r="1559" spans="1:10" x14ac:dyDescent="0.2">
      <c r="A1559" s="58" t="s">
        <v>1</v>
      </c>
      <c r="B1559" s="17" t="s">
        <v>68</v>
      </c>
      <c r="C1559" s="43" t="s">
        <v>355</v>
      </c>
      <c r="D1559" s="65" t="s">
        <v>356</v>
      </c>
      <c r="E1559" s="75">
        <v>37</v>
      </c>
      <c r="F1559" s="75">
        <v>9</v>
      </c>
      <c r="G1559" s="65" t="s">
        <v>46</v>
      </c>
      <c r="H1559" s="17"/>
    </row>
    <row r="1560" spans="1:10" x14ac:dyDescent="0.2">
      <c r="A1560" s="58" t="s">
        <v>1</v>
      </c>
      <c r="B1560" s="17" t="s">
        <v>69</v>
      </c>
      <c r="C1560" s="43">
        <v>0.53678240740740746</v>
      </c>
      <c r="D1560" s="65" t="s">
        <v>329</v>
      </c>
      <c r="E1560" s="75">
        <v>36</v>
      </c>
      <c r="F1560" s="75">
        <v>9</v>
      </c>
      <c r="G1560" s="65" t="s">
        <v>46</v>
      </c>
      <c r="H1560" s="17"/>
      <c r="J1560" s="40"/>
    </row>
    <row r="1561" spans="1:10" x14ac:dyDescent="0.2">
      <c r="A1561" s="58" t="s">
        <v>1</v>
      </c>
      <c r="B1561" s="17" t="s">
        <v>69</v>
      </c>
      <c r="C1561" s="43">
        <v>0.56997685185185187</v>
      </c>
      <c r="D1561" s="66">
        <v>7.0254629629629584E-2</v>
      </c>
      <c r="E1561" s="75">
        <v>24</v>
      </c>
      <c r="F1561" s="75">
        <v>6</v>
      </c>
      <c r="G1561" s="65" t="s">
        <v>46</v>
      </c>
      <c r="H1561" s="16">
        <v>0.9</v>
      </c>
      <c r="J1561" s="40"/>
    </row>
    <row r="1562" spans="1:10" x14ac:dyDescent="0.2">
      <c r="A1562" s="58" t="s">
        <v>1</v>
      </c>
      <c r="B1562" s="17" t="s">
        <v>69</v>
      </c>
      <c r="C1562" s="43">
        <v>0.59884259259259254</v>
      </c>
      <c r="D1562" s="66">
        <v>9.953703703703709E-2</v>
      </c>
      <c r="E1562" s="75">
        <v>60</v>
      </c>
      <c r="F1562" s="75">
        <v>10</v>
      </c>
      <c r="G1562" s="65" t="s">
        <v>46</v>
      </c>
      <c r="H1562" s="16">
        <v>0.9</v>
      </c>
      <c r="J1562" s="40"/>
    </row>
    <row r="1563" spans="1:10" x14ac:dyDescent="0.2">
      <c r="A1563" s="58" t="s">
        <v>1</v>
      </c>
      <c r="B1563" s="17" t="s">
        <v>69</v>
      </c>
      <c r="C1563" s="43">
        <v>0.6189351851851852</v>
      </c>
      <c r="D1563" s="65" t="s">
        <v>332</v>
      </c>
      <c r="E1563" s="75">
        <v>54</v>
      </c>
      <c r="F1563" s="75">
        <v>17</v>
      </c>
      <c r="G1563" s="65" t="s">
        <v>46</v>
      </c>
      <c r="H1563" s="17"/>
      <c r="J1563" s="40"/>
    </row>
    <row r="1564" spans="1:10" x14ac:dyDescent="0.2">
      <c r="A1564" s="58" t="s">
        <v>1</v>
      </c>
      <c r="B1564" s="17" t="s">
        <v>69</v>
      </c>
      <c r="C1564" s="43">
        <v>0.62143518518518515</v>
      </c>
      <c r="D1564" s="65" t="s">
        <v>333</v>
      </c>
      <c r="E1564" s="75">
        <v>7</v>
      </c>
      <c r="F1564" s="75">
        <v>2</v>
      </c>
      <c r="G1564" s="65" t="s">
        <v>46</v>
      </c>
      <c r="H1564" s="17"/>
      <c r="J1564" s="40"/>
    </row>
    <row r="1565" spans="1:10" x14ac:dyDescent="0.2">
      <c r="A1565" s="58" t="s">
        <v>1</v>
      </c>
      <c r="B1565" s="17" t="s">
        <v>69</v>
      </c>
      <c r="C1565" s="43">
        <v>0.62466435185185187</v>
      </c>
      <c r="D1565" s="66">
        <v>0.12656249999999999</v>
      </c>
      <c r="E1565" s="75">
        <v>164</v>
      </c>
      <c r="F1565" s="75">
        <v>20</v>
      </c>
      <c r="G1565" s="65" t="s">
        <v>46</v>
      </c>
      <c r="H1565" s="16">
        <v>0.9</v>
      </c>
      <c r="J1565" s="40"/>
    </row>
    <row r="1566" spans="1:10" x14ac:dyDescent="0.2">
      <c r="A1566" s="58" t="s">
        <v>1</v>
      </c>
      <c r="B1566" s="17" t="s">
        <v>69</v>
      </c>
      <c r="C1566" s="43">
        <v>0.62653935185185183</v>
      </c>
      <c r="D1566" s="65" t="s">
        <v>374</v>
      </c>
      <c r="E1566" s="75">
        <v>14</v>
      </c>
      <c r="F1566" s="75">
        <v>3</v>
      </c>
      <c r="G1566" s="65" t="s">
        <v>46</v>
      </c>
      <c r="H1566" s="17"/>
      <c r="J1566" s="40"/>
    </row>
    <row r="1567" spans="1:10" x14ac:dyDescent="0.2">
      <c r="A1567" s="58" t="s">
        <v>1</v>
      </c>
      <c r="B1567" s="17" t="s">
        <v>69</v>
      </c>
      <c r="C1567" s="43">
        <v>0.65392361111111108</v>
      </c>
      <c r="D1567" s="66">
        <v>0.15435185185185191</v>
      </c>
      <c r="E1567" s="75">
        <v>37</v>
      </c>
      <c r="F1567" s="75">
        <v>15</v>
      </c>
      <c r="G1567" s="65" t="s">
        <v>46</v>
      </c>
      <c r="H1567" s="16">
        <v>0.9</v>
      </c>
      <c r="J1567" s="40"/>
    </row>
    <row r="1568" spans="1:10" x14ac:dyDescent="0.2">
      <c r="A1568" s="58" t="s">
        <v>1</v>
      </c>
      <c r="B1568" s="17" t="s">
        <v>69</v>
      </c>
      <c r="C1568" s="43">
        <v>0.66626157407407405</v>
      </c>
      <c r="D1568" s="65" t="s">
        <v>375</v>
      </c>
      <c r="E1568" s="75">
        <v>77</v>
      </c>
      <c r="F1568" s="75">
        <v>5</v>
      </c>
      <c r="G1568" s="65" t="s">
        <v>46</v>
      </c>
      <c r="H1568" s="17"/>
      <c r="J1568" s="40"/>
    </row>
    <row r="1569" spans="1:10" x14ac:dyDescent="0.2">
      <c r="A1569" s="58" t="s">
        <v>1</v>
      </c>
      <c r="B1569" s="17" t="s">
        <v>69</v>
      </c>
      <c r="C1569" s="43">
        <v>0.68223379629629632</v>
      </c>
      <c r="D1569" s="66">
        <v>0.18258101851851849</v>
      </c>
      <c r="E1569" s="75">
        <v>30</v>
      </c>
      <c r="F1569" s="75">
        <v>8</v>
      </c>
      <c r="G1569" s="65" t="s">
        <v>46</v>
      </c>
      <c r="H1569" s="16">
        <v>0.9</v>
      </c>
      <c r="J1569" s="40"/>
    </row>
    <row r="1570" spans="1:10" x14ac:dyDescent="0.2">
      <c r="A1570" s="58" t="s">
        <v>1</v>
      </c>
      <c r="B1570" s="17" t="s">
        <v>69</v>
      </c>
      <c r="C1570" s="43">
        <v>0.70997685185185189</v>
      </c>
      <c r="D1570" s="66">
        <v>0.21006944444444439</v>
      </c>
      <c r="E1570" s="75">
        <v>8</v>
      </c>
      <c r="F1570" s="75">
        <v>1</v>
      </c>
      <c r="G1570" s="65" t="s">
        <v>46</v>
      </c>
      <c r="H1570" s="16">
        <v>0.95</v>
      </c>
      <c r="J1570" s="40"/>
    </row>
    <row r="1571" spans="1:10" x14ac:dyDescent="0.2">
      <c r="A1571" s="58" t="s">
        <v>1</v>
      </c>
      <c r="B1571" s="17" t="s">
        <v>69</v>
      </c>
      <c r="C1571" s="43">
        <v>0.75143518518518526</v>
      </c>
      <c r="D1571" s="66">
        <v>0.25157407407407412</v>
      </c>
      <c r="E1571" s="75">
        <v>12</v>
      </c>
      <c r="F1571" s="75">
        <v>3</v>
      </c>
      <c r="G1571" s="65" t="s">
        <v>44</v>
      </c>
      <c r="H1571" s="16">
        <v>0.9</v>
      </c>
      <c r="J1571" s="40"/>
    </row>
    <row r="1572" spans="1:10" x14ac:dyDescent="0.2">
      <c r="A1572" s="58" t="s">
        <v>1</v>
      </c>
      <c r="B1572" s="17" t="s">
        <v>68</v>
      </c>
      <c r="C1572" s="43">
        <v>0.32174768518518521</v>
      </c>
      <c r="D1572" s="65" t="s">
        <v>530</v>
      </c>
      <c r="E1572" s="75">
        <v>3</v>
      </c>
      <c r="F1572" s="75">
        <v>1</v>
      </c>
      <c r="G1572" s="65" t="s">
        <v>45</v>
      </c>
      <c r="H1572" s="15"/>
    </row>
    <row r="1573" spans="1:10" x14ac:dyDescent="0.2">
      <c r="A1573" s="58" t="s">
        <v>1</v>
      </c>
      <c r="B1573" s="17" t="s">
        <v>68</v>
      </c>
      <c r="C1573" s="43" t="s">
        <v>537</v>
      </c>
      <c r="D1573" s="65" t="s">
        <v>538</v>
      </c>
      <c r="E1573" s="75">
        <v>30</v>
      </c>
      <c r="F1573" s="75">
        <v>4</v>
      </c>
      <c r="G1573" s="65" t="s">
        <v>45</v>
      </c>
      <c r="H1573" s="15"/>
    </row>
    <row r="1574" spans="1:10" x14ac:dyDescent="0.2">
      <c r="A1574" s="58" t="s">
        <v>1</v>
      </c>
      <c r="B1574" s="17" t="s">
        <v>68</v>
      </c>
      <c r="C1574" s="43">
        <v>0.45473379629629629</v>
      </c>
      <c r="D1574" s="66">
        <v>0.45484953703703701</v>
      </c>
      <c r="E1574" s="75">
        <v>10</v>
      </c>
      <c r="F1574" s="75">
        <v>3</v>
      </c>
      <c r="G1574" s="65" t="s">
        <v>45</v>
      </c>
      <c r="H1574" s="16">
        <v>0.9</v>
      </c>
    </row>
    <row r="1575" spans="1:10" x14ac:dyDescent="0.2">
      <c r="A1575" s="58" t="s">
        <v>1</v>
      </c>
      <c r="B1575" s="17" t="s">
        <v>69</v>
      </c>
      <c r="C1575" s="43">
        <v>0.52107638888888885</v>
      </c>
      <c r="D1575" s="65" t="s">
        <v>472</v>
      </c>
      <c r="E1575" s="75">
        <v>8</v>
      </c>
      <c r="F1575" s="75">
        <v>6</v>
      </c>
      <c r="G1575" s="65" t="s">
        <v>45</v>
      </c>
      <c r="H1575" s="17"/>
      <c r="J1575" s="40"/>
    </row>
    <row r="1576" spans="1:10" x14ac:dyDescent="0.2">
      <c r="A1576" s="58" t="s">
        <v>1</v>
      </c>
      <c r="B1576" s="17" t="s">
        <v>69</v>
      </c>
      <c r="C1576" s="43">
        <v>0.52511574074074074</v>
      </c>
      <c r="D1576" s="65" t="s">
        <v>328</v>
      </c>
      <c r="E1576" s="75">
        <v>33</v>
      </c>
      <c r="F1576" s="75">
        <v>7</v>
      </c>
      <c r="G1576" s="65" t="s">
        <v>45</v>
      </c>
      <c r="H1576" s="17"/>
      <c r="J1576" s="40"/>
    </row>
    <row r="1577" spans="1:10" x14ac:dyDescent="0.2">
      <c r="A1577" s="58" t="s">
        <v>1</v>
      </c>
      <c r="B1577" s="17" t="s">
        <v>69</v>
      </c>
      <c r="C1577" s="43">
        <v>0.56253472222222223</v>
      </c>
      <c r="D1577" s="65" t="s">
        <v>301</v>
      </c>
      <c r="E1577" s="75">
        <v>10</v>
      </c>
      <c r="F1577" s="75">
        <v>3</v>
      </c>
      <c r="G1577" s="65" t="s">
        <v>45</v>
      </c>
      <c r="H1577" s="16">
        <v>0.5</v>
      </c>
      <c r="J1577" s="40"/>
    </row>
    <row r="1578" spans="1:10" x14ac:dyDescent="0.2">
      <c r="A1578" s="58" t="s">
        <v>1</v>
      </c>
      <c r="B1578" s="17" t="s">
        <v>69</v>
      </c>
      <c r="C1578" s="43">
        <v>0.5876851851851852</v>
      </c>
      <c r="D1578" s="65" t="s">
        <v>417</v>
      </c>
      <c r="E1578" s="75">
        <v>56</v>
      </c>
      <c r="F1578" s="75">
        <v>10</v>
      </c>
      <c r="G1578" s="65" t="s">
        <v>45</v>
      </c>
      <c r="H1578" s="17"/>
      <c r="J1578" s="40"/>
    </row>
    <row r="1579" spans="1:10" x14ac:dyDescent="0.2">
      <c r="A1579" s="58" t="s">
        <v>1</v>
      </c>
      <c r="B1579" s="17" t="s">
        <v>69</v>
      </c>
      <c r="C1579" s="43">
        <v>0.62134259259259261</v>
      </c>
      <c r="D1579" s="65" t="s">
        <v>372</v>
      </c>
      <c r="E1579" s="75">
        <v>33</v>
      </c>
      <c r="F1579" s="75">
        <v>6</v>
      </c>
      <c r="G1579" s="65" t="s">
        <v>45</v>
      </c>
      <c r="H1579" s="17"/>
      <c r="J1579" s="40"/>
    </row>
    <row r="1580" spans="1:10" x14ac:dyDescent="0.2">
      <c r="A1580" s="58" t="s">
        <v>1</v>
      </c>
      <c r="B1580" s="17" t="s">
        <v>69</v>
      </c>
      <c r="C1580" s="43">
        <v>0.63365740740740739</v>
      </c>
      <c r="D1580" s="65" t="s">
        <v>305</v>
      </c>
      <c r="E1580" s="75">
        <v>9</v>
      </c>
      <c r="F1580" s="75">
        <v>2</v>
      </c>
      <c r="G1580" s="65" t="s">
        <v>45</v>
      </c>
      <c r="H1580" s="15"/>
      <c r="J1580" s="40"/>
    </row>
    <row r="1581" spans="1:10" x14ac:dyDescent="0.2">
      <c r="A1581" s="58" t="s">
        <v>1</v>
      </c>
      <c r="B1581" s="17" t="s">
        <v>69</v>
      </c>
      <c r="C1581" s="43">
        <v>0.65148148148148144</v>
      </c>
      <c r="D1581" s="66">
        <v>0.15158564814814809</v>
      </c>
      <c r="E1581" s="75">
        <v>9</v>
      </c>
      <c r="F1581" s="75">
        <v>4</v>
      </c>
      <c r="G1581" s="65" t="s">
        <v>45</v>
      </c>
      <c r="H1581" s="16">
        <v>0.9</v>
      </c>
      <c r="J1581" s="40"/>
    </row>
    <row r="1582" spans="1:10" x14ac:dyDescent="0.2">
      <c r="A1582" s="58" t="s">
        <v>1</v>
      </c>
      <c r="B1582" s="17" t="s">
        <v>69</v>
      </c>
      <c r="C1582" s="43">
        <v>0.69268518518518518</v>
      </c>
      <c r="D1582" s="65" t="s">
        <v>341</v>
      </c>
      <c r="E1582" s="75">
        <v>26</v>
      </c>
      <c r="F1582" s="75">
        <v>5</v>
      </c>
      <c r="G1582" s="65" t="s">
        <v>45</v>
      </c>
      <c r="H1582" s="17"/>
      <c r="J1582" s="40"/>
    </row>
    <row r="1583" spans="1:10" x14ac:dyDescent="0.2">
      <c r="A1583" s="58" t="s">
        <v>1</v>
      </c>
      <c r="B1583" s="17" t="s">
        <v>69</v>
      </c>
      <c r="C1583" s="43">
        <v>0.69533564814814819</v>
      </c>
      <c r="D1583" s="65" t="s">
        <v>439</v>
      </c>
      <c r="E1583" s="75">
        <v>26</v>
      </c>
      <c r="F1583" s="75">
        <v>8</v>
      </c>
      <c r="G1583" s="65" t="s">
        <v>45</v>
      </c>
      <c r="H1583" s="17"/>
      <c r="J1583" s="40"/>
    </row>
    <row r="1584" spans="1:10" x14ac:dyDescent="0.2">
      <c r="A1584" s="58" t="s">
        <v>1</v>
      </c>
      <c r="B1584" s="17" t="s">
        <v>69</v>
      </c>
      <c r="C1584" s="43">
        <v>0.71289351851851857</v>
      </c>
      <c r="D1584" s="65" t="s">
        <v>343</v>
      </c>
      <c r="E1584" s="75">
        <v>29</v>
      </c>
      <c r="F1584" s="75">
        <v>4</v>
      </c>
      <c r="G1584" s="65" t="s">
        <v>45</v>
      </c>
      <c r="H1584" s="17"/>
      <c r="J1584" s="40"/>
    </row>
    <row r="1585" spans="1:10" x14ac:dyDescent="0.2">
      <c r="A1585" s="58" t="s">
        <v>1</v>
      </c>
      <c r="B1585" s="17" t="s">
        <v>69</v>
      </c>
      <c r="C1585" s="43">
        <v>0.7313425925925926</v>
      </c>
      <c r="D1585" s="65" t="s">
        <v>377</v>
      </c>
      <c r="E1585" s="75">
        <v>8</v>
      </c>
      <c r="F1585" s="75">
        <v>4</v>
      </c>
      <c r="G1585" s="65" t="s">
        <v>45</v>
      </c>
      <c r="H1585" s="17"/>
      <c r="J1585" s="40"/>
    </row>
    <row r="1586" spans="1:10" x14ac:dyDescent="0.2">
      <c r="A1586" s="58" t="s">
        <v>1</v>
      </c>
      <c r="B1586" s="17" t="s">
        <v>69</v>
      </c>
      <c r="C1586" s="43">
        <v>0.7397569444444444</v>
      </c>
      <c r="D1586" s="65" t="s">
        <v>566</v>
      </c>
      <c r="E1586" s="75">
        <v>7</v>
      </c>
      <c r="F1586" s="79">
        <v>0</v>
      </c>
      <c r="G1586" s="65" t="s">
        <v>45</v>
      </c>
      <c r="H1586" s="15"/>
      <c r="J1586" s="40"/>
    </row>
    <row r="1587" spans="1:10" x14ac:dyDescent="0.2">
      <c r="A1587" s="58" t="s">
        <v>1</v>
      </c>
      <c r="B1587" s="17" t="s">
        <v>68</v>
      </c>
      <c r="C1587" s="43" t="s">
        <v>308</v>
      </c>
      <c r="D1587" s="65" t="s">
        <v>309</v>
      </c>
      <c r="E1587" s="75">
        <v>5</v>
      </c>
      <c r="F1587" s="75">
        <v>1</v>
      </c>
      <c r="G1587" s="65" t="s">
        <v>44</v>
      </c>
      <c r="H1587" s="17"/>
    </row>
    <row r="1588" spans="1:10" x14ac:dyDescent="0.2">
      <c r="A1588" s="58" t="s">
        <v>1</v>
      </c>
      <c r="B1588" s="17" t="s">
        <v>68</v>
      </c>
      <c r="C1588" s="43">
        <v>0.29864583333333339</v>
      </c>
      <c r="D1588" s="66">
        <v>0.29872685185185188</v>
      </c>
      <c r="E1588" s="75">
        <v>7</v>
      </c>
      <c r="F1588" s="75">
        <v>1</v>
      </c>
      <c r="G1588" s="65" t="s">
        <v>44</v>
      </c>
      <c r="H1588" s="16">
        <v>0.95</v>
      </c>
    </row>
    <row r="1589" spans="1:10" x14ac:dyDescent="0.2">
      <c r="A1589" s="58" t="s">
        <v>1</v>
      </c>
      <c r="B1589" s="17" t="s">
        <v>68</v>
      </c>
      <c r="C1589" s="43">
        <v>0.3102893518518518</v>
      </c>
      <c r="D1589" s="66">
        <v>0.31035879629629631</v>
      </c>
      <c r="E1589" s="75">
        <v>6</v>
      </c>
      <c r="F1589" s="75">
        <v>1</v>
      </c>
      <c r="G1589" s="65" t="s">
        <v>44</v>
      </c>
      <c r="H1589" s="16">
        <v>0.9</v>
      </c>
    </row>
    <row r="1590" spans="1:10" x14ac:dyDescent="0.2">
      <c r="A1590" s="58" t="s">
        <v>1</v>
      </c>
      <c r="B1590" s="17" t="s">
        <v>68</v>
      </c>
      <c r="C1590" s="43" t="s">
        <v>568</v>
      </c>
      <c r="D1590" s="65" t="s">
        <v>569</v>
      </c>
      <c r="E1590" s="75">
        <v>6</v>
      </c>
      <c r="F1590" s="75">
        <v>4</v>
      </c>
      <c r="G1590" s="65" t="s">
        <v>44</v>
      </c>
      <c r="H1590" s="15"/>
    </row>
    <row r="1591" spans="1:10" x14ac:dyDescent="0.2">
      <c r="A1591" s="58" t="s">
        <v>1</v>
      </c>
      <c r="B1591" s="17" t="s">
        <v>68</v>
      </c>
      <c r="C1591" s="43" t="s">
        <v>531</v>
      </c>
      <c r="D1591" s="65" t="s">
        <v>532</v>
      </c>
      <c r="E1591" s="75">
        <v>7</v>
      </c>
      <c r="F1591" s="75">
        <v>3</v>
      </c>
      <c r="G1591" s="65" t="s">
        <v>44</v>
      </c>
      <c r="H1591" s="15"/>
    </row>
    <row r="1592" spans="1:10" x14ac:dyDescent="0.2">
      <c r="A1592" s="58" t="s">
        <v>1</v>
      </c>
      <c r="B1592" s="17" t="s">
        <v>68</v>
      </c>
      <c r="C1592" s="43">
        <v>0.36570601851851853</v>
      </c>
      <c r="D1592" s="66">
        <v>0.36577546296296293</v>
      </c>
      <c r="E1592" s="75">
        <v>6</v>
      </c>
      <c r="F1592" s="75">
        <v>6</v>
      </c>
      <c r="G1592" s="65" t="s">
        <v>44</v>
      </c>
      <c r="H1592" s="16">
        <v>0.8</v>
      </c>
    </row>
    <row r="1593" spans="1:10" x14ac:dyDescent="0.2">
      <c r="A1593" s="58" t="s">
        <v>1</v>
      </c>
      <c r="B1593" s="17" t="s">
        <v>68</v>
      </c>
      <c r="C1593" s="43">
        <v>0.37003472222222222</v>
      </c>
      <c r="D1593" s="66">
        <v>0.37012731481481492</v>
      </c>
      <c r="E1593" s="75">
        <v>8</v>
      </c>
      <c r="F1593" s="75">
        <v>4</v>
      </c>
      <c r="G1593" s="65" t="s">
        <v>44</v>
      </c>
      <c r="H1593" s="16">
        <v>0.95</v>
      </c>
    </row>
    <row r="1594" spans="1:10" x14ac:dyDescent="0.2">
      <c r="A1594" s="58" t="s">
        <v>1</v>
      </c>
      <c r="B1594" s="17" t="s">
        <v>68</v>
      </c>
      <c r="C1594" s="43">
        <v>0.38607638888888879</v>
      </c>
      <c r="D1594" s="66">
        <v>0.38613425925925932</v>
      </c>
      <c r="E1594" s="75">
        <v>5</v>
      </c>
      <c r="F1594" s="75">
        <v>2</v>
      </c>
      <c r="G1594" s="65" t="s">
        <v>44</v>
      </c>
      <c r="H1594" s="16">
        <v>0.9</v>
      </c>
    </row>
    <row r="1595" spans="1:10" x14ac:dyDescent="0.2">
      <c r="A1595" s="58" t="s">
        <v>1</v>
      </c>
      <c r="B1595" s="17" t="s">
        <v>68</v>
      </c>
      <c r="C1595" s="43" t="s">
        <v>533</v>
      </c>
      <c r="D1595" s="65" t="s">
        <v>534</v>
      </c>
      <c r="E1595" s="75">
        <v>25</v>
      </c>
      <c r="F1595" s="75">
        <v>6</v>
      </c>
      <c r="G1595" s="65" t="s">
        <v>44</v>
      </c>
      <c r="H1595" s="15"/>
    </row>
    <row r="1596" spans="1:10" x14ac:dyDescent="0.2">
      <c r="A1596" s="58" t="s">
        <v>1</v>
      </c>
      <c r="B1596" s="17" t="s">
        <v>68</v>
      </c>
      <c r="C1596" s="43" t="s">
        <v>386</v>
      </c>
      <c r="D1596" s="65" t="s">
        <v>387</v>
      </c>
      <c r="E1596" s="75">
        <v>8</v>
      </c>
      <c r="F1596" s="75">
        <v>4</v>
      </c>
      <c r="G1596" s="65" t="s">
        <v>44</v>
      </c>
      <c r="H1596" s="17"/>
    </row>
    <row r="1597" spans="1:10" x14ac:dyDescent="0.2">
      <c r="A1597" s="58" t="s">
        <v>1</v>
      </c>
      <c r="B1597" s="17" t="s">
        <v>68</v>
      </c>
      <c r="C1597" s="43">
        <v>0.40501157407407412</v>
      </c>
      <c r="D1597" s="66">
        <v>0.40511574074074069</v>
      </c>
      <c r="E1597" s="75">
        <v>9</v>
      </c>
      <c r="F1597" s="75">
        <v>5</v>
      </c>
      <c r="G1597" s="65" t="s">
        <v>44</v>
      </c>
      <c r="H1597" s="16">
        <v>0.95</v>
      </c>
    </row>
    <row r="1598" spans="1:10" x14ac:dyDescent="0.2">
      <c r="A1598" s="58" t="s">
        <v>1</v>
      </c>
      <c r="B1598" s="17" t="s">
        <v>68</v>
      </c>
      <c r="C1598" s="43" t="s">
        <v>535</v>
      </c>
      <c r="D1598" s="65" t="s">
        <v>536</v>
      </c>
      <c r="E1598" s="75">
        <v>8</v>
      </c>
      <c r="F1598" s="75">
        <v>5</v>
      </c>
      <c r="G1598" s="65" t="s">
        <v>44</v>
      </c>
      <c r="H1598" s="15"/>
    </row>
    <row r="1599" spans="1:10" x14ac:dyDescent="0.2">
      <c r="A1599" s="58" t="s">
        <v>1</v>
      </c>
      <c r="B1599" s="17" t="s">
        <v>68</v>
      </c>
      <c r="C1599" s="43" t="s">
        <v>572</v>
      </c>
      <c r="D1599" s="65" t="s">
        <v>573</v>
      </c>
      <c r="E1599" s="75">
        <v>8</v>
      </c>
      <c r="F1599" s="75">
        <v>3</v>
      </c>
      <c r="G1599" s="65" t="s">
        <v>44</v>
      </c>
      <c r="H1599" s="16">
        <v>1</v>
      </c>
    </row>
    <row r="1600" spans="1:10" x14ac:dyDescent="0.2">
      <c r="A1600" s="58" t="s">
        <v>1</v>
      </c>
      <c r="B1600" s="17" t="s">
        <v>68</v>
      </c>
      <c r="C1600" s="43" t="s">
        <v>574</v>
      </c>
      <c r="D1600" s="65" t="s">
        <v>575</v>
      </c>
      <c r="E1600" s="75">
        <v>8</v>
      </c>
      <c r="F1600" s="75">
        <v>4</v>
      </c>
      <c r="G1600" s="65" t="s">
        <v>44</v>
      </c>
      <c r="H1600" s="15"/>
    </row>
    <row r="1601" spans="1:10" x14ac:dyDescent="0.2">
      <c r="A1601" s="58" t="s">
        <v>1</v>
      </c>
      <c r="B1601" s="17" t="s">
        <v>68</v>
      </c>
      <c r="C1601" s="43" t="s">
        <v>539</v>
      </c>
      <c r="D1601" s="65" t="s">
        <v>540</v>
      </c>
      <c r="E1601" s="75">
        <v>8</v>
      </c>
      <c r="F1601" s="75">
        <v>4</v>
      </c>
      <c r="G1601" s="65" t="s">
        <v>44</v>
      </c>
      <c r="H1601" s="15"/>
    </row>
    <row r="1602" spans="1:10" x14ac:dyDescent="0.2">
      <c r="A1602" s="58" t="s">
        <v>1</v>
      </c>
      <c r="B1602" s="17" t="s">
        <v>68</v>
      </c>
      <c r="C1602" s="43" t="s">
        <v>576</v>
      </c>
      <c r="D1602" s="65" t="s">
        <v>577</v>
      </c>
      <c r="E1602" s="75">
        <v>14</v>
      </c>
      <c r="F1602" s="75">
        <v>4</v>
      </c>
      <c r="G1602" s="65" t="s">
        <v>44</v>
      </c>
      <c r="H1602" s="15"/>
    </row>
    <row r="1603" spans="1:10" x14ac:dyDescent="0.2">
      <c r="A1603" s="58" t="s">
        <v>1</v>
      </c>
      <c r="B1603" s="17" t="s">
        <v>68</v>
      </c>
      <c r="C1603" s="43" t="s">
        <v>541</v>
      </c>
      <c r="D1603" s="65" t="s">
        <v>542</v>
      </c>
      <c r="E1603" s="75">
        <v>5</v>
      </c>
      <c r="F1603" s="75">
        <v>2</v>
      </c>
      <c r="G1603" s="65" t="s">
        <v>44</v>
      </c>
      <c r="H1603" s="15"/>
    </row>
    <row r="1604" spans="1:10" x14ac:dyDescent="0.2">
      <c r="A1604" s="58" t="s">
        <v>1</v>
      </c>
      <c r="B1604" s="17" t="s">
        <v>68</v>
      </c>
      <c r="C1604" s="43">
        <v>0.46179398148148137</v>
      </c>
      <c r="D1604" s="66">
        <v>0.46187499999999998</v>
      </c>
      <c r="E1604" s="75">
        <v>7</v>
      </c>
      <c r="F1604" s="75">
        <v>3</v>
      </c>
      <c r="G1604" s="65" t="s">
        <v>44</v>
      </c>
      <c r="H1604" s="16">
        <v>0.95</v>
      </c>
    </row>
    <row r="1605" spans="1:10" x14ac:dyDescent="0.2">
      <c r="A1605" s="58" t="s">
        <v>1</v>
      </c>
      <c r="B1605" s="17" t="s">
        <v>68</v>
      </c>
      <c r="C1605" s="43" t="s">
        <v>324</v>
      </c>
      <c r="D1605" s="65" t="s">
        <v>325</v>
      </c>
      <c r="E1605" s="75">
        <v>8</v>
      </c>
      <c r="F1605" s="75">
        <v>3</v>
      </c>
      <c r="G1605" s="65" t="s">
        <v>44</v>
      </c>
      <c r="H1605" s="17"/>
    </row>
    <row r="1606" spans="1:10" x14ac:dyDescent="0.2">
      <c r="A1606" s="58" t="s">
        <v>1</v>
      </c>
      <c r="B1606" s="17" t="s">
        <v>68</v>
      </c>
      <c r="C1606" s="43">
        <v>0.49951388888888887</v>
      </c>
      <c r="D1606" s="66">
        <v>0.49959490740740742</v>
      </c>
      <c r="E1606" s="75">
        <v>7</v>
      </c>
      <c r="F1606" s="75">
        <v>3</v>
      </c>
      <c r="G1606" s="65" t="s">
        <v>44</v>
      </c>
      <c r="H1606" s="16">
        <v>0.95</v>
      </c>
    </row>
    <row r="1607" spans="1:10" x14ac:dyDescent="0.2">
      <c r="A1607" s="58" t="s">
        <v>1</v>
      </c>
      <c r="B1607" s="17" t="s">
        <v>69</v>
      </c>
      <c r="C1607" s="43">
        <v>0.50531250000000005</v>
      </c>
      <c r="D1607" s="66">
        <v>0.50539351851851855</v>
      </c>
      <c r="E1607" s="75">
        <v>7</v>
      </c>
      <c r="F1607" s="75">
        <v>4</v>
      </c>
      <c r="G1607" s="65" t="s">
        <v>44</v>
      </c>
      <c r="H1607" s="16">
        <v>0.95</v>
      </c>
      <c r="J1607" s="40"/>
    </row>
    <row r="1608" spans="1:10" x14ac:dyDescent="0.2">
      <c r="A1608" s="58" t="s">
        <v>1</v>
      </c>
      <c r="B1608" s="17" t="s">
        <v>69</v>
      </c>
      <c r="C1608" s="43">
        <v>0.51709490740740738</v>
      </c>
      <c r="D1608" s="65" t="s">
        <v>408</v>
      </c>
      <c r="E1608" s="75">
        <v>8</v>
      </c>
      <c r="F1608" s="75">
        <v>3</v>
      </c>
      <c r="G1608" s="65" t="s">
        <v>44</v>
      </c>
      <c r="H1608" s="17"/>
      <c r="J1608" s="40"/>
    </row>
    <row r="1609" spans="1:10" x14ac:dyDescent="0.2">
      <c r="A1609" s="58" t="s">
        <v>1</v>
      </c>
      <c r="B1609" s="17" t="s">
        <v>69</v>
      </c>
      <c r="C1609" s="43">
        <v>0.52028935185185188</v>
      </c>
      <c r="D1609" s="65" t="s">
        <v>327</v>
      </c>
      <c r="E1609" s="75">
        <v>38</v>
      </c>
      <c r="F1609" s="75">
        <v>10</v>
      </c>
      <c r="G1609" s="65" t="s">
        <v>44</v>
      </c>
      <c r="H1609" s="17"/>
      <c r="J1609" s="40"/>
    </row>
    <row r="1610" spans="1:10" x14ac:dyDescent="0.2">
      <c r="A1610" s="58" t="s">
        <v>1</v>
      </c>
      <c r="B1610" s="17" t="s">
        <v>69</v>
      </c>
      <c r="C1610" s="43">
        <v>0.54057870370370376</v>
      </c>
      <c r="D1610" s="65" t="s">
        <v>554</v>
      </c>
      <c r="E1610" s="75">
        <v>25</v>
      </c>
      <c r="F1610" s="75">
        <v>9</v>
      </c>
      <c r="G1610" s="65" t="s">
        <v>44</v>
      </c>
      <c r="H1610" s="15"/>
      <c r="J1610" s="40"/>
    </row>
    <row r="1611" spans="1:10" x14ac:dyDescent="0.2">
      <c r="A1611" s="58" t="s">
        <v>1</v>
      </c>
      <c r="B1611" s="17" t="s">
        <v>69</v>
      </c>
      <c r="C1611" s="43">
        <v>0.603912037037037</v>
      </c>
      <c r="D1611" s="65" t="s">
        <v>419</v>
      </c>
      <c r="E1611" s="75">
        <v>8</v>
      </c>
      <c r="F1611" s="79">
        <v>0</v>
      </c>
      <c r="G1611" s="65" t="s">
        <v>44</v>
      </c>
      <c r="H1611" s="17"/>
      <c r="J1611" s="40"/>
    </row>
    <row r="1612" spans="1:10" x14ac:dyDescent="0.2">
      <c r="A1612" s="58" t="s">
        <v>1</v>
      </c>
      <c r="B1612" s="17" t="s">
        <v>69</v>
      </c>
      <c r="C1612" s="43">
        <v>0.6152199074074074</v>
      </c>
      <c r="D1612" s="65" t="s">
        <v>422</v>
      </c>
      <c r="E1612" s="75">
        <v>9</v>
      </c>
      <c r="F1612" s="75">
        <v>4</v>
      </c>
      <c r="G1612" s="65" t="s">
        <v>44</v>
      </c>
      <c r="H1612" s="17"/>
      <c r="J1612" s="40"/>
    </row>
    <row r="1613" spans="1:10" x14ac:dyDescent="0.2">
      <c r="A1613" s="58" t="s">
        <v>1</v>
      </c>
      <c r="B1613" s="17" t="s">
        <v>69</v>
      </c>
      <c r="C1613" s="43">
        <v>0.6154398148148148</v>
      </c>
      <c r="D1613" s="65" t="s">
        <v>423</v>
      </c>
      <c r="E1613" s="75">
        <v>10</v>
      </c>
      <c r="F1613" s="75">
        <v>5</v>
      </c>
      <c r="G1613" s="65" t="s">
        <v>44</v>
      </c>
      <c r="H1613" s="17"/>
      <c r="J1613" s="40"/>
    </row>
    <row r="1614" spans="1:10" x14ac:dyDescent="0.2">
      <c r="A1614" s="58" t="s">
        <v>1</v>
      </c>
      <c r="B1614" s="17" t="s">
        <v>69</v>
      </c>
      <c r="C1614" s="43">
        <v>0.61983796296296301</v>
      </c>
      <c r="D1614" s="66">
        <v>0.11994212962962961</v>
      </c>
      <c r="E1614" s="75">
        <v>9</v>
      </c>
      <c r="F1614" s="75">
        <v>5</v>
      </c>
      <c r="G1614" s="65" t="s">
        <v>44</v>
      </c>
      <c r="H1614" s="16">
        <v>0.9</v>
      </c>
      <c r="J1614" s="40"/>
    </row>
    <row r="1615" spans="1:10" x14ac:dyDescent="0.2">
      <c r="A1615" s="58" t="s">
        <v>1</v>
      </c>
      <c r="B1615" s="17" t="s">
        <v>69</v>
      </c>
      <c r="C1615" s="43">
        <v>0.62898148148148147</v>
      </c>
      <c r="D1615" s="65" t="s">
        <v>335</v>
      </c>
      <c r="E1615" s="75">
        <v>2</v>
      </c>
      <c r="F1615" s="75">
        <v>1</v>
      </c>
      <c r="G1615" s="65" t="s">
        <v>44</v>
      </c>
      <c r="H1615" s="17"/>
      <c r="J1615" s="40"/>
    </row>
    <row r="1616" spans="1:10" x14ac:dyDescent="0.2">
      <c r="A1616" s="58" t="s">
        <v>1</v>
      </c>
      <c r="B1616" s="17" t="s">
        <v>69</v>
      </c>
      <c r="C1616" s="43">
        <v>0.65090277777777783</v>
      </c>
      <c r="D1616" s="66">
        <v>0.15099537037037039</v>
      </c>
      <c r="E1616" s="75">
        <v>8</v>
      </c>
      <c r="F1616" s="79">
        <v>0</v>
      </c>
      <c r="G1616" s="65" t="s">
        <v>44</v>
      </c>
      <c r="H1616" s="16">
        <v>0.8</v>
      </c>
      <c r="J1616" s="40"/>
    </row>
    <row r="1617" spans="1:10" x14ac:dyDescent="0.2">
      <c r="A1617" s="58" t="s">
        <v>1</v>
      </c>
      <c r="B1617" s="17" t="s">
        <v>69</v>
      </c>
      <c r="C1617" s="43">
        <v>0.65952546296296299</v>
      </c>
      <c r="D1617" s="65" t="s">
        <v>434</v>
      </c>
      <c r="E1617" s="75">
        <v>9</v>
      </c>
      <c r="F1617" s="75">
        <v>5</v>
      </c>
      <c r="G1617" s="65" t="s">
        <v>44</v>
      </c>
      <c r="H1617" s="17"/>
      <c r="J1617" s="40"/>
    </row>
    <row r="1618" spans="1:10" x14ac:dyDescent="0.2">
      <c r="A1618" s="58" t="s">
        <v>1</v>
      </c>
      <c r="B1618" s="17" t="s">
        <v>69</v>
      </c>
      <c r="C1618" s="43">
        <v>0.69747685185185182</v>
      </c>
      <c r="D1618" s="66">
        <v>0.1977083333333334</v>
      </c>
      <c r="E1618" s="75">
        <v>20</v>
      </c>
      <c r="F1618" s="75">
        <v>6</v>
      </c>
      <c r="G1618" s="65" t="s">
        <v>44</v>
      </c>
      <c r="H1618" s="16">
        <v>0.9</v>
      </c>
      <c r="J1618" s="40"/>
    </row>
    <row r="1619" spans="1:10" x14ac:dyDescent="0.2">
      <c r="A1619" s="58" t="s">
        <v>1</v>
      </c>
      <c r="B1619" s="17" t="s">
        <v>69</v>
      </c>
      <c r="C1619" s="43">
        <v>0.6986458333333333</v>
      </c>
      <c r="D1619" s="66">
        <v>0.19870370370370369</v>
      </c>
      <c r="E1619" s="75">
        <v>5</v>
      </c>
      <c r="F1619" s="75">
        <v>2</v>
      </c>
      <c r="G1619" s="65" t="s">
        <v>44</v>
      </c>
      <c r="H1619" s="16">
        <v>0.9</v>
      </c>
      <c r="J1619" s="40"/>
    </row>
    <row r="1620" spans="1:10" x14ac:dyDescent="0.2">
      <c r="A1620" s="58" t="s">
        <v>1</v>
      </c>
      <c r="B1620" s="17" t="s">
        <v>69</v>
      </c>
      <c r="C1620" s="43">
        <v>0.73166666666666669</v>
      </c>
      <c r="D1620" s="65" t="s">
        <v>252</v>
      </c>
      <c r="E1620" s="75">
        <v>9</v>
      </c>
      <c r="F1620" s="75">
        <v>1</v>
      </c>
      <c r="G1620" s="65" t="s">
        <v>44</v>
      </c>
      <c r="H1620" s="16">
        <v>0.3</v>
      </c>
      <c r="J1620" s="40"/>
    </row>
    <row r="1621" spans="1:10" x14ac:dyDescent="0.2">
      <c r="A1621" s="58" t="s">
        <v>1</v>
      </c>
      <c r="B1621" s="17" t="s">
        <v>69</v>
      </c>
      <c r="C1621" s="43">
        <v>0.73861111111111111</v>
      </c>
      <c r="D1621" s="66">
        <v>0.2386689814814815</v>
      </c>
      <c r="E1621" s="75">
        <v>5</v>
      </c>
      <c r="F1621" s="75">
        <v>2</v>
      </c>
      <c r="G1621" s="65" t="s">
        <v>44</v>
      </c>
      <c r="H1621" s="16">
        <v>0.9</v>
      </c>
      <c r="J1621" s="40"/>
    </row>
    <row r="1622" spans="1:10" x14ac:dyDescent="0.2">
      <c r="A1622" s="58" t="s">
        <v>1</v>
      </c>
      <c r="B1622" s="17" t="s">
        <v>69</v>
      </c>
      <c r="C1622" s="43">
        <v>0.74292824074074071</v>
      </c>
      <c r="D1622" s="65" t="s">
        <v>567</v>
      </c>
      <c r="E1622" s="75">
        <v>16</v>
      </c>
      <c r="F1622" s="75">
        <v>5</v>
      </c>
      <c r="G1622" s="65" t="s">
        <v>44</v>
      </c>
      <c r="H1622" s="15"/>
      <c r="J1622" s="40"/>
    </row>
    <row r="1623" spans="1:10" x14ac:dyDescent="0.2">
      <c r="A1623" s="58" t="s">
        <v>1</v>
      </c>
      <c r="B1623" s="17" t="s">
        <v>69</v>
      </c>
      <c r="C1623" s="43">
        <v>0.75084490740740739</v>
      </c>
      <c r="D1623" s="66">
        <v>0.25123842592592588</v>
      </c>
      <c r="E1623" s="75">
        <v>34</v>
      </c>
      <c r="F1623" s="75">
        <v>6</v>
      </c>
      <c r="G1623" s="65" t="s">
        <v>44</v>
      </c>
      <c r="H1623" s="16">
        <v>0.9</v>
      </c>
      <c r="J1623" s="40"/>
    </row>
    <row r="1624" spans="1:10" x14ac:dyDescent="0.2">
      <c r="A1624" s="58" t="s">
        <v>1</v>
      </c>
      <c r="B1624" s="17" t="s">
        <v>69</v>
      </c>
      <c r="C1624" s="43">
        <v>0.7530324074074074</v>
      </c>
      <c r="D1624" s="66">
        <v>0.25317129629629631</v>
      </c>
      <c r="E1624" s="75">
        <v>12</v>
      </c>
      <c r="F1624" s="75">
        <v>3</v>
      </c>
      <c r="G1624" s="65" t="s">
        <v>44</v>
      </c>
      <c r="H1624" s="16">
        <v>0.9</v>
      </c>
      <c r="J1624" s="40"/>
    </row>
    <row r="1625" spans="1:10" x14ac:dyDescent="0.2">
      <c r="A1625" s="58" t="s">
        <v>1</v>
      </c>
      <c r="B1625" s="17" t="s">
        <v>69</v>
      </c>
      <c r="C1625" s="43">
        <v>0.75329861111111107</v>
      </c>
      <c r="D1625" s="66">
        <v>0.25359953703703708</v>
      </c>
      <c r="E1625" s="75">
        <v>26</v>
      </c>
      <c r="F1625" s="75">
        <v>5</v>
      </c>
      <c r="G1625" s="65" t="s">
        <v>44</v>
      </c>
      <c r="H1625" s="16">
        <v>0.9</v>
      </c>
      <c r="J1625" s="40"/>
    </row>
    <row r="1626" spans="1:10" x14ac:dyDescent="0.2">
      <c r="A1626" s="58" t="s">
        <v>1</v>
      </c>
      <c r="B1626" s="17" t="s">
        <v>69</v>
      </c>
      <c r="C1626" s="43">
        <v>0.60858796296296291</v>
      </c>
      <c r="D1626" s="65" t="s">
        <v>457</v>
      </c>
      <c r="E1626" s="75" t="s">
        <v>1375</v>
      </c>
      <c r="F1626" s="79" t="s">
        <v>1375</v>
      </c>
      <c r="G1626" s="65" t="s">
        <v>49</v>
      </c>
      <c r="H1626" s="16">
        <v>0.6</v>
      </c>
      <c r="J1626" s="40"/>
    </row>
    <row r="1627" spans="1:10" x14ac:dyDescent="0.2">
      <c r="A1627" s="58" t="s">
        <v>1</v>
      </c>
      <c r="B1627" s="17" t="s">
        <v>68</v>
      </c>
      <c r="C1627" s="43">
        <v>0.29160879629629627</v>
      </c>
      <c r="D1627" s="65" t="s">
        <v>502</v>
      </c>
      <c r="E1627" s="75">
        <v>7</v>
      </c>
      <c r="F1627" s="75">
        <v>2</v>
      </c>
      <c r="G1627" s="65" t="s">
        <v>47</v>
      </c>
      <c r="H1627" s="16">
        <v>0.9</v>
      </c>
    </row>
    <row r="1628" spans="1:10" x14ac:dyDescent="0.2">
      <c r="A1628" s="58" t="s">
        <v>1</v>
      </c>
      <c r="B1628" s="17" t="s">
        <v>68</v>
      </c>
      <c r="C1628" s="43">
        <v>0.29218749999999999</v>
      </c>
      <c r="D1628" s="65" t="s">
        <v>503</v>
      </c>
      <c r="E1628" s="75">
        <v>5</v>
      </c>
      <c r="F1628" s="75">
        <v>2</v>
      </c>
      <c r="G1628" s="65" t="s">
        <v>47</v>
      </c>
      <c r="H1628" s="16">
        <v>0.9</v>
      </c>
    </row>
    <row r="1629" spans="1:10" x14ac:dyDescent="0.2">
      <c r="A1629" s="58" t="s">
        <v>1</v>
      </c>
      <c r="B1629" s="17" t="s">
        <v>68</v>
      </c>
      <c r="C1629" s="43">
        <v>0.31101851851851853</v>
      </c>
      <c r="D1629" s="65" t="s">
        <v>504</v>
      </c>
      <c r="E1629" s="75">
        <v>7</v>
      </c>
      <c r="F1629" s="75">
        <v>3</v>
      </c>
      <c r="G1629" s="65" t="s">
        <v>47</v>
      </c>
      <c r="H1629" s="16">
        <v>0.9</v>
      </c>
    </row>
    <row r="1630" spans="1:10" x14ac:dyDescent="0.2">
      <c r="A1630" s="58" t="s">
        <v>1</v>
      </c>
      <c r="B1630" s="17" t="s">
        <v>68</v>
      </c>
      <c r="C1630" s="43">
        <v>0.35089120370370369</v>
      </c>
      <c r="D1630" s="65" t="s">
        <v>482</v>
      </c>
      <c r="E1630" s="75">
        <v>7</v>
      </c>
      <c r="F1630" s="75">
        <v>2</v>
      </c>
      <c r="G1630" s="65" t="s">
        <v>47</v>
      </c>
      <c r="H1630" s="16">
        <v>0.8</v>
      </c>
    </row>
    <row r="1631" spans="1:10" x14ac:dyDescent="0.2">
      <c r="A1631" s="58" t="s">
        <v>1</v>
      </c>
      <c r="B1631" s="17" t="s">
        <v>68</v>
      </c>
      <c r="C1631" s="43" t="s">
        <v>270</v>
      </c>
      <c r="D1631" s="65" t="s">
        <v>271</v>
      </c>
      <c r="E1631" s="75">
        <v>5</v>
      </c>
      <c r="F1631" s="75">
        <v>2</v>
      </c>
      <c r="G1631" s="65" t="s">
        <v>47</v>
      </c>
      <c r="H1631" s="16">
        <v>0.4</v>
      </c>
    </row>
    <row r="1632" spans="1:10" x14ac:dyDescent="0.2">
      <c r="A1632" s="58" t="s">
        <v>1</v>
      </c>
      <c r="B1632" s="17" t="s">
        <v>68</v>
      </c>
      <c r="C1632" s="43">
        <v>0.40252314814814816</v>
      </c>
      <c r="D1632" s="65" t="s">
        <v>449</v>
      </c>
      <c r="E1632" s="75">
        <v>7</v>
      </c>
      <c r="F1632" s="75">
        <v>2</v>
      </c>
      <c r="G1632" s="65" t="s">
        <v>47</v>
      </c>
      <c r="H1632" s="16">
        <v>0.6</v>
      </c>
    </row>
    <row r="1633" spans="1:10" x14ac:dyDescent="0.2">
      <c r="A1633" s="58" t="s">
        <v>1</v>
      </c>
      <c r="B1633" s="17" t="s">
        <v>68</v>
      </c>
      <c r="C1633" s="43" t="s">
        <v>312</v>
      </c>
      <c r="D1633" s="65" t="s">
        <v>313</v>
      </c>
      <c r="E1633" s="75">
        <v>32</v>
      </c>
      <c r="F1633" s="75">
        <v>4</v>
      </c>
      <c r="G1633" s="65" t="s">
        <v>47</v>
      </c>
      <c r="H1633" s="16">
        <v>0.5</v>
      </c>
    </row>
    <row r="1634" spans="1:10" x14ac:dyDescent="0.2">
      <c r="A1634" s="58" t="s">
        <v>1</v>
      </c>
      <c r="B1634" s="17" t="s">
        <v>68</v>
      </c>
      <c r="C1634" s="43">
        <v>0.48651620370370369</v>
      </c>
      <c r="D1634" s="65" t="s">
        <v>489</v>
      </c>
      <c r="E1634" s="75">
        <v>20</v>
      </c>
      <c r="F1634" s="75">
        <v>2</v>
      </c>
      <c r="G1634" s="65" t="s">
        <v>47</v>
      </c>
      <c r="H1634" s="16">
        <v>0.9</v>
      </c>
    </row>
    <row r="1635" spans="1:10" x14ac:dyDescent="0.2">
      <c r="A1635" s="58" t="s">
        <v>1</v>
      </c>
      <c r="B1635" s="17" t="s">
        <v>68</v>
      </c>
      <c r="C1635" s="43" t="s">
        <v>378</v>
      </c>
      <c r="D1635" s="65" t="s">
        <v>379</v>
      </c>
      <c r="E1635" s="75">
        <v>6</v>
      </c>
      <c r="F1635" s="75">
        <v>2</v>
      </c>
      <c r="G1635" s="65" t="s">
        <v>47</v>
      </c>
      <c r="H1635" s="17"/>
    </row>
    <row r="1636" spans="1:10" x14ac:dyDescent="0.2">
      <c r="A1636" s="58" t="s">
        <v>1</v>
      </c>
      <c r="B1636" s="17" t="s">
        <v>68</v>
      </c>
      <c r="C1636" s="43">
        <v>0.35167824074074072</v>
      </c>
      <c r="D1636" s="66">
        <v>0.35259259259259262</v>
      </c>
      <c r="E1636" s="75">
        <v>79</v>
      </c>
      <c r="F1636" s="75">
        <v>25</v>
      </c>
      <c r="G1636" s="65" t="s">
        <v>47</v>
      </c>
      <c r="H1636" s="16">
        <v>0.8</v>
      </c>
    </row>
    <row r="1637" spans="1:10" x14ac:dyDescent="0.2">
      <c r="A1637" s="58" t="s">
        <v>1</v>
      </c>
      <c r="B1637" s="17" t="s">
        <v>69</v>
      </c>
      <c r="C1637" s="43">
        <v>0.56991898148148146</v>
      </c>
      <c r="D1637" s="65" t="s">
        <v>558</v>
      </c>
      <c r="E1637" s="75">
        <v>24</v>
      </c>
      <c r="F1637" s="75">
        <v>8</v>
      </c>
      <c r="G1637" s="65" t="s">
        <v>47</v>
      </c>
      <c r="H1637" s="16">
        <v>1</v>
      </c>
      <c r="J1637" s="40"/>
    </row>
    <row r="1638" spans="1:10" x14ac:dyDescent="0.2">
      <c r="A1638" s="58" t="s">
        <v>1</v>
      </c>
      <c r="B1638" s="17" t="s">
        <v>69</v>
      </c>
      <c r="C1638" s="43">
        <v>0.6579976851851852</v>
      </c>
      <c r="D1638" s="65" t="s">
        <v>338</v>
      </c>
      <c r="E1638" s="75">
        <v>27</v>
      </c>
      <c r="F1638" s="75">
        <v>8</v>
      </c>
      <c r="G1638" s="65" t="s">
        <v>47</v>
      </c>
      <c r="H1638" s="17"/>
      <c r="J1638" s="40"/>
    </row>
    <row r="1639" spans="1:10" x14ac:dyDescent="0.2">
      <c r="A1639" s="58" t="s">
        <v>1</v>
      </c>
      <c r="B1639" s="17" t="s">
        <v>68</v>
      </c>
      <c r="C1639" s="43" t="s">
        <v>397</v>
      </c>
      <c r="D1639" s="65" t="s">
        <v>398</v>
      </c>
      <c r="E1639" s="75">
        <v>10</v>
      </c>
      <c r="F1639" s="75">
        <v>5</v>
      </c>
      <c r="G1639" s="65" t="s">
        <v>49</v>
      </c>
      <c r="H1639" s="17"/>
    </row>
    <row r="1640" spans="1:10" x14ac:dyDescent="0.2">
      <c r="A1640" s="58" t="s">
        <v>1</v>
      </c>
      <c r="B1640" s="17" t="s">
        <v>68</v>
      </c>
      <c r="C1640" s="43" t="s">
        <v>447</v>
      </c>
      <c r="D1640" s="65" t="s">
        <v>448</v>
      </c>
      <c r="E1640" s="75">
        <v>1</v>
      </c>
      <c r="F1640" s="75">
        <v>1</v>
      </c>
      <c r="G1640" s="68" t="s">
        <v>103</v>
      </c>
      <c r="H1640" s="17"/>
    </row>
    <row r="1641" spans="1:10" x14ac:dyDescent="0.2">
      <c r="A1641" s="58" t="s">
        <v>1</v>
      </c>
      <c r="B1641" s="17" t="s">
        <v>68</v>
      </c>
      <c r="C1641" s="43">
        <v>0.41828703703703712</v>
      </c>
      <c r="D1641" s="66">
        <v>0.41855324074074068</v>
      </c>
      <c r="E1641" s="75">
        <v>23</v>
      </c>
      <c r="F1641" s="75">
        <v>12</v>
      </c>
      <c r="G1641" s="83" t="s">
        <v>103</v>
      </c>
      <c r="H1641" s="16">
        <v>0.9</v>
      </c>
    </row>
    <row r="1642" spans="1:10" x14ac:dyDescent="0.2">
      <c r="A1642" s="72" t="s">
        <v>20</v>
      </c>
      <c r="B1642" s="71" t="s">
        <v>68</v>
      </c>
      <c r="C1642" s="46">
        <v>0.36809027777777775</v>
      </c>
      <c r="D1642" s="73">
        <v>42843.368113425924</v>
      </c>
      <c r="E1642" s="51">
        <v>2</v>
      </c>
      <c r="F1642" s="51">
        <v>1</v>
      </c>
      <c r="G1642" s="87" t="s">
        <v>103</v>
      </c>
      <c r="H1642" s="39">
        <v>0.4</v>
      </c>
      <c r="I1642" s="39">
        <v>14</v>
      </c>
    </row>
    <row r="1643" spans="1:10" x14ac:dyDescent="0.2">
      <c r="A1643" s="72" t="s">
        <v>20</v>
      </c>
      <c r="B1643" s="71" t="s">
        <v>69</v>
      </c>
      <c r="C1643" s="46">
        <v>0.50916666666666666</v>
      </c>
      <c r="D1643" s="46">
        <v>0.50916666666666666</v>
      </c>
      <c r="E1643" s="51" t="s">
        <v>1375</v>
      </c>
      <c r="F1643" s="51" t="s">
        <v>1375</v>
      </c>
      <c r="G1643" s="74" t="s">
        <v>103</v>
      </c>
      <c r="H1643" s="39">
        <v>0.4</v>
      </c>
      <c r="I1643" s="39">
        <v>19</v>
      </c>
    </row>
    <row r="1644" spans="1:10" x14ac:dyDescent="0.2">
      <c r="A1644" s="72" t="s">
        <v>20</v>
      </c>
      <c r="B1644" s="71" t="s">
        <v>69</v>
      </c>
      <c r="C1644" s="46">
        <v>0.51810185185185187</v>
      </c>
      <c r="D1644" s="73">
        <v>42843.518101851849</v>
      </c>
      <c r="E1644" s="51" t="s">
        <v>1375</v>
      </c>
      <c r="F1644" s="51" t="s">
        <v>1375</v>
      </c>
      <c r="G1644" s="74" t="s">
        <v>103</v>
      </c>
      <c r="H1644" s="39">
        <v>0.1</v>
      </c>
      <c r="I1644" s="39">
        <v>24</v>
      </c>
    </row>
    <row r="1645" spans="1:10" x14ac:dyDescent="0.2">
      <c r="A1645" s="72" t="s">
        <v>20</v>
      </c>
      <c r="B1645" s="71" t="s">
        <v>69</v>
      </c>
      <c r="C1645" s="46">
        <v>0.54535879629629636</v>
      </c>
      <c r="D1645" s="73">
        <v>42838.045694444445</v>
      </c>
      <c r="E1645" s="51">
        <v>29</v>
      </c>
      <c r="F1645" s="51">
        <v>3</v>
      </c>
      <c r="G1645" s="74" t="s">
        <v>103</v>
      </c>
      <c r="H1645" s="39">
        <v>0.1</v>
      </c>
      <c r="I1645" s="39">
        <v>24</v>
      </c>
    </row>
    <row r="1646" spans="1:10" x14ac:dyDescent="0.2">
      <c r="A1646" s="72" t="s">
        <v>20</v>
      </c>
      <c r="B1646" s="71" t="s">
        <v>69</v>
      </c>
      <c r="C1646" s="46">
        <v>0.68599537037037039</v>
      </c>
      <c r="D1646" s="46">
        <v>0.68599537037037039</v>
      </c>
      <c r="E1646" s="85" t="s">
        <v>1375</v>
      </c>
      <c r="F1646" s="51" t="s">
        <v>1375</v>
      </c>
      <c r="G1646" s="74" t="s">
        <v>103</v>
      </c>
      <c r="H1646" s="39">
        <v>0.4</v>
      </c>
      <c r="I1646" s="39">
        <v>21</v>
      </c>
    </row>
    <row r="1647" spans="1:10" x14ac:dyDescent="0.2">
      <c r="A1647" s="72" t="s">
        <v>20</v>
      </c>
      <c r="B1647" s="71" t="s">
        <v>68</v>
      </c>
      <c r="C1647" s="46">
        <v>0.29936342592592591</v>
      </c>
      <c r="D1647" s="73">
        <v>42843.299467592595</v>
      </c>
      <c r="E1647" s="51">
        <v>9</v>
      </c>
      <c r="F1647" s="51">
        <v>3</v>
      </c>
      <c r="G1647" s="74" t="s">
        <v>90</v>
      </c>
      <c r="H1647" s="39">
        <v>0.2</v>
      </c>
      <c r="I1647" s="39">
        <v>5</v>
      </c>
    </row>
    <row r="1648" spans="1:10" x14ac:dyDescent="0.2">
      <c r="A1648" s="72" t="s">
        <v>20</v>
      </c>
      <c r="B1648" s="71" t="s">
        <v>68</v>
      </c>
      <c r="C1648" s="46">
        <v>0.31719907407407405</v>
      </c>
      <c r="D1648" s="73">
        <v>42843.317442129628</v>
      </c>
      <c r="E1648" s="51">
        <v>21</v>
      </c>
      <c r="F1648" s="51">
        <v>4</v>
      </c>
      <c r="G1648" s="74" t="s">
        <v>90</v>
      </c>
      <c r="H1648" s="39">
        <v>0.1</v>
      </c>
      <c r="I1648" s="39">
        <v>8</v>
      </c>
    </row>
    <row r="1649" spans="1:9" x14ac:dyDescent="0.2">
      <c r="A1649" s="72" t="s">
        <v>20</v>
      </c>
      <c r="B1649" s="71" t="s">
        <v>68</v>
      </c>
      <c r="C1649" s="46">
        <v>0.34964120370370372</v>
      </c>
      <c r="D1649" s="73">
        <v>42843.349745370368</v>
      </c>
      <c r="E1649" s="51">
        <v>9</v>
      </c>
      <c r="F1649" s="51">
        <v>3</v>
      </c>
      <c r="G1649" s="74" t="s">
        <v>90</v>
      </c>
      <c r="H1649" s="39">
        <v>0.2</v>
      </c>
      <c r="I1649" s="39">
        <v>10</v>
      </c>
    </row>
    <row r="1650" spans="1:9" x14ac:dyDescent="0.2">
      <c r="A1650" s="72" t="s">
        <v>20</v>
      </c>
      <c r="B1650" s="71" t="s">
        <v>68</v>
      </c>
      <c r="C1650" s="46">
        <v>0.35011574074074076</v>
      </c>
      <c r="D1650" s="73">
        <v>42843.35019675926</v>
      </c>
      <c r="E1650" s="51">
        <v>7</v>
      </c>
      <c r="F1650" s="51">
        <v>2</v>
      </c>
      <c r="G1650" s="74" t="s">
        <v>90</v>
      </c>
      <c r="H1650" s="39">
        <v>0.2</v>
      </c>
      <c r="I1650" s="39">
        <v>11</v>
      </c>
    </row>
    <row r="1651" spans="1:9" x14ac:dyDescent="0.2">
      <c r="A1651" s="72" t="s">
        <v>20</v>
      </c>
      <c r="B1651" s="71" t="s">
        <v>68</v>
      </c>
      <c r="C1651" s="46">
        <v>0.35018518518518515</v>
      </c>
      <c r="D1651" s="73">
        <v>42843.350277777776</v>
      </c>
      <c r="E1651" s="51">
        <v>8</v>
      </c>
      <c r="F1651" s="51">
        <v>2</v>
      </c>
      <c r="G1651" s="74" t="s">
        <v>90</v>
      </c>
      <c r="H1651" s="39">
        <v>0.2</v>
      </c>
      <c r="I1651" s="39">
        <v>6</v>
      </c>
    </row>
    <row r="1652" spans="1:9" x14ac:dyDescent="0.2">
      <c r="A1652" s="72" t="s">
        <v>20</v>
      </c>
      <c r="B1652" s="71" t="s">
        <v>68</v>
      </c>
      <c r="C1652" s="46">
        <v>0.35584490740740743</v>
      </c>
      <c r="D1652" s="73">
        <v>42843.355891203704</v>
      </c>
      <c r="E1652" s="51">
        <v>4</v>
      </c>
      <c r="F1652" s="51">
        <v>0</v>
      </c>
      <c r="G1652" s="74" t="s">
        <v>90</v>
      </c>
      <c r="H1652" s="39">
        <v>0.2</v>
      </c>
      <c r="I1652" s="39">
        <v>12</v>
      </c>
    </row>
    <row r="1653" spans="1:9" x14ac:dyDescent="0.2">
      <c r="A1653" s="72" t="s">
        <v>20</v>
      </c>
      <c r="B1653" s="71" t="s">
        <v>68</v>
      </c>
      <c r="C1653" s="46">
        <v>0.36357638888888894</v>
      </c>
      <c r="D1653" s="73">
        <v>42843.363680555558</v>
      </c>
      <c r="E1653" s="51">
        <v>9</v>
      </c>
      <c r="F1653" s="51">
        <v>2</v>
      </c>
      <c r="G1653" s="74" t="s">
        <v>90</v>
      </c>
      <c r="H1653" s="39">
        <v>0.2</v>
      </c>
      <c r="I1653" s="39">
        <v>7</v>
      </c>
    </row>
    <row r="1654" spans="1:9" x14ac:dyDescent="0.2">
      <c r="A1654" s="72" t="s">
        <v>20</v>
      </c>
      <c r="B1654" s="71" t="s">
        <v>68</v>
      </c>
      <c r="C1654" s="46">
        <v>0.37234953703703705</v>
      </c>
      <c r="D1654" s="73">
        <v>42843.372465277775</v>
      </c>
      <c r="E1654" s="51">
        <v>10</v>
      </c>
      <c r="F1654" s="51">
        <v>2</v>
      </c>
      <c r="G1654" s="74" t="s">
        <v>90</v>
      </c>
      <c r="H1654" s="39">
        <v>0.2</v>
      </c>
      <c r="I1654" s="39">
        <v>15</v>
      </c>
    </row>
    <row r="1655" spans="1:9" x14ac:dyDescent="0.2">
      <c r="A1655" s="72" t="s">
        <v>20</v>
      </c>
      <c r="B1655" s="71" t="s">
        <v>68</v>
      </c>
      <c r="C1655" s="46">
        <v>0.37431712962962965</v>
      </c>
      <c r="D1655" s="73">
        <v>42843.374398148146</v>
      </c>
      <c r="E1655" s="51">
        <v>7</v>
      </c>
      <c r="F1655" s="51">
        <v>1</v>
      </c>
      <c r="G1655" s="74" t="s">
        <v>90</v>
      </c>
      <c r="H1655" s="39">
        <v>0.4</v>
      </c>
      <c r="I1655" s="39">
        <v>13</v>
      </c>
    </row>
    <row r="1656" spans="1:9" x14ac:dyDescent="0.2">
      <c r="A1656" s="72" t="s">
        <v>20</v>
      </c>
      <c r="B1656" s="71" t="s">
        <v>68</v>
      </c>
      <c r="C1656" s="46">
        <v>0.37960648148148146</v>
      </c>
      <c r="D1656" s="73">
        <v>42838.379699074074</v>
      </c>
      <c r="E1656" s="51">
        <v>8</v>
      </c>
      <c r="F1656" s="51">
        <v>2</v>
      </c>
      <c r="G1656" s="74" t="s">
        <v>90</v>
      </c>
      <c r="H1656" s="39">
        <v>0</v>
      </c>
      <c r="I1656" s="39">
        <v>17</v>
      </c>
    </row>
    <row r="1657" spans="1:9" x14ac:dyDescent="0.2">
      <c r="A1657" s="72" t="s">
        <v>20</v>
      </c>
      <c r="B1657" s="71" t="s">
        <v>68</v>
      </c>
      <c r="C1657" s="46">
        <v>0.38157407407407407</v>
      </c>
      <c r="D1657" s="73">
        <v>42843.381643518522</v>
      </c>
      <c r="E1657" s="51">
        <v>6</v>
      </c>
      <c r="F1657" s="51">
        <v>1</v>
      </c>
      <c r="G1657" s="74" t="s">
        <v>90</v>
      </c>
      <c r="H1657" s="39">
        <v>0.3</v>
      </c>
      <c r="I1657" s="39">
        <v>13</v>
      </c>
    </row>
    <row r="1658" spans="1:9" x14ac:dyDescent="0.2">
      <c r="A1658" s="72" t="s">
        <v>20</v>
      </c>
      <c r="B1658" s="71" t="s">
        <v>68</v>
      </c>
      <c r="C1658" s="46">
        <v>0.38185185185185189</v>
      </c>
      <c r="D1658" s="73">
        <v>42843.381921296299</v>
      </c>
      <c r="E1658" s="51">
        <v>6</v>
      </c>
      <c r="F1658" s="51">
        <v>2</v>
      </c>
      <c r="G1658" s="74" t="s">
        <v>90</v>
      </c>
      <c r="H1658" s="39">
        <v>0.3</v>
      </c>
      <c r="I1658" s="39">
        <v>13</v>
      </c>
    </row>
    <row r="1659" spans="1:9" x14ac:dyDescent="0.2">
      <c r="A1659" s="72" t="s">
        <v>20</v>
      </c>
      <c r="B1659" s="71" t="s">
        <v>68</v>
      </c>
      <c r="C1659" s="46">
        <v>0.38209490740740742</v>
      </c>
      <c r="D1659" s="73">
        <v>42843.382164351853</v>
      </c>
      <c r="E1659" s="51">
        <v>6</v>
      </c>
      <c r="F1659" s="51">
        <v>2</v>
      </c>
      <c r="G1659" s="74" t="s">
        <v>90</v>
      </c>
      <c r="H1659" s="39">
        <v>0.3</v>
      </c>
      <c r="I1659" s="39">
        <v>13</v>
      </c>
    </row>
    <row r="1660" spans="1:9" x14ac:dyDescent="0.2">
      <c r="A1660" s="72" t="s">
        <v>20</v>
      </c>
      <c r="B1660" s="71" t="s">
        <v>68</v>
      </c>
      <c r="C1660" s="46">
        <v>0.39295138888888892</v>
      </c>
      <c r="D1660" s="73">
        <v>42843.393055555556</v>
      </c>
      <c r="E1660" s="51">
        <v>9</v>
      </c>
      <c r="F1660" s="51">
        <v>2</v>
      </c>
      <c r="G1660" s="74" t="s">
        <v>90</v>
      </c>
      <c r="H1660" s="39">
        <v>0.2</v>
      </c>
      <c r="I1660" s="39">
        <v>18</v>
      </c>
    </row>
    <row r="1661" spans="1:9" x14ac:dyDescent="0.2">
      <c r="A1661" s="72" t="s">
        <v>20</v>
      </c>
      <c r="B1661" s="71" t="s">
        <v>68</v>
      </c>
      <c r="C1661" s="46">
        <v>0.3935069444444444</v>
      </c>
      <c r="D1661" s="73">
        <v>42843.393611111111</v>
      </c>
      <c r="E1661" s="51">
        <v>9</v>
      </c>
      <c r="F1661" s="51">
        <v>3</v>
      </c>
      <c r="G1661" s="74" t="s">
        <v>90</v>
      </c>
      <c r="H1661" s="39">
        <v>0.2</v>
      </c>
      <c r="I1661" s="39">
        <v>18</v>
      </c>
    </row>
    <row r="1662" spans="1:9" x14ac:dyDescent="0.2">
      <c r="A1662" s="72" t="s">
        <v>20</v>
      </c>
      <c r="B1662" s="71" t="s">
        <v>68</v>
      </c>
      <c r="C1662" s="46">
        <v>0.3953356481481482</v>
      </c>
      <c r="D1662" s="73">
        <v>42843.395416666666</v>
      </c>
      <c r="E1662" s="51">
        <v>7</v>
      </c>
      <c r="F1662" s="51">
        <v>2</v>
      </c>
      <c r="G1662" s="74" t="s">
        <v>90</v>
      </c>
      <c r="H1662" s="39">
        <v>0.3</v>
      </c>
      <c r="I1662" s="39">
        <v>15</v>
      </c>
    </row>
    <row r="1663" spans="1:9" x14ac:dyDescent="0.2">
      <c r="A1663" s="72" t="s">
        <v>20</v>
      </c>
      <c r="B1663" s="71" t="s">
        <v>68</v>
      </c>
      <c r="C1663" s="46">
        <v>0.40034722222222219</v>
      </c>
      <c r="D1663" s="73">
        <v>42838.400393518517</v>
      </c>
      <c r="E1663" s="51">
        <v>4</v>
      </c>
      <c r="F1663" s="51">
        <v>2</v>
      </c>
      <c r="G1663" s="74" t="s">
        <v>90</v>
      </c>
      <c r="H1663" s="39">
        <v>0</v>
      </c>
      <c r="I1663" s="39">
        <v>16</v>
      </c>
    </row>
    <row r="1664" spans="1:9" x14ac:dyDescent="0.2">
      <c r="A1664" s="72" t="s">
        <v>20</v>
      </c>
      <c r="B1664" s="71" t="s">
        <v>68</v>
      </c>
      <c r="C1664" s="46">
        <v>0.40041666666666664</v>
      </c>
      <c r="D1664" s="73">
        <v>42838.400555555556</v>
      </c>
      <c r="E1664" s="51">
        <v>12</v>
      </c>
      <c r="F1664" s="51">
        <v>2</v>
      </c>
      <c r="G1664" s="74" t="s">
        <v>90</v>
      </c>
      <c r="H1664" s="39">
        <v>0.1</v>
      </c>
      <c r="I1664" s="39">
        <v>12</v>
      </c>
    </row>
    <row r="1665" spans="1:9" x14ac:dyDescent="0.2">
      <c r="A1665" s="72" t="s">
        <v>20</v>
      </c>
      <c r="B1665" s="71" t="s">
        <v>68</v>
      </c>
      <c r="C1665" s="46">
        <v>0.40160879629629626</v>
      </c>
      <c r="D1665" s="73">
        <v>42838.40184027778</v>
      </c>
      <c r="E1665" s="51">
        <v>20</v>
      </c>
      <c r="F1665" s="51">
        <v>5</v>
      </c>
      <c r="G1665" s="74" t="s">
        <v>90</v>
      </c>
      <c r="H1665" s="39">
        <v>0.1</v>
      </c>
      <c r="I1665" s="39">
        <v>15</v>
      </c>
    </row>
    <row r="1666" spans="1:9" x14ac:dyDescent="0.2">
      <c r="A1666" s="72" t="s">
        <v>20</v>
      </c>
      <c r="B1666" s="71" t="s">
        <v>68</v>
      </c>
      <c r="C1666" s="46">
        <v>0.41359953703703706</v>
      </c>
      <c r="D1666" s="73">
        <v>42838.41375</v>
      </c>
      <c r="E1666" s="51">
        <v>13</v>
      </c>
      <c r="F1666" s="51">
        <v>3</v>
      </c>
      <c r="G1666" s="74" t="s">
        <v>90</v>
      </c>
      <c r="H1666" s="39">
        <v>0.1</v>
      </c>
      <c r="I1666" s="39">
        <v>14</v>
      </c>
    </row>
    <row r="1667" spans="1:9" x14ac:dyDescent="0.2">
      <c r="A1667" s="72" t="s">
        <v>20</v>
      </c>
      <c r="B1667" s="71" t="s">
        <v>68</v>
      </c>
      <c r="C1667" s="46">
        <v>0.41488425925925926</v>
      </c>
      <c r="D1667" s="73">
        <v>42843.415405092594</v>
      </c>
      <c r="E1667" s="51">
        <v>45</v>
      </c>
      <c r="F1667" s="51">
        <v>4</v>
      </c>
      <c r="G1667" s="74" t="s">
        <v>90</v>
      </c>
      <c r="H1667" s="39">
        <v>0.2</v>
      </c>
      <c r="I1667" s="39">
        <v>19</v>
      </c>
    </row>
    <row r="1668" spans="1:9" x14ac:dyDescent="0.2">
      <c r="A1668" s="72" t="s">
        <v>20</v>
      </c>
      <c r="B1668" s="71" t="s">
        <v>68</v>
      </c>
      <c r="C1668" s="46">
        <v>0.42386574074074074</v>
      </c>
      <c r="D1668" s="73">
        <v>42843.42396990741</v>
      </c>
      <c r="E1668" s="51">
        <v>9</v>
      </c>
      <c r="F1668" s="51">
        <v>3</v>
      </c>
      <c r="G1668" s="74" t="s">
        <v>90</v>
      </c>
      <c r="H1668" s="39">
        <v>0.2</v>
      </c>
      <c r="I1668" s="39">
        <v>15</v>
      </c>
    </row>
    <row r="1669" spans="1:9" x14ac:dyDescent="0.2">
      <c r="A1669" s="72" t="s">
        <v>20</v>
      </c>
      <c r="B1669" s="71" t="s">
        <v>68</v>
      </c>
      <c r="C1669" s="46">
        <v>0.4246180555555556</v>
      </c>
      <c r="D1669" s="73">
        <v>42838.424664351849</v>
      </c>
      <c r="E1669" s="51">
        <v>4</v>
      </c>
      <c r="F1669" s="51">
        <v>2</v>
      </c>
      <c r="G1669" s="74" t="s">
        <v>90</v>
      </c>
      <c r="H1669" s="39">
        <v>0.1</v>
      </c>
      <c r="I1669" s="39">
        <v>15</v>
      </c>
    </row>
    <row r="1670" spans="1:9" x14ac:dyDescent="0.2">
      <c r="A1670" s="72" t="s">
        <v>20</v>
      </c>
      <c r="B1670" s="71" t="s">
        <v>68</v>
      </c>
      <c r="C1670" s="46">
        <v>0.42851851851851852</v>
      </c>
      <c r="D1670" s="73">
        <v>42838.428784722222</v>
      </c>
      <c r="E1670" s="51">
        <v>23</v>
      </c>
      <c r="F1670" s="51">
        <v>5</v>
      </c>
      <c r="G1670" s="74" t="s">
        <v>90</v>
      </c>
      <c r="H1670" s="39">
        <v>0.1</v>
      </c>
      <c r="I1670" s="39">
        <v>16</v>
      </c>
    </row>
    <row r="1671" spans="1:9" x14ac:dyDescent="0.2">
      <c r="A1671" s="72" t="s">
        <v>20</v>
      </c>
      <c r="B1671" s="71" t="s">
        <v>68</v>
      </c>
      <c r="C1671" s="46">
        <v>0.42898148148148146</v>
      </c>
      <c r="D1671" s="73">
        <v>42843.429085648146</v>
      </c>
      <c r="E1671" s="51">
        <v>9</v>
      </c>
      <c r="F1671" s="51">
        <v>3</v>
      </c>
      <c r="G1671" s="74" t="s">
        <v>90</v>
      </c>
      <c r="H1671" s="39">
        <v>0.2</v>
      </c>
      <c r="I1671" s="39">
        <v>19</v>
      </c>
    </row>
    <row r="1672" spans="1:9" x14ac:dyDescent="0.2">
      <c r="A1672" s="72" t="s">
        <v>20</v>
      </c>
      <c r="B1672" s="71" t="s">
        <v>68</v>
      </c>
      <c r="C1672" s="46">
        <v>0.43673611111111116</v>
      </c>
      <c r="D1672" s="73">
        <v>42838.437002314815</v>
      </c>
      <c r="E1672" s="51">
        <v>23</v>
      </c>
      <c r="F1672" s="51">
        <v>3</v>
      </c>
      <c r="G1672" s="74" t="s">
        <v>90</v>
      </c>
      <c r="H1672" s="39">
        <v>0.1</v>
      </c>
      <c r="I1672" s="39">
        <v>15</v>
      </c>
    </row>
    <row r="1673" spans="1:9" x14ac:dyDescent="0.2">
      <c r="A1673" s="72" t="s">
        <v>20</v>
      </c>
      <c r="B1673" s="71" t="s">
        <v>68</v>
      </c>
      <c r="C1673" s="46">
        <v>0.43820601851851854</v>
      </c>
      <c r="D1673" s="73">
        <v>42843.438321759262</v>
      </c>
      <c r="E1673" s="51">
        <v>10</v>
      </c>
      <c r="F1673" s="51">
        <v>3</v>
      </c>
      <c r="G1673" s="74" t="s">
        <v>90</v>
      </c>
      <c r="H1673" s="39">
        <v>0.2</v>
      </c>
      <c r="I1673" s="39">
        <v>19</v>
      </c>
    </row>
    <row r="1674" spans="1:9" x14ac:dyDescent="0.2">
      <c r="A1674" s="72" t="s">
        <v>20</v>
      </c>
      <c r="B1674" s="71" t="s">
        <v>68</v>
      </c>
      <c r="C1674" s="46">
        <v>0.44026620370370373</v>
      </c>
      <c r="D1674" s="73">
        <v>42838.440358796295</v>
      </c>
      <c r="E1674" s="51">
        <v>8</v>
      </c>
      <c r="F1674" s="51">
        <v>3</v>
      </c>
      <c r="G1674" s="74" t="s">
        <v>90</v>
      </c>
      <c r="H1674" s="39">
        <v>0.1</v>
      </c>
      <c r="I1674" s="39">
        <v>17</v>
      </c>
    </row>
    <row r="1675" spans="1:9" x14ac:dyDescent="0.2">
      <c r="A1675" s="72" t="s">
        <v>20</v>
      </c>
      <c r="B1675" s="71" t="s">
        <v>68</v>
      </c>
      <c r="C1675" s="46">
        <v>0.44562499999999999</v>
      </c>
      <c r="D1675" s="73">
        <v>42838.445844907408</v>
      </c>
      <c r="E1675" s="51">
        <v>19</v>
      </c>
      <c r="F1675" s="51">
        <v>4</v>
      </c>
      <c r="G1675" s="74" t="s">
        <v>90</v>
      </c>
      <c r="H1675" s="39">
        <v>0.1</v>
      </c>
      <c r="I1675" s="39">
        <v>18</v>
      </c>
    </row>
    <row r="1676" spans="1:9" x14ac:dyDescent="0.2">
      <c r="A1676" s="72" t="s">
        <v>20</v>
      </c>
      <c r="B1676" s="71" t="s">
        <v>68</v>
      </c>
      <c r="C1676" s="46">
        <v>0.44752314814814814</v>
      </c>
      <c r="D1676" s="73">
        <v>42843.447615740741</v>
      </c>
      <c r="E1676" s="51">
        <v>8</v>
      </c>
      <c r="F1676" s="51">
        <v>3</v>
      </c>
      <c r="G1676" s="74" t="s">
        <v>90</v>
      </c>
      <c r="H1676" s="39">
        <v>0.2</v>
      </c>
      <c r="I1676" s="39">
        <v>21</v>
      </c>
    </row>
    <row r="1677" spans="1:9" x14ac:dyDescent="0.2">
      <c r="A1677" s="72" t="s">
        <v>20</v>
      </c>
      <c r="B1677" s="71" t="s">
        <v>68</v>
      </c>
      <c r="C1677" s="46">
        <v>0.45349537037037035</v>
      </c>
      <c r="D1677" s="73">
        <v>42838.453599537039</v>
      </c>
      <c r="E1677" s="51">
        <v>9</v>
      </c>
      <c r="F1677" s="51">
        <v>3</v>
      </c>
      <c r="G1677" s="74" t="s">
        <v>90</v>
      </c>
      <c r="H1677" s="39">
        <v>0.1</v>
      </c>
      <c r="I1677" s="39">
        <v>19</v>
      </c>
    </row>
    <row r="1678" spans="1:9" x14ac:dyDescent="0.2">
      <c r="A1678" s="72" t="s">
        <v>20</v>
      </c>
      <c r="B1678" s="71" t="s">
        <v>68</v>
      </c>
      <c r="C1678" s="46">
        <v>0.45532407407407405</v>
      </c>
      <c r="D1678" s="73">
        <v>42843.455347222225</v>
      </c>
      <c r="E1678" s="51">
        <v>2</v>
      </c>
      <c r="F1678" s="51">
        <v>2</v>
      </c>
      <c r="G1678" s="74" t="s">
        <v>90</v>
      </c>
      <c r="H1678" s="39">
        <v>0.4</v>
      </c>
      <c r="I1678" s="39">
        <v>18</v>
      </c>
    </row>
    <row r="1679" spans="1:9" x14ac:dyDescent="0.2">
      <c r="A1679" s="72" t="s">
        <v>20</v>
      </c>
      <c r="B1679" s="71" t="s">
        <v>68</v>
      </c>
      <c r="C1679" s="46">
        <v>0.45653935185185185</v>
      </c>
      <c r="D1679" s="73">
        <v>42843.456597222219</v>
      </c>
      <c r="E1679" s="51">
        <v>5</v>
      </c>
      <c r="F1679" s="51">
        <v>3</v>
      </c>
      <c r="G1679" s="74" t="s">
        <v>90</v>
      </c>
      <c r="H1679" s="39">
        <v>0.3</v>
      </c>
      <c r="I1679" s="39">
        <v>22</v>
      </c>
    </row>
    <row r="1680" spans="1:9" x14ac:dyDescent="0.2">
      <c r="A1680" s="72" t="s">
        <v>20</v>
      </c>
      <c r="B1680" s="71" t="s">
        <v>68</v>
      </c>
      <c r="C1680" s="46">
        <v>0.45680555555555552</v>
      </c>
      <c r="D1680" s="73">
        <v>42838.456967592596</v>
      </c>
      <c r="E1680" s="51">
        <v>14</v>
      </c>
      <c r="F1680" s="51">
        <v>4</v>
      </c>
      <c r="G1680" s="74" t="s">
        <v>90</v>
      </c>
      <c r="H1680" s="39">
        <v>0.1</v>
      </c>
      <c r="I1680" s="39">
        <v>20</v>
      </c>
    </row>
    <row r="1681" spans="1:9" x14ac:dyDescent="0.2">
      <c r="A1681" s="72" t="s">
        <v>20</v>
      </c>
      <c r="B1681" s="71" t="s">
        <v>68</v>
      </c>
      <c r="C1681" s="46">
        <v>0.45959490740740744</v>
      </c>
      <c r="D1681" s="73">
        <v>42843.459618055553</v>
      </c>
      <c r="E1681" s="51">
        <v>2</v>
      </c>
      <c r="F1681" s="51">
        <v>1</v>
      </c>
      <c r="G1681" s="74" t="s">
        <v>90</v>
      </c>
      <c r="H1681" s="39">
        <v>0.2</v>
      </c>
      <c r="I1681" s="39">
        <v>22</v>
      </c>
    </row>
    <row r="1682" spans="1:9" x14ac:dyDescent="0.2">
      <c r="A1682" s="72" t="s">
        <v>20</v>
      </c>
      <c r="B1682" s="71" t="s">
        <v>68</v>
      </c>
      <c r="C1682" s="46">
        <v>0.45990740740740743</v>
      </c>
      <c r="D1682" s="73">
        <v>42843.46</v>
      </c>
      <c r="E1682" s="51">
        <v>8</v>
      </c>
      <c r="F1682" s="51">
        <v>4</v>
      </c>
      <c r="G1682" s="74" t="s">
        <v>90</v>
      </c>
      <c r="H1682" s="39">
        <v>0.2</v>
      </c>
      <c r="I1682" s="39">
        <v>22</v>
      </c>
    </row>
    <row r="1683" spans="1:9" x14ac:dyDescent="0.2">
      <c r="A1683" s="72" t="s">
        <v>20</v>
      </c>
      <c r="B1683" s="71" t="s">
        <v>68</v>
      </c>
      <c r="C1683" s="46">
        <v>0.46209490740740744</v>
      </c>
      <c r="D1683" s="73">
        <v>42843.462175925924</v>
      </c>
      <c r="E1683" s="51">
        <v>7</v>
      </c>
      <c r="F1683" s="51">
        <v>2</v>
      </c>
      <c r="G1683" s="74" t="s">
        <v>90</v>
      </c>
      <c r="H1683" s="39">
        <v>0.5</v>
      </c>
      <c r="I1683" s="39">
        <v>17</v>
      </c>
    </row>
    <row r="1684" spans="1:9" x14ac:dyDescent="0.2">
      <c r="A1684" s="72" t="s">
        <v>20</v>
      </c>
      <c r="B1684" s="71" t="s">
        <v>68</v>
      </c>
      <c r="C1684" s="46">
        <v>0.46305555555555555</v>
      </c>
      <c r="D1684" s="73">
        <v>42838.463217592594</v>
      </c>
      <c r="E1684" s="51">
        <v>14</v>
      </c>
      <c r="F1684" s="51">
        <v>2</v>
      </c>
      <c r="G1684" s="74" t="s">
        <v>90</v>
      </c>
      <c r="H1684" s="39">
        <v>0.1</v>
      </c>
      <c r="I1684" s="39">
        <v>19</v>
      </c>
    </row>
    <row r="1685" spans="1:9" x14ac:dyDescent="0.2">
      <c r="A1685" s="72" t="s">
        <v>20</v>
      </c>
      <c r="B1685" s="71" t="s">
        <v>68</v>
      </c>
      <c r="C1685" s="46">
        <v>0.46752314814814816</v>
      </c>
      <c r="D1685" s="73">
        <v>42838.467592592591</v>
      </c>
      <c r="E1685" s="51">
        <v>6</v>
      </c>
      <c r="F1685" s="51">
        <v>1</v>
      </c>
      <c r="G1685" s="74" t="s">
        <v>90</v>
      </c>
      <c r="H1685" s="39">
        <v>0.1</v>
      </c>
      <c r="I1685" s="39">
        <v>21</v>
      </c>
    </row>
    <row r="1686" spans="1:9" x14ac:dyDescent="0.2">
      <c r="A1686" s="72" t="s">
        <v>20</v>
      </c>
      <c r="B1686" s="71" t="s">
        <v>68</v>
      </c>
      <c r="C1686" s="46">
        <v>0.46972222222222221</v>
      </c>
      <c r="D1686" s="73">
        <v>42843.470057870371</v>
      </c>
      <c r="E1686" s="51">
        <v>29</v>
      </c>
      <c r="F1686" s="51">
        <v>8</v>
      </c>
      <c r="G1686" s="74" t="s">
        <v>90</v>
      </c>
      <c r="H1686" s="39">
        <v>0.6</v>
      </c>
      <c r="I1686" s="39">
        <v>20</v>
      </c>
    </row>
    <row r="1687" spans="1:9" x14ac:dyDescent="0.2">
      <c r="A1687" s="72" t="s">
        <v>20</v>
      </c>
      <c r="B1687" s="71" t="s">
        <v>68</v>
      </c>
      <c r="C1687" s="46">
        <v>0.47153935185185186</v>
      </c>
      <c r="D1687" s="73">
        <v>42843.471643518518</v>
      </c>
      <c r="E1687" s="51">
        <v>9</v>
      </c>
      <c r="F1687" s="51">
        <v>4</v>
      </c>
      <c r="G1687" s="74" t="s">
        <v>90</v>
      </c>
      <c r="H1687" s="39">
        <v>0.2</v>
      </c>
      <c r="I1687" s="39">
        <v>24</v>
      </c>
    </row>
    <row r="1688" spans="1:9" x14ac:dyDescent="0.2">
      <c r="A1688" s="72" t="s">
        <v>20</v>
      </c>
      <c r="B1688" s="71" t="s">
        <v>68</v>
      </c>
      <c r="C1688" s="46">
        <v>0.47331018518518514</v>
      </c>
      <c r="D1688" s="73">
        <v>42838.473402777781</v>
      </c>
      <c r="E1688" s="51">
        <v>8</v>
      </c>
      <c r="F1688" s="51">
        <v>3</v>
      </c>
      <c r="G1688" s="74" t="s">
        <v>90</v>
      </c>
      <c r="H1688" s="39">
        <v>0.1</v>
      </c>
      <c r="I1688" s="39">
        <v>21</v>
      </c>
    </row>
    <row r="1689" spans="1:9" x14ac:dyDescent="0.2">
      <c r="A1689" s="72" t="s">
        <v>20</v>
      </c>
      <c r="B1689" s="71" t="s">
        <v>68</v>
      </c>
      <c r="C1689" s="46">
        <v>0.47670138888888891</v>
      </c>
      <c r="D1689" s="73">
        <v>42838.476805555554</v>
      </c>
      <c r="E1689" s="51">
        <v>9</v>
      </c>
      <c r="F1689" s="51">
        <v>4</v>
      </c>
      <c r="G1689" s="74" t="s">
        <v>90</v>
      </c>
      <c r="H1689" s="39">
        <v>0.1</v>
      </c>
      <c r="I1689" s="39">
        <v>22</v>
      </c>
    </row>
    <row r="1690" spans="1:9" x14ac:dyDescent="0.2">
      <c r="A1690" s="72" t="s">
        <v>20</v>
      </c>
      <c r="B1690" s="71" t="s">
        <v>68</v>
      </c>
      <c r="C1690" s="46">
        <v>0.47812499999999997</v>
      </c>
      <c r="D1690" s="73">
        <v>42838.478217592594</v>
      </c>
      <c r="E1690" s="51">
        <v>8</v>
      </c>
      <c r="F1690" s="51">
        <v>4</v>
      </c>
      <c r="G1690" s="74" t="s">
        <v>90</v>
      </c>
      <c r="H1690" s="39">
        <v>0.1</v>
      </c>
      <c r="I1690" s="39">
        <v>22</v>
      </c>
    </row>
    <row r="1691" spans="1:9" x14ac:dyDescent="0.2">
      <c r="A1691" s="72" t="s">
        <v>20</v>
      </c>
      <c r="B1691" s="71" t="s">
        <v>68</v>
      </c>
      <c r="C1691" s="46">
        <v>0.47972222222222222</v>
      </c>
      <c r="D1691" s="73">
        <v>42843.479907407411</v>
      </c>
      <c r="E1691" s="51">
        <v>16</v>
      </c>
      <c r="F1691" s="51">
        <v>4</v>
      </c>
      <c r="G1691" s="74" t="s">
        <v>90</v>
      </c>
      <c r="H1691" s="39">
        <v>0.6</v>
      </c>
      <c r="I1691" s="39">
        <v>21</v>
      </c>
    </row>
    <row r="1692" spans="1:9" x14ac:dyDescent="0.2">
      <c r="A1692" s="72" t="s">
        <v>20</v>
      </c>
      <c r="B1692" s="71" t="s">
        <v>68</v>
      </c>
      <c r="C1692" s="46">
        <v>0.48018518518518521</v>
      </c>
      <c r="D1692" s="73">
        <v>42843.480358796296</v>
      </c>
      <c r="E1692" s="51">
        <v>15</v>
      </c>
      <c r="F1692" s="51">
        <v>5</v>
      </c>
      <c r="G1692" s="74" t="s">
        <v>90</v>
      </c>
      <c r="H1692" s="39">
        <v>0.6</v>
      </c>
      <c r="I1692" s="39">
        <v>21</v>
      </c>
    </row>
    <row r="1693" spans="1:9" x14ac:dyDescent="0.2">
      <c r="A1693" s="72" t="s">
        <v>20</v>
      </c>
      <c r="B1693" s="71" t="s">
        <v>68</v>
      </c>
      <c r="C1693" s="46">
        <v>0.4846759259259259</v>
      </c>
      <c r="D1693" s="73">
        <v>42843.484780092593</v>
      </c>
      <c r="E1693" s="51">
        <v>9</v>
      </c>
      <c r="F1693" s="51">
        <v>2</v>
      </c>
      <c r="G1693" s="74" t="s">
        <v>90</v>
      </c>
      <c r="H1693" s="39">
        <v>0.2</v>
      </c>
      <c r="I1693" s="39">
        <v>24</v>
      </c>
    </row>
    <row r="1694" spans="1:9" x14ac:dyDescent="0.2">
      <c r="A1694" s="72" t="s">
        <v>20</v>
      </c>
      <c r="B1694" s="71" t="s">
        <v>68</v>
      </c>
      <c r="C1694" s="46">
        <v>0.48650462962962965</v>
      </c>
      <c r="D1694" s="73">
        <v>42838.486562500002</v>
      </c>
      <c r="E1694" s="51">
        <v>5</v>
      </c>
      <c r="F1694" s="51">
        <v>2</v>
      </c>
      <c r="G1694" s="74" t="s">
        <v>90</v>
      </c>
      <c r="H1694" s="39">
        <v>0.1</v>
      </c>
      <c r="I1694" s="39">
        <v>21</v>
      </c>
    </row>
    <row r="1695" spans="1:9" x14ac:dyDescent="0.2">
      <c r="A1695" s="72" t="s">
        <v>20</v>
      </c>
      <c r="B1695" s="71" t="s">
        <v>68</v>
      </c>
      <c r="C1695" s="46">
        <v>0.48671296296296296</v>
      </c>
      <c r="D1695" s="73">
        <v>42838.486793981479</v>
      </c>
      <c r="E1695" s="51">
        <v>7</v>
      </c>
      <c r="F1695" s="51">
        <v>2</v>
      </c>
      <c r="G1695" s="74" t="s">
        <v>90</v>
      </c>
      <c r="H1695" s="39">
        <v>0.1</v>
      </c>
      <c r="I1695" s="39">
        <v>23</v>
      </c>
    </row>
    <row r="1696" spans="1:9" x14ac:dyDescent="0.2">
      <c r="A1696" s="72" t="s">
        <v>20</v>
      </c>
      <c r="B1696" s="71" t="s">
        <v>68</v>
      </c>
      <c r="C1696" s="46">
        <v>0.49421296296296297</v>
      </c>
      <c r="D1696" s="73">
        <v>42843.494409722225</v>
      </c>
      <c r="E1696" s="51">
        <v>17</v>
      </c>
      <c r="F1696" s="51">
        <v>6</v>
      </c>
      <c r="G1696" s="74" t="s">
        <v>90</v>
      </c>
      <c r="H1696" s="39">
        <v>0.6</v>
      </c>
      <c r="I1696" s="39">
        <v>22</v>
      </c>
    </row>
    <row r="1697" spans="1:9" x14ac:dyDescent="0.2">
      <c r="A1697" s="72" t="s">
        <v>20</v>
      </c>
      <c r="B1697" s="71" t="s">
        <v>69</v>
      </c>
      <c r="C1697" s="46">
        <v>0.50714120370370364</v>
      </c>
      <c r="D1697" s="73">
        <v>42843.507731481484</v>
      </c>
      <c r="E1697" s="51">
        <v>51</v>
      </c>
      <c r="F1697" s="51">
        <v>12</v>
      </c>
      <c r="G1697" s="74" t="s">
        <v>90</v>
      </c>
      <c r="H1697" s="39">
        <v>0.6</v>
      </c>
      <c r="I1697" s="39">
        <v>22</v>
      </c>
    </row>
    <row r="1698" spans="1:9" x14ac:dyDescent="0.2">
      <c r="A1698" s="72" t="s">
        <v>20</v>
      </c>
      <c r="B1698" s="71" t="s">
        <v>69</v>
      </c>
      <c r="C1698" s="46">
        <v>0.50884259259259257</v>
      </c>
      <c r="D1698" s="73">
        <v>42843.508912037039</v>
      </c>
      <c r="E1698" s="51">
        <v>6</v>
      </c>
      <c r="F1698" s="51">
        <v>2</v>
      </c>
      <c r="G1698" s="74" t="s">
        <v>90</v>
      </c>
      <c r="H1698" s="39">
        <v>0.5</v>
      </c>
      <c r="I1698" s="39">
        <v>14</v>
      </c>
    </row>
    <row r="1699" spans="1:9" x14ac:dyDescent="0.2">
      <c r="A1699" s="72" t="s">
        <v>20</v>
      </c>
      <c r="B1699" s="71" t="s">
        <v>69</v>
      </c>
      <c r="C1699" s="46">
        <v>0.51096064814814812</v>
      </c>
      <c r="D1699" s="73">
        <v>42843.511053240742</v>
      </c>
      <c r="E1699" s="51">
        <v>8</v>
      </c>
      <c r="F1699" s="51">
        <v>3</v>
      </c>
      <c r="G1699" s="74" t="s">
        <v>90</v>
      </c>
      <c r="H1699" s="39">
        <v>0.3</v>
      </c>
      <c r="I1699" s="39">
        <v>24</v>
      </c>
    </row>
    <row r="1700" spans="1:9" x14ac:dyDescent="0.2">
      <c r="A1700" s="72" t="s">
        <v>20</v>
      </c>
      <c r="B1700" s="71" t="s">
        <v>69</v>
      </c>
      <c r="C1700" s="46">
        <v>0.51141203703703708</v>
      </c>
      <c r="D1700" s="73">
        <v>42843.511666666665</v>
      </c>
      <c r="E1700" s="51">
        <v>22</v>
      </c>
      <c r="F1700" s="51">
        <v>3</v>
      </c>
      <c r="G1700" s="74" t="s">
        <v>90</v>
      </c>
      <c r="H1700" s="39">
        <v>0.3</v>
      </c>
      <c r="I1700" s="39">
        <v>24</v>
      </c>
    </row>
    <row r="1701" spans="1:9" x14ac:dyDescent="0.2">
      <c r="A1701" s="72" t="s">
        <v>20</v>
      </c>
      <c r="B1701" s="71" t="s">
        <v>69</v>
      </c>
      <c r="C1701" s="46">
        <v>0.51543981481481482</v>
      </c>
      <c r="D1701" s="73">
        <v>42843.515520833331</v>
      </c>
      <c r="E1701" s="51">
        <v>7</v>
      </c>
      <c r="F1701" s="51">
        <v>3</v>
      </c>
      <c r="G1701" s="74" t="s">
        <v>90</v>
      </c>
      <c r="H1701" s="39">
        <v>0.1</v>
      </c>
      <c r="I1701" s="39">
        <v>24</v>
      </c>
    </row>
    <row r="1702" spans="1:9" x14ac:dyDescent="0.2">
      <c r="A1702" s="72" t="s">
        <v>20</v>
      </c>
      <c r="B1702" s="71" t="s">
        <v>69</v>
      </c>
      <c r="C1702" s="46">
        <v>0.51572916666666668</v>
      </c>
      <c r="D1702" s="73">
        <v>42843.516215277778</v>
      </c>
      <c r="E1702" s="51">
        <v>42</v>
      </c>
      <c r="F1702" s="51">
        <v>9</v>
      </c>
      <c r="G1702" s="74" t="s">
        <v>90</v>
      </c>
      <c r="H1702" s="39">
        <v>0.6</v>
      </c>
      <c r="I1702" s="39">
        <v>23</v>
      </c>
    </row>
    <row r="1703" spans="1:9" x14ac:dyDescent="0.2">
      <c r="A1703" s="72" t="s">
        <v>20</v>
      </c>
      <c r="B1703" s="71" t="s">
        <v>69</v>
      </c>
      <c r="C1703" s="46">
        <v>0.51696759259259262</v>
      </c>
      <c r="D1703" s="73">
        <v>42838.517245370371</v>
      </c>
      <c r="E1703" s="51">
        <v>24</v>
      </c>
      <c r="F1703" s="51">
        <v>2</v>
      </c>
      <c r="G1703" s="74" t="s">
        <v>90</v>
      </c>
      <c r="H1703" s="39">
        <v>0.1</v>
      </c>
      <c r="I1703" s="39">
        <v>23</v>
      </c>
    </row>
    <row r="1704" spans="1:9" x14ac:dyDescent="0.2">
      <c r="A1704" s="72" t="s">
        <v>20</v>
      </c>
      <c r="B1704" s="71" t="s">
        <v>69</v>
      </c>
      <c r="C1704" s="46">
        <v>0.51752314814814815</v>
      </c>
      <c r="D1704" s="73">
        <v>42843.517581018517</v>
      </c>
      <c r="E1704" s="51">
        <v>5</v>
      </c>
      <c r="F1704" s="51">
        <v>2</v>
      </c>
      <c r="G1704" s="74" t="s">
        <v>90</v>
      </c>
      <c r="H1704" s="39">
        <v>0.5</v>
      </c>
      <c r="I1704" s="39">
        <v>20</v>
      </c>
    </row>
    <row r="1705" spans="1:9" x14ac:dyDescent="0.2">
      <c r="A1705" s="72" t="s">
        <v>20</v>
      </c>
      <c r="B1705" s="71" t="s">
        <v>69</v>
      </c>
      <c r="C1705" s="46">
        <v>0.52060185185185182</v>
      </c>
      <c r="D1705" s="73">
        <v>42843.520914351851</v>
      </c>
      <c r="E1705" s="51">
        <v>27</v>
      </c>
      <c r="F1705" s="51">
        <v>2</v>
      </c>
      <c r="G1705" s="74" t="s">
        <v>90</v>
      </c>
      <c r="H1705" s="39">
        <v>0.4</v>
      </c>
      <c r="I1705" s="39">
        <v>19</v>
      </c>
    </row>
    <row r="1706" spans="1:9" x14ac:dyDescent="0.2">
      <c r="A1706" s="72" t="s">
        <v>20</v>
      </c>
      <c r="B1706" s="71" t="s">
        <v>69</v>
      </c>
      <c r="C1706" s="46">
        <v>0.52136574074074071</v>
      </c>
      <c r="D1706" s="73">
        <v>42843.521435185183</v>
      </c>
      <c r="E1706" s="51">
        <v>6</v>
      </c>
      <c r="F1706" s="51">
        <v>2</v>
      </c>
      <c r="G1706" s="74" t="s">
        <v>90</v>
      </c>
      <c r="H1706" s="39">
        <v>0.4</v>
      </c>
      <c r="I1706" s="39">
        <v>19</v>
      </c>
    </row>
    <row r="1707" spans="1:9" x14ac:dyDescent="0.2">
      <c r="A1707" s="72" t="s">
        <v>20</v>
      </c>
      <c r="B1707" s="71" t="s">
        <v>69</v>
      </c>
      <c r="C1707" s="46">
        <v>0.5248032407407407</v>
      </c>
      <c r="D1707" s="73">
        <v>42843.524895833332</v>
      </c>
      <c r="E1707" s="51">
        <v>8</v>
      </c>
      <c r="F1707" s="51">
        <v>3</v>
      </c>
      <c r="G1707" s="74" t="s">
        <v>90</v>
      </c>
      <c r="H1707" s="39">
        <v>0.1</v>
      </c>
      <c r="I1707" s="39">
        <v>24</v>
      </c>
    </row>
    <row r="1708" spans="1:9" x14ac:dyDescent="0.2">
      <c r="A1708" s="72" t="s">
        <v>20</v>
      </c>
      <c r="B1708" s="71" t="s">
        <v>69</v>
      </c>
      <c r="C1708" s="46">
        <v>0.52541666666666664</v>
      </c>
      <c r="D1708" s="73">
        <v>42843.526064814818</v>
      </c>
      <c r="E1708" s="51">
        <v>56</v>
      </c>
      <c r="F1708" s="51">
        <v>9</v>
      </c>
      <c r="G1708" s="74" t="s">
        <v>90</v>
      </c>
      <c r="H1708" s="39">
        <v>0.6</v>
      </c>
      <c r="I1708" s="39">
        <v>23</v>
      </c>
    </row>
    <row r="1709" spans="1:9" x14ac:dyDescent="0.2">
      <c r="A1709" s="72" t="s">
        <v>20</v>
      </c>
      <c r="B1709" s="71" t="s">
        <v>69</v>
      </c>
      <c r="C1709" s="46">
        <v>0.53172453703703704</v>
      </c>
      <c r="D1709" s="73">
        <v>42843.531805555554</v>
      </c>
      <c r="E1709" s="51">
        <v>7</v>
      </c>
      <c r="F1709" s="51">
        <v>2</v>
      </c>
      <c r="G1709" s="74" t="s">
        <v>90</v>
      </c>
      <c r="H1709" s="39">
        <v>0.1</v>
      </c>
      <c r="I1709" s="39">
        <v>25</v>
      </c>
    </row>
    <row r="1710" spans="1:9" x14ac:dyDescent="0.2">
      <c r="A1710" s="72" t="s">
        <v>20</v>
      </c>
      <c r="B1710" s="71" t="s">
        <v>69</v>
      </c>
      <c r="C1710" s="46">
        <v>0.53840277777777779</v>
      </c>
      <c r="D1710" s="73">
        <v>42843.538541666669</v>
      </c>
      <c r="E1710" s="51">
        <v>12</v>
      </c>
      <c r="F1710" s="51">
        <v>3</v>
      </c>
      <c r="G1710" s="74" t="s">
        <v>90</v>
      </c>
      <c r="H1710" s="39">
        <v>0.3</v>
      </c>
      <c r="I1710" s="39">
        <v>21</v>
      </c>
    </row>
    <row r="1711" spans="1:9" x14ac:dyDescent="0.2">
      <c r="A1711" s="72" t="s">
        <v>20</v>
      </c>
      <c r="B1711" s="71" t="s">
        <v>69</v>
      </c>
      <c r="C1711" s="46">
        <v>0.54498842592592589</v>
      </c>
      <c r="D1711" s="73">
        <v>42843.045081018521</v>
      </c>
      <c r="E1711" s="51">
        <v>8</v>
      </c>
      <c r="F1711" s="51">
        <v>3</v>
      </c>
      <c r="G1711" s="74" t="s">
        <v>90</v>
      </c>
      <c r="H1711" s="39">
        <v>0.1</v>
      </c>
      <c r="I1711" s="39">
        <v>26</v>
      </c>
    </row>
    <row r="1712" spans="1:9" x14ac:dyDescent="0.2">
      <c r="A1712" s="72" t="s">
        <v>20</v>
      </c>
      <c r="B1712" s="71" t="s">
        <v>69</v>
      </c>
      <c r="C1712" s="46">
        <v>0.5450694444444445</v>
      </c>
      <c r="D1712" s="73">
        <v>42843.045543981483</v>
      </c>
      <c r="E1712" s="51">
        <v>41</v>
      </c>
      <c r="F1712" s="51">
        <v>11</v>
      </c>
      <c r="G1712" s="74" t="s">
        <v>90</v>
      </c>
      <c r="H1712" s="39">
        <v>0.6</v>
      </c>
      <c r="I1712" s="39">
        <v>23</v>
      </c>
    </row>
    <row r="1713" spans="1:9" x14ac:dyDescent="0.2">
      <c r="A1713" s="72" t="s">
        <v>20</v>
      </c>
      <c r="B1713" s="71" t="s">
        <v>69</v>
      </c>
      <c r="C1713" s="46">
        <v>0.55717592592592591</v>
      </c>
      <c r="D1713" s="73">
        <v>42843.057245370372</v>
      </c>
      <c r="E1713" s="51">
        <v>6</v>
      </c>
      <c r="F1713" s="51">
        <v>2</v>
      </c>
      <c r="G1713" s="74" t="s">
        <v>90</v>
      </c>
      <c r="H1713" s="39">
        <v>0.1</v>
      </c>
      <c r="I1713" s="39">
        <v>26</v>
      </c>
    </row>
    <row r="1714" spans="1:9" x14ac:dyDescent="0.2">
      <c r="A1714" s="72" t="s">
        <v>20</v>
      </c>
      <c r="B1714" s="71" t="s">
        <v>69</v>
      </c>
      <c r="C1714" s="46">
        <v>0.56076388888888895</v>
      </c>
      <c r="D1714" s="73">
        <v>42838.060844907406</v>
      </c>
      <c r="E1714" s="51">
        <v>7</v>
      </c>
      <c r="F1714" s="51">
        <v>3</v>
      </c>
      <c r="G1714" s="74" t="s">
        <v>90</v>
      </c>
      <c r="H1714" s="39">
        <v>0.1</v>
      </c>
      <c r="I1714" s="39">
        <v>24</v>
      </c>
    </row>
    <row r="1715" spans="1:9" x14ac:dyDescent="0.2">
      <c r="A1715" s="72" t="s">
        <v>20</v>
      </c>
      <c r="B1715" s="71" t="s">
        <v>69</v>
      </c>
      <c r="C1715" s="46">
        <v>0.56644675925925925</v>
      </c>
      <c r="D1715" s="73">
        <v>42843.06653935185</v>
      </c>
      <c r="E1715" s="51">
        <v>8</v>
      </c>
      <c r="F1715" s="51">
        <v>2</v>
      </c>
      <c r="G1715" s="74" t="s">
        <v>90</v>
      </c>
      <c r="H1715" s="39">
        <v>0.1</v>
      </c>
      <c r="I1715" s="39">
        <v>26</v>
      </c>
    </row>
    <row r="1716" spans="1:9" x14ac:dyDescent="0.2">
      <c r="A1716" s="72" t="s">
        <v>20</v>
      </c>
      <c r="B1716" s="71" t="s">
        <v>69</v>
      </c>
      <c r="C1716" s="46">
        <v>0.57454861111111111</v>
      </c>
      <c r="D1716" s="73">
        <v>42838.074641203704</v>
      </c>
      <c r="E1716" s="51">
        <v>8</v>
      </c>
      <c r="F1716" s="51">
        <v>3</v>
      </c>
      <c r="G1716" s="74" t="s">
        <v>90</v>
      </c>
      <c r="H1716" s="39">
        <v>0.1</v>
      </c>
      <c r="I1716" s="39">
        <v>23</v>
      </c>
    </row>
    <row r="1717" spans="1:9" x14ac:dyDescent="0.2">
      <c r="A1717" s="72" t="s">
        <v>20</v>
      </c>
      <c r="B1717" s="71" t="s">
        <v>69</v>
      </c>
      <c r="C1717" s="46">
        <v>0.5803356481481482</v>
      </c>
      <c r="D1717" s="73">
        <v>42838.080428240741</v>
      </c>
      <c r="E1717" s="51">
        <v>8</v>
      </c>
      <c r="F1717" s="51">
        <v>2</v>
      </c>
      <c r="G1717" s="74" t="s">
        <v>90</v>
      </c>
      <c r="H1717" s="39">
        <v>0.1</v>
      </c>
      <c r="I1717" s="39">
        <v>25</v>
      </c>
    </row>
    <row r="1718" spans="1:9" x14ac:dyDescent="0.2">
      <c r="A1718" s="72" t="s">
        <v>20</v>
      </c>
      <c r="B1718" s="71" t="s">
        <v>69</v>
      </c>
      <c r="C1718" s="46">
        <v>0.58472222222222225</v>
      </c>
      <c r="D1718" s="73">
        <v>42843.085173611114</v>
      </c>
      <c r="E1718" s="51">
        <v>39</v>
      </c>
      <c r="F1718" s="51">
        <v>11</v>
      </c>
      <c r="G1718" s="74" t="s">
        <v>90</v>
      </c>
      <c r="H1718" s="39">
        <v>0.7</v>
      </c>
      <c r="I1718" s="39">
        <v>23</v>
      </c>
    </row>
    <row r="1719" spans="1:9" x14ac:dyDescent="0.2">
      <c r="A1719" s="72" t="s">
        <v>20</v>
      </c>
      <c r="B1719" s="71" t="s">
        <v>69</v>
      </c>
      <c r="C1719" s="46">
        <v>0.59094907407407404</v>
      </c>
      <c r="D1719" s="73">
        <v>42843.091226851851</v>
      </c>
      <c r="E1719" s="51">
        <v>24</v>
      </c>
      <c r="F1719" s="51">
        <v>2</v>
      </c>
      <c r="G1719" s="74" t="s">
        <v>90</v>
      </c>
      <c r="H1719" s="39">
        <v>0.1</v>
      </c>
      <c r="I1719" s="39">
        <v>26</v>
      </c>
    </row>
    <row r="1720" spans="1:9" x14ac:dyDescent="0.2">
      <c r="A1720" s="72" t="s">
        <v>20</v>
      </c>
      <c r="B1720" s="71" t="s">
        <v>69</v>
      </c>
      <c r="C1720" s="46">
        <v>0.59412037037037035</v>
      </c>
      <c r="D1720" s="73">
        <v>42843.094456018516</v>
      </c>
      <c r="E1720" s="51">
        <v>29</v>
      </c>
      <c r="F1720" s="51">
        <v>7</v>
      </c>
      <c r="G1720" s="74" t="s">
        <v>90</v>
      </c>
      <c r="H1720" s="39">
        <v>0.7</v>
      </c>
      <c r="I1720" s="39">
        <v>24</v>
      </c>
    </row>
    <row r="1721" spans="1:9" x14ac:dyDescent="0.2">
      <c r="A1721" s="72" t="s">
        <v>20</v>
      </c>
      <c r="B1721" s="71" t="s">
        <v>69</v>
      </c>
      <c r="C1721" s="46">
        <v>0.62108796296296298</v>
      </c>
      <c r="D1721" s="73">
        <v>42843.121747685182</v>
      </c>
      <c r="E1721" s="51">
        <v>57</v>
      </c>
      <c r="F1721" s="51">
        <v>9</v>
      </c>
      <c r="G1721" s="74" t="s">
        <v>90</v>
      </c>
      <c r="H1721" s="39">
        <v>0.7</v>
      </c>
      <c r="I1721" s="39">
        <v>24</v>
      </c>
    </row>
    <row r="1722" spans="1:9" x14ac:dyDescent="0.2">
      <c r="A1722" s="72" t="s">
        <v>20</v>
      </c>
      <c r="B1722" s="71" t="s">
        <v>69</v>
      </c>
      <c r="C1722" s="46">
        <v>0.62326388888888895</v>
      </c>
      <c r="D1722" s="73">
        <v>42838.123356481483</v>
      </c>
      <c r="E1722" s="51">
        <v>8</v>
      </c>
      <c r="F1722" s="51">
        <v>2</v>
      </c>
      <c r="G1722" s="74" t="s">
        <v>90</v>
      </c>
      <c r="H1722" s="39">
        <v>0.1</v>
      </c>
      <c r="I1722" s="39">
        <v>24</v>
      </c>
    </row>
    <row r="1723" spans="1:9" x14ac:dyDescent="0.2">
      <c r="A1723" s="72" t="s">
        <v>20</v>
      </c>
      <c r="B1723" s="71" t="s">
        <v>69</v>
      </c>
      <c r="C1723" s="46">
        <v>0.62416666666666665</v>
      </c>
      <c r="D1723" s="73">
        <v>42843.124259259261</v>
      </c>
      <c r="E1723" s="51">
        <v>8</v>
      </c>
      <c r="F1723" s="51">
        <v>3</v>
      </c>
      <c r="G1723" s="74" t="s">
        <v>90</v>
      </c>
      <c r="H1723" s="39">
        <v>0.4</v>
      </c>
      <c r="I1723" s="39">
        <v>20</v>
      </c>
    </row>
    <row r="1724" spans="1:9" x14ac:dyDescent="0.2">
      <c r="A1724" s="72" t="s">
        <v>20</v>
      </c>
      <c r="B1724" s="71" t="s">
        <v>69</v>
      </c>
      <c r="C1724" s="46">
        <v>0.63877314814814812</v>
      </c>
      <c r="D1724" s="73">
        <v>42843.138831018521</v>
      </c>
      <c r="E1724" s="51">
        <v>5</v>
      </c>
      <c r="F1724" s="51">
        <v>2</v>
      </c>
      <c r="G1724" s="74" t="s">
        <v>90</v>
      </c>
      <c r="H1724" s="39">
        <v>0.7</v>
      </c>
      <c r="I1724" s="39">
        <v>24</v>
      </c>
    </row>
    <row r="1725" spans="1:9" x14ac:dyDescent="0.2">
      <c r="A1725" s="72" t="s">
        <v>20</v>
      </c>
      <c r="B1725" s="71" t="s">
        <v>69</v>
      </c>
      <c r="C1725" s="46">
        <v>0.646550925925926</v>
      </c>
      <c r="D1725" s="73">
        <v>42843.14675925926</v>
      </c>
      <c r="E1725" s="51">
        <v>18</v>
      </c>
      <c r="F1725" s="51">
        <v>4</v>
      </c>
      <c r="G1725" s="74" t="s">
        <v>90</v>
      </c>
      <c r="H1725" s="39">
        <v>0.4</v>
      </c>
      <c r="I1725" s="39">
        <v>22</v>
      </c>
    </row>
    <row r="1726" spans="1:9" x14ac:dyDescent="0.2">
      <c r="A1726" s="72" t="s">
        <v>20</v>
      </c>
      <c r="B1726" s="71" t="s">
        <v>69</v>
      </c>
      <c r="C1726" s="46">
        <v>0.68238425925925927</v>
      </c>
      <c r="D1726" s="73">
        <v>42843.182453703703</v>
      </c>
      <c r="E1726" s="51">
        <v>6</v>
      </c>
      <c r="F1726" s="51">
        <v>1</v>
      </c>
      <c r="G1726" s="74" t="s">
        <v>90</v>
      </c>
      <c r="H1726" s="39">
        <v>0.7</v>
      </c>
      <c r="I1726" s="39">
        <v>20</v>
      </c>
    </row>
    <row r="1727" spans="1:9" x14ac:dyDescent="0.2">
      <c r="A1727" s="72" t="s">
        <v>20</v>
      </c>
      <c r="B1727" s="71" t="s">
        <v>69</v>
      </c>
      <c r="C1727" s="46">
        <v>0.68956018518518514</v>
      </c>
      <c r="D1727" s="73">
        <v>42843.189629629633</v>
      </c>
      <c r="E1727" s="51">
        <v>6</v>
      </c>
      <c r="F1727" s="51">
        <v>1</v>
      </c>
      <c r="G1727" s="74" t="s">
        <v>90</v>
      </c>
      <c r="H1727" s="39">
        <v>0.4</v>
      </c>
      <c r="I1727" s="39">
        <v>21</v>
      </c>
    </row>
    <row r="1728" spans="1:9" x14ac:dyDescent="0.2">
      <c r="A1728" s="72" t="s">
        <v>20</v>
      </c>
      <c r="B1728" s="71" t="s">
        <v>69</v>
      </c>
      <c r="C1728" s="46">
        <v>0.71188657407407396</v>
      </c>
      <c r="D1728" s="46">
        <v>0.71188657407407396</v>
      </c>
      <c r="E1728" s="85" t="s">
        <v>1375</v>
      </c>
      <c r="F1728" s="51" t="s">
        <v>1375</v>
      </c>
      <c r="G1728" s="74" t="s">
        <v>90</v>
      </c>
      <c r="H1728" s="39">
        <v>0.7</v>
      </c>
      <c r="I1728" s="39">
        <v>17</v>
      </c>
    </row>
    <row r="1729" spans="1:9" x14ac:dyDescent="0.2">
      <c r="A1729" s="72" t="s">
        <v>20</v>
      </c>
      <c r="B1729" s="71" t="s">
        <v>69</v>
      </c>
      <c r="C1729" s="46">
        <v>0.73050925925925936</v>
      </c>
      <c r="D1729" s="73">
        <v>42843.23060185185</v>
      </c>
      <c r="E1729" s="51">
        <v>8</v>
      </c>
      <c r="F1729" s="51">
        <v>1</v>
      </c>
      <c r="G1729" s="74" t="s">
        <v>90</v>
      </c>
      <c r="H1729" s="39">
        <v>0.2</v>
      </c>
      <c r="I1729" s="39">
        <v>12</v>
      </c>
    </row>
    <row r="1730" spans="1:9" x14ac:dyDescent="0.2">
      <c r="A1730" s="72" t="s">
        <v>20</v>
      </c>
      <c r="B1730" s="71" t="s">
        <v>69</v>
      </c>
      <c r="C1730" s="46">
        <v>0.73083333333333333</v>
      </c>
      <c r="D1730" s="73">
        <v>42843.230902777781</v>
      </c>
      <c r="E1730" s="51">
        <v>6</v>
      </c>
      <c r="F1730" s="51">
        <v>1</v>
      </c>
      <c r="G1730" s="74" t="s">
        <v>90</v>
      </c>
      <c r="H1730" s="39">
        <v>0.7</v>
      </c>
      <c r="I1730" s="39">
        <v>14</v>
      </c>
    </row>
    <row r="1731" spans="1:9" x14ac:dyDescent="0.2">
      <c r="A1731" s="72" t="s">
        <v>20</v>
      </c>
      <c r="B1731" s="71" t="s">
        <v>68</v>
      </c>
      <c r="C1731" s="46">
        <v>0.44293981481481487</v>
      </c>
      <c r="D1731" s="73">
        <v>42843.442997685182</v>
      </c>
      <c r="E1731" s="51">
        <v>5</v>
      </c>
      <c r="F1731" s="51">
        <v>1</v>
      </c>
      <c r="G1731" s="74" t="s">
        <v>90</v>
      </c>
      <c r="H1731" s="39">
        <v>0.4</v>
      </c>
      <c r="I1731" s="39">
        <v>17</v>
      </c>
    </row>
    <row r="1732" spans="1:9" x14ac:dyDescent="0.2">
      <c r="A1732" s="72" t="s">
        <v>20</v>
      </c>
      <c r="B1732" s="71" t="s">
        <v>68</v>
      </c>
      <c r="C1732" s="46">
        <v>0.44368055555555558</v>
      </c>
      <c r="D1732" s="73">
        <v>42843.443749999999</v>
      </c>
      <c r="E1732" s="51">
        <v>6</v>
      </c>
      <c r="F1732" s="51">
        <v>1</v>
      </c>
      <c r="G1732" s="74" t="s">
        <v>90</v>
      </c>
      <c r="H1732" s="39">
        <v>0.4</v>
      </c>
      <c r="I1732" s="39">
        <v>17</v>
      </c>
    </row>
    <row r="1733" spans="1:9" x14ac:dyDescent="0.2">
      <c r="A1733" s="72" t="s">
        <v>20</v>
      </c>
      <c r="B1733" s="71" t="s">
        <v>68</v>
      </c>
      <c r="C1733" s="46">
        <v>0.49432870370370369</v>
      </c>
      <c r="D1733" s="73">
        <v>42843.494421296295</v>
      </c>
      <c r="E1733" s="51">
        <v>8</v>
      </c>
      <c r="F1733" s="51">
        <v>3</v>
      </c>
      <c r="G1733" s="74" t="s">
        <v>90</v>
      </c>
      <c r="H1733" s="39">
        <v>0.1</v>
      </c>
      <c r="I1733" s="39">
        <v>23</v>
      </c>
    </row>
    <row r="1734" spans="1:9" x14ac:dyDescent="0.2">
      <c r="A1734" s="72" t="s">
        <v>20</v>
      </c>
      <c r="B1734" s="71" t="s">
        <v>69</v>
      </c>
      <c r="C1734" s="46">
        <v>0.50442129629629628</v>
      </c>
      <c r="D1734" s="73">
        <v>42843.50445601852</v>
      </c>
      <c r="E1734" s="51">
        <v>3</v>
      </c>
      <c r="F1734" s="51">
        <v>2</v>
      </c>
      <c r="G1734" s="74" t="s">
        <v>90</v>
      </c>
      <c r="H1734" s="39">
        <v>0.1</v>
      </c>
      <c r="I1734" s="39">
        <v>23</v>
      </c>
    </row>
    <row r="1735" spans="1:9" x14ac:dyDescent="0.2">
      <c r="A1735" s="72" t="s">
        <v>20</v>
      </c>
      <c r="B1735" s="71" t="s">
        <v>69</v>
      </c>
      <c r="C1735" s="46">
        <v>0.55312499999999998</v>
      </c>
      <c r="D1735" s="73">
        <v>42843.053217592591</v>
      </c>
      <c r="E1735" s="51">
        <v>8</v>
      </c>
      <c r="F1735" s="51">
        <v>2</v>
      </c>
      <c r="G1735" s="74" t="s">
        <v>90</v>
      </c>
      <c r="H1735" s="39">
        <v>0.3</v>
      </c>
      <c r="I1735" s="39">
        <v>23</v>
      </c>
    </row>
    <row r="1736" spans="1:9" x14ac:dyDescent="0.2">
      <c r="A1736" s="72" t="s">
        <v>20</v>
      </c>
      <c r="B1736" s="71" t="s">
        <v>69</v>
      </c>
      <c r="C1736" s="46">
        <v>0.56515046296296301</v>
      </c>
      <c r="D1736" s="73">
        <v>42736.06517361111</v>
      </c>
      <c r="E1736" s="51">
        <v>2</v>
      </c>
      <c r="F1736" s="51">
        <v>1</v>
      </c>
      <c r="G1736" s="74" t="s">
        <v>90</v>
      </c>
      <c r="H1736" s="39">
        <v>0</v>
      </c>
      <c r="I1736" s="39">
        <v>25</v>
      </c>
    </row>
    <row r="1737" spans="1:9" x14ac:dyDescent="0.2">
      <c r="A1737" s="72" t="s">
        <v>20</v>
      </c>
      <c r="B1737" s="71" t="s">
        <v>69</v>
      </c>
      <c r="C1737" s="46">
        <v>0.56517361111111108</v>
      </c>
      <c r="D1737" s="73">
        <v>42843.065196759257</v>
      </c>
      <c r="E1737" s="51">
        <v>2</v>
      </c>
      <c r="F1737" s="51">
        <v>2</v>
      </c>
      <c r="G1737" s="74" t="s">
        <v>90</v>
      </c>
      <c r="H1737" s="39">
        <v>0.3</v>
      </c>
      <c r="I1737" s="39">
        <v>24</v>
      </c>
    </row>
    <row r="1738" spans="1:9" x14ac:dyDescent="0.2">
      <c r="A1738" s="72" t="s">
        <v>20</v>
      </c>
      <c r="B1738" s="71" t="s">
        <v>69</v>
      </c>
      <c r="C1738" s="46">
        <v>0.60189814814814813</v>
      </c>
      <c r="D1738" s="73">
        <v>42838.101979166669</v>
      </c>
      <c r="E1738" s="51">
        <v>7</v>
      </c>
      <c r="F1738" s="51">
        <v>4</v>
      </c>
      <c r="G1738" s="74" t="s">
        <v>90</v>
      </c>
      <c r="H1738" s="39">
        <v>0.1</v>
      </c>
      <c r="I1738" s="39">
        <v>25</v>
      </c>
    </row>
    <row r="1739" spans="1:9" x14ac:dyDescent="0.2">
      <c r="A1739" s="72" t="s">
        <v>20</v>
      </c>
      <c r="B1739" s="71" t="s">
        <v>69</v>
      </c>
      <c r="C1739" s="46">
        <v>0.60774305555555552</v>
      </c>
      <c r="D1739" s="73">
        <v>42843.107835648145</v>
      </c>
      <c r="E1739" s="51">
        <v>8</v>
      </c>
      <c r="F1739" s="51">
        <v>3</v>
      </c>
      <c r="G1739" s="74" t="s">
        <v>90</v>
      </c>
      <c r="H1739" s="39">
        <v>0.1</v>
      </c>
      <c r="I1739" s="39">
        <v>27</v>
      </c>
    </row>
    <row r="1740" spans="1:9" x14ac:dyDescent="0.2">
      <c r="A1740" s="72" t="s">
        <v>20</v>
      </c>
      <c r="B1740" s="71" t="s">
        <v>69</v>
      </c>
      <c r="C1740" s="46">
        <v>0.61873842592592598</v>
      </c>
      <c r="D1740" s="73">
        <v>42843.118819444448</v>
      </c>
      <c r="E1740" s="51">
        <v>7</v>
      </c>
      <c r="F1740" s="51">
        <v>3</v>
      </c>
      <c r="G1740" s="74" t="s">
        <v>90</v>
      </c>
      <c r="H1740" s="39">
        <v>0.1</v>
      </c>
      <c r="I1740" s="39">
        <v>27</v>
      </c>
    </row>
    <row r="1741" spans="1:9" x14ac:dyDescent="0.2">
      <c r="A1741" s="72" t="s">
        <v>20</v>
      </c>
      <c r="B1741" s="71" t="s">
        <v>69</v>
      </c>
      <c r="C1741" s="46">
        <v>0.62167824074074074</v>
      </c>
      <c r="D1741" s="73">
        <v>42838.121759259258</v>
      </c>
      <c r="E1741" s="51">
        <v>7</v>
      </c>
      <c r="F1741" s="51">
        <v>2</v>
      </c>
      <c r="G1741" s="74" t="s">
        <v>90</v>
      </c>
      <c r="H1741" s="39">
        <v>0.1</v>
      </c>
      <c r="I1741" s="39">
        <v>26</v>
      </c>
    </row>
    <row r="1742" spans="1:9" x14ac:dyDescent="0.2">
      <c r="A1742" s="72" t="s">
        <v>20</v>
      </c>
      <c r="B1742" s="71" t="s">
        <v>69</v>
      </c>
      <c r="C1742" s="46">
        <v>0.6392592592592593</v>
      </c>
      <c r="D1742" s="73">
        <v>42838.139351851853</v>
      </c>
      <c r="E1742" s="51">
        <v>8</v>
      </c>
      <c r="F1742" s="51">
        <v>3</v>
      </c>
      <c r="G1742" s="74" t="s">
        <v>90</v>
      </c>
      <c r="H1742" s="39">
        <v>0.1</v>
      </c>
      <c r="I1742" s="39">
        <v>26</v>
      </c>
    </row>
    <row r="1743" spans="1:9" x14ac:dyDescent="0.2">
      <c r="A1743" s="72" t="s">
        <v>20</v>
      </c>
      <c r="B1743" s="71" t="s">
        <v>69</v>
      </c>
      <c r="C1743" s="46">
        <v>0.67353009259259267</v>
      </c>
      <c r="D1743" s="73">
        <v>42843.173611111109</v>
      </c>
      <c r="E1743" s="51">
        <v>7</v>
      </c>
      <c r="F1743" s="51">
        <v>3</v>
      </c>
      <c r="G1743" s="74" t="s">
        <v>90</v>
      </c>
      <c r="H1743" s="39">
        <v>0.1</v>
      </c>
      <c r="I1743" s="39">
        <v>25</v>
      </c>
    </row>
    <row r="1744" spans="1:9" x14ac:dyDescent="0.2">
      <c r="A1744" s="72" t="s">
        <v>20</v>
      </c>
      <c r="B1744" s="71" t="s">
        <v>69</v>
      </c>
      <c r="C1744" s="46">
        <v>0.70557870370370368</v>
      </c>
      <c r="D1744" s="73">
        <v>42843.205659722225</v>
      </c>
      <c r="E1744" s="51">
        <v>7</v>
      </c>
      <c r="F1744" s="51">
        <v>2</v>
      </c>
      <c r="G1744" s="74" t="s">
        <v>90</v>
      </c>
      <c r="H1744" s="39">
        <v>0.4</v>
      </c>
      <c r="I1744" s="39">
        <v>20</v>
      </c>
    </row>
    <row r="1745" spans="1:12" x14ac:dyDescent="0.2">
      <c r="A1745" s="72" t="s">
        <v>20</v>
      </c>
      <c r="B1745" s="71" t="s">
        <v>69</v>
      </c>
      <c r="C1745" s="46">
        <v>0.73504629629629636</v>
      </c>
      <c r="D1745" s="73">
        <v>42843.235081018516</v>
      </c>
      <c r="E1745" s="51">
        <v>3</v>
      </c>
      <c r="F1745" s="51">
        <v>1</v>
      </c>
      <c r="G1745" s="74" t="s">
        <v>90</v>
      </c>
      <c r="H1745" s="39">
        <v>0.7</v>
      </c>
      <c r="I1745" s="39">
        <v>13</v>
      </c>
    </row>
    <row r="1746" spans="1:12" x14ac:dyDescent="0.2">
      <c r="A1746" s="72" t="s">
        <v>20</v>
      </c>
      <c r="B1746" s="71" t="s">
        <v>68</v>
      </c>
      <c r="C1746" s="46">
        <v>6.7048611111111114E-2</v>
      </c>
      <c r="D1746" s="73">
        <v>42736.068449074075</v>
      </c>
      <c r="E1746" s="51">
        <v>121</v>
      </c>
      <c r="F1746" s="85">
        <v>0</v>
      </c>
      <c r="G1746" s="74" t="s">
        <v>48</v>
      </c>
      <c r="H1746" s="39">
        <v>0.7</v>
      </c>
      <c r="I1746" s="39">
        <v>16</v>
      </c>
    </row>
    <row r="1747" spans="1:12" x14ac:dyDescent="0.2">
      <c r="A1747" s="72" t="s">
        <v>20</v>
      </c>
      <c r="B1747" s="71" t="s">
        <v>68</v>
      </c>
      <c r="C1747" s="46">
        <v>0.10385416666666668</v>
      </c>
      <c r="D1747" s="73">
        <v>42843.105439814812</v>
      </c>
      <c r="E1747" s="51">
        <v>137</v>
      </c>
      <c r="F1747" s="85">
        <v>0</v>
      </c>
      <c r="G1747" s="74" t="s">
        <v>48</v>
      </c>
      <c r="H1747" s="39">
        <v>0.7</v>
      </c>
      <c r="I1747" s="39">
        <v>23</v>
      </c>
    </row>
    <row r="1748" spans="1:12" x14ac:dyDescent="0.2">
      <c r="A1748" s="72" t="s">
        <v>20</v>
      </c>
      <c r="B1748" s="71" t="s">
        <v>68</v>
      </c>
      <c r="C1748" s="46">
        <v>0.3192592592592593</v>
      </c>
      <c r="D1748" s="73">
        <v>42843.319340277776</v>
      </c>
      <c r="E1748" s="51">
        <v>7</v>
      </c>
      <c r="F1748" s="51">
        <v>2</v>
      </c>
      <c r="G1748" s="74" t="s">
        <v>46</v>
      </c>
      <c r="H1748" s="39">
        <v>0.5</v>
      </c>
      <c r="I1748" s="39">
        <v>6</v>
      </c>
    </row>
    <row r="1749" spans="1:12" x14ac:dyDescent="0.2">
      <c r="A1749" s="72" t="s">
        <v>20</v>
      </c>
      <c r="B1749" s="71" t="s">
        <v>68</v>
      </c>
      <c r="C1749" s="46">
        <v>0.32163194444444443</v>
      </c>
      <c r="D1749" s="73">
        <v>42843.321666666663</v>
      </c>
      <c r="E1749" s="51">
        <v>3</v>
      </c>
      <c r="F1749" s="51">
        <v>1</v>
      </c>
      <c r="G1749" s="74" t="s">
        <v>46</v>
      </c>
      <c r="H1749" s="39">
        <v>0.5</v>
      </c>
      <c r="I1749" s="39">
        <v>10</v>
      </c>
    </row>
    <row r="1750" spans="1:12" x14ac:dyDescent="0.2">
      <c r="A1750" s="72" t="s">
        <v>20</v>
      </c>
      <c r="B1750" s="71" t="s">
        <v>68</v>
      </c>
      <c r="C1750" s="46">
        <v>0.33766203703703707</v>
      </c>
      <c r="D1750" s="73">
        <v>42843.337916666664</v>
      </c>
      <c r="E1750" s="51">
        <v>22</v>
      </c>
      <c r="F1750" s="51">
        <v>6</v>
      </c>
      <c r="G1750" s="74" t="s">
        <v>46</v>
      </c>
      <c r="H1750" s="39">
        <v>0.5</v>
      </c>
      <c r="I1750" s="39">
        <v>6</v>
      </c>
    </row>
    <row r="1751" spans="1:12" x14ac:dyDescent="0.2">
      <c r="A1751" s="72" t="s">
        <v>20</v>
      </c>
      <c r="B1751" s="71" t="s">
        <v>68</v>
      </c>
      <c r="C1751" s="46">
        <v>0.33822916666666664</v>
      </c>
      <c r="D1751" s="73">
        <v>42843.338287037041</v>
      </c>
      <c r="E1751" s="51">
        <v>5</v>
      </c>
      <c r="F1751" s="51">
        <v>2</v>
      </c>
      <c r="G1751" s="74" t="s">
        <v>46</v>
      </c>
      <c r="H1751" s="39">
        <v>0.5</v>
      </c>
      <c r="I1751" s="39">
        <v>6</v>
      </c>
    </row>
    <row r="1752" spans="1:12" x14ac:dyDescent="0.2">
      <c r="A1752" s="72" t="s">
        <v>20</v>
      </c>
      <c r="B1752" s="71" t="s">
        <v>68</v>
      </c>
      <c r="C1752" s="46">
        <v>0.35501157407407408</v>
      </c>
      <c r="D1752" s="73">
        <v>42843.355069444442</v>
      </c>
      <c r="E1752" s="51">
        <v>5</v>
      </c>
      <c r="F1752" s="51">
        <v>1</v>
      </c>
      <c r="G1752" s="74" t="s">
        <v>46</v>
      </c>
      <c r="H1752" s="39">
        <v>0.5</v>
      </c>
      <c r="I1752" s="39">
        <v>7</v>
      </c>
    </row>
    <row r="1753" spans="1:12" x14ac:dyDescent="0.2">
      <c r="A1753" s="72" t="s">
        <v>20</v>
      </c>
      <c r="B1753" s="71" t="s">
        <v>68</v>
      </c>
      <c r="C1753" s="46">
        <v>0.42420138888888892</v>
      </c>
      <c r="D1753" s="73">
        <v>42843.42423611111</v>
      </c>
      <c r="E1753" s="51">
        <v>3</v>
      </c>
      <c r="F1753" s="51">
        <v>1</v>
      </c>
      <c r="G1753" s="74" t="s">
        <v>46</v>
      </c>
      <c r="H1753" s="39">
        <v>0.3</v>
      </c>
      <c r="I1753" s="39">
        <v>17</v>
      </c>
    </row>
    <row r="1754" spans="1:12" x14ac:dyDescent="0.2">
      <c r="A1754" s="72" t="s">
        <v>20</v>
      </c>
      <c r="B1754" s="71" t="s">
        <v>68</v>
      </c>
      <c r="C1754" s="46">
        <v>0.47288194444444448</v>
      </c>
      <c r="D1754" s="73">
        <v>42843.472974537035</v>
      </c>
      <c r="E1754" s="51">
        <v>8</v>
      </c>
      <c r="F1754" s="51">
        <v>4</v>
      </c>
      <c r="G1754" s="74" t="s">
        <v>44</v>
      </c>
      <c r="H1754" s="39">
        <v>0.3</v>
      </c>
      <c r="I1754" s="39">
        <v>22</v>
      </c>
    </row>
    <row r="1755" spans="1:12" x14ac:dyDescent="0.2">
      <c r="A1755" s="72" t="s">
        <v>20</v>
      </c>
      <c r="B1755" s="71" t="s">
        <v>69</v>
      </c>
      <c r="C1755" s="46">
        <v>0.61498842592592595</v>
      </c>
      <c r="D1755" s="73">
        <v>42843.115081018521</v>
      </c>
      <c r="E1755" s="51">
        <v>8</v>
      </c>
      <c r="F1755" s="51">
        <v>4</v>
      </c>
      <c r="G1755" s="74" t="s">
        <v>44</v>
      </c>
      <c r="H1755" s="39">
        <v>0.1</v>
      </c>
      <c r="I1755" s="39">
        <v>27</v>
      </c>
    </row>
    <row r="1756" spans="1:12" x14ac:dyDescent="0.2">
      <c r="A1756" s="39" t="s">
        <v>37</v>
      </c>
      <c r="B1756" s="41" t="s">
        <v>69</v>
      </c>
      <c r="C1756" s="49">
        <v>0.89749999999999996</v>
      </c>
      <c r="D1756" s="86">
        <v>0.89760416666666665</v>
      </c>
      <c r="E1756" s="45">
        <v>9</v>
      </c>
      <c r="F1756" s="45">
        <v>0</v>
      </c>
      <c r="G1756" s="45" t="s">
        <v>103</v>
      </c>
      <c r="H1756" s="41"/>
      <c r="I1756" s="41">
        <v>7</v>
      </c>
      <c r="J1756" s="44" t="s">
        <v>104</v>
      </c>
      <c r="L1756" s="40"/>
    </row>
    <row r="1757" spans="1:12" x14ac:dyDescent="0.2">
      <c r="A1757" s="39" t="s">
        <v>37</v>
      </c>
      <c r="B1757" s="41" t="s">
        <v>68</v>
      </c>
      <c r="C1757" s="49">
        <v>0.33597222222222217</v>
      </c>
      <c r="D1757" s="45">
        <v>80349</v>
      </c>
      <c r="E1757" s="45">
        <v>1</v>
      </c>
      <c r="F1757" s="45">
        <v>1</v>
      </c>
      <c r="G1757" s="45" t="s">
        <v>90</v>
      </c>
      <c r="H1757" s="41"/>
      <c r="I1757" s="41">
        <v>9</v>
      </c>
      <c r="J1757" s="44"/>
    </row>
    <row r="1758" spans="1:12" x14ac:dyDescent="0.2">
      <c r="A1758" s="39" t="s">
        <v>37</v>
      </c>
      <c r="B1758" s="41" t="s">
        <v>68</v>
      </c>
      <c r="C1758" s="49">
        <v>0.47078703703703706</v>
      </c>
      <c r="D1758" s="45">
        <v>111800</v>
      </c>
      <c r="E1758" s="45">
        <v>4</v>
      </c>
      <c r="F1758" s="45">
        <v>2</v>
      </c>
      <c r="G1758" s="45" t="s">
        <v>90</v>
      </c>
      <c r="H1758" s="41"/>
      <c r="I1758" s="41">
        <v>19</v>
      </c>
      <c r="J1758" s="44"/>
    </row>
    <row r="1759" spans="1:12" x14ac:dyDescent="0.2">
      <c r="A1759" s="39" t="s">
        <v>37</v>
      </c>
      <c r="B1759" s="41" t="s">
        <v>68</v>
      </c>
      <c r="C1759" s="49">
        <v>0.497037037037037</v>
      </c>
      <c r="D1759" s="45">
        <v>115545</v>
      </c>
      <c r="E1759" s="45">
        <v>1</v>
      </c>
      <c r="F1759" s="45">
        <v>1</v>
      </c>
      <c r="G1759" s="45" t="s">
        <v>90</v>
      </c>
      <c r="H1759" s="41"/>
      <c r="I1759" s="41">
        <v>27</v>
      </c>
      <c r="J1759" s="44"/>
    </row>
    <row r="1760" spans="1:12" x14ac:dyDescent="0.2">
      <c r="A1760" s="39" t="s">
        <v>37</v>
      </c>
      <c r="B1760" s="41" t="s">
        <v>68</v>
      </c>
      <c r="C1760" s="49">
        <v>1.9212962962962962E-3</v>
      </c>
      <c r="D1760" s="45">
        <v>120530</v>
      </c>
      <c r="E1760" s="45">
        <v>176</v>
      </c>
      <c r="F1760" s="45">
        <v>0</v>
      </c>
      <c r="G1760" s="45" t="s">
        <v>48</v>
      </c>
      <c r="H1760" s="41"/>
      <c r="I1760" s="41">
        <v>9</v>
      </c>
      <c r="J1760" s="44"/>
    </row>
    <row r="1761" spans="1:10" x14ac:dyDescent="0.2">
      <c r="A1761" s="39" t="s">
        <v>37</v>
      </c>
      <c r="B1761" s="41" t="s">
        <v>68</v>
      </c>
      <c r="C1761" s="49">
        <v>1.0474537037037037E-2</v>
      </c>
      <c r="D1761" s="45">
        <v>121511</v>
      </c>
      <c r="E1761" s="45">
        <v>6</v>
      </c>
      <c r="F1761" s="45">
        <v>0</v>
      </c>
      <c r="G1761" s="45" t="s">
        <v>48</v>
      </c>
      <c r="H1761" s="41"/>
      <c r="I1761" s="41"/>
      <c r="J1761" s="44" t="s">
        <v>119</v>
      </c>
    </row>
    <row r="1762" spans="1:10" x14ac:dyDescent="0.2">
      <c r="A1762" s="39" t="s">
        <v>37</v>
      </c>
      <c r="B1762" s="41" t="s">
        <v>68</v>
      </c>
      <c r="C1762" s="49">
        <v>2.2094907407407407E-2</v>
      </c>
      <c r="D1762" s="45">
        <v>123443</v>
      </c>
      <c r="E1762" s="45">
        <v>174</v>
      </c>
      <c r="F1762" s="45">
        <v>0</v>
      </c>
      <c r="G1762" s="45" t="s">
        <v>48</v>
      </c>
      <c r="H1762" s="41"/>
      <c r="I1762" s="41">
        <v>11</v>
      </c>
      <c r="J1762" s="44"/>
    </row>
    <row r="1763" spans="1:10" x14ac:dyDescent="0.2">
      <c r="A1763" s="39" t="s">
        <v>37</v>
      </c>
      <c r="B1763" s="41" t="s">
        <v>68</v>
      </c>
      <c r="C1763" s="49">
        <v>3.1608796296296295E-2</v>
      </c>
      <c r="D1763" s="45">
        <v>124538</v>
      </c>
      <c r="E1763" s="45">
        <v>7</v>
      </c>
      <c r="F1763" s="45">
        <v>0</v>
      </c>
      <c r="G1763" s="45" t="s">
        <v>48</v>
      </c>
      <c r="H1763" s="41"/>
      <c r="I1763" s="41">
        <v>10</v>
      </c>
      <c r="J1763" s="44"/>
    </row>
    <row r="1764" spans="1:10" x14ac:dyDescent="0.2">
      <c r="A1764" s="39" t="s">
        <v>37</v>
      </c>
      <c r="B1764" s="41" t="s">
        <v>68</v>
      </c>
      <c r="C1764" s="49">
        <v>4.1099537037037039E-2</v>
      </c>
      <c r="D1764" s="45">
        <v>10232</v>
      </c>
      <c r="E1764" s="45">
        <v>201</v>
      </c>
      <c r="F1764" s="45">
        <v>0</v>
      </c>
      <c r="G1764" s="45" t="s">
        <v>48</v>
      </c>
      <c r="H1764" s="41"/>
      <c r="I1764" s="41"/>
      <c r="J1764" s="44"/>
    </row>
    <row r="1765" spans="1:10" x14ac:dyDescent="0.2">
      <c r="A1765" s="39" t="s">
        <v>37</v>
      </c>
      <c r="B1765" s="41" t="s">
        <v>68</v>
      </c>
      <c r="C1765" s="49">
        <v>4.7303240740740743E-2</v>
      </c>
      <c r="D1765" s="45">
        <v>11234</v>
      </c>
      <c r="E1765" s="45">
        <v>267</v>
      </c>
      <c r="F1765" s="45">
        <v>0</v>
      </c>
      <c r="G1765" s="45" t="s">
        <v>48</v>
      </c>
      <c r="H1765" s="41"/>
      <c r="I1765" s="41">
        <v>5</v>
      </c>
      <c r="J1765" s="44" t="s">
        <v>108</v>
      </c>
    </row>
    <row r="1766" spans="1:10" x14ac:dyDescent="0.2">
      <c r="A1766" s="39" t="s">
        <v>37</v>
      </c>
      <c r="B1766" s="41" t="s">
        <v>68</v>
      </c>
      <c r="C1766" s="49">
        <v>5.6631944444444443E-2</v>
      </c>
      <c r="D1766" s="45">
        <v>12333</v>
      </c>
      <c r="E1766" s="45">
        <v>120</v>
      </c>
      <c r="F1766" s="45">
        <v>0</v>
      </c>
      <c r="G1766" s="45" t="s">
        <v>48</v>
      </c>
      <c r="H1766" s="41"/>
      <c r="I1766" s="41">
        <v>5</v>
      </c>
      <c r="J1766" s="44"/>
    </row>
    <row r="1767" spans="1:10" x14ac:dyDescent="0.2">
      <c r="A1767" s="39" t="s">
        <v>37</v>
      </c>
      <c r="B1767" s="41" t="s">
        <v>68</v>
      </c>
      <c r="C1767" s="49">
        <v>5.7430555555555561E-2</v>
      </c>
      <c r="D1767" s="45">
        <v>12248</v>
      </c>
      <c r="E1767" s="45">
        <v>6</v>
      </c>
      <c r="F1767" s="45">
        <v>0</v>
      </c>
      <c r="G1767" s="45" t="s">
        <v>48</v>
      </c>
      <c r="H1767" s="41"/>
      <c r="I1767" s="41">
        <v>2</v>
      </c>
      <c r="J1767" s="44"/>
    </row>
    <row r="1768" spans="1:10" x14ac:dyDescent="0.2">
      <c r="A1768" s="39" t="s">
        <v>37</v>
      </c>
      <c r="B1768" s="41" t="s">
        <v>68</v>
      </c>
      <c r="C1768" s="49">
        <v>5.8368055555555555E-2</v>
      </c>
      <c r="D1768" s="45">
        <v>12409</v>
      </c>
      <c r="E1768" s="45">
        <v>6</v>
      </c>
      <c r="F1768" s="45">
        <v>0</v>
      </c>
      <c r="G1768" s="45" t="s">
        <v>48</v>
      </c>
      <c r="H1768" s="41"/>
      <c r="I1768" s="41">
        <v>2</v>
      </c>
      <c r="J1768" s="44"/>
    </row>
    <row r="1769" spans="1:10" x14ac:dyDescent="0.2">
      <c r="A1769" s="39" t="s">
        <v>37</v>
      </c>
      <c r="B1769" s="41" t="s">
        <v>68</v>
      </c>
      <c r="C1769" s="49">
        <v>6.2488425925925926E-2</v>
      </c>
      <c r="D1769" s="45">
        <v>13252</v>
      </c>
      <c r="E1769" s="45">
        <v>173</v>
      </c>
      <c r="F1769" s="45">
        <v>0</v>
      </c>
      <c r="G1769" s="45" t="s">
        <v>48</v>
      </c>
      <c r="H1769" s="41"/>
      <c r="I1769" s="41"/>
      <c r="J1769" s="44"/>
    </row>
    <row r="1770" spans="1:10" x14ac:dyDescent="0.2">
      <c r="A1770" s="39" t="s">
        <v>37</v>
      </c>
      <c r="B1770" s="41" t="s">
        <v>68</v>
      </c>
      <c r="C1770" s="49">
        <v>6.3622685185185185E-2</v>
      </c>
      <c r="D1770" s="45">
        <v>13517</v>
      </c>
      <c r="E1770" s="45">
        <v>220</v>
      </c>
      <c r="F1770" s="45">
        <v>0</v>
      </c>
      <c r="G1770" s="45" t="s">
        <v>48</v>
      </c>
      <c r="H1770" s="41">
        <v>0.4</v>
      </c>
      <c r="I1770" s="41">
        <v>3</v>
      </c>
      <c r="J1770" s="44"/>
    </row>
    <row r="1771" spans="1:10" x14ac:dyDescent="0.2">
      <c r="A1771" s="39" t="s">
        <v>37</v>
      </c>
      <c r="B1771" s="41" t="s">
        <v>68</v>
      </c>
      <c r="C1771" s="49">
        <v>6.5277777777777782E-2</v>
      </c>
      <c r="D1771" s="49">
        <v>6.5277777777777782E-2</v>
      </c>
      <c r="E1771" s="45" t="s">
        <v>1375</v>
      </c>
      <c r="F1771" s="45" t="s">
        <v>1375</v>
      </c>
      <c r="G1771" s="45" t="s">
        <v>48</v>
      </c>
      <c r="H1771" s="41"/>
      <c r="I1771" s="41"/>
      <c r="J1771" s="44"/>
    </row>
    <row r="1772" spans="1:10" x14ac:dyDescent="0.2">
      <c r="A1772" s="39" t="s">
        <v>37</v>
      </c>
      <c r="B1772" s="41" t="s">
        <v>68</v>
      </c>
      <c r="C1772" s="49">
        <v>7.2789351851851855E-2</v>
      </c>
      <c r="D1772" s="45">
        <v>14455</v>
      </c>
      <c r="E1772" s="45">
        <v>6</v>
      </c>
      <c r="F1772" s="45">
        <v>0</v>
      </c>
      <c r="G1772" s="45" t="s">
        <v>48</v>
      </c>
      <c r="H1772" s="41"/>
      <c r="I1772" s="41">
        <v>6</v>
      </c>
      <c r="J1772" s="44"/>
    </row>
    <row r="1773" spans="1:10" x14ac:dyDescent="0.2">
      <c r="A1773" s="39" t="s">
        <v>37</v>
      </c>
      <c r="B1773" s="41" t="s">
        <v>68</v>
      </c>
      <c r="C1773" s="49">
        <v>7.4444444444444438E-2</v>
      </c>
      <c r="D1773" s="45">
        <v>14718</v>
      </c>
      <c r="E1773" s="45">
        <v>6</v>
      </c>
      <c r="F1773" s="45">
        <v>0</v>
      </c>
      <c r="G1773" s="45" t="s">
        <v>48</v>
      </c>
      <c r="H1773" s="41"/>
      <c r="I1773" s="41">
        <v>6</v>
      </c>
      <c r="J1773" s="44"/>
    </row>
    <row r="1774" spans="1:10" x14ac:dyDescent="0.2">
      <c r="A1774" s="39" t="s">
        <v>37</v>
      </c>
      <c r="B1774" s="41" t="s">
        <v>68</v>
      </c>
      <c r="C1774" s="49">
        <v>8.8113425925925928E-2</v>
      </c>
      <c r="D1774" s="45">
        <v>20717</v>
      </c>
      <c r="E1774" s="45">
        <v>24</v>
      </c>
      <c r="F1774" s="45">
        <v>0</v>
      </c>
      <c r="G1774" s="45" t="s">
        <v>48</v>
      </c>
      <c r="H1774" s="41"/>
      <c r="I1774" s="41">
        <v>11</v>
      </c>
      <c r="J1774" s="44" t="s">
        <v>114</v>
      </c>
    </row>
    <row r="1775" spans="1:10" x14ac:dyDescent="0.2">
      <c r="A1775" s="39" t="s">
        <v>37</v>
      </c>
      <c r="B1775" s="41" t="s">
        <v>68</v>
      </c>
      <c r="C1775" s="49">
        <v>9.1319444444444453E-2</v>
      </c>
      <c r="D1775" s="45">
        <v>21137</v>
      </c>
      <c r="E1775" s="45">
        <v>7</v>
      </c>
      <c r="F1775" s="45">
        <v>0</v>
      </c>
      <c r="G1775" s="45" t="s">
        <v>48</v>
      </c>
      <c r="H1775" s="41"/>
      <c r="I1775" s="41">
        <v>11</v>
      </c>
      <c r="J1775" s="44"/>
    </row>
    <row r="1776" spans="1:10" x14ac:dyDescent="0.2">
      <c r="A1776" s="39" t="s">
        <v>37</v>
      </c>
      <c r="B1776" s="41" t="s">
        <v>68</v>
      </c>
      <c r="C1776" s="49">
        <v>9.2361111111111116E-2</v>
      </c>
      <c r="D1776" s="49">
        <v>9.2361111111111116E-2</v>
      </c>
      <c r="E1776" s="45" t="s">
        <v>1375</v>
      </c>
      <c r="F1776" s="45" t="s">
        <v>1375</v>
      </c>
      <c r="G1776" s="45" t="s">
        <v>48</v>
      </c>
      <c r="H1776" s="41"/>
      <c r="I1776" s="41"/>
      <c r="J1776" s="44"/>
    </row>
    <row r="1777" spans="1:10" x14ac:dyDescent="0.2">
      <c r="A1777" s="39" t="s">
        <v>37</v>
      </c>
      <c r="B1777" s="41" t="s">
        <v>68</v>
      </c>
      <c r="C1777" s="49">
        <v>9.3148148148148147E-2</v>
      </c>
      <c r="D1777" s="45">
        <v>21415</v>
      </c>
      <c r="E1777" s="45">
        <v>7</v>
      </c>
      <c r="F1777" s="45">
        <v>0</v>
      </c>
      <c r="G1777" s="45" t="s">
        <v>48</v>
      </c>
      <c r="H1777" s="41"/>
      <c r="I1777" s="41">
        <v>8</v>
      </c>
      <c r="J1777" s="44"/>
    </row>
    <row r="1778" spans="1:10" x14ac:dyDescent="0.2">
      <c r="A1778" s="39" t="s">
        <v>37</v>
      </c>
      <c r="B1778" s="41" t="s">
        <v>68</v>
      </c>
      <c r="C1778" s="49">
        <v>0.1025462962962963</v>
      </c>
      <c r="D1778" s="45">
        <v>22747</v>
      </c>
      <c r="E1778" s="45">
        <v>7</v>
      </c>
      <c r="F1778" s="45">
        <v>0</v>
      </c>
      <c r="G1778" s="45" t="s">
        <v>48</v>
      </c>
      <c r="H1778" s="41"/>
      <c r="I1778" s="41">
        <v>7</v>
      </c>
      <c r="J1778" s="44" t="s">
        <v>108</v>
      </c>
    </row>
    <row r="1779" spans="1:10" x14ac:dyDescent="0.2">
      <c r="A1779" s="39" t="s">
        <v>37</v>
      </c>
      <c r="B1779" s="41" t="s">
        <v>68</v>
      </c>
      <c r="C1779" s="49">
        <v>0.10584490740740742</v>
      </c>
      <c r="D1779" s="45">
        <v>23230</v>
      </c>
      <c r="E1779" s="45">
        <v>5</v>
      </c>
      <c r="F1779" s="45">
        <v>0</v>
      </c>
      <c r="G1779" s="45" t="s">
        <v>48</v>
      </c>
      <c r="H1779" s="41"/>
      <c r="I1779" s="41">
        <v>8</v>
      </c>
      <c r="J1779" s="44" t="s">
        <v>112</v>
      </c>
    </row>
    <row r="1780" spans="1:10" x14ac:dyDescent="0.2">
      <c r="A1780" s="39" t="s">
        <v>37</v>
      </c>
      <c r="B1780" s="41" t="s">
        <v>68</v>
      </c>
      <c r="C1780" s="49">
        <v>0.10658564814814815</v>
      </c>
      <c r="D1780" s="45">
        <v>23330</v>
      </c>
      <c r="E1780" s="45">
        <v>1</v>
      </c>
      <c r="F1780" s="45">
        <v>0</v>
      </c>
      <c r="G1780" s="45" t="s">
        <v>48</v>
      </c>
      <c r="H1780" s="41">
        <v>0.5</v>
      </c>
      <c r="I1780" s="41">
        <v>5</v>
      </c>
      <c r="J1780" s="44"/>
    </row>
    <row r="1781" spans="1:10" x14ac:dyDescent="0.2">
      <c r="A1781" s="39" t="s">
        <v>37</v>
      </c>
      <c r="B1781" s="41" t="s">
        <v>68</v>
      </c>
      <c r="C1781" s="49">
        <v>0.10674768518518518</v>
      </c>
      <c r="D1781" s="45">
        <v>23349</v>
      </c>
      <c r="E1781" s="45">
        <v>6</v>
      </c>
      <c r="F1781" s="45">
        <v>0</v>
      </c>
      <c r="G1781" s="45" t="s">
        <v>48</v>
      </c>
      <c r="H1781" s="41"/>
      <c r="I1781" s="41">
        <v>3</v>
      </c>
      <c r="J1781" s="44"/>
    </row>
    <row r="1782" spans="1:10" x14ac:dyDescent="0.2">
      <c r="A1782" s="39" t="s">
        <v>37</v>
      </c>
      <c r="B1782" s="41" t="s">
        <v>68</v>
      </c>
      <c r="C1782" s="49">
        <v>0.11687499999999999</v>
      </c>
      <c r="D1782" s="45">
        <v>25053</v>
      </c>
      <c r="E1782" s="45">
        <v>155</v>
      </c>
      <c r="F1782" s="45">
        <v>0</v>
      </c>
      <c r="G1782" s="45" t="s">
        <v>48</v>
      </c>
      <c r="H1782" s="41"/>
      <c r="I1782" s="41">
        <v>2</v>
      </c>
      <c r="J1782" s="44" t="s">
        <v>114</v>
      </c>
    </row>
    <row r="1783" spans="1:10" x14ac:dyDescent="0.2">
      <c r="A1783" s="39" t="s">
        <v>37</v>
      </c>
      <c r="B1783" s="41" t="s">
        <v>68</v>
      </c>
      <c r="C1783" s="49">
        <v>0.11944444444444445</v>
      </c>
      <c r="D1783" s="49">
        <v>0.11944444444444445</v>
      </c>
      <c r="E1783" s="45" t="s">
        <v>1375</v>
      </c>
      <c r="F1783" s="45" t="s">
        <v>1375</v>
      </c>
      <c r="G1783" s="45" t="s">
        <v>48</v>
      </c>
      <c r="H1783" s="41"/>
      <c r="I1783" s="41"/>
      <c r="J1783" s="44"/>
    </row>
    <row r="1784" spans="1:10" x14ac:dyDescent="0.2">
      <c r="A1784" s="39" t="s">
        <v>37</v>
      </c>
      <c r="B1784" s="41" t="s">
        <v>68</v>
      </c>
      <c r="C1784" s="49">
        <v>0.12583333333333332</v>
      </c>
      <c r="D1784" s="45">
        <v>30523</v>
      </c>
      <c r="E1784" s="45">
        <v>251</v>
      </c>
      <c r="F1784" s="45">
        <v>0</v>
      </c>
      <c r="G1784" s="45" t="s">
        <v>48</v>
      </c>
      <c r="H1784" s="41"/>
      <c r="I1784" s="41">
        <v>11</v>
      </c>
      <c r="J1784" s="44"/>
    </row>
    <row r="1785" spans="1:10" x14ac:dyDescent="0.2">
      <c r="A1785" s="39" t="s">
        <v>37</v>
      </c>
      <c r="B1785" s="41" t="s">
        <v>68</v>
      </c>
      <c r="C1785" s="49">
        <v>0.12635416666666668</v>
      </c>
      <c r="D1785" s="45">
        <v>30202</v>
      </c>
      <c r="E1785" s="45">
        <v>5</v>
      </c>
      <c r="F1785" s="45">
        <v>0</v>
      </c>
      <c r="G1785" s="45" t="s">
        <v>48</v>
      </c>
      <c r="H1785" s="41"/>
      <c r="I1785" s="41">
        <v>7</v>
      </c>
      <c r="J1785" s="44"/>
    </row>
    <row r="1786" spans="1:10" x14ac:dyDescent="0.2">
      <c r="A1786" s="39" t="s">
        <v>37</v>
      </c>
      <c r="B1786" s="41" t="s">
        <v>68</v>
      </c>
      <c r="C1786" s="49">
        <v>0.12875</v>
      </c>
      <c r="D1786" s="45">
        <v>30526</v>
      </c>
      <c r="E1786" s="45">
        <v>2</v>
      </c>
      <c r="F1786" s="45">
        <v>0</v>
      </c>
      <c r="G1786" s="45" t="s">
        <v>48</v>
      </c>
      <c r="H1786" s="41">
        <v>0.8</v>
      </c>
      <c r="I1786" s="41">
        <v>9</v>
      </c>
      <c r="J1786" s="44"/>
    </row>
    <row r="1787" spans="1:10" x14ac:dyDescent="0.2">
      <c r="A1787" s="39" t="s">
        <v>37</v>
      </c>
      <c r="B1787" s="41" t="s">
        <v>68</v>
      </c>
      <c r="C1787" s="49">
        <v>0.13942129629629629</v>
      </c>
      <c r="D1787" s="45">
        <v>32052</v>
      </c>
      <c r="E1787" s="45">
        <v>6</v>
      </c>
      <c r="F1787" s="45">
        <v>0</v>
      </c>
      <c r="G1787" s="45" t="s">
        <v>48</v>
      </c>
      <c r="H1787" s="41"/>
      <c r="I1787" s="41">
        <v>8</v>
      </c>
      <c r="J1787" s="44"/>
    </row>
    <row r="1788" spans="1:10" x14ac:dyDescent="0.2">
      <c r="A1788" s="39" t="s">
        <v>37</v>
      </c>
      <c r="B1788" s="41" t="s">
        <v>68</v>
      </c>
      <c r="C1788" s="49">
        <v>0.13961805555555554</v>
      </c>
      <c r="D1788" s="45">
        <v>32109</v>
      </c>
      <c r="E1788" s="45">
        <v>6</v>
      </c>
      <c r="F1788" s="45">
        <v>0</v>
      </c>
      <c r="G1788" s="45" t="s">
        <v>48</v>
      </c>
      <c r="H1788" s="41"/>
      <c r="I1788" s="41">
        <v>12</v>
      </c>
      <c r="J1788" s="44"/>
    </row>
    <row r="1789" spans="1:10" x14ac:dyDescent="0.2">
      <c r="A1789" s="39" t="s">
        <v>37</v>
      </c>
      <c r="B1789" s="41" t="s">
        <v>68</v>
      </c>
      <c r="C1789" s="49">
        <v>0.14131944444444444</v>
      </c>
      <c r="D1789" s="45">
        <v>32552</v>
      </c>
      <c r="E1789" s="45">
        <v>142</v>
      </c>
      <c r="F1789" s="45">
        <v>0</v>
      </c>
      <c r="G1789" s="45" t="s">
        <v>48</v>
      </c>
      <c r="H1789" s="41"/>
      <c r="I1789" s="41">
        <v>11</v>
      </c>
      <c r="J1789" s="44"/>
    </row>
    <row r="1790" spans="1:10" x14ac:dyDescent="0.2">
      <c r="A1790" s="39" t="s">
        <v>37</v>
      </c>
      <c r="B1790" s="41" t="s">
        <v>68</v>
      </c>
      <c r="C1790" s="49">
        <v>0.14435185185185184</v>
      </c>
      <c r="D1790" s="45">
        <v>32757</v>
      </c>
      <c r="E1790" s="45">
        <v>5</v>
      </c>
      <c r="F1790" s="45">
        <v>0</v>
      </c>
      <c r="G1790" s="45" t="s">
        <v>48</v>
      </c>
      <c r="H1790" s="41"/>
      <c r="I1790" s="41">
        <v>3</v>
      </c>
      <c r="J1790" s="44"/>
    </row>
    <row r="1791" spans="1:10" x14ac:dyDescent="0.2">
      <c r="A1791" s="39" t="s">
        <v>37</v>
      </c>
      <c r="B1791" s="41" t="s">
        <v>68</v>
      </c>
      <c r="C1791" s="49">
        <v>0.1464351851851852</v>
      </c>
      <c r="D1791" s="45">
        <v>33055</v>
      </c>
      <c r="E1791" s="45">
        <v>3</v>
      </c>
      <c r="F1791" s="45">
        <v>0</v>
      </c>
      <c r="G1791" s="45" t="s">
        <v>48</v>
      </c>
      <c r="H1791" s="41"/>
      <c r="I1791" s="41">
        <v>3</v>
      </c>
      <c r="J1791" s="44" t="s">
        <v>109</v>
      </c>
    </row>
    <row r="1792" spans="1:10" x14ac:dyDescent="0.2">
      <c r="A1792" s="39" t="s">
        <v>37</v>
      </c>
      <c r="B1792" s="41" t="s">
        <v>68</v>
      </c>
      <c r="C1792" s="49">
        <v>0.14716435185185187</v>
      </c>
      <c r="D1792" s="45">
        <v>33201</v>
      </c>
      <c r="E1792" s="45">
        <v>6</v>
      </c>
      <c r="F1792" s="45">
        <v>0</v>
      </c>
      <c r="G1792" s="45" t="s">
        <v>48</v>
      </c>
      <c r="H1792" s="41"/>
      <c r="I1792" s="41">
        <v>5</v>
      </c>
      <c r="J1792" s="44"/>
    </row>
    <row r="1793" spans="1:10" x14ac:dyDescent="0.2">
      <c r="A1793" s="39" t="s">
        <v>37</v>
      </c>
      <c r="B1793" s="41" t="s">
        <v>68</v>
      </c>
      <c r="C1793" s="49">
        <v>0.14730324074074075</v>
      </c>
      <c r="D1793" s="45">
        <v>33355</v>
      </c>
      <c r="E1793" s="45">
        <v>107</v>
      </c>
      <c r="F1793" s="45">
        <v>0</v>
      </c>
      <c r="G1793" s="45" t="s">
        <v>48</v>
      </c>
      <c r="H1793" s="41"/>
      <c r="I1793" s="41">
        <v>2</v>
      </c>
      <c r="J1793" s="44" t="s">
        <v>114</v>
      </c>
    </row>
    <row r="1794" spans="1:10" x14ac:dyDescent="0.2">
      <c r="A1794" s="39" t="s">
        <v>37</v>
      </c>
      <c r="B1794" s="41" t="s">
        <v>68</v>
      </c>
      <c r="C1794" s="49">
        <v>0.1492013888888889</v>
      </c>
      <c r="D1794" s="45">
        <v>33457</v>
      </c>
      <c r="E1794" s="45">
        <v>6</v>
      </c>
      <c r="F1794" s="45">
        <v>0</v>
      </c>
      <c r="G1794" s="45" t="s">
        <v>48</v>
      </c>
      <c r="H1794" s="41"/>
      <c r="I1794" s="41"/>
      <c r="J1794" s="44"/>
    </row>
    <row r="1795" spans="1:10" x14ac:dyDescent="0.2">
      <c r="A1795" s="39" t="s">
        <v>37</v>
      </c>
      <c r="B1795" s="41" t="s">
        <v>68</v>
      </c>
      <c r="C1795" s="49">
        <v>0.14930555555555555</v>
      </c>
      <c r="D1795" s="49">
        <v>0.14930555555555555</v>
      </c>
      <c r="E1795" s="45" t="s">
        <v>1375</v>
      </c>
      <c r="F1795" s="45" t="s">
        <v>1375</v>
      </c>
      <c r="G1795" s="45" t="s">
        <v>48</v>
      </c>
      <c r="H1795" s="41"/>
      <c r="I1795" s="41"/>
      <c r="J1795" s="44"/>
    </row>
    <row r="1796" spans="1:10" x14ac:dyDescent="0.2">
      <c r="A1796" s="39" t="s">
        <v>37</v>
      </c>
      <c r="B1796" s="41" t="s">
        <v>68</v>
      </c>
      <c r="C1796" s="49">
        <v>0.15347222222222223</v>
      </c>
      <c r="D1796" s="49">
        <v>0.15347222222222223</v>
      </c>
      <c r="E1796" s="45" t="s">
        <v>1375</v>
      </c>
      <c r="F1796" s="45" t="s">
        <v>1375</v>
      </c>
      <c r="G1796" s="45" t="s">
        <v>48</v>
      </c>
      <c r="H1796" s="41"/>
      <c r="I1796" s="41"/>
      <c r="J1796" s="44"/>
    </row>
    <row r="1797" spans="1:10" x14ac:dyDescent="0.2">
      <c r="A1797" s="39" t="s">
        <v>37</v>
      </c>
      <c r="B1797" s="41" t="s">
        <v>68</v>
      </c>
      <c r="C1797" s="49">
        <v>0.15831018518518519</v>
      </c>
      <c r="D1797" s="45">
        <v>34937</v>
      </c>
      <c r="E1797" s="45">
        <v>99</v>
      </c>
      <c r="F1797" s="45">
        <v>0</v>
      </c>
      <c r="G1797" s="45" t="s">
        <v>48</v>
      </c>
      <c r="H1797" s="41"/>
      <c r="I1797" s="41">
        <v>5</v>
      </c>
      <c r="J1797" s="44" t="s">
        <v>114</v>
      </c>
    </row>
    <row r="1798" spans="1:10" x14ac:dyDescent="0.2">
      <c r="A1798" s="39" t="s">
        <v>37</v>
      </c>
      <c r="B1798" s="41" t="s">
        <v>68</v>
      </c>
      <c r="C1798" s="49">
        <v>0.16041666666666668</v>
      </c>
      <c r="D1798" s="49">
        <v>0.16041666666666668</v>
      </c>
      <c r="E1798" s="45" t="s">
        <v>1375</v>
      </c>
      <c r="F1798" s="45" t="s">
        <v>1375</v>
      </c>
      <c r="G1798" s="45" t="s">
        <v>48</v>
      </c>
      <c r="H1798" s="41"/>
      <c r="I1798" s="41"/>
      <c r="J1798" s="44"/>
    </row>
    <row r="1799" spans="1:10" x14ac:dyDescent="0.2">
      <c r="A1799" s="39" t="s">
        <v>37</v>
      </c>
      <c r="B1799" s="41" t="s">
        <v>68</v>
      </c>
      <c r="C1799" s="49">
        <v>0.16064814814814815</v>
      </c>
      <c r="D1799" s="45">
        <v>35126</v>
      </c>
      <c r="E1799" s="45">
        <v>6</v>
      </c>
      <c r="F1799" s="45">
        <v>0</v>
      </c>
      <c r="G1799" s="45" t="s">
        <v>48</v>
      </c>
      <c r="H1799" s="41"/>
      <c r="I1799" s="41">
        <v>6</v>
      </c>
      <c r="J1799" s="44"/>
    </row>
    <row r="1800" spans="1:10" x14ac:dyDescent="0.2">
      <c r="A1800" s="39" t="s">
        <v>37</v>
      </c>
      <c r="B1800" s="41" t="s">
        <v>68</v>
      </c>
      <c r="C1800" s="49">
        <v>0.16777777777777778</v>
      </c>
      <c r="D1800" s="45">
        <v>40751</v>
      </c>
      <c r="E1800" s="45">
        <v>395</v>
      </c>
      <c r="F1800" s="45">
        <v>0</v>
      </c>
      <c r="G1800" s="45" t="s">
        <v>48</v>
      </c>
      <c r="H1800" s="41"/>
      <c r="I1800" s="41">
        <v>6</v>
      </c>
      <c r="J1800" s="44" t="s">
        <v>110</v>
      </c>
    </row>
    <row r="1801" spans="1:10" x14ac:dyDescent="0.2">
      <c r="A1801" s="39" t="s">
        <v>37</v>
      </c>
      <c r="B1801" s="41" t="s">
        <v>68</v>
      </c>
      <c r="C1801" s="49">
        <v>0.16809027777777777</v>
      </c>
      <c r="D1801" s="45">
        <v>40418</v>
      </c>
      <c r="E1801" s="45">
        <v>135</v>
      </c>
      <c r="F1801" s="45">
        <v>0</v>
      </c>
      <c r="G1801" s="45" t="s">
        <v>48</v>
      </c>
      <c r="H1801" s="41"/>
      <c r="I1801" s="41">
        <v>11</v>
      </c>
      <c r="J1801" s="44"/>
    </row>
    <row r="1802" spans="1:10" x14ac:dyDescent="0.2">
      <c r="A1802" s="39" t="s">
        <v>37</v>
      </c>
      <c r="B1802" s="41" t="s">
        <v>68</v>
      </c>
      <c r="C1802" s="49">
        <v>0.16828703703703704</v>
      </c>
      <c r="D1802" s="45">
        <v>40232</v>
      </c>
      <c r="E1802" s="45">
        <v>12</v>
      </c>
      <c r="F1802" s="45">
        <v>0</v>
      </c>
      <c r="G1802" s="45" t="s">
        <v>48</v>
      </c>
      <c r="H1802" s="41">
        <v>0.9</v>
      </c>
      <c r="I1802" s="41">
        <v>11</v>
      </c>
      <c r="J1802" s="44"/>
    </row>
    <row r="1803" spans="1:10" x14ac:dyDescent="0.2">
      <c r="A1803" s="39" t="s">
        <v>37</v>
      </c>
      <c r="B1803" s="41" t="s">
        <v>68</v>
      </c>
      <c r="C1803" s="49">
        <v>0.17159722222222221</v>
      </c>
      <c r="D1803" s="45">
        <v>40712</v>
      </c>
      <c r="E1803" s="45">
        <v>6</v>
      </c>
      <c r="F1803" s="45">
        <v>0</v>
      </c>
      <c r="G1803" s="45" t="s">
        <v>48</v>
      </c>
      <c r="H1803" s="41"/>
      <c r="I1803" s="41">
        <v>11</v>
      </c>
      <c r="J1803" s="44" t="s">
        <v>117</v>
      </c>
    </row>
    <row r="1804" spans="1:10" x14ac:dyDescent="0.2">
      <c r="A1804" s="39" t="s">
        <v>37</v>
      </c>
      <c r="B1804" s="41" t="s">
        <v>68</v>
      </c>
      <c r="C1804" s="49">
        <v>0.18325231481481483</v>
      </c>
      <c r="D1804" s="45">
        <v>42515</v>
      </c>
      <c r="E1804" s="45">
        <v>82</v>
      </c>
      <c r="F1804" s="45">
        <v>0</v>
      </c>
      <c r="G1804" s="45" t="s">
        <v>48</v>
      </c>
      <c r="H1804" s="41"/>
      <c r="I1804" s="41">
        <v>3</v>
      </c>
      <c r="J1804" s="44"/>
    </row>
    <row r="1805" spans="1:10" x14ac:dyDescent="0.2">
      <c r="A1805" s="39" t="s">
        <v>37</v>
      </c>
      <c r="B1805" s="41" t="s">
        <v>68</v>
      </c>
      <c r="C1805" s="49">
        <v>0.18331018518518519</v>
      </c>
      <c r="D1805" s="45">
        <v>42610</v>
      </c>
      <c r="E1805" s="45">
        <v>12</v>
      </c>
      <c r="F1805" s="45">
        <v>0</v>
      </c>
      <c r="G1805" s="45" t="s">
        <v>48</v>
      </c>
      <c r="H1805" s="41"/>
      <c r="I1805" s="41">
        <v>0</v>
      </c>
      <c r="J1805" s="44"/>
    </row>
    <row r="1806" spans="1:10" x14ac:dyDescent="0.2">
      <c r="A1806" s="39" t="s">
        <v>37</v>
      </c>
      <c r="B1806" s="41" t="s">
        <v>68</v>
      </c>
      <c r="C1806" s="49">
        <v>0.18362268518518518</v>
      </c>
      <c r="D1806" s="45">
        <v>42612</v>
      </c>
      <c r="E1806" s="45">
        <v>107</v>
      </c>
      <c r="F1806" s="45">
        <v>0</v>
      </c>
      <c r="G1806" s="45" t="s">
        <v>48</v>
      </c>
      <c r="H1806" s="41"/>
      <c r="I1806" s="41">
        <v>6</v>
      </c>
      <c r="J1806" s="44"/>
    </row>
    <row r="1807" spans="1:10" x14ac:dyDescent="0.2">
      <c r="A1807" s="39" t="s">
        <v>37</v>
      </c>
      <c r="B1807" s="41" t="s">
        <v>68</v>
      </c>
      <c r="C1807" s="49">
        <v>0.18390046296296295</v>
      </c>
      <c r="D1807" s="45">
        <v>42455</v>
      </c>
      <c r="E1807" s="45">
        <v>6</v>
      </c>
      <c r="F1807" s="45">
        <v>0</v>
      </c>
      <c r="G1807" s="45" t="s">
        <v>48</v>
      </c>
      <c r="H1807" s="41"/>
      <c r="I1807" s="41">
        <v>6</v>
      </c>
      <c r="J1807" s="44"/>
    </row>
    <row r="1808" spans="1:10" x14ac:dyDescent="0.2">
      <c r="A1808" s="39" t="s">
        <v>37</v>
      </c>
      <c r="B1808" s="41" t="s">
        <v>68</v>
      </c>
      <c r="C1808" s="49">
        <v>0.18401620370370372</v>
      </c>
      <c r="D1808" s="45">
        <v>42506</v>
      </c>
      <c r="E1808" s="45">
        <v>7</v>
      </c>
      <c r="F1808" s="45">
        <v>0</v>
      </c>
      <c r="G1808" s="45" t="s">
        <v>48</v>
      </c>
      <c r="H1808" s="41"/>
      <c r="I1808" s="41">
        <v>2</v>
      </c>
      <c r="J1808" s="44"/>
    </row>
    <row r="1809" spans="1:10" x14ac:dyDescent="0.2">
      <c r="A1809" s="39" t="s">
        <v>37</v>
      </c>
      <c r="B1809" s="41" t="s">
        <v>68</v>
      </c>
      <c r="C1809" s="49">
        <v>0.18541666666666667</v>
      </c>
      <c r="D1809" s="45"/>
      <c r="E1809" s="45" t="s">
        <v>1375</v>
      </c>
      <c r="F1809" s="45" t="s">
        <v>1375</v>
      </c>
      <c r="G1809" s="45" t="s">
        <v>48</v>
      </c>
      <c r="H1809" s="41"/>
      <c r="I1809" s="41"/>
      <c r="J1809" s="44"/>
    </row>
    <row r="1810" spans="1:10" x14ac:dyDescent="0.2">
      <c r="A1810" s="39" t="s">
        <v>37</v>
      </c>
      <c r="B1810" s="41" t="s">
        <v>68</v>
      </c>
      <c r="C1810" s="49">
        <v>0.1859490740740741</v>
      </c>
      <c r="D1810" s="45">
        <v>42749</v>
      </c>
      <c r="E1810" s="45">
        <v>3</v>
      </c>
      <c r="F1810" s="45">
        <v>0</v>
      </c>
      <c r="G1810" s="45" t="s">
        <v>48</v>
      </c>
      <c r="H1810" s="41"/>
      <c r="I1810" s="41">
        <v>-2</v>
      </c>
      <c r="J1810" s="44"/>
    </row>
    <row r="1811" spans="1:10" x14ac:dyDescent="0.2">
      <c r="A1811" s="39" t="s">
        <v>37</v>
      </c>
      <c r="B1811" s="41" t="s">
        <v>68</v>
      </c>
      <c r="C1811" s="49">
        <v>0.18641203703703704</v>
      </c>
      <c r="D1811" s="45">
        <v>42846</v>
      </c>
      <c r="E1811" s="45">
        <v>20</v>
      </c>
      <c r="F1811" s="45">
        <v>0</v>
      </c>
      <c r="G1811" s="45" t="s">
        <v>48</v>
      </c>
      <c r="H1811" s="41"/>
      <c r="I1811" s="41">
        <v>5</v>
      </c>
      <c r="J1811" s="44" t="s">
        <v>117</v>
      </c>
    </row>
    <row r="1812" spans="1:10" x14ac:dyDescent="0.2">
      <c r="A1812" s="39" t="s">
        <v>37</v>
      </c>
      <c r="B1812" s="41" t="s">
        <v>68</v>
      </c>
      <c r="C1812" s="49">
        <v>0.18658564814814815</v>
      </c>
      <c r="D1812" s="45">
        <v>43222</v>
      </c>
      <c r="E1812" s="45">
        <v>221</v>
      </c>
      <c r="F1812" s="45">
        <v>0</v>
      </c>
      <c r="G1812" s="45" t="s">
        <v>48</v>
      </c>
      <c r="H1812" s="41"/>
      <c r="I1812" s="41">
        <v>9</v>
      </c>
      <c r="J1812" s="44"/>
    </row>
    <row r="1813" spans="1:10" x14ac:dyDescent="0.2">
      <c r="A1813" s="39" t="s">
        <v>37</v>
      </c>
      <c r="B1813" s="41" t="s">
        <v>68</v>
      </c>
      <c r="C1813" s="49">
        <v>0.19023148148148147</v>
      </c>
      <c r="D1813" s="45">
        <v>43415</v>
      </c>
      <c r="E1813" s="45">
        <v>19</v>
      </c>
      <c r="F1813" s="45">
        <v>0</v>
      </c>
      <c r="G1813" s="45" t="s">
        <v>48</v>
      </c>
      <c r="H1813" s="41"/>
      <c r="I1813" s="41">
        <v>11</v>
      </c>
      <c r="J1813" s="44" t="s">
        <v>119</v>
      </c>
    </row>
    <row r="1814" spans="1:10" x14ac:dyDescent="0.2">
      <c r="A1814" s="39" t="s">
        <v>37</v>
      </c>
      <c r="B1814" s="41" t="s">
        <v>68</v>
      </c>
      <c r="C1814" s="49">
        <v>0.19693287037037036</v>
      </c>
      <c r="D1814" s="45">
        <v>44713</v>
      </c>
      <c r="E1814" s="45">
        <v>223</v>
      </c>
      <c r="F1814" s="45">
        <v>0</v>
      </c>
      <c r="G1814" s="45" t="s">
        <v>48</v>
      </c>
      <c r="H1814" s="41"/>
      <c r="I1814" s="41">
        <v>10</v>
      </c>
      <c r="J1814" s="44"/>
    </row>
    <row r="1815" spans="1:10" x14ac:dyDescent="0.2">
      <c r="A1815" s="39" t="s">
        <v>37</v>
      </c>
      <c r="B1815" s="41" t="s">
        <v>68</v>
      </c>
      <c r="C1815" s="49">
        <v>0.19853009259259258</v>
      </c>
      <c r="D1815" s="45">
        <v>44717</v>
      </c>
      <c r="E1815" s="45">
        <v>84</v>
      </c>
      <c r="F1815" s="45">
        <v>0</v>
      </c>
      <c r="G1815" s="45" t="s">
        <v>48</v>
      </c>
      <c r="H1815" s="41"/>
      <c r="I1815" s="41">
        <v>1</v>
      </c>
      <c r="J1815" s="44" t="s">
        <v>108</v>
      </c>
    </row>
    <row r="1816" spans="1:10" x14ac:dyDescent="0.2">
      <c r="A1816" s="39" t="s">
        <v>37</v>
      </c>
      <c r="B1816" s="41" t="s">
        <v>68</v>
      </c>
      <c r="C1816" s="49">
        <v>0.19886574074074073</v>
      </c>
      <c r="D1816" s="45">
        <v>45151</v>
      </c>
      <c r="E1816" s="45">
        <v>330</v>
      </c>
      <c r="F1816" s="45">
        <v>0</v>
      </c>
      <c r="G1816" s="45" t="s">
        <v>48</v>
      </c>
      <c r="H1816" s="41"/>
      <c r="I1816" s="41">
        <v>7</v>
      </c>
      <c r="J1816" s="44"/>
    </row>
    <row r="1817" spans="1:10" x14ac:dyDescent="0.2">
      <c r="A1817" s="39" t="s">
        <v>37</v>
      </c>
      <c r="B1817" s="41" t="s">
        <v>68</v>
      </c>
      <c r="C1817" s="49">
        <v>0.19930555555555554</v>
      </c>
      <c r="D1817" s="45"/>
      <c r="E1817" s="45" t="s">
        <v>1375</v>
      </c>
      <c r="F1817" s="45" t="s">
        <v>1375</v>
      </c>
      <c r="G1817" s="45" t="s">
        <v>48</v>
      </c>
      <c r="H1817" s="41"/>
      <c r="I1817" s="41"/>
      <c r="J1817" s="44"/>
    </row>
    <row r="1818" spans="1:10" x14ac:dyDescent="0.2">
      <c r="A1818" s="39" t="s">
        <v>37</v>
      </c>
      <c r="B1818" s="41" t="s">
        <v>68</v>
      </c>
      <c r="C1818" s="49">
        <v>0.20069444444444443</v>
      </c>
      <c r="D1818" s="45"/>
      <c r="E1818" s="45" t="s">
        <v>1375</v>
      </c>
      <c r="F1818" s="45" t="s">
        <v>1375</v>
      </c>
      <c r="G1818" s="45" t="s">
        <v>48</v>
      </c>
      <c r="H1818" s="41"/>
      <c r="I1818" s="41"/>
      <c r="J1818" s="44"/>
    </row>
    <row r="1819" spans="1:10" x14ac:dyDescent="0.2">
      <c r="A1819" s="39" t="s">
        <v>37</v>
      </c>
      <c r="B1819" s="41" t="s">
        <v>68</v>
      </c>
      <c r="C1819" s="49">
        <v>0.20269675925925926</v>
      </c>
      <c r="D1819" s="45">
        <v>45154</v>
      </c>
      <c r="E1819" s="45">
        <v>1</v>
      </c>
      <c r="F1819" s="45">
        <v>0</v>
      </c>
      <c r="G1819" s="45" t="s">
        <v>48</v>
      </c>
      <c r="H1819" s="41">
        <v>0.6</v>
      </c>
      <c r="I1819" s="41">
        <v>5</v>
      </c>
      <c r="J1819" s="44" t="s">
        <v>113</v>
      </c>
    </row>
    <row r="1820" spans="1:10" x14ac:dyDescent="0.2">
      <c r="A1820" s="39" t="s">
        <v>37</v>
      </c>
      <c r="B1820" s="41" t="s">
        <v>68</v>
      </c>
      <c r="C1820" s="49">
        <v>0.20917824074074073</v>
      </c>
      <c r="D1820" s="45">
        <v>50226</v>
      </c>
      <c r="E1820" s="45">
        <v>73</v>
      </c>
      <c r="F1820" s="45">
        <v>0</v>
      </c>
      <c r="G1820" s="45" t="s">
        <v>48</v>
      </c>
      <c r="H1820" s="41"/>
      <c r="I1820" s="41">
        <v>5</v>
      </c>
      <c r="J1820" s="44"/>
    </row>
    <row r="1821" spans="1:10" x14ac:dyDescent="0.2">
      <c r="A1821" s="39" t="s">
        <v>37</v>
      </c>
      <c r="B1821" s="41" t="s">
        <v>68</v>
      </c>
      <c r="C1821" s="49">
        <v>0.20942129629629627</v>
      </c>
      <c r="D1821" s="45">
        <v>50137</v>
      </c>
      <c r="E1821" s="45">
        <v>3</v>
      </c>
      <c r="F1821" s="45">
        <v>0</v>
      </c>
      <c r="G1821" s="45" t="s">
        <v>48</v>
      </c>
      <c r="H1821" s="41"/>
      <c r="I1821" s="41">
        <v>11</v>
      </c>
      <c r="J1821" s="44" t="s">
        <v>120</v>
      </c>
    </row>
    <row r="1822" spans="1:10" x14ac:dyDescent="0.2">
      <c r="A1822" s="39" t="s">
        <v>37</v>
      </c>
      <c r="B1822" s="41" t="s">
        <v>68</v>
      </c>
      <c r="C1822" s="49">
        <v>0.21475694444444446</v>
      </c>
      <c r="D1822" s="45">
        <v>51000</v>
      </c>
      <c r="E1822" s="45">
        <v>45</v>
      </c>
      <c r="F1822" s="45">
        <v>0</v>
      </c>
      <c r="G1822" s="45" t="s">
        <v>48</v>
      </c>
      <c r="H1822" s="41"/>
      <c r="I1822" s="41">
        <v>2</v>
      </c>
      <c r="J1822" s="44"/>
    </row>
    <row r="1823" spans="1:10" x14ac:dyDescent="0.2">
      <c r="A1823" s="39" t="s">
        <v>37</v>
      </c>
      <c r="B1823" s="41" t="s">
        <v>68</v>
      </c>
      <c r="C1823" s="49">
        <v>0.21481481481481482</v>
      </c>
      <c r="D1823" s="45">
        <v>51126</v>
      </c>
      <c r="E1823" s="45">
        <v>126</v>
      </c>
      <c r="F1823" s="45">
        <v>0</v>
      </c>
      <c r="G1823" s="45" t="s">
        <v>48</v>
      </c>
      <c r="H1823" s="41"/>
      <c r="I1823" s="41">
        <v>6</v>
      </c>
      <c r="J1823" s="44"/>
    </row>
    <row r="1824" spans="1:10" x14ac:dyDescent="0.2">
      <c r="A1824" s="39" t="s">
        <v>37</v>
      </c>
      <c r="B1824" s="41" t="s">
        <v>68</v>
      </c>
      <c r="C1824" s="49">
        <v>0.21666666666666667</v>
      </c>
      <c r="D1824" s="45"/>
      <c r="E1824" s="45" t="s">
        <v>1375</v>
      </c>
      <c r="F1824" s="45" t="s">
        <v>1375</v>
      </c>
      <c r="G1824" s="45" t="s">
        <v>48</v>
      </c>
      <c r="H1824" s="41"/>
      <c r="I1824" s="41"/>
      <c r="J1824" s="44"/>
    </row>
    <row r="1825" spans="1:12" x14ac:dyDescent="0.2">
      <c r="A1825" s="39" t="s">
        <v>37</v>
      </c>
      <c r="B1825" s="41" t="s">
        <v>68</v>
      </c>
      <c r="C1825" s="49">
        <v>0.21680555555555556</v>
      </c>
      <c r="D1825" s="45">
        <v>51613</v>
      </c>
      <c r="E1825" s="45" t="s">
        <v>1375</v>
      </c>
      <c r="F1825" s="45" t="s">
        <v>1375</v>
      </c>
      <c r="G1825" s="45" t="s">
        <v>48</v>
      </c>
      <c r="H1825" s="41"/>
      <c r="I1825" s="41"/>
      <c r="J1825" s="44"/>
    </row>
    <row r="1826" spans="1:12" x14ac:dyDescent="0.2">
      <c r="A1826" s="39" t="s">
        <v>37</v>
      </c>
      <c r="B1826" s="41" t="s">
        <v>68</v>
      </c>
      <c r="C1826" s="49">
        <v>0.21932870370370372</v>
      </c>
      <c r="D1826" s="45">
        <v>51753</v>
      </c>
      <c r="E1826" s="45">
        <v>123</v>
      </c>
      <c r="F1826" s="45">
        <v>0</v>
      </c>
      <c r="G1826" s="45" t="s">
        <v>48</v>
      </c>
      <c r="H1826" s="41"/>
      <c r="I1826" s="41">
        <v>10</v>
      </c>
      <c r="J1826" s="44"/>
    </row>
    <row r="1827" spans="1:12" x14ac:dyDescent="0.2">
      <c r="A1827" s="39" t="s">
        <v>37</v>
      </c>
      <c r="B1827" s="41" t="s">
        <v>68</v>
      </c>
      <c r="C1827" s="49">
        <v>0.21965277777777778</v>
      </c>
      <c r="D1827" s="45">
        <v>51619</v>
      </c>
      <c r="E1827" s="45">
        <v>2</v>
      </c>
      <c r="F1827" s="45">
        <v>0</v>
      </c>
      <c r="G1827" s="45" t="s">
        <v>48</v>
      </c>
      <c r="H1827" s="41"/>
      <c r="I1827" s="41">
        <v>4</v>
      </c>
      <c r="J1827" s="44"/>
    </row>
    <row r="1828" spans="1:12" x14ac:dyDescent="0.2">
      <c r="A1828" s="39" t="s">
        <v>37</v>
      </c>
      <c r="B1828" s="41" t="s">
        <v>68</v>
      </c>
      <c r="C1828" s="49">
        <v>0.22152777777777777</v>
      </c>
      <c r="D1828" s="45"/>
      <c r="E1828" s="45" t="s">
        <v>1375</v>
      </c>
      <c r="F1828" s="45" t="s">
        <v>1375</v>
      </c>
      <c r="G1828" s="45" t="s">
        <v>48</v>
      </c>
      <c r="H1828" s="41"/>
      <c r="I1828" s="41"/>
      <c r="J1828" s="44"/>
    </row>
    <row r="1829" spans="1:12" x14ac:dyDescent="0.2">
      <c r="A1829" s="39" t="s">
        <v>37</v>
      </c>
      <c r="B1829" s="41" t="s">
        <v>68</v>
      </c>
      <c r="C1829" s="49">
        <v>0.2242939814814815</v>
      </c>
      <c r="D1829" s="45">
        <v>52302</v>
      </c>
      <c r="E1829" s="45">
        <v>3</v>
      </c>
      <c r="F1829" s="45">
        <v>0</v>
      </c>
      <c r="G1829" s="45" t="s">
        <v>48</v>
      </c>
      <c r="H1829" s="41"/>
      <c r="I1829" s="41">
        <v>3</v>
      </c>
      <c r="J1829" s="44"/>
    </row>
    <row r="1830" spans="1:12" x14ac:dyDescent="0.2">
      <c r="A1830" s="39" t="s">
        <v>37</v>
      </c>
      <c r="B1830" s="41" t="s">
        <v>68</v>
      </c>
      <c r="C1830" s="49">
        <v>0.22479166666666664</v>
      </c>
      <c r="D1830" s="45">
        <v>52759</v>
      </c>
      <c r="E1830" s="45">
        <v>278</v>
      </c>
      <c r="F1830" s="45">
        <v>0</v>
      </c>
      <c r="G1830" s="45" t="s">
        <v>48</v>
      </c>
      <c r="H1830" s="41"/>
      <c r="I1830" s="41">
        <v>7</v>
      </c>
      <c r="J1830" s="44"/>
    </row>
    <row r="1831" spans="1:12" x14ac:dyDescent="0.2">
      <c r="A1831" s="39" t="s">
        <v>37</v>
      </c>
      <c r="B1831" s="41" t="s">
        <v>68</v>
      </c>
      <c r="C1831" s="49">
        <v>0.22638888888888889</v>
      </c>
      <c r="D1831" s="45"/>
      <c r="E1831" s="45" t="s">
        <v>1375</v>
      </c>
      <c r="F1831" s="45" t="s">
        <v>1375</v>
      </c>
      <c r="G1831" s="45" t="s">
        <v>48</v>
      </c>
      <c r="H1831" s="41"/>
      <c r="I1831" s="41"/>
      <c r="J1831" s="44"/>
    </row>
    <row r="1832" spans="1:12" x14ac:dyDescent="0.2">
      <c r="A1832" s="39" t="s">
        <v>37</v>
      </c>
      <c r="B1832" s="41" t="s">
        <v>68</v>
      </c>
      <c r="C1832" s="49">
        <v>0.23023148148148151</v>
      </c>
      <c r="D1832" s="45">
        <v>53309</v>
      </c>
      <c r="E1832" s="45">
        <v>97</v>
      </c>
      <c r="F1832" s="45">
        <v>0</v>
      </c>
      <c r="G1832" s="45" t="s">
        <v>48</v>
      </c>
      <c r="H1832" s="41"/>
      <c r="I1832" s="41">
        <v>9</v>
      </c>
      <c r="J1832" s="44"/>
    </row>
    <row r="1833" spans="1:12" x14ac:dyDescent="0.2">
      <c r="A1833" s="39" t="s">
        <v>37</v>
      </c>
      <c r="B1833" s="41" t="s">
        <v>68</v>
      </c>
      <c r="C1833" s="49">
        <v>0.23152777777777778</v>
      </c>
      <c r="D1833" s="45">
        <v>53441</v>
      </c>
      <c r="E1833" s="45">
        <v>17</v>
      </c>
      <c r="F1833" s="45">
        <v>0</v>
      </c>
      <c r="G1833" s="45" t="s">
        <v>48</v>
      </c>
      <c r="H1833" s="41"/>
      <c r="I1833" s="41">
        <v>6</v>
      </c>
      <c r="J1833" s="44"/>
    </row>
    <row r="1834" spans="1:12" x14ac:dyDescent="0.2">
      <c r="A1834" s="39" t="s">
        <v>37</v>
      </c>
      <c r="B1834" s="41" t="s">
        <v>68</v>
      </c>
      <c r="C1834" s="49">
        <v>0.23333333333333331</v>
      </c>
      <c r="D1834" s="45"/>
      <c r="E1834" s="45" t="s">
        <v>1375</v>
      </c>
      <c r="F1834" s="45" t="s">
        <v>1375</v>
      </c>
      <c r="G1834" s="45" t="s">
        <v>48</v>
      </c>
      <c r="H1834" s="41"/>
      <c r="I1834" s="41"/>
      <c r="J1834" s="44"/>
    </row>
    <row r="1835" spans="1:12" x14ac:dyDescent="0.2">
      <c r="A1835" s="39" t="s">
        <v>37</v>
      </c>
      <c r="B1835" s="41" t="s">
        <v>69</v>
      </c>
      <c r="C1835" s="49">
        <v>0.77380787037037035</v>
      </c>
      <c r="D1835" s="45"/>
      <c r="E1835" s="45" t="s">
        <v>1375</v>
      </c>
      <c r="F1835" s="45" t="s">
        <v>1375</v>
      </c>
      <c r="G1835" s="45" t="s">
        <v>48</v>
      </c>
      <c r="H1835" s="41"/>
      <c r="I1835" s="41">
        <v>14</v>
      </c>
      <c r="J1835" s="44"/>
      <c r="L1835" s="40"/>
    </row>
    <row r="1836" spans="1:12" x14ac:dyDescent="0.2">
      <c r="A1836" s="39" t="s">
        <v>37</v>
      </c>
      <c r="B1836" s="41" t="s">
        <v>69</v>
      </c>
      <c r="C1836" s="49">
        <v>0.7763888888888888</v>
      </c>
      <c r="D1836" s="45"/>
      <c r="E1836" s="45" t="s">
        <v>1375</v>
      </c>
      <c r="F1836" s="45" t="s">
        <v>1375</v>
      </c>
      <c r="G1836" s="45" t="s">
        <v>48</v>
      </c>
      <c r="H1836" s="41"/>
      <c r="I1836" s="41"/>
      <c r="J1836" s="44"/>
      <c r="L1836" s="40"/>
    </row>
    <row r="1837" spans="1:12" x14ac:dyDescent="0.2">
      <c r="A1837" s="39" t="s">
        <v>37</v>
      </c>
      <c r="B1837" s="41" t="s">
        <v>69</v>
      </c>
      <c r="C1837" s="49">
        <v>0.78099537037037037</v>
      </c>
      <c r="D1837" s="45">
        <v>64443</v>
      </c>
      <c r="E1837" s="45">
        <v>5</v>
      </c>
      <c r="F1837" s="45">
        <v>0</v>
      </c>
      <c r="G1837" s="45" t="s">
        <v>48</v>
      </c>
      <c r="H1837" s="41"/>
      <c r="I1837" s="41">
        <v>13</v>
      </c>
      <c r="J1837" s="44"/>
      <c r="L1837" s="40"/>
    </row>
    <row r="1838" spans="1:12" x14ac:dyDescent="0.2">
      <c r="A1838" s="39" t="s">
        <v>37</v>
      </c>
      <c r="B1838" s="41" t="s">
        <v>69</v>
      </c>
      <c r="C1838" s="49">
        <v>0.78180555555555564</v>
      </c>
      <c r="D1838" s="45">
        <v>64555</v>
      </c>
      <c r="E1838" s="45">
        <v>7</v>
      </c>
      <c r="F1838" s="45">
        <v>0</v>
      </c>
      <c r="G1838" s="45" t="s">
        <v>48</v>
      </c>
      <c r="H1838" s="41"/>
      <c r="I1838" s="41">
        <v>12</v>
      </c>
      <c r="J1838" s="44"/>
      <c r="L1838" s="40"/>
    </row>
    <row r="1839" spans="1:12" x14ac:dyDescent="0.2">
      <c r="A1839" s="39" t="s">
        <v>37</v>
      </c>
      <c r="B1839" s="41" t="s">
        <v>69</v>
      </c>
      <c r="C1839" s="49">
        <v>0.78368055555555549</v>
      </c>
      <c r="D1839" s="45">
        <v>64836</v>
      </c>
      <c r="E1839" s="45">
        <v>6</v>
      </c>
      <c r="F1839" s="45">
        <v>0</v>
      </c>
      <c r="G1839" s="45" t="s">
        <v>48</v>
      </c>
      <c r="H1839" s="41"/>
      <c r="I1839" s="41">
        <v>17</v>
      </c>
      <c r="J1839" s="44"/>
      <c r="L1839" s="40"/>
    </row>
    <row r="1840" spans="1:12" x14ac:dyDescent="0.2">
      <c r="A1840" s="39" t="s">
        <v>37</v>
      </c>
      <c r="B1840" s="41" t="s">
        <v>69</v>
      </c>
      <c r="C1840" s="49">
        <v>0.7844444444444445</v>
      </c>
      <c r="D1840" s="45">
        <v>65150</v>
      </c>
      <c r="E1840" s="45">
        <v>134</v>
      </c>
      <c r="F1840" s="45">
        <v>0</v>
      </c>
      <c r="G1840" s="45" t="s">
        <v>48</v>
      </c>
      <c r="H1840" s="41"/>
      <c r="I1840" s="41">
        <v>12</v>
      </c>
      <c r="J1840" s="44"/>
      <c r="L1840" s="40"/>
    </row>
    <row r="1841" spans="1:12" x14ac:dyDescent="0.2">
      <c r="A1841" s="39" t="s">
        <v>37</v>
      </c>
      <c r="B1841" s="41" t="s">
        <v>69</v>
      </c>
      <c r="C1841" s="49">
        <v>0.78541666666666665</v>
      </c>
      <c r="D1841" s="45"/>
      <c r="E1841" s="45" t="s">
        <v>1375</v>
      </c>
      <c r="F1841" s="45" t="s">
        <v>1375</v>
      </c>
      <c r="G1841" s="45" t="s">
        <v>48</v>
      </c>
      <c r="H1841" s="41"/>
      <c r="I1841" s="41"/>
      <c r="J1841" s="44"/>
      <c r="L1841" s="40"/>
    </row>
    <row r="1842" spans="1:12" x14ac:dyDescent="0.2">
      <c r="A1842" s="39" t="s">
        <v>37</v>
      </c>
      <c r="B1842" s="41" t="s">
        <v>69</v>
      </c>
      <c r="C1842" s="49">
        <v>0.78562500000000002</v>
      </c>
      <c r="D1842" s="45">
        <v>65124</v>
      </c>
      <c r="E1842" s="45">
        <v>6</v>
      </c>
      <c r="F1842" s="45">
        <v>0</v>
      </c>
      <c r="G1842" s="45" t="s">
        <v>48</v>
      </c>
      <c r="H1842" s="41"/>
      <c r="I1842" s="41">
        <v>14</v>
      </c>
      <c r="J1842" s="44"/>
      <c r="L1842" s="40"/>
    </row>
    <row r="1843" spans="1:12" x14ac:dyDescent="0.2">
      <c r="A1843" s="39" t="s">
        <v>37</v>
      </c>
      <c r="B1843" s="41" t="s">
        <v>69</v>
      </c>
      <c r="C1843" s="49">
        <v>0.78653935185185186</v>
      </c>
      <c r="D1843" s="45">
        <v>65932</v>
      </c>
      <c r="E1843" s="45">
        <v>415</v>
      </c>
      <c r="F1843" s="45">
        <v>0</v>
      </c>
      <c r="G1843" s="45" t="s">
        <v>48</v>
      </c>
      <c r="H1843" s="41"/>
      <c r="I1843" s="41">
        <v>12</v>
      </c>
      <c r="J1843" s="44"/>
      <c r="L1843" s="40"/>
    </row>
    <row r="1844" spans="1:12" x14ac:dyDescent="0.2">
      <c r="A1844" s="39" t="s">
        <v>37</v>
      </c>
      <c r="B1844" s="41" t="s">
        <v>69</v>
      </c>
      <c r="C1844" s="49">
        <v>0.78924768518518518</v>
      </c>
      <c r="D1844" s="45">
        <v>70410</v>
      </c>
      <c r="E1844" s="45">
        <v>460</v>
      </c>
      <c r="F1844" s="45">
        <v>0</v>
      </c>
      <c r="G1844" s="45" t="s">
        <v>48</v>
      </c>
      <c r="H1844" s="41"/>
      <c r="I1844" s="41">
        <v>13</v>
      </c>
      <c r="J1844" s="44"/>
      <c r="L1844" s="40"/>
    </row>
    <row r="1845" spans="1:12" x14ac:dyDescent="0.2">
      <c r="A1845" s="39" t="s">
        <v>37</v>
      </c>
      <c r="B1845" s="41" t="s">
        <v>69</v>
      </c>
      <c r="C1845" s="49">
        <v>0.79019675925925925</v>
      </c>
      <c r="D1845" s="45">
        <v>65754</v>
      </c>
      <c r="E1845" s="45">
        <v>1</v>
      </c>
      <c r="F1845" s="45">
        <v>0</v>
      </c>
      <c r="G1845" s="45" t="s">
        <v>48</v>
      </c>
      <c r="H1845" s="41"/>
      <c r="I1845" s="41">
        <v>13</v>
      </c>
      <c r="J1845" s="44" t="s">
        <v>105</v>
      </c>
      <c r="L1845" s="40"/>
    </row>
    <row r="1846" spans="1:12" x14ac:dyDescent="0.2">
      <c r="A1846" s="39" t="s">
        <v>37</v>
      </c>
      <c r="B1846" s="41" t="s">
        <v>69</v>
      </c>
      <c r="C1846" s="49">
        <v>0.79221064814814812</v>
      </c>
      <c r="D1846" s="45">
        <v>70053</v>
      </c>
      <c r="E1846" s="45">
        <v>6</v>
      </c>
      <c r="F1846" s="45">
        <v>0</v>
      </c>
      <c r="G1846" s="45" t="s">
        <v>48</v>
      </c>
      <c r="H1846" s="41"/>
      <c r="I1846" s="41">
        <v>10</v>
      </c>
      <c r="J1846" s="44"/>
      <c r="L1846" s="40"/>
    </row>
    <row r="1847" spans="1:12" x14ac:dyDescent="0.2">
      <c r="A1847" s="39" t="s">
        <v>37</v>
      </c>
      <c r="B1847" s="41" t="s">
        <v>69</v>
      </c>
      <c r="C1847" s="49">
        <v>0.79236111111111107</v>
      </c>
      <c r="D1847" s="45">
        <v>70500</v>
      </c>
      <c r="E1847" s="45" t="s">
        <v>1375</v>
      </c>
      <c r="F1847" s="45" t="s">
        <v>1375</v>
      </c>
      <c r="G1847" s="45" t="s">
        <v>48</v>
      </c>
      <c r="H1847" s="41"/>
      <c r="I1847" s="41"/>
      <c r="J1847" s="44"/>
      <c r="L1847" s="40"/>
    </row>
    <row r="1848" spans="1:12" x14ac:dyDescent="0.2">
      <c r="A1848" s="39" t="s">
        <v>37</v>
      </c>
      <c r="B1848" s="41" t="s">
        <v>69</v>
      </c>
      <c r="C1848" s="49">
        <v>0.79415509259259265</v>
      </c>
      <c r="D1848" s="45">
        <v>70702</v>
      </c>
      <c r="E1848" s="45">
        <v>207</v>
      </c>
      <c r="F1848" s="45">
        <v>0</v>
      </c>
      <c r="G1848" s="45" t="s">
        <v>48</v>
      </c>
      <c r="H1848" s="41"/>
      <c r="I1848" s="41"/>
      <c r="J1848" s="44"/>
      <c r="L1848" s="40"/>
    </row>
    <row r="1849" spans="1:12" x14ac:dyDescent="0.2">
      <c r="A1849" s="39" t="s">
        <v>37</v>
      </c>
      <c r="B1849" s="41" t="s">
        <v>69</v>
      </c>
      <c r="C1849" s="49">
        <v>0.79506944444444438</v>
      </c>
      <c r="D1849" s="45">
        <v>70501</v>
      </c>
      <c r="E1849" s="45">
        <v>7</v>
      </c>
      <c r="F1849" s="45">
        <v>0</v>
      </c>
      <c r="G1849" s="45" t="s">
        <v>48</v>
      </c>
      <c r="H1849" s="41"/>
      <c r="I1849" s="41">
        <v>14</v>
      </c>
      <c r="J1849" s="44"/>
      <c r="L1849" s="40"/>
    </row>
    <row r="1850" spans="1:12" x14ac:dyDescent="0.2">
      <c r="A1850" s="39" t="s">
        <v>37</v>
      </c>
      <c r="B1850" s="41" t="s">
        <v>69</v>
      </c>
      <c r="C1850" s="49">
        <v>0.79743055555555564</v>
      </c>
      <c r="D1850" s="45">
        <v>70822</v>
      </c>
      <c r="E1850" s="45">
        <v>4</v>
      </c>
      <c r="F1850" s="45">
        <v>0</v>
      </c>
      <c r="G1850" s="45" t="s">
        <v>48</v>
      </c>
      <c r="H1850" s="41"/>
      <c r="I1850" s="41">
        <v>13</v>
      </c>
      <c r="J1850" s="44"/>
      <c r="L1850" s="40"/>
    </row>
    <row r="1851" spans="1:12" x14ac:dyDescent="0.2">
      <c r="A1851" s="39" t="s">
        <v>37</v>
      </c>
      <c r="B1851" s="41" t="s">
        <v>69</v>
      </c>
      <c r="C1851" s="49">
        <v>0.79861111111111116</v>
      </c>
      <c r="D1851" s="45">
        <v>71006</v>
      </c>
      <c r="E1851" s="45">
        <v>6</v>
      </c>
      <c r="F1851" s="45">
        <v>0</v>
      </c>
      <c r="G1851" s="45" t="s">
        <v>48</v>
      </c>
      <c r="H1851" s="41"/>
      <c r="I1851" s="41">
        <v>13</v>
      </c>
      <c r="J1851" s="44"/>
      <c r="L1851" s="40"/>
    </row>
    <row r="1852" spans="1:12" x14ac:dyDescent="0.2">
      <c r="A1852" s="39" t="s">
        <v>37</v>
      </c>
      <c r="B1852" s="41" t="s">
        <v>69</v>
      </c>
      <c r="C1852" s="49">
        <v>0.79991898148148155</v>
      </c>
      <c r="D1852" s="45">
        <v>71200</v>
      </c>
      <c r="E1852" s="45">
        <v>7</v>
      </c>
      <c r="F1852" s="45">
        <v>0</v>
      </c>
      <c r="G1852" s="45" t="s">
        <v>48</v>
      </c>
      <c r="H1852" s="41"/>
      <c r="I1852" s="41">
        <v>13</v>
      </c>
      <c r="J1852" s="44" t="s">
        <v>118</v>
      </c>
      <c r="L1852" s="40"/>
    </row>
    <row r="1853" spans="1:12" x14ac:dyDescent="0.2">
      <c r="A1853" s="39" t="s">
        <v>37</v>
      </c>
      <c r="B1853" s="41" t="s">
        <v>69</v>
      </c>
      <c r="C1853" s="49">
        <v>0.80478009259259253</v>
      </c>
      <c r="D1853" s="45">
        <v>71858</v>
      </c>
      <c r="E1853" s="45">
        <v>5</v>
      </c>
      <c r="F1853" s="45">
        <v>0</v>
      </c>
      <c r="G1853" s="45" t="s">
        <v>48</v>
      </c>
      <c r="H1853" s="41"/>
      <c r="I1853" s="41">
        <v>11</v>
      </c>
      <c r="J1853" s="44"/>
      <c r="L1853" s="40"/>
    </row>
    <row r="1854" spans="1:12" x14ac:dyDescent="0.2">
      <c r="A1854" s="39" t="s">
        <v>37</v>
      </c>
      <c r="B1854" s="41" t="s">
        <v>69</v>
      </c>
      <c r="C1854" s="49">
        <v>0.80688657407407405</v>
      </c>
      <c r="D1854" s="45">
        <v>72415</v>
      </c>
      <c r="E1854" s="45">
        <v>140</v>
      </c>
      <c r="F1854" s="45">
        <v>0</v>
      </c>
      <c r="G1854" s="45" t="s">
        <v>48</v>
      </c>
      <c r="H1854" s="41"/>
      <c r="I1854" s="41"/>
      <c r="J1854" s="44"/>
      <c r="L1854" s="40"/>
    </row>
    <row r="1855" spans="1:12" x14ac:dyDescent="0.2">
      <c r="A1855" s="39" t="s">
        <v>37</v>
      </c>
      <c r="B1855" s="41" t="s">
        <v>69</v>
      </c>
      <c r="C1855" s="49">
        <v>0.80894675925925918</v>
      </c>
      <c r="D1855" s="45">
        <v>72503</v>
      </c>
      <c r="E1855" s="45">
        <v>10</v>
      </c>
      <c r="F1855" s="45">
        <v>0</v>
      </c>
      <c r="G1855" s="45" t="s">
        <v>48</v>
      </c>
      <c r="H1855" s="41"/>
      <c r="I1855" s="41">
        <v>7</v>
      </c>
      <c r="J1855" s="44"/>
      <c r="L1855" s="40"/>
    </row>
    <row r="1856" spans="1:12" x14ac:dyDescent="0.2">
      <c r="A1856" s="39" t="s">
        <v>37</v>
      </c>
      <c r="B1856" s="41" t="s">
        <v>69</v>
      </c>
      <c r="C1856" s="49">
        <v>0.80972222222222223</v>
      </c>
      <c r="D1856" s="45"/>
      <c r="E1856" s="45" t="s">
        <v>1375</v>
      </c>
      <c r="F1856" s="45" t="s">
        <v>1375</v>
      </c>
      <c r="G1856" s="45" t="s">
        <v>48</v>
      </c>
      <c r="H1856" s="41"/>
      <c r="I1856" s="41"/>
      <c r="J1856" s="44"/>
      <c r="L1856" s="40"/>
    </row>
    <row r="1857" spans="1:12" x14ac:dyDescent="0.2">
      <c r="A1857" s="39" t="s">
        <v>37</v>
      </c>
      <c r="B1857" s="41" t="s">
        <v>69</v>
      </c>
      <c r="C1857" s="49">
        <v>0.81211805555555561</v>
      </c>
      <c r="D1857" s="45">
        <v>73226</v>
      </c>
      <c r="E1857" s="45">
        <v>179</v>
      </c>
      <c r="F1857" s="45">
        <v>0</v>
      </c>
      <c r="G1857" s="45" t="s">
        <v>48</v>
      </c>
      <c r="H1857" s="41"/>
      <c r="I1857" s="41">
        <v>9</v>
      </c>
      <c r="J1857" s="44"/>
      <c r="L1857" s="40"/>
    </row>
    <row r="1858" spans="1:12" x14ac:dyDescent="0.2">
      <c r="A1858" s="39" t="s">
        <v>37</v>
      </c>
      <c r="B1858" s="41" t="s">
        <v>69</v>
      </c>
      <c r="C1858" s="49">
        <v>0.81237268518518513</v>
      </c>
      <c r="D1858" s="45">
        <v>73425</v>
      </c>
      <c r="E1858" s="45">
        <v>276</v>
      </c>
      <c r="F1858" s="45">
        <v>0</v>
      </c>
      <c r="G1858" s="45" t="s">
        <v>48</v>
      </c>
      <c r="H1858" s="41"/>
      <c r="I1858" s="41">
        <v>9</v>
      </c>
      <c r="J1858" s="44"/>
      <c r="L1858" s="40"/>
    </row>
    <row r="1859" spans="1:12" x14ac:dyDescent="0.2">
      <c r="A1859" s="39" t="s">
        <v>37</v>
      </c>
      <c r="B1859" s="41" t="s">
        <v>69</v>
      </c>
      <c r="C1859" s="49">
        <v>0.81253472222222223</v>
      </c>
      <c r="D1859" s="45">
        <v>73003</v>
      </c>
      <c r="E1859" s="45">
        <v>1</v>
      </c>
      <c r="F1859" s="45">
        <v>0</v>
      </c>
      <c r="G1859" s="45" t="s">
        <v>48</v>
      </c>
      <c r="H1859" s="41"/>
      <c r="I1859" s="41">
        <v>8</v>
      </c>
      <c r="J1859" s="44"/>
      <c r="L1859" s="40"/>
    </row>
    <row r="1860" spans="1:12" x14ac:dyDescent="0.2">
      <c r="A1860" s="39" t="s">
        <v>37</v>
      </c>
      <c r="B1860" s="41" t="s">
        <v>69</v>
      </c>
      <c r="C1860" s="49">
        <v>0.8137268518518519</v>
      </c>
      <c r="D1860" s="45">
        <v>73151</v>
      </c>
      <c r="E1860" s="45">
        <v>5</v>
      </c>
      <c r="F1860" s="45">
        <v>0</v>
      </c>
      <c r="G1860" s="45" t="s">
        <v>48</v>
      </c>
      <c r="H1860" s="41"/>
      <c r="I1860" s="41">
        <v>8</v>
      </c>
      <c r="J1860" s="44"/>
      <c r="L1860" s="40"/>
    </row>
    <row r="1861" spans="1:12" x14ac:dyDescent="0.2">
      <c r="A1861" s="39" t="s">
        <v>37</v>
      </c>
      <c r="B1861" s="41" t="s">
        <v>69</v>
      </c>
      <c r="C1861" s="49">
        <v>0.81388888888888888</v>
      </c>
      <c r="D1861" s="45"/>
      <c r="E1861" s="45" t="s">
        <v>1375</v>
      </c>
      <c r="F1861" s="45" t="s">
        <v>1375</v>
      </c>
      <c r="G1861" s="45" t="s">
        <v>48</v>
      </c>
      <c r="H1861" s="41"/>
      <c r="I1861" s="41"/>
      <c r="J1861" s="44"/>
      <c r="L1861" s="40"/>
    </row>
    <row r="1862" spans="1:12" x14ac:dyDescent="0.2">
      <c r="A1862" s="39" t="s">
        <v>37</v>
      </c>
      <c r="B1862" s="41" t="s">
        <v>69</v>
      </c>
      <c r="C1862" s="49">
        <v>0.81560185185185186</v>
      </c>
      <c r="D1862" s="45">
        <v>73434</v>
      </c>
      <c r="E1862" s="45">
        <v>6</v>
      </c>
      <c r="F1862" s="45">
        <v>0</v>
      </c>
      <c r="G1862" s="45" t="s">
        <v>48</v>
      </c>
      <c r="H1862" s="41"/>
      <c r="I1862" s="41">
        <v>10</v>
      </c>
      <c r="J1862" s="44"/>
      <c r="L1862" s="40"/>
    </row>
    <row r="1863" spans="1:12" x14ac:dyDescent="0.2">
      <c r="A1863" s="39" t="s">
        <v>37</v>
      </c>
      <c r="B1863" s="41" t="s">
        <v>69</v>
      </c>
      <c r="C1863" s="49">
        <v>0.81601851851851848</v>
      </c>
      <c r="D1863" s="45">
        <v>73517</v>
      </c>
      <c r="E1863" s="45">
        <v>13</v>
      </c>
      <c r="F1863" s="45">
        <v>0</v>
      </c>
      <c r="G1863" s="45" t="s">
        <v>48</v>
      </c>
      <c r="H1863" s="41"/>
      <c r="I1863" s="41"/>
      <c r="J1863" s="44"/>
      <c r="L1863" s="40"/>
    </row>
    <row r="1864" spans="1:12" x14ac:dyDescent="0.2">
      <c r="A1864" s="39" t="s">
        <v>37</v>
      </c>
      <c r="B1864" s="41" t="s">
        <v>69</v>
      </c>
      <c r="C1864" s="49">
        <v>0.82005787037037037</v>
      </c>
      <c r="D1864" s="45">
        <v>74059</v>
      </c>
      <c r="E1864" s="45">
        <v>6</v>
      </c>
      <c r="F1864" s="45">
        <v>0</v>
      </c>
      <c r="G1864" s="45" t="s">
        <v>48</v>
      </c>
      <c r="H1864" s="41"/>
      <c r="I1864" s="41">
        <v>8</v>
      </c>
      <c r="J1864" s="44" t="s">
        <v>111</v>
      </c>
      <c r="L1864" s="40"/>
    </row>
    <row r="1865" spans="1:12" x14ac:dyDescent="0.2">
      <c r="A1865" s="39" t="s">
        <v>37</v>
      </c>
      <c r="B1865" s="41" t="s">
        <v>69</v>
      </c>
      <c r="C1865" s="49">
        <v>0.82222222222222219</v>
      </c>
      <c r="D1865" s="45"/>
      <c r="E1865" s="45" t="s">
        <v>1375</v>
      </c>
      <c r="F1865" s="45" t="s">
        <v>1375</v>
      </c>
      <c r="G1865" s="45" t="s">
        <v>48</v>
      </c>
      <c r="H1865" s="41"/>
      <c r="I1865" s="41"/>
      <c r="J1865" s="44"/>
      <c r="L1865" s="40"/>
    </row>
    <row r="1866" spans="1:12" x14ac:dyDescent="0.2">
      <c r="A1866" s="39" t="s">
        <v>37</v>
      </c>
      <c r="B1866" s="41" t="s">
        <v>69</v>
      </c>
      <c r="C1866" s="49">
        <v>0.82708333333333339</v>
      </c>
      <c r="D1866" s="45">
        <v>75115</v>
      </c>
      <c r="E1866" s="45">
        <v>15</v>
      </c>
      <c r="F1866" s="45">
        <v>0</v>
      </c>
      <c r="G1866" s="45" t="s">
        <v>48</v>
      </c>
      <c r="H1866" s="41"/>
      <c r="I1866" s="41">
        <v>11</v>
      </c>
      <c r="J1866" s="44"/>
      <c r="L1866" s="40"/>
    </row>
    <row r="1867" spans="1:12" x14ac:dyDescent="0.2">
      <c r="A1867" s="39" t="s">
        <v>37</v>
      </c>
      <c r="B1867" s="41" t="s">
        <v>69</v>
      </c>
      <c r="C1867" s="49">
        <v>0.82939814814814816</v>
      </c>
      <c r="D1867" s="45">
        <v>75426</v>
      </c>
      <c r="E1867" s="45" t="s">
        <v>1375</v>
      </c>
      <c r="F1867" s="45" t="s">
        <v>1375</v>
      </c>
      <c r="G1867" s="45" t="s">
        <v>48</v>
      </c>
      <c r="H1867" s="41"/>
      <c r="I1867" s="41">
        <v>7</v>
      </c>
      <c r="J1867" s="44"/>
      <c r="L1867" s="40"/>
    </row>
    <row r="1868" spans="1:12" x14ac:dyDescent="0.2">
      <c r="A1868" s="39" t="s">
        <v>37</v>
      </c>
      <c r="B1868" s="41" t="s">
        <v>69</v>
      </c>
      <c r="C1868" s="49">
        <v>0.83194444444444438</v>
      </c>
      <c r="D1868" s="45"/>
      <c r="E1868" s="45" t="s">
        <v>1375</v>
      </c>
      <c r="F1868" s="45" t="s">
        <v>1375</v>
      </c>
      <c r="G1868" s="45" t="s">
        <v>48</v>
      </c>
      <c r="H1868" s="41"/>
      <c r="I1868" s="41"/>
      <c r="J1868" s="44"/>
      <c r="L1868" s="40"/>
    </row>
    <row r="1869" spans="1:12" x14ac:dyDescent="0.2">
      <c r="A1869" s="39" t="s">
        <v>37</v>
      </c>
      <c r="B1869" s="41" t="s">
        <v>69</v>
      </c>
      <c r="C1869" s="49">
        <v>0.83217592592592593</v>
      </c>
      <c r="D1869" s="45">
        <v>80023</v>
      </c>
      <c r="E1869" s="45">
        <v>123</v>
      </c>
      <c r="F1869" s="45">
        <v>0</v>
      </c>
      <c r="G1869" s="45" t="s">
        <v>48</v>
      </c>
      <c r="H1869" s="41"/>
      <c r="I1869" s="41">
        <v>8</v>
      </c>
      <c r="J1869" s="44"/>
      <c r="L1869" s="40"/>
    </row>
    <row r="1870" spans="1:12" x14ac:dyDescent="0.2">
      <c r="A1870" s="39" t="s">
        <v>37</v>
      </c>
      <c r="B1870" s="41" t="s">
        <v>69</v>
      </c>
      <c r="C1870" s="49">
        <v>0.84233796296296304</v>
      </c>
      <c r="D1870" s="45">
        <v>81410</v>
      </c>
      <c r="E1870" s="45">
        <v>12</v>
      </c>
      <c r="F1870" s="45">
        <v>0</v>
      </c>
      <c r="G1870" s="45" t="s">
        <v>48</v>
      </c>
      <c r="H1870" s="41"/>
      <c r="I1870" s="41">
        <v>6</v>
      </c>
      <c r="J1870" s="44"/>
      <c r="L1870" s="40"/>
    </row>
    <row r="1871" spans="1:12" x14ac:dyDescent="0.2">
      <c r="A1871" s="39" t="s">
        <v>37</v>
      </c>
      <c r="B1871" s="41" t="s">
        <v>69</v>
      </c>
      <c r="C1871" s="49">
        <v>0.84281249999999996</v>
      </c>
      <c r="D1871" s="45">
        <v>81342</v>
      </c>
      <c r="E1871" s="45">
        <v>3</v>
      </c>
      <c r="F1871" s="45">
        <v>0</v>
      </c>
      <c r="G1871" s="45" t="s">
        <v>48</v>
      </c>
      <c r="H1871" s="41"/>
      <c r="I1871" s="41">
        <v>12</v>
      </c>
      <c r="J1871" s="44"/>
      <c r="L1871" s="40"/>
    </row>
    <row r="1872" spans="1:12" x14ac:dyDescent="0.2">
      <c r="A1872" s="39" t="s">
        <v>37</v>
      </c>
      <c r="B1872" s="41" t="s">
        <v>69</v>
      </c>
      <c r="C1872" s="49">
        <v>0.84375</v>
      </c>
      <c r="D1872" s="49">
        <v>0.84375</v>
      </c>
      <c r="E1872" s="45" t="s">
        <v>1375</v>
      </c>
      <c r="F1872" s="45" t="s">
        <v>1375</v>
      </c>
      <c r="G1872" s="45" t="s">
        <v>48</v>
      </c>
      <c r="H1872" s="41"/>
      <c r="I1872" s="41"/>
      <c r="J1872" s="44"/>
      <c r="L1872" s="40"/>
    </row>
    <row r="1873" spans="1:12" x14ac:dyDescent="0.2">
      <c r="A1873" s="39" t="s">
        <v>37</v>
      </c>
      <c r="B1873" s="41" t="s">
        <v>69</v>
      </c>
      <c r="C1873" s="49">
        <v>0.84394675925925933</v>
      </c>
      <c r="D1873" s="45">
        <v>81931</v>
      </c>
      <c r="E1873" s="45">
        <v>244</v>
      </c>
      <c r="F1873" s="45">
        <v>0</v>
      </c>
      <c r="G1873" s="45" t="s">
        <v>48</v>
      </c>
      <c r="H1873" s="41"/>
      <c r="I1873" s="41">
        <v>8</v>
      </c>
      <c r="J1873" s="44"/>
      <c r="L1873" s="40"/>
    </row>
    <row r="1874" spans="1:12" x14ac:dyDescent="0.2">
      <c r="A1874" s="39" t="s">
        <v>37</v>
      </c>
      <c r="B1874" s="41" t="s">
        <v>69</v>
      </c>
      <c r="C1874" s="49">
        <v>0.84476851851851853</v>
      </c>
      <c r="D1874" s="45">
        <v>81633</v>
      </c>
      <c r="E1874" s="45">
        <v>5</v>
      </c>
      <c r="F1874" s="45">
        <v>0</v>
      </c>
      <c r="G1874" s="45" t="s">
        <v>48</v>
      </c>
      <c r="H1874" s="41"/>
      <c r="I1874" s="41">
        <v>6</v>
      </c>
      <c r="J1874" s="44"/>
      <c r="L1874" s="40"/>
    </row>
    <row r="1875" spans="1:12" x14ac:dyDescent="0.2">
      <c r="A1875" s="39" t="s">
        <v>37</v>
      </c>
      <c r="B1875" s="41" t="s">
        <v>69</v>
      </c>
      <c r="C1875" s="49">
        <v>0.86405092592592592</v>
      </c>
      <c r="D1875" s="45">
        <v>84727</v>
      </c>
      <c r="E1875" s="45">
        <v>193</v>
      </c>
      <c r="F1875" s="45">
        <v>0</v>
      </c>
      <c r="G1875" s="45" t="s">
        <v>48</v>
      </c>
      <c r="H1875" s="41"/>
      <c r="I1875" s="41">
        <v>6</v>
      </c>
      <c r="J1875" s="44"/>
      <c r="L1875" s="40"/>
    </row>
    <row r="1876" spans="1:12" x14ac:dyDescent="0.2">
      <c r="A1876" s="39" t="s">
        <v>37</v>
      </c>
      <c r="B1876" s="41" t="s">
        <v>69</v>
      </c>
      <c r="C1876" s="49">
        <v>0.86501157407407403</v>
      </c>
      <c r="D1876" s="45">
        <v>84656</v>
      </c>
      <c r="E1876" s="45">
        <v>19</v>
      </c>
      <c r="F1876" s="45">
        <v>0</v>
      </c>
      <c r="G1876" s="45" t="s">
        <v>48</v>
      </c>
      <c r="H1876" s="41"/>
      <c r="I1876" s="41">
        <v>5</v>
      </c>
      <c r="J1876" s="44" t="s">
        <v>106</v>
      </c>
      <c r="L1876" s="40"/>
    </row>
    <row r="1877" spans="1:12" x14ac:dyDescent="0.2">
      <c r="A1877" s="39" t="s">
        <v>37</v>
      </c>
      <c r="B1877" s="41" t="s">
        <v>69</v>
      </c>
      <c r="C1877" s="49">
        <v>0.86630787037037038</v>
      </c>
      <c r="D1877" s="45">
        <v>84730</v>
      </c>
      <c r="E1877" s="45">
        <v>1</v>
      </c>
      <c r="F1877" s="45">
        <v>0</v>
      </c>
      <c r="G1877" s="45" t="s">
        <v>48</v>
      </c>
      <c r="H1877" s="41"/>
      <c r="I1877" s="41">
        <v>4</v>
      </c>
      <c r="J1877" s="44"/>
      <c r="L1877" s="40"/>
    </row>
    <row r="1878" spans="1:12" x14ac:dyDescent="0.2">
      <c r="A1878" s="39" t="s">
        <v>37</v>
      </c>
      <c r="B1878" s="41" t="s">
        <v>69</v>
      </c>
      <c r="C1878" s="49">
        <v>0.8799421296296297</v>
      </c>
      <c r="D1878" s="86">
        <v>0.88252314814814825</v>
      </c>
      <c r="E1878" s="45">
        <v>223</v>
      </c>
      <c r="F1878" s="45">
        <v>0</v>
      </c>
      <c r="G1878" s="45" t="s">
        <v>48</v>
      </c>
      <c r="H1878" s="41"/>
      <c r="I1878" s="41">
        <v>5</v>
      </c>
      <c r="J1878" s="44"/>
      <c r="L1878" s="40"/>
    </row>
    <row r="1879" spans="1:12" x14ac:dyDescent="0.2">
      <c r="A1879" s="39" t="s">
        <v>37</v>
      </c>
      <c r="B1879" s="41" t="s">
        <v>69</v>
      </c>
      <c r="C1879" s="49">
        <v>0.88194444444444442</v>
      </c>
      <c r="D1879" s="49">
        <v>0.88194444444444442</v>
      </c>
      <c r="E1879" s="45" t="s">
        <v>1375</v>
      </c>
      <c r="F1879" s="45" t="s">
        <v>1375</v>
      </c>
      <c r="G1879" s="45" t="s">
        <v>48</v>
      </c>
      <c r="H1879" s="41"/>
      <c r="I1879" s="41"/>
      <c r="J1879" s="44"/>
      <c r="L1879" s="40"/>
    </row>
    <row r="1880" spans="1:12" x14ac:dyDescent="0.2">
      <c r="A1880" s="39" t="s">
        <v>37</v>
      </c>
      <c r="B1880" s="41" t="s">
        <v>69</v>
      </c>
      <c r="C1880" s="49">
        <v>0.88223379629629628</v>
      </c>
      <c r="D1880" s="45">
        <v>91032</v>
      </c>
      <c r="E1880" s="45">
        <v>7</v>
      </c>
      <c r="F1880" s="45">
        <v>0</v>
      </c>
      <c r="G1880" s="45" t="s">
        <v>48</v>
      </c>
      <c r="H1880" s="41"/>
      <c r="I1880" s="41">
        <v>6</v>
      </c>
      <c r="J1880" s="44"/>
      <c r="L1880" s="40"/>
    </row>
    <row r="1881" spans="1:12" x14ac:dyDescent="0.2">
      <c r="A1881" s="39" t="s">
        <v>37</v>
      </c>
      <c r="B1881" s="41" t="s">
        <v>69</v>
      </c>
      <c r="C1881" s="49">
        <v>0.88355324074074071</v>
      </c>
      <c r="D1881" s="45">
        <v>91413</v>
      </c>
      <c r="E1881" s="45">
        <v>114</v>
      </c>
      <c r="F1881" s="45">
        <v>0</v>
      </c>
      <c r="G1881" s="45" t="s">
        <v>48</v>
      </c>
      <c r="H1881" s="41"/>
      <c r="I1881" s="41">
        <v>9</v>
      </c>
      <c r="J1881" s="44"/>
      <c r="L1881" s="40"/>
    </row>
    <row r="1882" spans="1:12" x14ac:dyDescent="0.2">
      <c r="A1882" s="39" t="s">
        <v>37</v>
      </c>
      <c r="B1882" s="41" t="s">
        <v>69</v>
      </c>
      <c r="C1882" s="49">
        <v>0.89746527777777785</v>
      </c>
      <c r="D1882" s="45">
        <v>93747</v>
      </c>
      <c r="E1882" s="45">
        <v>326</v>
      </c>
      <c r="F1882" s="45">
        <v>0</v>
      </c>
      <c r="G1882" s="45" t="s">
        <v>48</v>
      </c>
      <c r="H1882" s="41"/>
      <c r="I1882" s="41">
        <v>9</v>
      </c>
      <c r="J1882" s="44"/>
      <c r="L1882" s="40"/>
    </row>
    <row r="1883" spans="1:12" x14ac:dyDescent="0.2">
      <c r="A1883" s="39" t="s">
        <v>37</v>
      </c>
      <c r="B1883" s="41" t="s">
        <v>69</v>
      </c>
      <c r="C1883" s="49">
        <v>0.89930555555555558</v>
      </c>
      <c r="D1883" s="49">
        <v>0.89930555555555558</v>
      </c>
      <c r="E1883" s="45" t="s">
        <v>1375</v>
      </c>
      <c r="F1883" s="45" t="s">
        <v>1375</v>
      </c>
      <c r="G1883" s="45" t="s">
        <v>48</v>
      </c>
      <c r="H1883" s="41"/>
      <c r="I1883" s="41"/>
      <c r="J1883" s="44"/>
      <c r="L1883" s="40"/>
    </row>
    <row r="1884" spans="1:12" x14ac:dyDescent="0.2">
      <c r="A1884" s="39" t="s">
        <v>37</v>
      </c>
      <c r="B1884" s="41" t="s">
        <v>69</v>
      </c>
      <c r="C1884" s="49">
        <v>0.90069444444444446</v>
      </c>
      <c r="D1884" s="49">
        <v>0.90069444444444446</v>
      </c>
      <c r="E1884" s="45" t="s">
        <v>1375</v>
      </c>
      <c r="F1884" s="45" t="s">
        <v>1375</v>
      </c>
      <c r="G1884" s="45" t="s">
        <v>48</v>
      </c>
      <c r="H1884" s="41"/>
      <c r="I1884" s="41"/>
      <c r="J1884" s="44"/>
      <c r="L1884" s="40"/>
    </row>
    <row r="1885" spans="1:12" x14ac:dyDescent="0.2">
      <c r="A1885" s="39" t="s">
        <v>37</v>
      </c>
      <c r="B1885" s="41" t="s">
        <v>69</v>
      </c>
      <c r="C1885" s="49">
        <v>0.90119212962962969</v>
      </c>
      <c r="D1885" s="45">
        <v>93748</v>
      </c>
      <c r="E1885" s="45">
        <v>5</v>
      </c>
      <c r="F1885" s="45">
        <v>0</v>
      </c>
      <c r="G1885" s="45" t="s">
        <v>48</v>
      </c>
      <c r="H1885" s="41"/>
      <c r="I1885" s="41">
        <v>8</v>
      </c>
      <c r="J1885" s="44"/>
      <c r="L1885" s="40"/>
    </row>
    <row r="1886" spans="1:12" x14ac:dyDescent="0.2">
      <c r="A1886" s="39" t="s">
        <v>37</v>
      </c>
      <c r="B1886" s="41" t="s">
        <v>69</v>
      </c>
      <c r="C1886" s="49">
        <v>0.9045023148148148</v>
      </c>
      <c r="D1886" s="45">
        <v>94234</v>
      </c>
      <c r="E1886" s="45">
        <v>5</v>
      </c>
      <c r="F1886" s="45">
        <v>0</v>
      </c>
      <c r="G1886" s="45" t="s">
        <v>48</v>
      </c>
      <c r="H1886" s="41"/>
      <c r="I1886" s="41">
        <v>12</v>
      </c>
      <c r="J1886" s="44"/>
      <c r="L1886" s="40"/>
    </row>
    <row r="1887" spans="1:12" x14ac:dyDescent="0.2">
      <c r="A1887" s="39" t="s">
        <v>37</v>
      </c>
      <c r="B1887" s="41" t="s">
        <v>69</v>
      </c>
      <c r="C1887" s="49">
        <v>0.90615740740740747</v>
      </c>
      <c r="D1887" s="45">
        <v>94458</v>
      </c>
      <c r="E1887" s="45">
        <v>6</v>
      </c>
      <c r="F1887" s="45">
        <v>0</v>
      </c>
      <c r="G1887" s="45" t="s">
        <v>48</v>
      </c>
      <c r="H1887" s="41"/>
      <c r="I1887" s="41">
        <v>6</v>
      </c>
      <c r="J1887" s="44"/>
      <c r="L1887" s="40"/>
    </row>
    <row r="1888" spans="1:12" x14ac:dyDescent="0.2">
      <c r="A1888" s="39" t="s">
        <v>37</v>
      </c>
      <c r="B1888" s="41" t="s">
        <v>69</v>
      </c>
      <c r="C1888" s="49">
        <v>0.90787037037037033</v>
      </c>
      <c r="D1888" s="45">
        <v>94721</v>
      </c>
      <c r="E1888" s="45">
        <v>1</v>
      </c>
      <c r="F1888" s="45">
        <v>0</v>
      </c>
      <c r="G1888" s="45" t="s">
        <v>48</v>
      </c>
      <c r="H1888" s="41"/>
      <c r="I1888" s="41"/>
      <c r="J1888" s="44"/>
      <c r="L1888" s="40"/>
    </row>
    <row r="1889" spans="1:12" x14ac:dyDescent="0.2">
      <c r="A1889" s="39" t="s">
        <v>37</v>
      </c>
      <c r="B1889" s="41" t="s">
        <v>69</v>
      </c>
      <c r="C1889" s="49">
        <v>0.90814814814814815</v>
      </c>
      <c r="D1889" s="45">
        <v>94808</v>
      </c>
      <c r="E1889" s="45">
        <v>24</v>
      </c>
      <c r="F1889" s="45">
        <v>0</v>
      </c>
      <c r="G1889" s="45" t="s">
        <v>48</v>
      </c>
      <c r="H1889" s="41"/>
      <c r="I1889" s="41">
        <v>4</v>
      </c>
      <c r="J1889" s="44" t="s">
        <v>107</v>
      </c>
      <c r="L1889" s="40"/>
    </row>
    <row r="1890" spans="1:12" x14ac:dyDescent="0.2">
      <c r="A1890" s="39" t="s">
        <v>37</v>
      </c>
      <c r="B1890" s="41" t="s">
        <v>69</v>
      </c>
      <c r="C1890" s="49">
        <v>0.92156250000000006</v>
      </c>
      <c r="D1890" s="45">
        <v>100911</v>
      </c>
      <c r="E1890" s="45">
        <v>128</v>
      </c>
      <c r="F1890" s="45">
        <v>0</v>
      </c>
      <c r="G1890" s="45" t="s">
        <v>48</v>
      </c>
      <c r="H1890" s="41"/>
      <c r="I1890" s="41">
        <v>5</v>
      </c>
      <c r="J1890" s="44"/>
      <c r="L1890" s="40"/>
    </row>
    <row r="1891" spans="1:12" x14ac:dyDescent="0.2">
      <c r="A1891" s="39" t="s">
        <v>37</v>
      </c>
      <c r="B1891" s="41" t="s">
        <v>69</v>
      </c>
      <c r="C1891" s="49">
        <v>0.92178240740740747</v>
      </c>
      <c r="D1891" s="45">
        <v>101009</v>
      </c>
      <c r="E1891" s="45">
        <v>167</v>
      </c>
      <c r="F1891" s="45">
        <v>0</v>
      </c>
      <c r="G1891" s="45" t="s">
        <v>48</v>
      </c>
      <c r="H1891" s="41"/>
      <c r="I1891" s="41"/>
      <c r="J1891" s="44"/>
      <c r="L1891" s="40"/>
    </row>
    <row r="1892" spans="1:12" x14ac:dyDescent="0.2">
      <c r="A1892" s="39" t="s">
        <v>37</v>
      </c>
      <c r="B1892" s="41" t="s">
        <v>69</v>
      </c>
      <c r="C1892" s="49">
        <v>0.92375000000000007</v>
      </c>
      <c r="D1892" s="45">
        <v>101013</v>
      </c>
      <c r="E1892" s="45">
        <v>1</v>
      </c>
      <c r="F1892" s="45">
        <v>0</v>
      </c>
      <c r="G1892" s="45" t="s">
        <v>48</v>
      </c>
      <c r="H1892" s="41"/>
      <c r="I1892" s="41">
        <v>2</v>
      </c>
      <c r="J1892" s="44" t="s">
        <v>105</v>
      </c>
      <c r="L1892" s="40"/>
    </row>
    <row r="1893" spans="1:12" x14ac:dyDescent="0.2">
      <c r="A1893" s="39" t="s">
        <v>37</v>
      </c>
      <c r="B1893" s="41" t="s">
        <v>69</v>
      </c>
      <c r="C1893" s="49">
        <v>0.92398148148148151</v>
      </c>
      <c r="D1893" s="45">
        <v>101114</v>
      </c>
      <c r="E1893" s="45">
        <v>43</v>
      </c>
      <c r="F1893" s="45">
        <v>0</v>
      </c>
      <c r="G1893" s="45" t="s">
        <v>48</v>
      </c>
      <c r="H1893" s="41"/>
      <c r="I1893" s="41">
        <v>5</v>
      </c>
      <c r="J1893" s="44" t="s">
        <v>108</v>
      </c>
      <c r="L1893" s="40"/>
    </row>
    <row r="1894" spans="1:12" x14ac:dyDescent="0.2">
      <c r="A1894" s="39" t="s">
        <v>37</v>
      </c>
      <c r="B1894" s="41" t="s">
        <v>69</v>
      </c>
      <c r="C1894" s="49">
        <v>0.92569444444444438</v>
      </c>
      <c r="D1894" s="45">
        <v>101355</v>
      </c>
      <c r="E1894" s="45">
        <v>55</v>
      </c>
      <c r="F1894" s="45">
        <v>0</v>
      </c>
      <c r="G1894" s="45" t="s">
        <v>48</v>
      </c>
      <c r="H1894" s="41"/>
      <c r="I1894" s="41"/>
      <c r="J1894" s="44"/>
      <c r="L1894" s="40"/>
    </row>
    <row r="1895" spans="1:12" x14ac:dyDescent="0.2">
      <c r="A1895" s="39" t="s">
        <v>37</v>
      </c>
      <c r="B1895" s="41" t="s">
        <v>69</v>
      </c>
      <c r="C1895" s="49">
        <v>0.92986111111111103</v>
      </c>
      <c r="D1895" s="49">
        <v>0.92986111111111103</v>
      </c>
      <c r="E1895" s="45" t="s">
        <v>1375</v>
      </c>
      <c r="F1895" s="45" t="s">
        <v>1375</v>
      </c>
      <c r="G1895" s="45" t="s">
        <v>48</v>
      </c>
      <c r="H1895" s="41"/>
      <c r="I1895" s="41"/>
      <c r="J1895" s="44"/>
      <c r="L1895" s="40"/>
    </row>
    <row r="1896" spans="1:12" x14ac:dyDescent="0.2">
      <c r="A1896" s="39" t="s">
        <v>37</v>
      </c>
      <c r="B1896" s="41" t="s">
        <v>69</v>
      </c>
      <c r="C1896" s="49">
        <v>0.93613425925925919</v>
      </c>
      <c r="D1896" s="45">
        <v>102938</v>
      </c>
      <c r="E1896" s="45">
        <v>96</v>
      </c>
      <c r="F1896" s="45">
        <v>0</v>
      </c>
      <c r="G1896" s="45" t="s">
        <v>48</v>
      </c>
      <c r="H1896" s="41"/>
      <c r="I1896" s="41"/>
      <c r="J1896" s="44"/>
      <c r="L1896" s="40"/>
    </row>
    <row r="1897" spans="1:12" x14ac:dyDescent="0.2">
      <c r="A1897" s="39" t="s">
        <v>37</v>
      </c>
      <c r="B1897" s="41" t="s">
        <v>69</v>
      </c>
      <c r="C1897" s="49">
        <v>0.93724537037037048</v>
      </c>
      <c r="D1897" s="45">
        <v>102940</v>
      </c>
      <c r="E1897" s="45">
        <v>2</v>
      </c>
      <c r="F1897" s="45">
        <v>0</v>
      </c>
      <c r="G1897" s="45" t="s">
        <v>48</v>
      </c>
      <c r="H1897" s="41"/>
      <c r="I1897" s="41">
        <v>2</v>
      </c>
      <c r="J1897" s="44" t="s">
        <v>105</v>
      </c>
      <c r="L1897" s="40"/>
    </row>
    <row r="1898" spans="1:12" x14ac:dyDescent="0.2">
      <c r="A1898" s="39" t="s">
        <v>37</v>
      </c>
      <c r="B1898" s="41" t="s">
        <v>69</v>
      </c>
      <c r="C1898" s="49">
        <v>0.95530092592592597</v>
      </c>
      <c r="D1898" s="45">
        <v>105544</v>
      </c>
      <c r="E1898" s="45">
        <v>6</v>
      </c>
      <c r="F1898" s="45">
        <v>0</v>
      </c>
      <c r="G1898" s="45" t="s">
        <v>48</v>
      </c>
      <c r="H1898" s="41"/>
      <c r="I1898" s="41">
        <v>9</v>
      </c>
      <c r="J1898" s="44"/>
      <c r="L1898" s="40"/>
    </row>
    <row r="1899" spans="1:12" x14ac:dyDescent="0.2">
      <c r="A1899" s="39" t="s">
        <v>37</v>
      </c>
      <c r="B1899" s="41" t="s">
        <v>69</v>
      </c>
      <c r="C1899" s="49">
        <v>0.95694444444444438</v>
      </c>
      <c r="D1899" s="49">
        <v>0.95694444444444438</v>
      </c>
      <c r="E1899" s="45" t="s">
        <v>1375</v>
      </c>
      <c r="F1899" s="45" t="s">
        <v>1375</v>
      </c>
      <c r="G1899" s="45" t="s">
        <v>48</v>
      </c>
      <c r="H1899" s="41"/>
      <c r="I1899" s="41"/>
      <c r="J1899" s="44"/>
      <c r="L1899" s="40"/>
    </row>
    <row r="1900" spans="1:12" x14ac:dyDescent="0.2">
      <c r="A1900" s="39" t="s">
        <v>37</v>
      </c>
      <c r="B1900" s="41" t="s">
        <v>69</v>
      </c>
      <c r="C1900" s="49">
        <v>0.95957175925925919</v>
      </c>
      <c r="D1900" s="45">
        <v>110152</v>
      </c>
      <c r="E1900" s="45">
        <v>5</v>
      </c>
      <c r="F1900" s="45">
        <v>0</v>
      </c>
      <c r="G1900" s="45" t="s">
        <v>48</v>
      </c>
      <c r="H1900" s="41"/>
      <c r="I1900" s="41">
        <v>5</v>
      </c>
      <c r="J1900" s="44"/>
      <c r="L1900" s="40"/>
    </row>
    <row r="1901" spans="1:12" x14ac:dyDescent="0.2">
      <c r="A1901" s="39" t="s">
        <v>37</v>
      </c>
      <c r="B1901" s="41" t="s">
        <v>69</v>
      </c>
      <c r="C1901" s="49">
        <v>0.96137731481481481</v>
      </c>
      <c r="D1901" s="45">
        <v>110430</v>
      </c>
      <c r="E1901" s="45">
        <v>7</v>
      </c>
      <c r="F1901" s="45">
        <v>0</v>
      </c>
      <c r="G1901" s="45" t="s">
        <v>48</v>
      </c>
      <c r="H1901" s="41"/>
      <c r="I1901" s="41">
        <v>6</v>
      </c>
      <c r="J1901" s="44"/>
      <c r="L1901" s="40"/>
    </row>
    <row r="1902" spans="1:12" x14ac:dyDescent="0.2">
      <c r="A1902" s="39" t="s">
        <v>37</v>
      </c>
      <c r="B1902" s="41" t="s">
        <v>69</v>
      </c>
      <c r="C1902" s="49">
        <v>0.96253472222222225</v>
      </c>
      <c r="D1902" s="45">
        <v>110608</v>
      </c>
      <c r="E1902" s="45">
        <v>5</v>
      </c>
      <c r="F1902" s="45">
        <v>0</v>
      </c>
      <c r="G1902" s="45" t="s">
        <v>48</v>
      </c>
      <c r="H1902" s="41"/>
      <c r="I1902" s="41"/>
      <c r="J1902" s="44"/>
      <c r="L1902" s="40"/>
    </row>
    <row r="1903" spans="1:12" x14ac:dyDescent="0.2">
      <c r="A1903" s="39" t="s">
        <v>37</v>
      </c>
      <c r="B1903" s="41" t="s">
        <v>69</v>
      </c>
      <c r="C1903" s="49">
        <v>0.96656249999999999</v>
      </c>
      <c r="D1903" s="45">
        <v>111211</v>
      </c>
      <c r="E1903" s="45">
        <v>20</v>
      </c>
      <c r="F1903" s="45">
        <v>0</v>
      </c>
      <c r="G1903" s="45" t="s">
        <v>48</v>
      </c>
      <c r="H1903" s="41"/>
      <c r="I1903" s="41">
        <v>8</v>
      </c>
      <c r="J1903" s="44" t="s">
        <v>108</v>
      </c>
      <c r="L1903" s="40"/>
    </row>
    <row r="1904" spans="1:12" x14ac:dyDescent="0.2">
      <c r="A1904" s="39" t="s">
        <v>37</v>
      </c>
      <c r="B1904" s="41" t="s">
        <v>69</v>
      </c>
      <c r="C1904" s="49">
        <v>0.96724537037037028</v>
      </c>
      <c r="D1904" s="45">
        <v>111509</v>
      </c>
      <c r="E1904" s="45">
        <v>139</v>
      </c>
      <c r="F1904" s="45">
        <v>0</v>
      </c>
      <c r="G1904" s="45" t="s">
        <v>48</v>
      </c>
      <c r="H1904" s="41"/>
      <c r="I1904" s="41">
        <v>12</v>
      </c>
      <c r="J1904" s="44"/>
      <c r="L1904" s="40"/>
    </row>
    <row r="1905" spans="1:12" x14ac:dyDescent="0.2">
      <c r="A1905" s="39" t="s">
        <v>37</v>
      </c>
      <c r="B1905" s="41" t="s">
        <v>69</v>
      </c>
      <c r="C1905" s="49">
        <v>0.96875</v>
      </c>
      <c r="D1905" s="49">
        <v>0.96875</v>
      </c>
      <c r="E1905" s="45" t="s">
        <v>1375</v>
      </c>
      <c r="F1905" s="45" t="s">
        <v>1375</v>
      </c>
      <c r="G1905" s="45" t="s">
        <v>48</v>
      </c>
      <c r="H1905" s="41"/>
      <c r="I1905" s="41"/>
      <c r="J1905" s="44"/>
      <c r="L1905" s="40"/>
    </row>
    <row r="1906" spans="1:12" x14ac:dyDescent="0.2">
      <c r="A1906" s="39" t="s">
        <v>37</v>
      </c>
      <c r="B1906" s="41" t="s">
        <v>69</v>
      </c>
      <c r="C1906" s="49">
        <v>0.96892361111111103</v>
      </c>
      <c r="D1906" s="45">
        <v>111904</v>
      </c>
      <c r="E1906" s="45">
        <v>229</v>
      </c>
      <c r="F1906" s="45">
        <v>0</v>
      </c>
      <c r="G1906" s="45" t="s">
        <v>48</v>
      </c>
      <c r="H1906" s="41"/>
      <c r="I1906" s="41">
        <v>3</v>
      </c>
      <c r="J1906" s="44" t="s">
        <v>114</v>
      </c>
      <c r="L1906" s="40"/>
    </row>
    <row r="1907" spans="1:12" x14ac:dyDescent="0.2">
      <c r="A1907" s="39" t="s">
        <v>37</v>
      </c>
      <c r="B1907" s="41" t="s">
        <v>69</v>
      </c>
      <c r="C1907" s="49">
        <v>0.97174768518518517</v>
      </c>
      <c r="D1907" s="45">
        <v>112104</v>
      </c>
      <c r="E1907" s="45">
        <v>44</v>
      </c>
      <c r="F1907" s="45">
        <v>0</v>
      </c>
      <c r="G1907" s="45" t="s">
        <v>48</v>
      </c>
      <c r="H1907" s="41"/>
      <c r="I1907" s="41">
        <v>11</v>
      </c>
      <c r="J1907" s="44"/>
      <c r="L1907" s="40"/>
    </row>
    <row r="1908" spans="1:12" x14ac:dyDescent="0.2">
      <c r="A1908" s="39" t="s">
        <v>37</v>
      </c>
      <c r="B1908" s="41" t="s">
        <v>69</v>
      </c>
      <c r="C1908" s="49">
        <v>0.97810185185185183</v>
      </c>
      <c r="D1908" s="45">
        <v>112834</v>
      </c>
      <c r="E1908" s="45">
        <v>6</v>
      </c>
      <c r="F1908" s="45">
        <v>0</v>
      </c>
      <c r="G1908" s="45" t="s">
        <v>48</v>
      </c>
      <c r="H1908" s="41"/>
      <c r="I1908" s="41">
        <v>6</v>
      </c>
      <c r="J1908" s="44"/>
      <c r="L1908" s="40"/>
    </row>
    <row r="1909" spans="1:12" x14ac:dyDescent="0.2">
      <c r="A1909" s="39" t="s">
        <v>37</v>
      </c>
      <c r="B1909" s="41" t="s">
        <v>69</v>
      </c>
      <c r="C1909" s="49">
        <v>0.98124999999999996</v>
      </c>
      <c r="D1909" s="49">
        <v>0.98124999999999996</v>
      </c>
      <c r="E1909" s="45" t="s">
        <v>1375</v>
      </c>
      <c r="F1909" s="45" t="s">
        <v>1375</v>
      </c>
      <c r="G1909" s="45" t="s">
        <v>48</v>
      </c>
      <c r="H1909" s="41"/>
      <c r="I1909" s="41"/>
      <c r="J1909" s="44"/>
      <c r="L1909" s="40"/>
    </row>
    <row r="1910" spans="1:12" x14ac:dyDescent="0.2">
      <c r="A1910" s="39" t="s">
        <v>37</v>
      </c>
      <c r="B1910" s="41" t="s">
        <v>69</v>
      </c>
      <c r="C1910" s="49">
        <v>0.99151620370370375</v>
      </c>
      <c r="D1910" s="45">
        <v>114753</v>
      </c>
      <c r="E1910" s="45">
        <v>6</v>
      </c>
      <c r="F1910" s="45">
        <v>0</v>
      </c>
      <c r="G1910" s="45" t="s">
        <v>48</v>
      </c>
      <c r="H1910" s="41"/>
      <c r="I1910" s="41">
        <v>6</v>
      </c>
      <c r="J1910" s="44"/>
      <c r="L1910" s="40"/>
    </row>
    <row r="1911" spans="1:12" x14ac:dyDescent="0.2">
      <c r="A1911" s="39" t="s">
        <v>37</v>
      </c>
      <c r="B1911" s="41" t="s">
        <v>69</v>
      </c>
      <c r="C1911" s="49">
        <v>0.99214120370370362</v>
      </c>
      <c r="D1911" s="45">
        <v>114847</v>
      </c>
      <c r="E1911" s="45">
        <v>6</v>
      </c>
      <c r="F1911" s="45">
        <v>0</v>
      </c>
      <c r="G1911" s="45" t="s">
        <v>48</v>
      </c>
      <c r="H1911" s="41"/>
      <c r="I1911" s="41">
        <v>10</v>
      </c>
      <c r="J1911" s="44"/>
      <c r="L1911" s="40"/>
    </row>
    <row r="1912" spans="1:12" x14ac:dyDescent="0.2">
      <c r="A1912" s="39" t="s">
        <v>37</v>
      </c>
      <c r="B1912" s="41" t="s">
        <v>69</v>
      </c>
      <c r="C1912" s="49">
        <v>0.99291666666666667</v>
      </c>
      <c r="D1912" s="45">
        <v>114950</v>
      </c>
      <c r="E1912" s="45">
        <v>2</v>
      </c>
      <c r="F1912" s="45">
        <v>0</v>
      </c>
      <c r="G1912" s="45" t="s">
        <v>48</v>
      </c>
      <c r="H1912" s="41"/>
      <c r="I1912" s="41">
        <v>6</v>
      </c>
      <c r="J1912" s="44" t="s">
        <v>116</v>
      </c>
      <c r="L1912" s="40"/>
    </row>
    <row r="1913" spans="1:12" x14ac:dyDescent="0.2">
      <c r="A1913" s="39" t="s">
        <v>37</v>
      </c>
      <c r="B1913" s="41" t="s">
        <v>69</v>
      </c>
      <c r="C1913" s="49">
        <v>0.9993981481481482</v>
      </c>
      <c r="D1913" s="45">
        <v>115915</v>
      </c>
      <c r="E1913" s="45">
        <v>7</v>
      </c>
      <c r="F1913" s="45">
        <v>0</v>
      </c>
      <c r="G1913" s="45" t="s">
        <v>48</v>
      </c>
      <c r="H1913" s="41"/>
      <c r="I1913" s="41">
        <v>10</v>
      </c>
      <c r="J1913" s="44" t="s">
        <v>115</v>
      </c>
      <c r="L1913" s="40"/>
    </row>
    <row r="1914" spans="1:12" x14ac:dyDescent="0.2">
      <c r="A1914" s="39" t="s">
        <v>37</v>
      </c>
      <c r="B1914" s="41" t="s">
        <v>69</v>
      </c>
      <c r="C1914" s="49">
        <v>0.75695601851851846</v>
      </c>
      <c r="D1914" s="45">
        <v>61035</v>
      </c>
      <c r="E1914" s="45">
        <v>34</v>
      </c>
      <c r="F1914" s="45">
        <v>10</v>
      </c>
      <c r="G1914" s="45" t="s">
        <v>45</v>
      </c>
      <c r="H1914" s="41"/>
      <c r="I1914" s="41">
        <v>14</v>
      </c>
      <c r="J1914" s="44"/>
      <c r="L1914" s="40"/>
    </row>
    <row r="1915" spans="1:12" x14ac:dyDescent="0.2">
      <c r="A1915" s="39" t="s">
        <v>37</v>
      </c>
      <c r="B1915" s="41" t="s">
        <v>68</v>
      </c>
      <c r="C1915" s="49">
        <v>3.3333333333333333E-2</v>
      </c>
      <c r="D1915" s="49">
        <v>3.3333333333333333E-2</v>
      </c>
      <c r="E1915" s="45" t="s">
        <v>1375</v>
      </c>
      <c r="F1915" s="45" t="s">
        <v>1375</v>
      </c>
      <c r="G1915" s="45" t="s">
        <v>45</v>
      </c>
      <c r="H1915" s="41"/>
      <c r="I1915" s="41"/>
      <c r="J1915" s="44"/>
    </row>
    <row r="1916" spans="1:12" x14ac:dyDescent="0.2">
      <c r="A1916" s="39" t="s">
        <v>37</v>
      </c>
      <c r="B1916" s="41" t="s">
        <v>68</v>
      </c>
      <c r="C1916" s="49">
        <v>3.3796296296296297E-2</v>
      </c>
      <c r="D1916" s="45">
        <v>124840</v>
      </c>
      <c r="E1916" s="45">
        <v>1</v>
      </c>
      <c r="F1916" s="45">
        <v>0</v>
      </c>
      <c r="G1916" s="45" t="s">
        <v>45</v>
      </c>
      <c r="H1916" s="41"/>
      <c r="I1916" s="41">
        <v>14</v>
      </c>
      <c r="J1916" s="44"/>
    </row>
    <row r="1917" spans="1:12" x14ac:dyDescent="0.2">
      <c r="A1917" s="39" t="s">
        <v>37</v>
      </c>
      <c r="B1917" s="41" t="s">
        <v>68</v>
      </c>
      <c r="C1917" s="49">
        <v>6.8275462962962954E-2</v>
      </c>
      <c r="D1917" s="45">
        <v>13821</v>
      </c>
      <c r="E1917" s="45">
        <v>2</v>
      </c>
      <c r="F1917" s="45">
        <v>1</v>
      </c>
      <c r="G1917" s="45" t="s">
        <v>45</v>
      </c>
      <c r="H1917" s="41"/>
      <c r="I1917" s="41">
        <v>15</v>
      </c>
      <c r="J1917" s="44"/>
    </row>
    <row r="1918" spans="1:12" x14ac:dyDescent="0.2">
      <c r="A1918" s="39" t="s">
        <v>37</v>
      </c>
      <c r="B1918" s="41" t="s">
        <v>68</v>
      </c>
      <c r="C1918" s="49">
        <v>0.11137731481481482</v>
      </c>
      <c r="D1918" s="45">
        <v>24041</v>
      </c>
      <c r="E1918" s="45">
        <v>18</v>
      </c>
      <c r="F1918" s="45">
        <v>6</v>
      </c>
      <c r="G1918" s="45" t="s">
        <v>45</v>
      </c>
      <c r="H1918" s="41"/>
      <c r="I1918" s="41">
        <v>15</v>
      </c>
      <c r="J1918" s="44"/>
    </row>
    <row r="1919" spans="1:12" x14ac:dyDescent="0.2">
      <c r="A1919" s="39" t="s">
        <v>37</v>
      </c>
      <c r="B1919" s="41" t="s">
        <v>68</v>
      </c>
      <c r="C1919" s="49">
        <v>0.22684027777777779</v>
      </c>
      <c r="D1919" s="45">
        <v>52659</v>
      </c>
      <c r="E1919" s="45">
        <v>20</v>
      </c>
      <c r="F1919" s="45">
        <v>5</v>
      </c>
      <c r="G1919" s="45" t="s">
        <v>45</v>
      </c>
      <c r="H1919" s="41"/>
      <c r="I1919" s="41">
        <v>14</v>
      </c>
      <c r="J1919" s="44" t="s">
        <v>166</v>
      </c>
    </row>
    <row r="1920" spans="1:12" x14ac:dyDescent="0.2">
      <c r="A1920" s="39" t="s">
        <v>37</v>
      </c>
      <c r="B1920" s="41" t="s">
        <v>68</v>
      </c>
      <c r="C1920" s="49">
        <v>0.22745370370370369</v>
      </c>
      <c r="D1920" s="45">
        <v>52738</v>
      </c>
      <c r="E1920" s="45">
        <v>6</v>
      </c>
      <c r="F1920" s="45">
        <v>3</v>
      </c>
      <c r="G1920" s="45" t="s">
        <v>45</v>
      </c>
      <c r="H1920" s="41"/>
      <c r="I1920" s="41">
        <v>7</v>
      </c>
      <c r="J1920" s="44"/>
    </row>
    <row r="1921" spans="1:10" x14ac:dyDescent="0.2">
      <c r="A1921" s="39" t="s">
        <v>37</v>
      </c>
      <c r="B1921" s="41" t="s">
        <v>68</v>
      </c>
      <c r="C1921" s="49">
        <v>0.23431712962962961</v>
      </c>
      <c r="D1921" s="45">
        <v>53726</v>
      </c>
      <c r="E1921" s="45">
        <v>1</v>
      </c>
      <c r="F1921" s="45">
        <v>1</v>
      </c>
      <c r="G1921" s="45" t="s">
        <v>45</v>
      </c>
      <c r="H1921" s="41"/>
      <c r="I1921" s="41">
        <v>11</v>
      </c>
      <c r="J1921" s="44"/>
    </row>
    <row r="1922" spans="1:10" x14ac:dyDescent="0.2">
      <c r="A1922" s="39" t="s">
        <v>37</v>
      </c>
      <c r="B1922" s="41" t="s">
        <v>68</v>
      </c>
      <c r="C1922" s="49">
        <v>0.23723379629629629</v>
      </c>
      <c r="D1922" s="45">
        <v>54143</v>
      </c>
      <c r="E1922" s="45">
        <v>6</v>
      </c>
      <c r="F1922" s="45">
        <v>2</v>
      </c>
      <c r="G1922" s="45" t="s">
        <v>45</v>
      </c>
      <c r="H1922" s="41"/>
      <c r="I1922" s="41">
        <v>11</v>
      </c>
      <c r="J1922" s="44"/>
    </row>
    <row r="1923" spans="1:10" x14ac:dyDescent="0.2">
      <c r="A1923" s="39" t="s">
        <v>37</v>
      </c>
      <c r="B1923" s="41" t="s">
        <v>68</v>
      </c>
      <c r="C1923" s="49">
        <v>0.23846064814814816</v>
      </c>
      <c r="D1923" s="45">
        <v>54329</v>
      </c>
      <c r="E1923" s="45">
        <v>6</v>
      </c>
      <c r="F1923" s="45">
        <v>3</v>
      </c>
      <c r="G1923" s="45" t="s">
        <v>45</v>
      </c>
      <c r="H1923" s="41"/>
      <c r="I1923" s="41">
        <v>12</v>
      </c>
      <c r="J1923" s="44"/>
    </row>
    <row r="1924" spans="1:10" x14ac:dyDescent="0.2">
      <c r="A1924" s="39" t="s">
        <v>37</v>
      </c>
      <c r="B1924" s="41" t="s">
        <v>68</v>
      </c>
      <c r="C1924" s="49">
        <v>0.23861111111111111</v>
      </c>
      <c r="D1924" s="45">
        <v>54342</v>
      </c>
      <c r="E1924" s="45">
        <v>6</v>
      </c>
      <c r="F1924" s="45">
        <v>3</v>
      </c>
      <c r="G1924" s="45" t="s">
        <v>45</v>
      </c>
      <c r="H1924" s="41"/>
      <c r="I1924" s="41">
        <v>-2</v>
      </c>
      <c r="J1924" s="44"/>
    </row>
    <row r="1925" spans="1:10" x14ac:dyDescent="0.2">
      <c r="A1925" s="39" t="s">
        <v>37</v>
      </c>
      <c r="B1925" s="41" t="s">
        <v>68</v>
      </c>
      <c r="C1925" s="49">
        <v>0.23879629629629628</v>
      </c>
      <c r="D1925" s="45">
        <v>554354</v>
      </c>
      <c r="E1925" s="45">
        <v>2</v>
      </c>
      <c r="F1925" s="45">
        <v>2</v>
      </c>
      <c r="G1925" s="45" t="s">
        <v>45</v>
      </c>
      <c r="H1925" s="41"/>
      <c r="I1925" s="41">
        <v>12</v>
      </c>
      <c r="J1925" s="44"/>
    </row>
    <row r="1926" spans="1:10" x14ac:dyDescent="0.2">
      <c r="A1926" s="39" t="s">
        <v>37</v>
      </c>
      <c r="B1926" s="41" t="s">
        <v>68</v>
      </c>
      <c r="C1926" s="49">
        <v>0.24059027777777778</v>
      </c>
      <c r="D1926" s="45">
        <v>54630</v>
      </c>
      <c r="E1926" s="45">
        <v>3</v>
      </c>
      <c r="F1926" s="45">
        <v>2</v>
      </c>
      <c r="G1926" s="45" t="s">
        <v>45</v>
      </c>
      <c r="H1926" s="41"/>
      <c r="I1926" s="41">
        <v>8</v>
      </c>
      <c r="J1926" s="44"/>
    </row>
    <row r="1927" spans="1:10" x14ac:dyDescent="0.2">
      <c r="A1927" s="39" t="s">
        <v>37</v>
      </c>
      <c r="B1927" s="41" t="s">
        <v>68</v>
      </c>
      <c r="C1927" s="49">
        <v>0.24190972222222221</v>
      </c>
      <c r="D1927" s="45">
        <v>54825</v>
      </c>
      <c r="E1927" s="45">
        <v>4</v>
      </c>
      <c r="F1927" s="45">
        <v>3</v>
      </c>
      <c r="G1927" s="45" t="s">
        <v>45</v>
      </c>
      <c r="H1927" s="41"/>
      <c r="I1927" s="41">
        <v>-2</v>
      </c>
      <c r="J1927" s="44"/>
    </row>
    <row r="1928" spans="1:10" x14ac:dyDescent="0.2">
      <c r="A1928" s="39" t="s">
        <v>37</v>
      </c>
      <c r="B1928" s="41" t="s">
        <v>68</v>
      </c>
      <c r="C1928" s="49">
        <v>0.24193287037037037</v>
      </c>
      <c r="D1928" s="45">
        <v>54834</v>
      </c>
      <c r="E1928" s="45">
        <v>11</v>
      </c>
      <c r="F1928" s="45">
        <v>1</v>
      </c>
      <c r="G1928" s="45" t="s">
        <v>45</v>
      </c>
      <c r="H1928" s="41"/>
      <c r="I1928" s="41">
        <v>5</v>
      </c>
      <c r="J1928" s="44"/>
    </row>
    <row r="1929" spans="1:10" x14ac:dyDescent="0.2">
      <c r="A1929" s="39" t="s">
        <v>37</v>
      </c>
      <c r="B1929" s="41" t="s">
        <v>68</v>
      </c>
      <c r="C1929" s="49">
        <v>0.24231481481481479</v>
      </c>
      <c r="D1929" s="45">
        <v>54942</v>
      </c>
      <c r="E1929" s="45">
        <v>46</v>
      </c>
      <c r="F1929" s="45">
        <v>7</v>
      </c>
      <c r="G1929" s="45" t="s">
        <v>45</v>
      </c>
      <c r="H1929" s="41"/>
      <c r="I1929" s="41">
        <v>7</v>
      </c>
      <c r="J1929" s="44"/>
    </row>
    <row r="1930" spans="1:10" x14ac:dyDescent="0.2">
      <c r="A1930" s="39" t="s">
        <v>37</v>
      </c>
      <c r="B1930" s="41" t="s">
        <v>68</v>
      </c>
      <c r="C1930" s="49">
        <v>0.24254629629629632</v>
      </c>
      <c r="D1930" s="45">
        <v>54924</v>
      </c>
      <c r="E1930" s="45">
        <v>8</v>
      </c>
      <c r="F1930" s="45">
        <v>4</v>
      </c>
      <c r="G1930" s="45" t="s">
        <v>45</v>
      </c>
      <c r="H1930" s="41"/>
      <c r="I1930" s="41">
        <v>1</v>
      </c>
      <c r="J1930" s="44"/>
    </row>
    <row r="1931" spans="1:10" x14ac:dyDescent="0.2">
      <c r="A1931" s="39" t="s">
        <v>37</v>
      </c>
      <c r="B1931" s="41" t="s">
        <v>68</v>
      </c>
      <c r="C1931" s="49">
        <v>0.24305555555555555</v>
      </c>
      <c r="D1931" s="45">
        <v>55003</v>
      </c>
      <c r="E1931" s="45">
        <v>3</v>
      </c>
      <c r="F1931" s="45">
        <v>2</v>
      </c>
      <c r="G1931" s="45" t="s">
        <v>45</v>
      </c>
      <c r="H1931" s="41"/>
      <c r="I1931" s="41">
        <v>3</v>
      </c>
      <c r="J1931" s="44"/>
    </row>
    <row r="1932" spans="1:10" x14ac:dyDescent="0.2">
      <c r="A1932" s="39" t="s">
        <v>37</v>
      </c>
      <c r="B1932" s="41" t="s">
        <v>68</v>
      </c>
      <c r="C1932" s="49">
        <v>0.24359953703703704</v>
      </c>
      <c r="D1932" s="45">
        <v>55050</v>
      </c>
      <c r="E1932" s="45">
        <v>3</v>
      </c>
      <c r="F1932" s="45">
        <v>1</v>
      </c>
      <c r="G1932" s="45" t="s">
        <v>45</v>
      </c>
      <c r="H1932" s="41"/>
      <c r="I1932" s="41">
        <v>4</v>
      </c>
      <c r="J1932" s="44"/>
    </row>
    <row r="1933" spans="1:10" x14ac:dyDescent="0.2">
      <c r="A1933" s="39" t="s">
        <v>37</v>
      </c>
      <c r="B1933" s="41" t="s">
        <v>68</v>
      </c>
      <c r="C1933" s="49">
        <v>0.24432870370370371</v>
      </c>
      <c r="D1933" s="45">
        <v>55204</v>
      </c>
      <c r="E1933" s="45">
        <v>14</v>
      </c>
      <c r="F1933" s="45">
        <v>4</v>
      </c>
      <c r="G1933" s="45" t="s">
        <v>45</v>
      </c>
      <c r="H1933" s="41"/>
      <c r="I1933" s="41">
        <v>4</v>
      </c>
      <c r="J1933" s="44" t="s">
        <v>167</v>
      </c>
    </row>
    <row r="1934" spans="1:10" x14ac:dyDescent="0.2">
      <c r="A1934" s="39" t="s">
        <v>37</v>
      </c>
      <c r="B1934" s="41" t="s">
        <v>68</v>
      </c>
      <c r="C1934" s="49">
        <v>0.24538194444444442</v>
      </c>
      <c r="D1934" s="45">
        <v>55322</v>
      </c>
      <c r="E1934" s="45">
        <v>1</v>
      </c>
      <c r="F1934" s="45">
        <v>1</v>
      </c>
      <c r="G1934" s="45" t="s">
        <v>45</v>
      </c>
      <c r="H1934" s="41"/>
      <c r="I1934" s="41">
        <v>4</v>
      </c>
      <c r="J1934" s="44"/>
    </row>
    <row r="1935" spans="1:10" x14ac:dyDescent="0.2">
      <c r="A1935" s="39" t="s">
        <v>37</v>
      </c>
      <c r="B1935" s="41" t="s">
        <v>68</v>
      </c>
      <c r="C1935" s="49">
        <v>0.24663194444444445</v>
      </c>
      <c r="D1935" s="45">
        <v>55914</v>
      </c>
      <c r="E1935" s="45">
        <v>5</v>
      </c>
      <c r="F1935" s="45">
        <v>1</v>
      </c>
      <c r="G1935" s="45" t="s">
        <v>45</v>
      </c>
      <c r="H1935" s="41"/>
      <c r="I1935" s="41">
        <v>8</v>
      </c>
      <c r="J1935" s="44"/>
    </row>
    <row r="1936" spans="1:10" x14ac:dyDescent="0.2">
      <c r="A1936" s="39" t="s">
        <v>37</v>
      </c>
      <c r="B1936" s="41" t="s">
        <v>68</v>
      </c>
      <c r="C1936" s="49">
        <v>0.24687499999999998</v>
      </c>
      <c r="D1936" s="45">
        <v>55533</v>
      </c>
      <c r="E1936" s="45">
        <v>3</v>
      </c>
      <c r="F1936" s="45">
        <v>1</v>
      </c>
      <c r="G1936" s="45" t="s">
        <v>45</v>
      </c>
      <c r="H1936" s="41"/>
      <c r="I1936" s="41">
        <v>0</v>
      </c>
      <c r="J1936" s="44"/>
    </row>
    <row r="1937" spans="1:10" x14ac:dyDescent="0.2">
      <c r="A1937" s="39" t="s">
        <v>37</v>
      </c>
      <c r="B1937" s="41" t="s">
        <v>68</v>
      </c>
      <c r="C1937" s="49">
        <v>0.2482175925925926</v>
      </c>
      <c r="D1937" s="45">
        <v>55808</v>
      </c>
      <c r="E1937" s="45">
        <v>42</v>
      </c>
      <c r="F1937" s="45">
        <v>5</v>
      </c>
      <c r="G1937" s="45" t="s">
        <v>45</v>
      </c>
      <c r="H1937" s="41"/>
      <c r="I1937" s="41">
        <v>8</v>
      </c>
      <c r="J1937" s="44" t="s">
        <v>161</v>
      </c>
    </row>
    <row r="1938" spans="1:10" x14ac:dyDescent="0.2">
      <c r="A1938" s="39" t="s">
        <v>37</v>
      </c>
      <c r="B1938" s="41" t="s">
        <v>68</v>
      </c>
      <c r="C1938" s="49">
        <v>0.24942129629629628</v>
      </c>
      <c r="D1938" s="45">
        <v>55920</v>
      </c>
      <c r="E1938" s="45">
        <v>10</v>
      </c>
      <c r="F1938" s="45">
        <v>4</v>
      </c>
      <c r="G1938" s="45" t="s">
        <v>45</v>
      </c>
      <c r="H1938" s="41"/>
      <c r="I1938" s="41">
        <v>1</v>
      </c>
      <c r="J1938" s="44"/>
    </row>
    <row r="1939" spans="1:10" x14ac:dyDescent="0.2">
      <c r="A1939" s="39" t="s">
        <v>37</v>
      </c>
      <c r="B1939" s="41" t="s">
        <v>68</v>
      </c>
      <c r="C1939" s="49">
        <v>0.25010416666666668</v>
      </c>
      <c r="D1939" s="45">
        <v>60019</v>
      </c>
      <c r="E1939" s="45">
        <v>10</v>
      </c>
      <c r="F1939" s="45">
        <v>2</v>
      </c>
      <c r="G1939" s="45" t="s">
        <v>45</v>
      </c>
      <c r="H1939" s="41"/>
      <c r="I1939" s="41">
        <v>1</v>
      </c>
      <c r="J1939" s="44" t="s">
        <v>122</v>
      </c>
    </row>
    <row r="1940" spans="1:10" x14ac:dyDescent="0.2">
      <c r="A1940" s="39" t="s">
        <v>37</v>
      </c>
      <c r="B1940" s="41" t="s">
        <v>68</v>
      </c>
      <c r="C1940" s="49">
        <v>0.25047453703703704</v>
      </c>
      <c r="D1940" s="45">
        <v>60044</v>
      </c>
      <c r="E1940" s="45">
        <v>3</v>
      </c>
      <c r="F1940" s="45">
        <v>1</v>
      </c>
      <c r="G1940" s="45" t="s">
        <v>45</v>
      </c>
      <c r="H1940" s="41"/>
      <c r="I1940" s="41">
        <v>4</v>
      </c>
      <c r="J1940" s="44"/>
    </row>
    <row r="1941" spans="1:10" x14ac:dyDescent="0.2">
      <c r="A1941" s="39" t="s">
        <v>37</v>
      </c>
      <c r="B1941" s="41" t="s">
        <v>68</v>
      </c>
      <c r="C1941" s="49">
        <v>0.25156249999999997</v>
      </c>
      <c r="D1941" s="45">
        <v>60327</v>
      </c>
      <c r="E1941" s="45">
        <v>72</v>
      </c>
      <c r="F1941" s="45">
        <v>17</v>
      </c>
      <c r="G1941" s="45" t="s">
        <v>45</v>
      </c>
      <c r="H1941" s="41">
        <v>0.3</v>
      </c>
      <c r="I1941" s="41">
        <v>-1</v>
      </c>
      <c r="J1941" s="44"/>
    </row>
    <row r="1942" spans="1:10" x14ac:dyDescent="0.2">
      <c r="A1942" s="39" t="s">
        <v>37</v>
      </c>
      <c r="B1942" s="41" t="s">
        <v>68</v>
      </c>
      <c r="C1942" s="49">
        <v>0.25256944444444446</v>
      </c>
      <c r="D1942" s="45">
        <v>60610</v>
      </c>
      <c r="E1942" s="45">
        <v>158</v>
      </c>
      <c r="F1942" s="45">
        <v>17</v>
      </c>
      <c r="G1942" s="45" t="s">
        <v>45</v>
      </c>
      <c r="H1942" s="41"/>
      <c r="I1942" s="41">
        <v>5</v>
      </c>
      <c r="J1942" s="44" t="s">
        <v>130</v>
      </c>
    </row>
    <row r="1943" spans="1:10" x14ac:dyDescent="0.2">
      <c r="A1943" s="39" t="s">
        <v>37</v>
      </c>
      <c r="B1943" s="41" t="s">
        <v>68</v>
      </c>
      <c r="C1943" s="49">
        <v>0.25287037037037036</v>
      </c>
      <c r="D1943" s="45">
        <v>60427</v>
      </c>
      <c r="E1943" s="45">
        <v>19</v>
      </c>
      <c r="F1943" s="45">
        <v>7</v>
      </c>
      <c r="G1943" s="45" t="s">
        <v>45</v>
      </c>
      <c r="H1943" s="41"/>
      <c r="I1943" s="41">
        <v>9</v>
      </c>
      <c r="J1943" s="44"/>
    </row>
    <row r="1944" spans="1:10" x14ac:dyDescent="0.2">
      <c r="A1944" s="39" t="s">
        <v>37</v>
      </c>
      <c r="B1944" s="41" t="s">
        <v>68</v>
      </c>
      <c r="C1944" s="49">
        <v>0.25403935185185184</v>
      </c>
      <c r="D1944" s="45">
        <v>60550</v>
      </c>
      <c r="E1944" s="45">
        <v>2</v>
      </c>
      <c r="F1944" s="45">
        <v>0</v>
      </c>
      <c r="G1944" s="45" t="s">
        <v>45</v>
      </c>
      <c r="H1944" s="41"/>
      <c r="I1944" s="41">
        <v>9</v>
      </c>
      <c r="J1944" s="44"/>
    </row>
    <row r="1945" spans="1:10" x14ac:dyDescent="0.2">
      <c r="A1945" s="39" t="s">
        <v>37</v>
      </c>
      <c r="B1945" s="41" t="s">
        <v>68</v>
      </c>
      <c r="C1945" s="49">
        <v>0.25533564814814813</v>
      </c>
      <c r="D1945" s="45">
        <v>60757</v>
      </c>
      <c r="E1945" s="45">
        <v>16</v>
      </c>
      <c r="F1945" s="45">
        <v>8</v>
      </c>
      <c r="G1945" s="45" t="s">
        <v>45</v>
      </c>
      <c r="H1945" s="41"/>
      <c r="I1945" s="41">
        <v>-1</v>
      </c>
      <c r="J1945" s="44"/>
    </row>
    <row r="1946" spans="1:10" x14ac:dyDescent="0.2">
      <c r="A1946" s="39" t="s">
        <v>37</v>
      </c>
      <c r="B1946" s="41" t="s">
        <v>68</v>
      </c>
      <c r="C1946" s="49">
        <v>0.26475694444444448</v>
      </c>
      <c r="D1946" s="45">
        <v>62121</v>
      </c>
      <c r="E1946" s="45">
        <v>6</v>
      </c>
      <c r="F1946" s="45">
        <v>3</v>
      </c>
      <c r="G1946" s="45" t="s">
        <v>45</v>
      </c>
      <c r="H1946" s="41"/>
      <c r="I1946" s="41">
        <v>2</v>
      </c>
      <c r="J1946" s="44"/>
    </row>
    <row r="1947" spans="1:10" x14ac:dyDescent="0.2">
      <c r="A1947" s="39" t="s">
        <v>37</v>
      </c>
      <c r="B1947" s="41" t="s">
        <v>68</v>
      </c>
      <c r="C1947" s="49">
        <v>0.26680555555555557</v>
      </c>
      <c r="D1947" s="45">
        <v>62511</v>
      </c>
      <c r="E1947" s="45">
        <v>59</v>
      </c>
      <c r="F1947" s="45">
        <v>13</v>
      </c>
      <c r="G1947" s="45" t="s">
        <v>45</v>
      </c>
      <c r="H1947" s="41"/>
      <c r="I1947" s="41">
        <v>11</v>
      </c>
      <c r="J1947" s="44" t="s">
        <v>145</v>
      </c>
    </row>
    <row r="1948" spans="1:10" x14ac:dyDescent="0.2">
      <c r="A1948" s="39" t="s">
        <v>37</v>
      </c>
      <c r="B1948" s="41" t="s">
        <v>68</v>
      </c>
      <c r="C1948" s="49">
        <v>0.26804398148148151</v>
      </c>
      <c r="D1948" s="45">
        <v>62631</v>
      </c>
      <c r="E1948" s="45">
        <v>32</v>
      </c>
      <c r="F1948" s="45">
        <v>7</v>
      </c>
      <c r="G1948" s="45" t="s">
        <v>45</v>
      </c>
      <c r="H1948" s="41"/>
      <c r="I1948" s="41">
        <v>3</v>
      </c>
      <c r="J1948" s="44" t="s">
        <v>138</v>
      </c>
    </row>
    <row r="1949" spans="1:10" x14ac:dyDescent="0.2">
      <c r="A1949" s="39" t="s">
        <v>37</v>
      </c>
      <c r="B1949" s="41" t="s">
        <v>68</v>
      </c>
      <c r="C1949" s="49">
        <v>0.27430555555555552</v>
      </c>
      <c r="D1949" s="45">
        <v>63503</v>
      </c>
      <c r="E1949" s="45">
        <v>3</v>
      </c>
      <c r="F1949" s="45">
        <v>1</v>
      </c>
      <c r="G1949" s="45" t="s">
        <v>45</v>
      </c>
      <c r="H1949" s="41"/>
      <c r="I1949" s="41">
        <v>1</v>
      </c>
      <c r="J1949" s="44"/>
    </row>
    <row r="1950" spans="1:10" x14ac:dyDescent="0.2">
      <c r="A1950" s="39" t="s">
        <v>37</v>
      </c>
      <c r="B1950" s="41" t="s">
        <v>68</v>
      </c>
      <c r="C1950" s="49">
        <v>0.27592592592592591</v>
      </c>
      <c r="D1950" s="45">
        <v>63724</v>
      </c>
      <c r="E1950" s="45">
        <v>4</v>
      </c>
      <c r="F1950" s="45">
        <v>2</v>
      </c>
      <c r="G1950" s="45" t="s">
        <v>45</v>
      </c>
      <c r="H1950" s="41"/>
      <c r="I1950" s="41">
        <v>12</v>
      </c>
      <c r="J1950" s="44" t="s">
        <v>163</v>
      </c>
    </row>
    <row r="1951" spans="1:10" x14ac:dyDescent="0.2">
      <c r="A1951" s="39" t="s">
        <v>37</v>
      </c>
      <c r="B1951" s="41" t="s">
        <v>68</v>
      </c>
      <c r="C1951" s="49">
        <v>0.27805555555555556</v>
      </c>
      <c r="D1951" s="45">
        <v>64113</v>
      </c>
      <c r="E1951" s="45">
        <v>49</v>
      </c>
      <c r="F1951" s="45">
        <v>9</v>
      </c>
      <c r="G1951" s="45" t="s">
        <v>45</v>
      </c>
      <c r="H1951" s="41"/>
      <c r="I1951" s="41">
        <v>11</v>
      </c>
      <c r="J1951" s="44"/>
    </row>
    <row r="1952" spans="1:10" x14ac:dyDescent="0.2">
      <c r="A1952" s="39" t="s">
        <v>37</v>
      </c>
      <c r="B1952" s="41" t="s">
        <v>68</v>
      </c>
      <c r="C1952" s="49">
        <v>0.27858796296296295</v>
      </c>
      <c r="D1952" s="45">
        <v>64131</v>
      </c>
      <c r="E1952" s="45">
        <v>21</v>
      </c>
      <c r="F1952" s="45">
        <v>8</v>
      </c>
      <c r="G1952" s="45" t="s">
        <v>45</v>
      </c>
      <c r="H1952" s="41"/>
      <c r="I1952" s="41">
        <v>4</v>
      </c>
      <c r="J1952" s="44"/>
    </row>
    <row r="1953" spans="1:10" x14ac:dyDescent="0.2">
      <c r="A1953" s="39" t="s">
        <v>37</v>
      </c>
      <c r="B1953" s="41" t="s">
        <v>68</v>
      </c>
      <c r="C1953" s="49">
        <v>0.28021990740740738</v>
      </c>
      <c r="D1953" s="45">
        <v>64415</v>
      </c>
      <c r="E1953" s="45">
        <v>44</v>
      </c>
      <c r="F1953" s="45">
        <v>14</v>
      </c>
      <c r="G1953" s="45" t="s">
        <v>45</v>
      </c>
      <c r="H1953" s="41"/>
      <c r="I1953" s="41">
        <v>12</v>
      </c>
      <c r="J1953" s="44" t="s">
        <v>146</v>
      </c>
    </row>
    <row r="1954" spans="1:10" x14ac:dyDescent="0.2">
      <c r="A1954" s="39" t="s">
        <v>37</v>
      </c>
      <c r="B1954" s="41" t="s">
        <v>68</v>
      </c>
      <c r="C1954" s="49">
        <v>0.28459490740740739</v>
      </c>
      <c r="D1954" s="45">
        <v>64957</v>
      </c>
      <c r="E1954" s="45">
        <v>8</v>
      </c>
      <c r="F1954" s="45">
        <v>6</v>
      </c>
      <c r="G1954" s="45" t="s">
        <v>45</v>
      </c>
      <c r="H1954" s="41"/>
      <c r="I1954" s="41">
        <v>5</v>
      </c>
      <c r="J1954" s="44"/>
    </row>
    <row r="1955" spans="1:10" x14ac:dyDescent="0.2">
      <c r="A1955" s="39" t="s">
        <v>37</v>
      </c>
      <c r="B1955" s="41" t="s">
        <v>68</v>
      </c>
      <c r="C1955" s="49">
        <v>0.28475694444444444</v>
      </c>
      <c r="D1955" s="45">
        <v>65049</v>
      </c>
      <c r="E1955" s="45">
        <v>46</v>
      </c>
      <c r="F1955" s="45">
        <v>13</v>
      </c>
      <c r="G1955" s="45" t="s">
        <v>45</v>
      </c>
      <c r="H1955" s="41"/>
      <c r="I1955" s="41">
        <v>-1</v>
      </c>
      <c r="J1955" s="44"/>
    </row>
    <row r="1956" spans="1:10" x14ac:dyDescent="0.2">
      <c r="A1956" s="39" t="s">
        <v>37</v>
      </c>
      <c r="B1956" s="41" t="s">
        <v>68</v>
      </c>
      <c r="C1956" s="49">
        <v>0.28796296296296298</v>
      </c>
      <c r="D1956" s="45">
        <v>65511</v>
      </c>
      <c r="E1956" s="45">
        <v>31</v>
      </c>
      <c r="F1956" s="45">
        <v>6</v>
      </c>
      <c r="G1956" s="45" t="s">
        <v>45</v>
      </c>
      <c r="H1956" s="41"/>
      <c r="I1956" s="41">
        <v>5</v>
      </c>
      <c r="J1956" s="44"/>
    </row>
    <row r="1957" spans="1:10" x14ac:dyDescent="0.2">
      <c r="A1957" s="39" t="s">
        <v>37</v>
      </c>
      <c r="B1957" s="41" t="s">
        <v>68</v>
      </c>
      <c r="C1957" s="49">
        <v>0.28797453703703701</v>
      </c>
      <c r="D1957" s="45">
        <v>65455</v>
      </c>
      <c r="E1957" s="45">
        <v>14</v>
      </c>
      <c r="F1957" s="45">
        <v>5</v>
      </c>
      <c r="G1957" s="45" t="s">
        <v>45</v>
      </c>
      <c r="H1957" s="41"/>
      <c r="I1957" s="41">
        <v>6</v>
      </c>
      <c r="J1957" s="44"/>
    </row>
    <row r="1958" spans="1:10" x14ac:dyDescent="0.2">
      <c r="A1958" s="39" t="s">
        <v>37</v>
      </c>
      <c r="B1958" s="41" t="s">
        <v>68</v>
      </c>
      <c r="C1958" s="49">
        <v>0.28847222222222224</v>
      </c>
      <c r="D1958" s="45">
        <v>65543</v>
      </c>
      <c r="E1958" s="45">
        <v>19</v>
      </c>
      <c r="F1958" s="45">
        <v>7</v>
      </c>
      <c r="G1958" s="45" t="s">
        <v>45</v>
      </c>
      <c r="H1958" s="41"/>
      <c r="I1958" s="41">
        <v>1</v>
      </c>
      <c r="J1958" s="44"/>
    </row>
    <row r="1959" spans="1:10" x14ac:dyDescent="0.2">
      <c r="A1959" s="39" t="s">
        <v>37</v>
      </c>
      <c r="B1959" s="41" t="s">
        <v>68</v>
      </c>
      <c r="C1959" s="49">
        <v>0.28956018518518517</v>
      </c>
      <c r="D1959" s="45">
        <v>65707</v>
      </c>
      <c r="E1959" s="45">
        <v>9</v>
      </c>
      <c r="F1959" s="45">
        <v>4</v>
      </c>
      <c r="G1959" s="45" t="s">
        <v>45</v>
      </c>
      <c r="H1959" s="41"/>
      <c r="I1959" s="41">
        <v>7</v>
      </c>
      <c r="J1959" s="44"/>
    </row>
    <row r="1960" spans="1:10" x14ac:dyDescent="0.2">
      <c r="A1960" s="39" t="s">
        <v>37</v>
      </c>
      <c r="B1960" s="41" t="s">
        <v>68</v>
      </c>
      <c r="C1960" s="49">
        <v>0.29018518518518516</v>
      </c>
      <c r="D1960" s="45">
        <v>65759</v>
      </c>
      <c r="E1960" s="45">
        <v>7</v>
      </c>
      <c r="F1960" s="45">
        <v>4</v>
      </c>
      <c r="G1960" s="45" t="s">
        <v>45</v>
      </c>
      <c r="H1960" s="41"/>
      <c r="I1960" s="41">
        <v>13</v>
      </c>
      <c r="J1960" s="44"/>
    </row>
    <row r="1961" spans="1:10" x14ac:dyDescent="0.2">
      <c r="A1961" s="39" t="s">
        <v>37</v>
      </c>
      <c r="B1961" s="41" t="s">
        <v>68</v>
      </c>
      <c r="C1961" s="49">
        <v>0.29082175925925924</v>
      </c>
      <c r="D1961" s="45">
        <v>65909</v>
      </c>
      <c r="E1961" s="45">
        <v>22</v>
      </c>
      <c r="F1961" s="45">
        <v>10</v>
      </c>
      <c r="G1961" s="45" t="s">
        <v>45</v>
      </c>
      <c r="H1961" s="41"/>
      <c r="I1961" s="41">
        <v>6</v>
      </c>
      <c r="J1961" s="44"/>
    </row>
    <row r="1962" spans="1:10" x14ac:dyDescent="0.2">
      <c r="A1962" s="39" t="s">
        <v>37</v>
      </c>
      <c r="B1962" s="41" t="s">
        <v>68</v>
      </c>
      <c r="C1962" s="49">
        <v>0.29488425925925926</v>
      </c>
      <c r="D1962" s="45">
        <v>70446</v>
      </c>
      <c r="E1962" s="45">
        <v>8</v>
      </c>
      <c r="F1962" s="45">
        <v>4</v>
      </c>
      <c r="G1962" s="45" t="s">
        <v>45</v>
      </c>
      <c r="H1962" s="41"/>
      <c r="I1962" s="41">
        <v>13</v>
      </c>
      <c r="J1962" s="44"/>
    </row>
    <row r="1963" spans="1:10" x14ac:dyDescent="0.2">
      <c r="A1963" s="39" t="s">
        <v>37</v>
      </c>
      <c r="B1963" s="41" t="s">
        <v>68</v>
      </c>
      <c r="C1963" s="49">
        <v>0.2951273148148148</v>
      </c>
      <c r="D1963" s="45">
        <v>70531</v>
      </c>
      <c r="E1963" s="45">
        <v>32</v>
      </c>
      <c r="F1963" s="45">
        <v>6</v>
      </c>
      <c r="G1963" s="45" t="s">
        <v>45</v>
      </c>
      <c r="H1963" s="41"/>
      <c r="I1963" s="41">
        <v>9</v>
      </c>
      <c r="J1963" s="44" t="s">
        <v>162</v>
      </c>
    </row>
    <row r="1964" spans="1:10" x14ac:dyDescent="0.2">
      <c r="A1964" s="39" t="s">
        <v>37</v>
      </c>
      <c r="B1964" s="41" t="s">
        <v>68</v>
      </c>
      <c r="C1964" s="49">
        <v>0.29574074074074075</v>
      </c>
      <c r="D1964" s="45">
        <v>70708</v>
      </c>
      <c r="E1964" s="45">
        <v>76</v>
      </c>
      <c r="F1964" s="45">
        <v>19</v>
      </c>
      <c r="G1964" s="45" t="s">
        <v>45</v>
      </c>
      <c r="H1964" s="41"/>
      <c r="I1964" s="41">
        <v>10</v>
      </c>
      <c r="J1964" s="44"/>
    </row>
    <row r="1965" spans="1:10" x14ac:dyDescent="0.2">
      <c r="A1965" s="39" t="s">
        <v>37</v>
      </c>
      <c r="B1965" s="41" t="s">
        <v>68</v>
      </c>
      <c r="C1965" s="49">
        <v>0.2958912037037037</v>
      </c>
      <c r="D1965" s="45">
        <v>70614</v>
      </c>
      <c r="E1965" s="45">
        <v>9</v>
      </c>
      <c r="F1965" s="45">
        <v>5</v>
      </c>
      <c r="G1965" s="45" t="s">
        <v>45</v>
      </c>
      <c r="H1965" s="41"/>
      <c r="I1965" s="41">
        <v>7</v>
      </c>
      <c r="J1965" s="44"/>
    </row>
    <row r="1966" spans="1:10" x14ac:dyDescent="0.2">
      <c r="A1966" s="39" t="s">
        <v>37</v>
      </c>
      <c r="B1966" s="41" t="s">
        <v>68</v>
      </c>
      <c r="C1966" s="49">
        <v>0.2978703703703704</v>
      </c>
      <c r="D1966" s="45">
        <v>70903</v>
      </c>
      <c r="E1966" s="45">
        <v>7</v>
      </c>
      <c r="F1966" s="45">
        <v>3</v>
      </c>
      <c r="G1966" s="45" t="s">
        <v>45</v>
      </c>
      <c r="H1966" s="41"/>
      <c r="I1966" s="41">
        <v>0</v>
      </c>
      <c r="J1966" s="44"/>
    </row>
    <row r="1967" spans="1:10" x14ac:dyDescent="0.2">
      <c r="A1967" s="39" t="s">
        <v>37</v>
      </c>
      <c r="B1967" s="41" t="s">
        <v>68</v>
      </c>
      <c r="C1967" s="49">
        <v>0.29887731481481483</v>
      </c>
      <c r="D1967" s="45">
        <v>71031</v>
      </c>
      <c r="E1967" s="45">
        <v>8</v>
      </c>
      <c r="F1967" s="45">
        <v>3</v>
      </c>
      <c r="G1967" s="45" t="s">
        <v>45</v>
      </c>
      <c r="H1967" s="41"/>
      <c r="I1967" s="41">
        <v>12</v>
      </c>
      <c r="J1967" s="44"/>
    </row>
    <row r="1968" spans="1:10" x14ac:dyDescent="0.2">
      <c r="A1968" s="39" t="s">
        <v>37</v>
      </c>
      <c r="B1968" s="41" t="s">
        <v>68</v>
      </c>
      <c r="C1968" s="49">
        <v>0.29957175925925927</v>
      </c>
      <c r="D1968" s="45">
        <v>71301</v>
      </c>
      <c r="E1968" s="45">
        <v>98</v>
      </c>
      <c r="F1968" s="45">
        <v>9</v>
      </c>
      <c r="G1968" s="45" t="s">
        <v>45</v>
      </c>
      <c r="H1968" s="41"/>
      <c r="I1968" s="41">
        <v>10</v>
      </c>
      <c r="J1968" s="44" t="s">
        <v>150</v>
      </c>
    </row>
    <row r="1969" spans="1:10" x14ac:dyDescent="0.2">
      <c r="A1969" s="39" t="s">
        <v>37</v>
      </c>
      <c r="B1969" s="41" t="s">
        <v>68</v>
      </c>
      <c r="C1969" s="49">
        <v>0.29964120370370367</v>
      </c>
      <c r="D1969" s="45">
        <v>71157</v>
      </c>
      <c r="E1969" s="45">
        <v>28</v>
      </c>
      <c r="F1969" s="45">
        <v>11</v>
      </c>
      <c r="G1969" s="45" t="s">
        <v>45</v>
      </c>
      <c r="H1969" s="41"/>
      <c r="I1969" s="41">
        <v>5</v>
      </c>
      <c r="J1969" s="44"/>
    </row>
    <row r="1970" spans="1:10" x14ac:dyDescent="0.2">
      <c r="A1970" s="39" t="s">
        <v>37</v>
      </c>
      <c r="B1970" s="41" t="s">
        <v>68</v>
      </c>
      <c r="C1970" s="49">
        <v>0.30076388888888889</v>
      </c>
      <c r="D1970" s="45">
        <v>71312</v>
      </c>
      <c r="E1970" s="45">
        <v>6</v>
      </c>
      <c r="F1970" s="45">
        <v>2</v>
      </c>
      <c r="G1970" s="45" t="s">
        <v>45</v>
      </c>
      <c r="H1970" s="41"/>
      <c r="I1970" s="41">
        <v>10</v>
      </c>
      <c r="J1970" s="44"/>
    </row>
    <row r="1971" spans="1:10" x14ac:dyDescent="0.2">
      <c r="A1971" s="39" t="s">
        <v>37</v>
      </c>
      <c r="B1971" s="41" t="s">
        <v>68</v>
      </c>
      <c r="C1971" s="49">
        <v>0.30091435185185184</v>
      </c>
      <c r="D1971" s="45">
        <v>71413</v>
      </c>
      <c r="E1971" s="45">
        <v>54</v>
      </c>
      <c r="F1971" s="45">
        <v>7</v>
      </c>
      <c r="G1971" s="45" t="s">
        <v>45</v>
      </c>
      <c r="H1971" s="41"/>
      <c r="I1971" s="41">
        <v>10</v>
      </c>
      <c r="J1971" s="44" t="s">
        <v>151</v>
      </c>
    </row>
    <row r="1972" spans="1:10" x14ac:dyDescent="0.2">
      <c r="A1972" s="39" t="s">
        <v>37</v>
      </c>
      <c r="B1972" s="41" t="s">
        <v>68</v>
      </c>
      <c r="C1972" s="49">
        <v>0.3067361111111111</v>
      </c>
      <c r="D1972" s="45">
        <v>72143</v>
      </c>
      <c r="E1972" s="45">
        <v>1</v>
      </c>
      <c r="F1972" s="45">
        <v>1</v>
      </c>
      <c r="G1972" s="45" t="s">
        <v>45</v>
      </c>
      <c r="H1972" s="41"/>
      <c r="I1972" s="41">
        <v>3</v>
      </c>
      <c r="J1972" s="44"/>
    </row>
    <row r="1973" spans="1:10" x14ac:dyDescent="0.2">
      <c r="A1973" s="39" t="s">
        <v>37</v>
      </c>
      <c r="B1973" s="41" t="s">
        <v>68</v>
      </c>
      <c r="C1973" s="49">
        <v>0.30758101851851855</v>
      </c>
      <c r="D1973" s="45">
        <v>72256</v>
      </c>
      <c r="E1973" s="45">
        <v>2</v>
      </c>
      <c r="F1973" s="45">
        <v>1</v>
      </c>
      <c r="G1973" s="45" t="s">
        <v>45</v>
      </c>
      <c r="H1973" s="41"/>
      <c r="I1973" s="41">
        <v>11</v>
      </c>
      <c r="J1973" s="44"/>
    </row>
    <row r="1974" spans="1:10" x14ac:dyDescent="0.2">
      <c r="A1974" s="39" t="s">
        <v>37</v>
      </c>
      <c r="B1974" s="41" t="s">
        <v>68</v>
      </c>
      <c r="C1974" s="49">
        <v>0.30768518518518517</v>
      </c>
      <c r="D1974" s="45">
        <v>72309</v>
      </c>
      <c r="E1974" s="45">
        <v>5</v>
      </c>
      <c r="F1974" s="45">
        <v>2</v>
      </c>
      <c r="G1974" s="45" t="s">
        <v>45</v>
      </c>
      <c r="H1974" s="41"/>
      <c r="I1974" s="41">
        <v>14</v>
      </c>
      <c r="J1974" s="44"/>
    </row>
    <row r="1975" spans="1:10" x14ac:dyDescent="0.2">
      <c r="A1975" s="39" t="s">
        <v>37</v>
      </c>
      <c r="B1975" s="41" t="s">
        <v>68</v>
      </c>
      <c r="C1975" s="49">
        <v>0.30782407407407408</v>
      </c>
      <c r="D1975" s="45">
        <v>72344</v>
      </c>
      <c r="E1975" s="45">
        <v>26</v>
      </c>
      <c r="F1975" s="45">
        <v>6</v>
      </c>
      <c r="G1975" s="45" t="s">
        <v>45</v>
      </c>
      <c r="H1975" s="41"/>
      <c r="I1975" s="41">
        <v>8</v>
      </c>
      <c r="J1975" s="44" t="s">
        <v>139</v>
      </c>
    </row>
    <row r="1976" spans="1:10" x14ac:dyDescent="0.2">
      <c r="A1976" s="39" t="s">
        <v>37</v>
      </c>
      <c r="B1976" s="41" t="s">
        <v>68</v>
      </c>
      <c r="C1976" s="49">
        <v>0.30835648148148148</v>
      </c>
      <c r="D1976" s="45">
        <v>72412</v>
      </c>
      <c r="E1976" s="45">
        <v>10</v>
      </c>
      <c r="F1976" s="45">
        <v>3</v>
      </c>
      <c r="G1976" s="45" t="s">
        <v>45</v>
      </c>
      <c r="H1976" s="41"/>
      <c r="I1976" s="41">
        <v>12</v>
      </c>
      <c r="J1976" s="44"/>
    </row>
    <row r="1977" spans="1:10" x14ac:dyDescent="0.2">
      <c r="A1977" s="39" t="s">
        <v>37</v>
      </c>
      <c r="B1977" s="41" t="s">
        <v>68</v>
      </c>
      <c r="C1977" s="49">
        <v>0.30843749999999998</v>
      </c>
      <c r="D1977" s="45">
        <v>72417</v>
      </c>
      <c r="E1977" s="45">
        <v>8</v>
      </c>
      <c r="F1977" s="45">
        <v>4</v>
      </c>
      <c r="G1977" s="45" t="s">
        <v>45</v>
      </c>
      <c r="H1977" s="41"/>
      <c r="I1977" s="41">
        <v>10</v>
      </c>
      <c r="J1977" s="44"/>
    </row>
    <row r="1978" spans="1:10" x14ac:dyDescent="0.2">
      <c r="A1978" s="39" t="s">
        <v>37</v>
      </c>
      <c r="B1978" s="41" t="s">
        <v>68</v>
      </c>
      <c r="C1978" s="49">
        <v>0.3087152777777778</v>
      </c>
      <c r="D1978" s="45">
        <v>72506</v>
      </c>
      <c r="E1978" s="45">
        <v>33</v>
      </c>
      <c r="F1978" s="45">
        <v>12</v>
      </c>
      <c r="G1978" s="45" t="s">
        <v>45</v>
      </c>
      <c r="H1978" s="41"/>
      <c r="I1978" s="41">
        <v>7</v>
      </c>
      <c r="J1978" s="44"/>
    </row>
    <row r="1979" spans="1:10" x14ac:dyDescent="0.2">
      <c r="A1979" s="39" t="s">
        <v>37</v>
      </c>
      <c r="B1979" s="41" t="s">
        <v>68</v>
      </c>
      <c r="C1979" s="49">
        <v>0.3102314814814815</v>
      </c>
      <c r="D1979" s="45">
        <v>72652</v>
      </c>
      <c r="E1979" s="45">
        <v>8</v>
      </c>
      <c r="F1979" s="45">
        <v>4</v>
      </c>
      <c r="G1979" s="45" t="s">
        <v>45</v>
      </c>
      <c r="H1979" s="41"/>
      <c r="I1979" s="41">
        <v>13</v>
      </c>
      <c r="J1979" s="44"/>
    </row>
    <row r="1980" spans="1:10" x14ac:dyDescent="0.2">
      <c r="A1980" s="39" t="s">
        <v>37</v>
      </c>
      <c r="B1980" s="41" t="s">
        <v>68</v>
      </c>
      <c r="C1980" s="49">
        <v>0.31313657407407408</v>
      </c>
      <c r="D1980" s="45">
        <v>73115</v>
      </c>
      <c r="E1980" s="45">
        <v>20</v>
      </c>
      <c r="F1980" s="45">
        <v>7</v>
      </c>
      <c r="G1980" s="45" t="s">
        <v>45</v>
      </c>
      <c r="H1980" s="41"/>
      <c r="I1980" s="41">
        <v>6</v>
      </c>
      <c r="J1980" s="44"/>
    </row>
    <row r="1981" spans="1:10" x14ac:dyDescent="0.2">
      <c r="A1981" s="39" t="s">
        <v>37</v>
      </c>
      <c r="B1981" s="41" t="s">
        <v>68</v>
      </c>
      <c r="C1981" s="49">
        <v>0.31343749999999998</v>
      </c>
      <c r="D1981" s="45">
        <v>73158</v>
      </c>
      <c r="E1981" s="45">
        <v>37</v>
      </c>
      <c r="F1981" s="45">
        <v>7</v>
      </c>
      <c r="G1981" s="45" t="s">
        <v>45</v>
      </c>
      <c r="H1981" s="41"/>
      <c r="I1981" s="41">
        <v>13</v>
      </c>
      <c r="J1981" s="44"/>
    </row>
    <row r="1982" spans="1:10" x14ac:dyDescent="0.2">
      <c r="A1982" s="39" t="s">
        <v>37</v>
      </c>
      <c r="B1982" s="41" t="s">
        <v>68</v>
      </c>
      <c r="C1982" s="49">
        <v>0.31434027777777779</v>
      </c>
      <c r="D1982" s="45">
        <v>73244</v>
      </c>
      <c r="E1982" s="45">
        <v>5</v>
      </c>
      <c r="F1982" s="45">
        <v>5</v>
      </c>
      <c r="G1982" s="45" t="s">
        <v>45</v>
      </c>
      <c r="H1982" s="41"/>
      <c r="I1982" s="41">
        <v>5</v>
      </c>
      <c r="J1982" s="44"/>
    </row>
    <row r="1983" spans="1:10" x14ac:dyDescent="0.2">
      <c r="A1983" s="39" t="s">
        <v>37</v>
      </c>
      <c r="B1983" s="41" t="s">
        <v>68</v>
      </c>
      <c r="C1983" s="49">
        <v>0.31519675925925927</v>
      </c>
      <c r="D1983" s="45">
        <v>73427</v>
      </c>
      <c r="E1983" s="45">
        <v>34</v>
      </c>
      <c r="F1983" s="45">
        <v>7</v>
      </c>
      <c r="G1983" s="45" t="s">
        <v>45</v>
      </c>
      <c r="H1983" s="41"/>
      <c r="I1983" s="41">
        <v>9</v>
      </c>
      <c r="J1983" s="44"/>
    </row>
    <row r="1984" spans="1:10" x14ac:dyDescent="0.2">
      <c r="A1984" s="39" t="s">
        <v>37</v>
      </c>
      <c r="B1984" s="41" t="s">
        <v>68</v>
      </c>
      <c r="C1984" s="49">
        <v>0.31616898148148148</v>
      </c>
      <c r="D1984" s="45">
        <v>73544</v>
      </c>
      <c r="E1984" s="45">
        <v>27</v>
      </c>
      <c r="F1984" s="45">
        <v>9</v>
      </c>
      <c r="G1984" s="45" t="s">
        <v>45</v>
      </c>
      <c r="H1984" s="41"/>
      <c r="I1984" s="41">
        <v>9</v>
      </c>
      <c r="J1984" s="44"/>
    </row>
    <row r="1985" spans="1:10" x14ac:dyDescent="0.2">
      <c r="A1985" s="39" t="s">
        <v>37</v>
      </c>
      <c r="B1985" s="41" t="s">
        <v>68</v>
      </c>
      <c r="C1985" s="49">
        <v>0.31953703703703701</v>
      </c>
      <c r="D1985" s="45">
        <v>74104</v>
      </c>
      <c r="E1985" s="45">
        <v>56</v>
      </c>
      <c r="F1985" s="45">
        <v>6</v>
      </c>
      <c r="G1985" s="45" t="s">
        <v>45</v>
      </c>
      <c r="H1985" s="41"/>
      <c r="I1985" s="41">
        <v>13</v>
      </c>
      <c r="J1985" s="44" t="s">
        <v>147</v>
      </c>
    </row>
    <row r="1986" spans="1:10" x14ac:dyDescent="0.2">
      <c r="A1986" s="39" t="s">
        <v>37</v>
      </c>
      <c r="B1986" s="41" t="s">
        <v>68</v>
      </c>
      <c r="C1986" s="49">
        <v>0.32335648148148149</v>
      </c>
      <c r="D1986" s="45">
        <v>74607</v>
      </c>
      <c r="E1986" s="45">
        <v>29</v>
      </c>
      <c r="F1986" s="45">
        <v>9</v>
      </c>
      <c r="G1986" s="45" t="s">
        <v>45</v>
      </c>
      <c r="H1986" s="41"/>
      <c r="I1986" s="41">
        <v>5</v>
      </c>
      <c r="J1986" s="44"/>
    </row>
    <row r="1987" spans="1:10" x14ac:dyDescent="0.2">
      <c r="A1987" s="39" t="s">
        <v>37</v>
      </c>
      <c r="B1987" s="41" t="s">
        <v>68</v>
      </c>
      <c r="C1987" s="49">
        <v>0.3250925925925926</v>
      </c>
      <c r="D1987" s="45">
        <v>74852</v>
      </c>
      <c r="E1987" s="45">
        <v>44</v>
      </c>
      <c r="F1987" s="45">
        <v>14</v>
      </c>
      <c r="G1987" s="45" t="s">
        <v>45</v>
      </c>
      <c r="H1987" s="41"/>
      <c r="I1987" s="41">
        <v>15</v>
      </c>
      <c r="J1987" s="44"/>
    </row>
    <row r="1988" spans="1:10" x14ac:dyDescent="0.2">
      <c r="A1988" s="39" t="s">
        <v>37</v>
      </c>
      <c r="B1988" s="41" t="s">
        <v>68</v>
      </c>
      <c r="C1988" s="49">
        <v>0.32723379629629629</v>
      </c>
      <c r="D1988" s="45">
        <v>75120</v>
      </c>
      <c r="E1988" s="45">
        <v>7</v>
      </c>
      <c r="F1988" s="45">
        <v>2</v>
      </c>
      <c r="G1988" s="45" t="s">
        <v>45</v>
      </c>
      <c r="H1988" s="41"/>
      <c r="I1988" s="41">
        <v>16</v>
      </c>
      <c r="J1988" s="44"/>
    </row>
    <row r="1989" spans="1:10" x14ac:dyDescent="0.2">
      <c r="A1989" s="39" t="s">
        <v>37</v>
      </c>
      <c r="B1989" s="41" t="s">
        <v>68</v>
      </c>
      <c r="C1989" s="49">
        <v>0.32733796296296297</v>
      </c>
      <c r="D1989" s="45">
        <v>75135</v>
      </c>
      <c r="E1989" s="45">
        <v>13</v>
      </c>
      <c r="F1989" s="45">
        <v>6</v>
      </c>
      <c r="G1989" s="45" t="s">
        <v>45</v>
      </c>
      <c r="H1989" s="41"/>
      <c r="I1989" s="41">
        <v>15</v>
      </c>
      <c r="J1989" s="44"/>
    </row>
    <row r="1990" spans="1:10" x14ac:dyDescent="0.2">
      <c r="A1990" s="39" t="s">
        <v>37</v>
      </c>
      <c r="B1990" s="41" t="s">
        <v>68</v>
      </c>
      <c r="C1990" s="49">
        <v>0.32754629629629628</v>
      </c>
      <c r="D1990" s="45">
        <v>75142</v>
      </c>
      <c r="E1990" s="45">
        <v>2</v>
      </c>
      <c r="F1990" s="45">
        <v>1</v>
      </c>
      <c r="G1990" s="45" t="s">
        <v>45</v>
      </c>
      <c r="H1990" s="41"/>
      <c r="I1990" s="41">
        <v>10</v>
      </c>
      <c r="J1990" s="44"/>
    </row>
    <row r="1991" spans="1:10" x14ac:dyDescent="0.2">
      <c r="A1991" s="39" t="s">
        <v>37</v>
      </c>
      <c r="B1991" s="41" t="s">
        <v>68</v>
      </c>
      <c r="C1991" s="49">
        <v>0.3285763888888889</v>
      </c>
      <c r="D1991" s="45">
        <v>75320</v>
      </c>
      <c r="E1991" s="45">
        <v>11</v>
      </c>
      <c r="F1991" s="45">
        <v>5</v>
      </c>
      <c r="G1991" s="45" t="s">
        <v>45</v>
      </c>
      <c r="H1991" s="41"/>
      <c r="I1991" s="41">
        <v>10</v>
      </c>
      <c r="J1991" s="44"/>
    </row>
    <row r="1992" spans="1:10" x14ac:dyDescent="0.2">
      <c r="A1992" s="39" t="s">
        <v>37</v>
      </c>
      <c r="B1992" s="41" t="s">
        <v>68</v>
      </c>
      <c r="C1992" s="49">
        <v>0.33146990740740739</v>
      </c>
      <c r="D1992" s="45">
        <v>75738</v>
      </c>
      <c r="E1992" s="45">
        <v>19</v>
      </c>
      <c r="F1992" s="45">
        <v>7</v>
      </c>
      <c r="G1992" s="45" t="s">
        <v>45</v>
      </c>
      <c r="H1992" s="41"/>
      <c r="I1992" s="41">
        <v>10</v>
      </c>
      <c r="J1992" s="44"/>
    </row>
    <row r="1993" spans="1:10" x14ac:dyDescent="0.2">
      <c r="A1993" s="39" t="s">
        <v>37</v>
      </c>
      <c r="B1993" s="41" t="s">
        <v>68</v>
      </c>
      <c r="C1993" s="49">
        <v>0.3326736111111111</v>
      </c>
      <c r="D1993" s="45">
        <v>75921</v>
      </c>
      <c r="E1993" s="45">
        <v>18</v>
      </c>
      <c r="F1993" s="45">
        <v>10</v>
      </c>
      <c r="G1993" s="45" t="s">
        <v>45</v>
      </c>
      <c r="H1993" s="41"/>
      <c r="I1993" s="41">
        <v>8</v>
      </c>
      <c r="J1993" s="44"/>
    </row>
    <row r="1994" spans="1:10" x14ac:dyDescent="0.2">
      <c r="A1994" s="39" t="s">
        <v>37</v>
      </c>
      <c r="B1994" s="41" t="s">
        <v>68</v>
      </c>
      <c r="C1994" s="49">
        <v>0.33292824074074073</v>
      </c>
      <c r="D1994" s="45">
        <v>80012</v>
      </c>
      <c r="E1994" s="45">
        <v>47</v>
      </c>
      <c r="F1994" s="45">
        <v>10</v>
      </c>
      <c r="G1994" s="45" t="s">
        <v>45</v>
      </c>
      <c r="H1994" s="41"/>
      <c r="I1994" s="41">
        <v>8</v>
      </c>
      <c r="J1994" s="44"/>
    </row>
    <row r="1995" spans="1:10" x14ac:dyDescent="0.2">
      <c r="A1995" s="39" t="s">
        <v>37</v>
      </c>
      <c r="B1995" s="41" t="s">
        <v>68</v>
      </c>
      <c r="C1995" s="49">
        <v>0.33333333333333331</v>
      </c>
      <c r="D1995" s="45">
        <v>80039</v>
      </c>
      <c r="E1995" s="45">
        <v>39</v>
      </c>
      <c r="F1995" s="45">
        <v>10</v>
      </c>
      <c r="G1995" s="45" t="s">
        <v>45</v>
      </c>
      <c r="H1995" s="41"/>
      <c r="I1995" s="41">
        <v>10</v>
      </c>
      <c r="J1995" s="44" t="s">
        <v>127</v>
      </c>
    </row>
    <row r="1996" spans="1:10" x14ac:dyDescent="0.2">
      <c r="A1996" s="39" t="s">
        <v>37</v>
      </c>
      <c r="B1996" s="41" t="s">
        <v>68</v>
      </c>
      <c r="C1996" s="49">
        <v>0.33528935185185182</v>
      </c>
      <c r="D1996" s="45">
        <v>80310</v>
      </c>
      <c r="E1996" s="45">
        <v>21</v>
      </c>
      <c r="F1996" s="45">
        <v>6</v>
      </c>
      <c r="G1996" s="45" t="s">
        <v>45</v>
      </c>
      <c r="H1996" s="41"/>
      <c r="I1996" s="41">
        <v>13</v>
      </c>
      <c r="J1996" s="44"/>
    </row>
    <row r="1997" spans="1:10" x14ac:dyDescent="0.2">
      <c r="A1997" s="39" t="s">
        <v>37</v>
      </c>
      <c r="B1997" s="41" t="s">
        <v>68</v>
      </c>
      <c r="C1997" s="49">
        <v>0.3357175925925926</v>
      </c>
      <c r="D1997" s="45">
        <v>80353</v>
      </c>
      <c r="E1997" s="45">
        <v>27</v>
      </c>
      <c r="F1997" s="45">
        <v>7</v>
      </c>
      <c r="G1997" s="45" t="s">
        <v>45</v>
      </c>
      <c r="H1997" s="41"/>
      <c r="I1997" s="41">
        <v>11</v>
      </c>
      <c r="J1997" s="44"/>
    </row>
    <row r="1998" spans="1:10" x14ac:dyDescent="0.2">
      <c r="A1998" s="39" t="s">
        <v>37</v>
      </c>
      <c r="B1998" s="41" t="s">
        <v>68</v>
      </c>
      <c r="C1998" s="49">
        <v>0.33854166666666669</v>
      </c>
      <c r="D1998" s="45">
        <v>80810</v>
      </c>
      <c r="E1998" s="45">
        <v>40</v>
      </c>
      <c r="F1998" s="45">
        <v>11</v>
      </c>
      <c r="G1998" s="45" t="s">
        <v>45</v>
      </c>
      <c r="H1998" s="41"/>
      <c r="I1998" s="41">
        <v>12</v>
      </c>
      <c r="J1998" s="44"/>
    </row>
    <row r="1999" spans="1:10" x14ac:dyDescent="0.2">
      <c r="A1999" s="39" t="s">
        <v>37</v>
      </c>
      <c r="B1999" s="41" t="s">
        <v>68</v>
      </c>
      <c r="C1999" s="49">
        <v>0.34065972222222224</v>
      </c>
      <c r="D1999" s="45">
        <v>81042</v>
      </c>
      <c r="E1999" s="45">
        <v>9</v>
      </c>
      <c r="F1999" s="45">
        <v>4</v>
      </c>
      <c r="G1999" s="45" t="s">
        <v>45</v>
      </c>
      <c r="H1999" s="41"/>
      <c r="I1999" s="41">
        <v>16</v>
      </c>
      <c r="J1999" s="44"/>
    </row>
    <row r="2000" spans="1:10" x14ac:dyDescent="0.2">
      <c r="A2000" s="39" t="s">
        <v>37</v>
      </c>
      <c r="B2000" s="41" t="s">
        <v>68</v>
      </c>
      <c r="C2000" s="49">
        <v>0.3408680555555556</v>
      </c>
      <c r="D2000" s="45">
        <v>81052</v>
      </c>
      <c r="E2000" s="45">
        <v>1</v>
      </c>
      <c r="F2000" s="45">
        <v>1</v>
      </c>
      <c r="G2000" s="45" t="s">
        <v>45</v>
      </c>
      <c r="H2000" s="41"/>
      <c r="I2000" s="41">
        <v>12</v>
      </c>
      <c r="J2000" s="44"/>
    </row>
    <row r="2001" spans="1:10" x14ac:dyDescent="0.2">
      <c r="A2001" s="39" t="s">
        <v>37</v>
      </c>
      <c r="B2001" s="41" t="s">
        <v>68</v>
      </c>
      <c r="C2001" s="49">
        <v>0.34195601851851848</v>
      </c>
      <c r="D2001" s="45">
        <v>81249</v>
      </c>
      <c r="E2001" s="45">
        <v>24</v>
      </c>
      <c r="F2001" s="45">
        <v>7</v>
      </c>
      <c r="G2001" s="45" t="s">
        <v>45</v>
      </c>
      <c r="H2001" s="41"/>
      <c r="I2001" s="41">
        <v>14</v>
      </c>
      <c r="J2001" s="44"/>
    </row>
    <row r="2002" spans="1:10" x14ac:dyDescent="0.2">
      <c r="A2002" s="39" t="s">
        <v>37</v>
      </c>
      <c r="B2002" s="41" t="s">
        <v>68</v>
      </c>
      <c r="C2002" s="49">
        <v>0.34262731481481484</v>
      </c>
      <c r="D2002" s="45">
        <v>81333</v>
      </c>
      <c r="E2002" s="45">
        <v>10</v>
      </c>
      <c r="F2002" s="45">
        <v>4</v>
      </c>
      <c r="G2002" s="45" t="s">
        <v>45</v>
      </c>
      <c r="H2002" s="41"/>
      <c r="I2002" s="41">
        <v>10</v>
      </c>
      <c r="J2002" s="44"/>
    </row>
    <row r="2003" spans="1:10" x14ac:dyDescent="0.2">
      <c r="A2003" s="39" t="s">
        <v>37</v>
      </c>
      <c r="B2003" s="41" t="s">
        <v>68</v>
      </c>
      <c r="C2003" s="49">
        <v>0.34733796296296293</v>
      </c>
      <c r="D2003" s="45">
        <v>82028</v>
      </c>
      <c r="E2003" s="45">
        <v>18</v>
      </c>
      <c r="F2003" s="45">
        <v>8</v>
      </c>
      <c r="G2003" s="45" t="s">
        <v>45</v>
      </c>
      <c r="H2003" s="41"/>
      <c r="I2003" s="41">
        <v>12</v>
      </c>
      <c r="J2003" s="44"/>
    </row>
    <row r="2004" spans="1:10" x14ac:dyDescent="0.2">
      <c r="A2004" s="39" t="s">
        <v>37</v>
      </c>
      <c r="B2004" s="41" t="s">
        <v>68</v>
      </c>
      <c r="C2004" s="49">
        <v>0.3475347222222222</v>
      </c>
      <c r="D2004" s="45">
        <v>82052</v>
      </c>
      <c r="E2004" s="45">
        <v>25</v>
      </c>
      <c r="F2004" s="45">
        <v>7</v>
      </c>
      <c r="G2004" s="45" t="s">
        <v>45</v>
      </c>
      <c r="H2004" s="41"/>
      <c r="I2004" s="41">
        <v>10</v>
      </c>
      <c r="J2004" s="44"/>
    </row>
    <row r="2005" spans="1:10" x14ac:dyDescent="0.2">
      <c r="A2005" s="39" t="s">
        <v>37</v>
      </c>
      <c r="B2005" s="41" t="s">
        <v>68</v>
      </c>
      <c r="C2005" s="49">
        <v>0.34812500000000002</v>
      </c>
      <c r="D2005" s="45">
        <v>82148</v>
      </c>
      <c r="E2005" s="45">
        <v>30</v>
      </c>
      <c r="F2005" s="45">
        <v>4</v>
      </c>
      <c r="G2005" s="45" t="s">
        <v>45</v>
      </c>
      <c r="H2005" s="41"/>
      <c r="I2005" s="41">
        <v>12</v>
      </c>
      <c r="J2005" s="44" t="s">
        <v>154</v>
      </c>
    </row>
    <row r="2006" spans="1:10" x14ac:dyDescent="0.2">
      <c r="A2006" s="39" t="s">
        <v>37</v>
      </c>
      <c r="B2006" s="41" t="s">
        <v>68</v>
      </c>
      <c r="C2006" s="49">
        <v>0.34899305555555554</v>
      </c>
      <c r="D2006" s="45">
        <v>82308</v>
      </c>
      <c r="E2006" s="45">
        <v>35</v>
      </c>
      <c r="F2006" s="45">
        <v>4</v>
      </c>
      <c r="G2006" s="45" t="s">
        <v>45</v>
      </c>
      <c r="H2006" s="41"/>
      <c r="I2006" s="41">
        <v>16</v>
      </c>
      <c r="J2006" s="44" t="s">
        <v>164</v>
      </c>
    </row>
    <row r="2007" spans="1:10" x14ac:dyDescent="0.2">
      <c r="A2007" s="39" t="s">
        <v>37</v>
      </c>
      <c r="B2007" s="41" t="s">
        <v>68</v>
      </c>
      <c r="C2007" s="49">
        <v>0.34942129629629631</v>
      </c>
      <c r="D2007" s="45">
        <v>82333</v>
      </c>
      <c r="E2007" s="45">
        <v>23</v>
      </c>
      <c r="F2007" s="45">
        <v>3</v>
      </c>
      <c r="G2007" s="45" t="s">
        <v>45</v>
      </c>
      <c r="H2007" s="41"/>
      <c r="I2007" s="41">
        <v>8</v>
      </c>
      <c r="J2007" s="44"/>
    </row>
    <row r="2008" spans="1:10" x14ac:dyDescent="0.2">
      <c r="A2008" s="39" t="s">
        <v>37</v>
      </c>
      <c r="B2008" s="41" t="s">
        <v>68</v>
      </c>
      <c r="C2008" s="49">
        <v>0.34947916666666662</v>
      </c>
      <c r="D2008" s="45">
        <v>82315</v>
      </c>
      <c r="E2008" s="45">
        <v>1</v>
      </c>
      <c r="F2008" s="45">
        <v>0</v>
      </c>
      <c r="G2008" s="45" t="s">
        <v>45</v>
      </c>
      <c r="H2008" s="41"/>
      <c r="I2008" s="41">
        <v>16</v>
      </c>
      <c r="J2008" s="44"/>
    </row>
    <row r="2009" spans="1:10" x14ac:dyDescent="0.2">
      <c r="A2009" s="39" t="s">
        <v>37</v>
      </c>
      <c r="B2009" s="41" t="s">
        <v>68</v>
      </c>
      <c r="C2009" s="49">
        <v>0.34987268518518522</v>
      </c>
      <c r="D2009" s="45">
        <v>82428</v>
      </c>
      <c r="E2009" s="45">
        <v>39</v>
      </c>
      <c r="F2009" s="45">
        <v>10</v>
      </c>
      <c r="G2009" s="45" t="s">
        <v>45</v>
      </c>
      <c r="H2009" s="41"/>
      <c r="I2009" s="41">
        <v>10</v>
      </c>
      <c r="J2009" s="44"/>
    </row>
    <row r="2010" spans="1:10" x14ac:dyDescent="0.2">
      <c r="A2010" s="39" t="s">
        <v>37</v>
      </c>
      <c r="B2010" s="41" t="s">
        <v>68</v>
      </c>
      <c r="C2010" s="49">
        <v>0.3500462962962963</v>
      </c>
      <c r="D2010" s="45">
        <v>82432</v>
      </c>
      <c r="E2010" s="45">
        <v>28</v>
      </c>
      <c r="F2010" s="45">
        <v>10</v>
      </c>
      <c r="G2010" s="45" t="s">
        <v>45</v>
      </c>
      <c r="H2010" s="41"/>
      <c r="I2010" s="41">
        <v>16</v>
      </c>
      <c r="J2010" s="44"/>
    </row>
    <row r="2011" spans="1:10" x14ac:dyDescent="0.2">
      <c r="A2011" s="39" t="s">
        <v>37</v>
      </c>
      <c r="B2011" s="41" t="s">
        <v>68</v>
      </c>
      <c r="C2011" s="49">
        <v>0.3527777777777778</v>
      </c>
      <c r="D2011" s="45">
        <v>82820</v>
      </c>
      <c r="E2011" s="45">
        <v>20</v>
      </c>
      <c r="F2011" s="45">
        <v>5</v>
      </c>
      <c r="G2011" s="45" t="s">
        <v>45</v>
      </c>
      <c r="H2011" s="41"/>
      <c r="I2011" s="41">
        <v>12</v>
      </c>
      <c r="J2011" s="44"/>
    </row>
    <row r="2012" spans="1:10" x14ac:dyDescent="0.2">
      <c r="A2012" s="39" t="s">
        <v>37</v>
      </c>
      <c r="B2012" s="41" t="s">
        <v>68</v>
      </c>
      <c r="C2012" s="49">
        <v>0.35355324074074074</v>
      </c>
      <c r="D2012" s="45">
        <v>82929</v>
      </c>
      <c r="E2012" s="45">
        <v>22</v>
      </c>
      <c r="F2012" s="45">
        <v>8</v>
      </c>
      <c r="G2012" s="45" t="s">
        <v>45</v>
      </c>
      <c r="H2012" s="41"/>
      <c r="I2012" s="41">
        <v>11</v>
      </c>
      <c r="J2012" s="44"/>
    </row>
    <row r="2013" spans="1:10" x14ac:dyDescent="0.2">
      <c r="A2013" s="39" t="s">
        <v>37</v>
      </c>
      <c r="B2013" s="41" t="s">
        <v>68</v>
      </c>
      <c r="C2013" s="49">
        <v>0.35418981481481482</v>
      </c>
      <c r="D2013" s="45">
        <v>83044</v>
      </c>
      <c r="E2013" s="45">
        <v>42</v>
      </c>
      <c r="F2013" s="45">
        <v>9</v>
      </c>
      <c r="G2013" s="45" t="s">
        <v>45</v>
      </c>
      <c r="H2013" s="41"/>
      <c r="I2013" s="41">
        <v>13</v>
      </c>
      <c r="J2013" s="44"/>
    </row>
    <row r="2014" spans="1:10" x14ac:dyDescent="0.2">
      <c r="A2014" s="39" t="s">
        <v>37</v>
      </c>
      <c r="B2014" s="41" t="s">
        <v>68</v>
      </c>
      <c r="C2014" s="49">
        <v>0.35546296296296293</v>
      </c>
      <c r="D2014" s="45">
        <v>83256</v>
      </c>
      <c r="E2014" s="45">
        <v>64</v>
      </c>
      <c r="F2014" s="45">
        <v>24</v>
      </c>
      <c r="G2014" s="45" t="s">
        <v>45</v>
      </c>
      <c r="H2014" s="41"/>
      <c r="I2014" s="41">
        <v>10</v>
      </c>
      <c r="J2014" s="44" t="s">
        <v>131</v>
      </c>
    </row>
    <row r="2015" spans="1:10" x14ac:dyDescent="0.2">
      <c r="A2015" s="39" t="s">
        <v>37</v>
      </c>
      <c r="B2015" s="41" t="s">
        <v>68</v>
      </c>
      <c r="C2015" s="49">
        <v>0.3583796296296296</v>
      </c>
      <c r="D2015" s="45">
        <v>83609</v>
      </c>
      <c r="E2015" s="45">
        <v>5</v>
      </c>
      <c r="F2015" s="45">
        <v>2</v>
      </c>
      <c r="G2015" s="45" t="s">
        <v>45</v>
      </c>
      <c r="H2015" s="41"/>
      <c r="I2015" s="41">
        <v>15</v>
      </c>
      <c r="J2015" s="44"/>
    </row>
    <row r="2016" spans="1:10" x14ac:dyDescent="0.2">
      <c r="A2016" s="39" t="s">
        <v>37</v>
      </c>
      <c r="B2016" s="41" t="s">
        <v>68</v>
      </c>
      <c r="C2016" s="49">
        <v>0.35921296296296296</v>
      </c>
      <c r="D2016" s="45">
        <v>83722</v>
      </c>
      <c r="E2016" s="45">
        <v>6</v>
      </c>
      <c r="F2016" s="45">
        <v>4</v>
      </c>
      <c r="G2016" s="45" t="s">
        <v>45</v>
      </c>
      <c r="H2016" s="41"/>
      <c r="I2016" s="41">
        <v>14</v>
      </c>
      <c r="J2016" s="44"/>
    </row>
    <row r="2017" spans="1:10" x14ac:dyDescent="0.2">
      <c r="A2017" s="39" t="s">
        <v>37</v>
      </c>
      <c r="B2017" s="41" t="s">
        <v>68</v>
      </c>
      <c r="C2017" s="49">
        <v>0.35929398148148151</v>
      </c>
      <c r="D2017" s="45">
        <v>83746</v>
      </c>
      <c r="E2017" s="45">
        <v>23</v>
      </c>
      <c r="F2017" s="45">
        <v>7</v>
      </c>
      <c r="G2017" s="45" t="s">
        <v>45</v>
      </c>
      <c r="H2017" s="41"/>
      <c r="I2017" s="41">
        <v>15</v>
      </c>
      <c r="J2017" s="44"/>
    </row>
    <row r="2018" spans="1:10" x14ac:dyDescent="0.2">
      <c r="A2018" s="39" t="s">
        <v>37</v>
      </c>
      <c r="B2018" s="41" t="s">
        <v>68</v>
      </c>
      <c r="C2018" s="49">
        <v>0.3598958333333333</v>
      </c>
      <c r="D2018" s="45">
        <v>83816</v>
      </c>
      <c r="E2018" s="45">
        <v>2</v>
      </c>
      <c r="F2018" s="45">
        <v>1</v>
      </c>
      <c r="G2018" s="45" t="s">
        <v>45</v>
      </c>
      <c r="H2018" s="41"/>
      <c r="I2018" s="41">
        <v>14</v>
      </c>
      <c r="J2018" s="44"/>
    </row>
    <row r="2019" spans="1:10" x14ac:dyDescent="0.2">
      <c r="A2019" s="39" t="s">
        <v>37</v>
      </c>
      <c r="B2019" s="41" t="s">
        <v>68</v>
      </c>
      <c r="C2019" s="49">
        <v>0.35998842592592589</v>
      </c>
      <c r="D2019" s="45">
        <v>83848</v>
      </c>
      <c r="E2019" s="45">
        <v>25</v>
      </c>
      <c r="F2019" s="45">
        <v>9</v>
      </c>
      <c r="G2019" s="45" t="s">
        <v>45</v>
      </c>
      <c r="H2019" s="41"/>
      <c r="I2019" s="41">
        <v>13</v>
      </c>
      <c r="J2019" s="44"/>
    </row>
    <row r="2020" spans="1:10" x14ac:dyDescent="0.2">
      <c r="A2020" s="39" t="s">
        <v>37</v>
      </c>
      <c r="B2020" s="41" t="s">
        <v>68</v>
      </c>
      <c r="C2020" s="49">
        <v>0.36120370370370369</v>
      </c>
      <c r="D2020" s="45">
        <v>84051</v>
      </c>
      <c r="E2020" s="45">
        <v>43</v>
      </c>
      <c r="F2020" s="45">
        <v>11</v>
      </c>
      <c r="G2020" s="45" t="s">
        <v>45</v>
      </c>
      <c r="H2020" s="41"/>
      <c r="I2020" s="41">
        <v>12</v>
      </c>
      <c r="J2020" s="44"/>
    </row>
    <row r="2021" spans="1:10" x14ac:dyDescent="0.2">
      <c r="A2021" s="39" t="s">
        <v>37</v>
      </c>
      <c r="B2021" s="41" t="s">
        <v>68</v>
      </c>
      <c r="C2021" s="49">
        <v>0.36145833333333338</v>
      </c>
      <c r="D2021" s="45">
        <v>84101</v>
      </c>
      <c r="E2021" s="45">
        <v>31</v>
      </c>
      <c r="F2021" s="45">
        <v>8</v>
      </c>
      <c r="G2021" s="45" t="s">
        <v>45</v>
      </c>
      <c r="H2021" s="41"/>
      <c r="I2021" s="41">
        <v>16</v>
      </c>
      <c r="J2021" s="44"/>
    </row>
    <row r="2022" spans="1:10" x14ac:dyDescent="0.2">
      <c r="A2022" s="39" t="s">
        <v>37</v>
      </c>
      <c r="B2022" s="41" t="s">
        <v>68</v>
      </c>
      <c r="C2022" s="49">
        <v>0.36159722222222218</v>
      </c>
      <c r="D2022" s="45">
        <v>84110</v>
      </c>
      <c r="E2022" s="45">
        <v>28</v>
      </c>
      <c r="F2022" s="45">
        <v>11</v>
      </c>
      <c r="G2022" s="45" t="s">
        <v>45</v>
      </c>
      <c r="H2022" s="41"/>
      <c r="I2022" s="41">
        <v>10</v>
      </c>
      <c r="J2022" s="44"/>
    </row>
    <row r="2023" spans="1:10" x14ac:dyDescent="0.2">
      <c r="A2023" s="39" t="s">
        <v>37</v>
      </c>
      <c r="B2023" s="41" t="s">
        <v>68</v>
      </c>
      <c r="C2023" s="49">
        <v>0.36620370370370375</v>
      </c>
      <c r="D2023" s="45">
        <v>84802</v>
      </c>
      <c r="E2023" s="45">
        <v>42</v>
      </c>
      <c r="F2023" s="45">
        <v>7</v>
      </c>
      <c r="G2023" s="45" t="s">
        <v>45</v>
      </c>
      <c r="H2023" s="41"/>
      <c r="I2023" s="41">
        <v>12</v>
      </c>
      <c r="J2023" s="44"/>
    </row>
    <row r="2024" spans="1:10" x14ac:dyDescent="0.2">
      <c r="A2024" s="39" t="s">
        <v>37</v>
      </c>
      <c r="B2024" s="41" t="s">
        <v>68</v>
      </c>
      <c r="C2024" s="49">
        <v>0.36827546296296299</v>
      </c>
      <c r="D2024" s="45">
        <v>85029</v>
      </c>
      <c r="E2024" s="45">
        <v>10</v>
      </c>
      <c r="F2024" s="45">
        <v>3</v>
      </c>
      <c r="G2024" s="45" t="s">
        <v>45</v>
      </c>
      <c r="H2024" s="41"/>
      <c r="I2024" s="41">
        <v>11</v>
      </c>
      <c r="J2024" s="44"/>
    </row>
    <row r="2025" spans="1:10" x14ac:dyDescent="0.2">
      <c r="A2025" s="39" t="s">
        <v>37</v>
      </c>
      <c r="B2025" s="41" t="s">
        <v>68</v>
      </c>
      <c r="C2025" s="49">
        <v>0.3694560185185185</v>
      </c>
      <c r="D2025" s="45">
        <v>85301</v>
      </c>
      <c r="E2025" s="45">
        <v>60</v>
      </c>
      <c r="F2025" s="45">
        <v>9</v>
      </c>
      <c r="G2025" s="45" t="s">
        <v>45</v>
      </c>
      <c r="H2025" s="41"/>
      <c r="I2025" s="41">
        <v>14</v>
      </c>
      <c r="J2025" s="44" t="s">
        <v>140</v>
      </c>
    </row>
    <row r="2026" spans="1:10" x14ac:dyDescent="0.2">
      <c r="A2026" s="39" t="s">
        <v>37</v>
      </c>
      <c r="B2026" s="41" t="s">
        <v>68</v>
      </c>
      <c r="C2026" s="49">
        <v>0.36983796296296295</v>
      </c>
      <c r="D2026" s="45">
        <v>85236</v>
      </c>
      <c r="E2026" s="45">
        <v>2</v>
      </c>
      <c r="F2026" s="45">
        <v>1</v>
      </c>
      <c r="G2026" s="45" t="s">
        <v>45</v>
      </c>
      <c r="H2026" s="41"/>
      <c r="I2026" s="41">
        <v>14</v>
      </c>
      <c r="J2026" s="44"/>
    </row>
    <row r="2027" spans="1:10" x14ac:dyDescent="0.2">
      <c r="A2027" s="39" t="s">
        <v>37</v>
      </c>
      <c r="B2027" s="41" t="s">
        <v>68</v>
      </c>
      <c r="C2027" s="49">
        <v>0.37160879629629634</v>
      </c>
      <c r="D2027" s="45">
        <v>85543</v>
      </c>
      <c r="E2027" s="45">
        <v>36</v>
      </c>
      <c r="F2027" s="45">
        <v>4</v>
      </c>
      <c r="G2027" s="45" t="s">
        <v>45</v>
      </c>
      <c r="H2027" s="41"/>
      <c r="I2027" s="41">
        <v>15</v>
      </c>
      <c r="J2027" s="44" t="s">
        <v>128</v>
      </c>
    </row>
    <row r="2028" spans="1:10" x14ac:dyDescent="0.2">
      <c r="A2028" s="39" t="s">
        <v>37</v>
      </c>
      <c r="B2028" s="41" t="s">
        <v>68</v>
      </c>
      <c r="C2028" s="49">
        <v>0.37493055555555554</v>
      </c>
      <c r="D2028" s="45">
        <v>90000</v>
      </c>
      <c r="E2028" s="45">
        <v>6</v>
      </c>
      <c r="F2028" s="45">
        <v>2</v>
      </c>
      <c r="G2028" s="45" t="s">
        <v>45</v>
      </c>
      <c r="H2028" s="41"/>
      <c r="I2028" s="41">
        <v>14</v>
      </c>
      <c r="J2028" s="44"/>
    </row>
    <row r="2029" spans="1:10" x14ac:dyDescent="0.2">
      <c r="A2029" s="39" t="s">
        <v>37</v>
      </c>
      <c r="B2029" s="41" t="s">
        <v>68</v>
      </c>
      <c r="C2029" s="49">
        <v>0.37508101851851849</v>
      </c>
      <c r="D2029" s="45">
        <v>90009</v>
      </c>
      <c r="E2029" s="45">
        <v>2</v>
      </c>
      <c r="F2029" s="45">
        <v>0</v>
      </c>
      <c r="G2029" s="45" t="s">
        <v>45</v>
      </c>
      <c r="H2029" s="41"/>
      <c r="I2029" s="41">
        <v>14</v>
      </c>
      <c r="J2029" s="44"/>
    </row>
    <row r="2030" spans="1:10" x14ac:dyDescent="0.2">
      <c r="A2030" s="39" t="s">
        <v>37</v>
      </c>
      <c r="B2030" s="41" t="s">
        <v>68</v>
      </c>
      <c r="C2030" s="49">
        <v>0.37533564814814818</v>
      </c>
      <c r="D2030" s="45">
        <v>90102</v>
      </c>
      <c r="E2030" s="45">
        <v>33</v>
      </c>
      <c r="F2030" s="45">
        <v>6</v>
      </c>
      <c r="G2030" s="45" t="s">
        <v>45</v>
      </c>
      <c r="H2030" s="41"/>
      <c r="I2030" s="41">
        <v>16</v>
      </c>
      <c r="J2030" s="44" t="s">
        <v>158</v>
      </c>
    </row>
    <row r="2031" spans="1:10" x14ac:dyDescent="0.2">
      <c r="A2031" s="39" t="s">
        <v>37</v>
      </c>
      <c r="B2031" s="41" t="s">
        <v>68</v>
      </c>
      <c r="C2031" s="49">
        <v>0.37603009259259257</v>
      </c>
      <c r="D2031" s="45">
        <v>90131</v>
      </c>
      <c r="E2031" s="45">
        <v>2</v>
      </c>
      <c r="F2031" s="45">
        <v>2</v>
      </c>
      <c r="G2031" s="45" t="s">
        <v>45</v>
      </c>
      <c r="H2031" s="41"/>
      <c r="I2031" s="41">
        <v>14</v>
      </c>
      <c r="J2031" s="44"/>
    </row>
    <row r="2032" spans="1:10" x14ac:dyDescent="0.2">
      <c r="A2032" s="39" t="s">
        <v>37</v>
      </c>
      <c r="B2032" s="41" t="s">
        <v>68</v>
      </c>
      <c r="C2032" s="49">
        <v>0.3794907407407408</v>
      </c>
      <c r="D2032" s="45">
        <v>90703</v>
      </c>
      <c r="E2032" s="45">
        <v>35</v>
      </c>
      <c r="F2032" s="45">
        <v>6</v>
      </c>
      <c r="G2032" s="45" t="s">
        <v>45</v>
      </c>
      <c r="H2032" s="41"/>
      <c r="I2032" s="41">
        <v>15</v>
      </c>
      <c r="J2032" s="44"/>
    </row>
    <row r="2033" spans="1:10" x14ac:dyDescent="0.2">
      <c r="A2033" s="39" t="s">
        <v>37</v>
      </c>
      <c r="B2033" s="41" t="s">
        <v>68</v>
      </c>
      <c r="C2033" s="49">
        <v>0.37983796296296296</v>
      </c>
      <c r="D2033" s="45">
        <v>90658</v>
      </c>
      <c r="E2033" s="45">
        <v>1</v>
      </c>
      <c r="F2033" s="45">
        <v>0</v>
      </c>
      <c r="G2033" s="45" t="s">
        <v>45</v>
      </c>
      <c r="H2033" s="41"/>
      <c r="I2033" s="41">
        <v>10</v>
      </c>
      <c r="J2033" s="44"/>
    </row>
    <row r="2034" spans="1:10" x14ac:dyDescent="0.2">
      <c r="A2034" s="39" t="s">
        <v>37</v>
      </c>
      <c r="B2034" s="41" t="s">
        <v>68</v>
      </c>
      <c r="C2034" s="49">
        <v>0.38030092592592596</v>
      </c>
      <c r="D2034" s="45">
        <v>90814</v>
      </c>
      <c r="E2034" s="45">
        <v>36</v>
      </c>
      <c r="F2034" s="45">
        <v>8</v>
      </c>
      <c r="G2034" s="45" t="s">
        <v>45</v>
      </c>
      <c r="H2034" s="41"/>
      <c r="I2034" s="41">
        <v>12</v>
      </c>
      <c r="J2034" s="44"/>
    </row>
    <row r="2035" spans="1:10" x14ac:dyDescent="0.2">
      <c r="A2035" s="39" t="s">
        <v>37</v>
      </c>
      <c r="B2035" s="41" t="s">
        <v>68</v>
      </c>
      <c r="C2035" s="49">
        <v>0.38046296296296295</v>
      </c>
      <c r="D2035" s="45">
        <v>90759</v>
      </c>
      <c r="E2035" s="45">
        <v>7</v>
      </c>
      <c r="F2035" s="45">
        <v>3</v>
      </c>
      <c r="G2035" s="45" t="s">
        <v>45</v>
      </c>
      <c r="H2035" s="41"/>
      <c r="I2035" s="41">
        <v>15</v>
      </c>
      <c r="J2035" s="44"/>
    </row>
    <row r="2036" spans="1:10" x14ac:dyDescent="0.2">
      <c r="A2036" s="39" t="s">
        <v>37</v>
      </c>
      <c r="B2036" s="41" t="s">
        <v>68</v>
      </c>
      <c r="C2036" s="49">
        <v>0.38091435185185185</v>
      </c>
      <c r="D2036" s="45">
        <v>90901</v>
      </c>
      <c r="E2036" s="45">
        <v>30</v>
      </c>
      <c r="F2036" s="45">
        <v>7</v>
      </c>
      <c r="G2036" s="45" t="s">
        <v>45</v>
      </c>
      <c r="H2036" s="41"/>
      <c r="I2036" s="41">
        <v>12</v>
      </c>
      <c r="J2036" s="44"/>
    </row>
    <row r="2037" spans="1:10" x14ac:dyDescent="0.2">
      <c r="A2037" s="39" t="s">
        <v>37</v>
      </c>
      <c r="B2037" s="41" t="s">
        <v>68</v>
      </c>
      <c r="C2037" s="49">
        <v>0.38130787037037034</v>
      </c>
      <c r="D2037" s="45">
        <v>90916</v>
      </c>
      <c r="E2037" s="45">
        <v>11</v>
      </c>
      <c r="F2037" s="45">
        <v>4</v>
      </c>
      <c r="G2037" s="45" t="s">
        <v>45</v>
      </c>
      <c r="H2037" s="41"/>
      <c r="I2037" s="41">
        <v>12</v>
      </c>
      <c r="J2037" s="44"/>
    </row>
    <row r="2038" spans="1:10" x14ac:dyDescent="0.2">
      <c r="A2038" s="39" t="s">
        <v>37</v>
      </c>
      <c r="B2038" s="41" t="s">
        <v>68</v>
      </c>
      <c r="C2038" s="49">
        <v>0.38224537037037037</v>
      </c>
      <c r="D2038" s="45">
        <v>91106</v>
      </c>
      <c r="E2038" s="45">
        <v>40</v>
      </c>
      <c r="F2038" s="45">
        <v>7</v>
      </c>
      <c r="G2038" s="45" t="s">
        <v>45</v>
      </c>
      <c r="H2038" s="41"/>
      <c r="I2038" s="41">
        <v>18</v>
      </c>
      <c r="J2038" s="44"/>
    </row>
    <row r="2039" spans="1:10" x14ac:dyDescent="0.2">
      <c r="A2039" s="39" t="s">
        <v>37</v>
      </c>
      <c r="B2039" s="41" t="s">
        <v>68</v>
      </c>
      <c r="C2039" s="49">
        <v>0.38232638888888887</v>
      </c>
      <c r="D2039" s="45">
        <v>91107</v>
      </c>
      <c r="E2039" s="45">
        <v>34</v>
      </c>
      <c r="F2039" s="45">
        <v>9</v>
      </c>
      <c r="G2039" s="45" t="s">
        <v>45</v>
      </c>
      <c r="H2039" s="41"/>
      <c r="I2039" s="41">
        <v>13</v>
      </c>
      <c r="J2039" s="44"/>
    </row>
    <row r="2040" spans="1:10" x14ac:dyDescent="0.2">
      <c r="A2040" s="39" t="s">
        <v>37</v>
      </c>
      <c r="B2040" s="41" t="s">
        <v>68</v>
      </c>
      <c r="C2040" s="49">
        <v>0.38239583333333332</v>
      </c>
      <c r="D2040" s="45">
        <v>91116</v>
      </c>
      <c r="E2040" s="45">
        <v>37</v>
      </c>
      <c r="F2040" s="45">
        <v>13</v>
      </c>
      <c r="G2040" s="45" t="s">
        <v>45</v>
      </c>
      <c r="H2040" s="41"/>
      <c r="I2040" s="41">
        <v>11</v>
      </c>
      <c r="J2040" s="44"/>
    </row>
    <row r="2041" spans="1:10" x14ac:dyDescent="0.2">
      <c r="A2041" s="39" t="s">
        <v>37</v>
      </c>
      <c r="B2041" s="41" t="s">
        <v>68</v>
      </c>
      <c r="C2041" s="49">
        <v>0.38254629629629627</v>
      </c>
      <c r="D2041" s="45">
        <v>91054</v>
      </c>
      <c r="E2041" s="45">
        <v>2</v>
      </c>
      <c r="F2041" s="45">
        <v>2</v>
      </c>
      <c r="G2041" s="45" t="s">
        <v>45</v>
      </c>
      <c r="H2041" s="41"/>
      <c r="I2041" s="41">
        <v>14</v>
      </c>
      <c r="J2041" s="44"/>
    </row>
    <row r="2042" spans="1:10" x14ac:dyDescent="0.2">
      <c r="A2042" s="39" t="s">
        <v>37</v>
      </c>
      <c r="B2042" s="41" t="s">
        <v>68</v>
      </c>
      <c r="C2042" s="49">
        <v>0.38354166666666667</v>
      </c>
      <c r="D2042" s="45">
        <v>91218</v>
      </c>
      <c r="E2042" s="45">
        <v>1</v>
      </c>
      <c r="F2042" s="45">
        <v>1</v>
      </c>
      <c r="G2042" s="45" t="s">
        <v>45</v>
      </c>
      <c r="H2042" s="41"/>
      <c r="I2042" s="41">
        <v>15</v>
      </c>
      <c r="J2042" s="44"/>
    </row>
    <row r="2043" spans="1:10" x14ac:dyDescent="0.2">
      <c r="A2043" s="39" t="s">
        <v>37</v>
      </c>
      <c r="B2043" s="41" t="s">
        <v>68</v>
      </c>
      <c r="C2043" s="49">
        <v>0.38480324074074074</v>
      </c>
      <c r="D2043" s="45">
        <v>91419</v>
      </c>
      <c r="E2043" s="45">
        <v>12</v>
      </c>
      <c r="F2043" s="45">
        <v>4</v>
      </c>
      <c r="G2043" s="45" t="s">
        <v>45</v>
      </c>
      <c r="H2043" s="41"/>
      <c r="I2043" s="41">
        <v>16</v>
      </c>
      <c r="J2043" s="44"/>
    </row>
    <row r="2044" spans="1:10" x14ac:dyDescent="0.2">
      <c r="A2044" s="39" t="s">
        <v>37</v>
      </c>
      <c r="B2044" s="41" t="s">
        <v>68</v>
      </c>
      <c r="C2044" s="49">
        <v>0.39099537037037035</v>
      </c>
      <c r="D2044" s="45">
        <v>92323</v>
      </c>
      <c r="E2044" s="45">
        <v>21</v>
      </c>
      <c r="F2044" s="45">
        <v>8</v>
      </c>
      <c r="G2044" s="45" t="s">
        <v>45</v>
      </c>
      <c r="H2044" s="41"/>
      <c r="I2044" s="41">
        <v>18</v>
      </c>
      <c r="J2044" s="44"/>
    </row>
    <row r="2045" spans="1:10" x14ac:dyDescent="0.2">
      <c r="A2045" s="39" t="s">
        <v>37</v>
      </c>
      <c r="B2045" s="41" t="s">
        <v>68</v>
      </c>
      <c r="C2045" s="49">
        <v>0.39146990740740745</v>
      </c>
      <c r="D2045" s="45">
        <v>92407</v>
      </c>
      <c r="E2045" s="45">
        <v>25</v>
      </c>
      <c r="F2045" s="45">
        <v>5</v>
      </c>
      <c r="G2045" s="45" t="s">
        <v>45</v>
      </c>
      <c r="H2045" s="41"/>
      <c r="I2045" s="41">
        <v>13</v>
      </c>
      <c r="J2045" s="44"/>
    </row>
    <row r="2046" spans="1:10" x14ac:dyDescent="0.2">
      <c r="A2046" s="39" t="s">
        <v>37</v>
      </c>
      <c r="B2046" s="41" t="s">
        <v>68</v>
      </c>
      <c r="C2046" s="49">
        <v>0.39262731481481478</v>
      </c>
      <c r="D2046" s="45">
        <v>92612</v>
      </c>
      <c r="E2046" s="45">
        <v>49</v>
      </c>
      <c r="F2046" s="45">
        <v>11</v>
      </c>
      <c r="G2046" s="45" t="s">
        <v>45</v>
      </c>
      <c r="H2046" s="41"/>
      <c r="I2046" s="41">
        <v>11</v>
      </c>
      <c r="J2046" s="44"/>
    </row>
    <row r="2047" spans="1:10" x14ac:dyDescent="0.2">
      <c r="A2047" s="39" t="s">
        <v>37</v>
      </c>
      <c r="B2047" s="41" t="s">
        <v>68</v>
      </c>
      <c r="C2047" s="49">
        <v>0.39271990740740742</v>
      </c>
      <c r="D2047" s="45">
        <v>92536</v>
      </c>
      <c r="E2047" s="45">
        <v>5</v>
      </c>
      <c r="F2047" s="45">
        <v>1</v>
      </c>
      <c r="G2047" s="45" t="s">
        <v>45</v>
      </c>
      <c r="H2047" s="41"/>
      <c r="I2047" s="41">
        <v>15</v>
      </c>
      <c r="J2047" s="44"/>
    </row>
    <row r="2048" spans="1:10" x14ac:dyDescent="0.2">
      <c r="A2048" s="39" t="s">
        <v>37</v>
      </c>
      <c r="B2048" s="41" t="s">
        <v>68</v>
      </c>
      <c r="C2048" s="49">
        <v>0.3933680555555556</v>
      </c>
      <c r="D2048" s="45">
        <v>92657</v>
      </c>
      <c r="E2048" s="45">
        <v>30</v>
      </c>
      <c r="F2048" s="45">
        <v>12</v>
      </c>
      <c r="G2048" s="45" t="s">
        <v>45</v>
      </c>
      <c r="H2048" s="41"/>
      <c r="I2048" s="41">
        <v>16</v>
      </c>
      <c r="J2048" s="44"/>
    </row>
    <row r="2049" spans="1:10" x14ac:dyDescent="0.2">
      <c r="A2049" s="39" t="s">
        <v>37</v>
      </c>
      <c r="B2049" s="41" t="s">
        <v>68</v>
      </c>
      <c r="C2049" s="49">
        <v>0.39413194444444444</v>
      </c>
      <c r="D2049" s="45">
        <v>92740</v>
      </c>
      <c r="E2049" s="45">
        <v>7</v>
      </c>
      <c r="F2049" s="45">
        <v>3</v>
      </c>
      <c r="G2049" s="45" t="s">
        <v>45</v>
      </c>
      <c r="H2049" s="41"/>
      <c r="I2049" s="41">
        <v>15</v>
      </c>
      <c r="J2049" s="44"/>
    </row>
    <row r="2050" spans="1:10" x14ac:dyDescent="0.2">
      <c r="A2050" s="39" t="s">
        <v>37</v>
      </c>
      <c r="B2050" s="41" t="s">
        <v>68</v>
      </c>
      <c r="C2050" s="49">
        <v>0.39436342592592594</v>
      </c>
      <c r="D2050" s="45">
        <v>92812</v>
      </c>
      <c r="E2050" s="45">
        <v>19</v>
      </c>
      <c r="F2050" s="45">
        <v>5</v>
      </c>
      <c r="G2050" s="45" t="s">
        <v>45</v>
      </c>
      <c r="H2050" s="41"/>
      <c r="I2050" s="41">
        <v>14</v>
      </c>
      <c r="J2050" s="44"/>
    </row>
    <row r="2051" spans="1:10" x14ac:dyDescent="0.2">
      <c r="A2051" s="39" t="s">
        <v>37</v>
      </c>
      <c r="B2051" s="41" t="s">
        <v>68</v>
      </c>
      <c r="C2051" s="49">
        <v>0.39436342592592594</v>
      </c>
      <c r="D2051" s="45">
        <v>92803</v>
      </c>
      <c r="E2051" s="45">
        <v>10</v>
      </c>
      <c r="F2051" s="45">
        <v>4</v>
      </c>
      <c r="G2051" s="45" t="s">
        <v>45</v>
      </c>
      <c r="H2051" s="41"/>
      <c r="I2051" s="41">
        <v>17</v>
      </c>
      <c r="J2051" s="44"/>
    </row>
    <row r="2052" spans="1:10" x14ac:dyDescent="0.2">
      <c r="A2052" s="39" t="s">
        <v>37</v>
      </c>
      <c r="B2052" s="41" t="s">
        <v>68</v>
      </c>
      <c r="C2052" s="49">
        <v>0.39497685185185188</v>
      </c>
      <c r="D2052" s="45">
        <v>92943</v>
      </c>
      <c r="E2052" s="45">
        <v>57</v>
      </c>
      <c r="F2052" s="45">
        <v>9</v>
      </c>
      <c r="G2052" s="45" t="s">
        <v>45</v>
      </c>
      <c r="H2052" s="41"/>
      <c r="I2052" s="41">
        <v>13</v>
      </c>
      <c r="J2052" s="44" t="s">
        <v>148</v>
      </c>
    </row>
    <row r="2053" spans="1:10" x14ac:dyDescent="0.2">
      <c r="A2053" s="39" t="s">
        <v>37</v>
      </c>
      <c r="B2053" s="41" t="s">
        <v>68</v>
      </c>
      <c r="C2053" s="49">
        <v>0.39803240740740736</v>
      </c>
      <c r="D2053" s="45">
        <v>93336</v>
      </c>
      <c r="E2053" s="45">
        <v>26</v>
      </c>
      <c r="F2053" s="45">
        <v>8</v>
      </c>
      <c r="G2053" s="45" t="s">
        <v>45</v>
      </c>
      <c r="H2053" s="41"/>
      <c r="I2053" s="41">
        <v>12</v>
      </c>
      <c r="J2053" s="44"/>
    </row>
    <row r="2054" spans="1:10" x14ac:dyDescent="0.2">
      <c r="A2054" s="39" t="s">
        <v>37</v>
      </c>
      <c r="B2054" s="41" t="s">
        <v>68</v>
      </c>
      <c r="C2054" s="49">
        <v>0.39901620370370372</v>
      </c>
      <c r="D2054" s="45">
        <v>93442</v>
      </c>
      <c r="E2054" s="45">
        <v>7</v>
      </c>
      <c r="F2054" s="45">
        <v>3</v>
      </c>
      <c r="G2054" s="45" t="s">
        <v>45</v>
      </c>
      <c r="H2054" s="41"/>
      <c r="I2054" s="41">
        <v>19</v>
      </c>
      <c r="J2054" s="44"/>
    </row>
    <row r="2055" spans="1:10" x14ac:dyDescent="0.2">
      <c r="A2055" s="39" t="s">
        <v>37</v>
      </c>
      <c r="B2055" s="41" t="s">
        <v>68</v>
      </c>
      <c r="C2055" s="49">
        <v>0.40545138888888888</v>
      </c>
      <c r="D2055" s="45">
        <v>94403</v>
      </c>
      <c r="E2055" s="45">
        <v>8</v>
      </c>
      <c r="F2055" s="45">
        <v>5</v>
      </c>
      <c r="G2055" s="45" t="s">
        <v>45</v>
      </c>
      <c r="H2055" s="41"/>
      <c r="I2055" s="41">
        <v>18</v>
      </c>
      <c r="J2055" s="44"/>
    </row>
    <row r="2056" spans="1:10" x14ac:dyDescent="0.2">
      <c r="A2056" s="39" t="s">
        <v>37</v>
      </c>
      <c r="B2056" s="41" t="s">
        <v>68</v>
      </c>
      <c r="C2056" s="49">
        <v>0.40586805555555555</v>
      </c>
      <c r="D2056" s="45">
        <v>94428</v>
      </c>
      <c r="E2056" s="45">
        <v>1</v>
      </c>
      <c r="F2056" s="45">
        <v>1</v>
      </c>
      <c r="G2056" s="45" t="s">
        <v>45</v>
      </c>
      <c r="H2056" s="41"/>
      <c r="I2056" s="41">
        <v>15</v>
      </c>
      <c r="J2056" s="44"/>
    </row>
    <row r="2057" spans="1:10" x14ac:dyDescent="0.2">
      <c r="A2057" s="39" t="s">
        <v>37</v>
      </c>
      <c r="B2057" s="41" t="s">
        <v>68</v>
      </c>
      <c r="C2057" s="49">
        <v>0.40741898148148148</v>
      </c>
      <c r="D2057" s="45">
        <v>94720</v>
      </c>
      <c r="E2057" s="45">
        <v>39</v>
      </c>
      <c r="F2057" s="45">
        <v>9</v>
      </c>
      <c r="G2057" s="45" t="s">
        <v>45</v>
      </c>
      <c r="H2057" s="41"/>
      <c r="I2057" s="41">
        <v>16</v>
      </c>
      <c r="J2057" s="44" t="s">
        <v>155</v>
      </c>
    </row>
    <row r="2058" spans="1:10" x14ac:dyDescent="0.2">
      <c r="A2058" s="39" t="s">
        <v>37</v>
      </c>
      <c r="B2058" s="41" t="s">
        <v>68</v>
      </c>
      <c r="C2058" s="49">
        <v>0.40863425925925928</v>
      </c>
      <c r="D2058" s="45">
        <v>94901</v>
      </c>
      <c r="E2058" s="45">
        <v>35</v>
      </c>
      <c r="F2058" s="45">
        <v>6</v>
      </c>
      <c r="G2058" s="45" t="s">
        <v>45</v>
      </c>
      <c r="H2058" s="41"/>
      <c r="I2058" s="41">
        <v>17</v>
      </c>
      <c r="J2058" s="44" t="s">
        <v>123</v>
      </c>
    </row>
    <row r="2059" spans="1:10" x14ac:dyDescent="0.2">
      <c r="A2059" s="39" t="s">
        <v>37</v>
      </c>
      <c r="B2059" s="41" t="s">
        <v>68</v>
      </c>
      <c r="C2059" s="49">
        <v>0.40990740740740739</v>
      </c>
      <c r="D2059" s="45">
        <v>95108</v>
      </c>
      <c r="E2059" s="45">
        <v>52</v>
      </c>
      <c r="F2059" s="45">
        <v>8</v>
      </c>
      <c r="G2059" s="45" t="s">
        <v>45</v>
      </c>
      <c r="H2059" s="41"/>
      <c r="I2059" s="41">
        <v>14</v>
      </c>
      <c r="J2059" s="44" t="s">
        <v>149</v>
      </c>
    </row>
    <row r="2060" spans="1:10" x14ac:dyDescent="0.2">
      <c r="A2060" s="39" t="s">
        <v>37</v>
      </c>
      <c r="B2060" s="41" t="s">
        <v>68</v>
      </c>
      <c r="C2060" s="49">
        <v>0.41350694444444441</v>
      </c>
      <c r="D2060" s="45">
        <v>95559</v>
      </c>
      <c r="E2060" s="45">
        <v>32</v>
      </c>
      <c r="F2060" s="45">
        <v>9</v>
      </c>
      <c r="G2060" s="45" t="s">
        <v>45</v>
      </c>
      <c r="H2060" s="41"/>
      <c r="I2060" s="41">
        <v>13</v>
      </c>
      <c r="J2060" s="44"/>
    </row>
    <row r="2061" spans="1:10" x14ac:dyDescent="0.2">
      <c r="A2061" s="39" t="s">
        <v>37</v>
      </c>
      <c r="B2061" s="41" t="s">
        <v>68</v>
      </c>
      <c r="C2061" s="49">
        <v>0.41409722222222217</v>
      </c>
      <c r="D2061" s="45">
        <v>95621</v>
      </c>
      <c r="E2061" s="45">
        <v>3</v>
      </c>
      <c r="F2061" s="45">
        <v>2</v>
      </c>
      <c r="G2061" s="45" t="s">
        <v>45</v>
      </c>
      <c r="H2061" s="41"/>
      <c r="I2061" s="41">
        <v>15</v>
      </c>
      <c r="J2061" s="44"/>
    </row>
    <row r="2062" spans="1:10" x14ac:dyDescent="0.2">
      <c r="A2062" s="39" t="s">
        <v>37</v>
      </c>
      <c r="B2062" s="41" t="s">
        <v>68</v>
      </c>
      <c r="C2062" s="49">
        <v>0.41478009259259258</v>
      </c>
      <c r="D2062" s="45">
        <v>95809</v>
      </c>
      <c r="E2062" s="45">
        <v>52</v>
      </c>
      <c r="F2062" s="45">
        <v>10</v>
      </c>
      <c r="G2062" s="45" t="s">
        <v>45</v>
      </c>
      <c r="H2062" s="41"/>
      <c r="I2062" s="41">
        <v>14</v>
      </c>
      <c r="J2062" s="44"/>
    </row>
    <row r="2063" spans="1:10" x14ac:dyDescent="0.2">
      <c r="A2063" s="39" t="s">
        <v>37</v>
      </c>
      <c r="B2063" s="41" t="s">
        <v>68</v>
      </c>
      <c r="C2063" s="49">
        <v>0.41649305555555555</v>
      </c>
      <c r="D2063" s="45">
        <v>95956</v>
      </c>
      <c r="E2063" s="45">
        <v>12</v>
      </c>
      <c r="F2063" s="45">
        <v>5</v>
      </c>
      <c r="G2063" s="45" t="s">
        <v>45</v>
      </c>
      <c r="H2063" s="41"/>
      <c r="I2063" s="41">
        <v>16</v>
      </c>
      <c r="J2063" s="44" t="s">
        <v>121</v>
      </c>
    </row>
    <row r="2064" spans="1:10" x14ac:dyDescent="0.2">
      <c r="A2064" s="39" t="s">
        <v>37</v>
      </c>
      <c r="B2064" s="41" t="s">
        <v>68</v>
      </c>
      <c r="C2064" s="49">
        <v>0.41812500000000002</v>
      </c>
      <c r="D2064" s="45">
        <v>100214</v>
      </c>
      <c r="E2064" s="45">
        <v>8</v>
      </c>
      <c r="F2064" s="45">
        <v>3</v>
      </c>
      <c r="G2064" s="45" t="s">
        <v>45</v>
      </c>
      <c r="H2064" s="41"/>
      <c r="I2064" s="41">
        <v>20</v>
      </c>
      <c r="J2064" s="44"/>
    </row>
    <row r="2065" spans="1:10" x14ac:dyDescent="0.2">
      <c r="A2065" s="39" t="s">
        <v>37</v>
      </c>
      <c r="B2065" s="41" t="s">
        <v>68</v>
      </c>
      <c r="C2065" s="49">
        <v>0.4208217592592593</v>
      </c>
      <c r="D2065" s="45">
        <v>100625</v>
      </c>
      <c r="E2065" s="45">
        <v>26</v>
      </c>
      <c r="F2065" s="45">
        <v>8</v>
      </c>
      <c r="G2065" s="45" t="s">
        <v>45</v>
      </c>
      <c r="H2065" s="41"/>
      <c r="I2065" s="41">
        <v>12</v>
      </c>
      <c r="J2065" s="44" t="s">
        <v>124</v>
      </c>
    </row>
    <row r="2066" spans="1:10" x14ac:dyDescent="0.2">
      <c r="A2066" s="39" t="s">
        <v>37</v>
      </c>
      <c r="B2066" s="41" t="s">
        <v>68</v>
      </c>
      <c r="C2066" s="49">
        <v>0.42410879629629633</v>
      </c>
      <c r="D2066" s="45">
        <v>101048</v>
      </c>
      <c r="E2066" s="45">
        <v>5</v>
      </c>
      <c r="F2066" s="45">
        <v>2</v>
      </c>
      <c r="G2066" s="45" t="s">
        <v>45</v>
      </c>
      <c r="H2066" s="41"/>
      <c r="I2066" s="41">
        <v>19</v>
      </c>
      <c r="J2066" s="44"/>
    </row>
    <row r="2067" spans="1:10" x14ac:dyDescent="0.2">
      <c r="A2067" s="39" t="s">
        <v>37</v>
      </c>
      <c r="B2067" s="41" t="s">
        <v>68</v>
      </c>
      <c r="C2067" s="49">
        <v>0.42434027777777777</v>
      </c>
      <c r="D2067" s="45">
        <v>101119</v>
      </c>
      <c r="E2067" s="45">
        <v>16</v>
      </c>
      <c r="F2067" s="45">
        <v>5</v>
      </c>
      <c r="G2067" s="45" t="s">
        <v>45</v>
      </c>
      <c r="H2067" s="41"/>
      <c r="I2067" s="41">
        <v>17</v>
      </c>
      <c r="J2067" s="44"/>
    </row>
    <row r="2068" spans="1:10" x14ac:dyDescent="0.2">
      <c r="A2068" s="39" t="s">
        <v>37</v>
      </c>
      <c r="B2068" s="41" t="s">
        <v>68</v>
      </c>
      <c r="C2068" s="49">
        <v>0.42651620370370374</v>
      </c>
      <c r="D2068" s="45">
        <v>101419</v>
      </c>
      <c r="E2068" s="45">
        <v>8</v>
      </c>
      <c r="F2068" s="45">
        <v>4</v>
      </c>
      <c r="G2068" s="45" t="s">
        <v>45</v>
      </c>
      <c r="H2068" s="41"/>
      <c r="I2068" s="41">
        <v>17</v>
      </c>
      <c r="J2068" s="44"/>
    </row>
    <row r="2069" spans="1:10" x14ac:dyDescent="0.2">
      <c r="A2069" s="39" t="s">
        <v>37</v>
      </c>
      <c r="B2069" s="41" t="s">
        <v>68</v>
      </c>
      <c r="C2069" s="49">
        <v>0.42746527777777782</v>
      </c>
      <c r="D2069" s="45">
        <v>101654</v>
      </c>
      <c r="E2069" s="45">
        <v>81</v>
      </c>
      <c r="F2069" s="45">
        <v>11</v>
      </c>
      <c r="G2069" s="45" t="s">
        <v>45</v>
      </c>
      <c r="H2069" s="41"/>
      <c r="I2069" s="41">
        <v>13</v>
      </c>
      <c r="J2069" s="44" t="s">
        <v>132</v>
      </c>
    </row>
    <row r="2070" spans="1:10" x14ac:dyDescent="0.2">
      <c r="A2070" s="39" t="s">
        <v>37</v>
      </c>
      <c r="B2070" s="41" t="s">
        <v>68</v>
      </c>
      <c r="C2070" s="49">
        <v>0.43101851851851852</v>
      </c>
      <c r="D2070" s="45">
        <v>102126</v>
      </c>
      <c r="E2070" s="45">
        <v>46</v>
      </c>
      <c r="F2070" s="45">
        <v>6</v>
      </c>
      <c r="G2070" s="45" t="s">
        <v>45</v>
      </c>
      <c r="H2070" s="41"/>
      <c r="I2070" s="41">
        <v>15</v>
      </c>
      <c r="J2070" s="44" t="s">
        <v>125</v>
      </c>
    </row>
    <row r="2071" spans="1:10" x14ac:dyDescent="0.2">
      <c r="A2071" s="39" t="s">
        <v>37</v>
      </c>
      <c r="B2071" s="41" t="s">
        <v>68</v>
      </c>
      <c r="C2071" s="49">
        <v>0.43104166666666671</v>
      </c>
      <c r="D2071" s="45">
        <v>100243</v>
      </c>
      <c r="E2071" s="45">
        <v>1</v>
      </c>
      <c r="F2071" s="45">
        <v>1</v>
      </c>
      <c r="G2071" s="45" t="s">
        <v>45</v>
      </c>
      <c r="H2071" s="41"/>
      <c r="I2071" s="41">
        <v>14</v>
      </c>
      <c r="J2071" s="44" t="s">
        <v>134</v>
      </c>
    </row>
    <row r="2072" spans="1:10" x14ac:dyDescent="0.2">
      <c r="A2072" s="39" t="s">
        <v>37</v>
      </c>
      <c r="B2072" s="41" t="s">
        <v>68</v>
      </c>
      <c r="C2072" s="49">
        <v>0.43328703703703703</v>
      </c>
      <c r="D2072" s="45">
        <v>102401</v>
      </c>
      <c r="E2072" s="45">
        <v>5</v>
      </c>
      <c r="F2072" s="45">
        <v>2</v>
      </c>
      <c r="G2072" s="45" t="s">
        <v>45</v>
      </c>
      <c r="H2072" s="41"/>
      <c r="I2072" s="41">
        <v>18</v>
      </c>
      <c r="J2072" s="44"/>
    </row>
    <row r="2073" spans="1:10" x14ac:dyDescent="0.2">
      <c r="A2073" s="39" t="s">
        <v>37</v>
      </c>
      <c r="B2073" s="41" t="s">
        <v>68</v>
      </c>
      <c r="C2073" s="49">
        <v>0.43386574074074075</v>
      </c>
      <c r="D2073" s="45">
        <v>102514</v>
      </c>
      <c r="E2073" s="45">
        <v>28</v>
      </c>
      <c r="F2073" s="45">
        <v>4</v>
      </c>
      <c r="G2073" s="45" t="s">
        <v>45</v>
      </c>
      <c r="H2073" s="41"/>
      <c r="I2073" s="41">
        <v>13</v>
      </c>
      <c r="J2073" s="44"/>
    </row>
    <row r="2074" spans="1:10" x14ac:dyDescent="0.2">
      <c r="A2074" s="39" t="s">
        <v>37</v>
      </c>
      <c r="B2074" s="41" t="s">
        <v>68</v>
      </c>
      <c r="C2074" s="49">
        <v>0.4384953703703704</v>
      </c>
      <c r="D2074" s="45">
        <v>103128</v>
      </c>
      <c r="E2074" s="45">
        <v>2</v>
      </c>
      <c r="F2074" s="45">
        <v>1</v>
      </c>
      <c r="G2074" s="45" t="s">
        <v>45</v>
      </c>
      <c r="H2074" s="41"/>
      <c r="I2074" s="41">
        <v>16</v>
      </c>
      <c r="J2074" s="44"/>
    </row>
    <row r="2075" spans="1:10" x14ac:dyDescent="0.2">
      <c r="A2075" s="39" t="s">
        <v>37</v>
      </c>
      <c r="B2075" s="41" t="s">
        <v>68</v>
      </c>
      <c r="C2075" s="49">
        <v>0.43951388888888893</v>
      </c>
      <c r="D2075" s="45">
        <v>103324</v>
      </c>
      <c r="E2075" s="45">
        <v>30</v>
      </c>
      <c r="F2075" s="45">
        <v>10</v>
      </c>
      <c r="G2075" s="45" t="s">
        <v>45</v>
      </c>
      <c r="H2075" s="41"/>
      <c r="I2075" s="41">
        <v>15</v>
      </c>
      <c r="J2075" s="44"/>
    </row>
    <row r="2076" spans="1:10" x14ac:dyDescent="0.2">
      <c r="A2076" s="39" t="s">
        <v>37</v>
      </c>
      <c r="B2076" s="41" t="s">
        <v>68</v>
      </c>
      <c r="C2076" s="49">
        <v>0.44296296296296295</v>
      </c>
      <c r="D2076" s="45">
        <v>103806</v>
      </c>
      <c r="E2076" s="45">
        <v>14</v>
      </c>
      <c r="F2076" s="45">
        <v>6</v>
      </c>
      <c r="G2076" s="45" t="s">
        <v>45</v>
      </c>
      <c r="H2076" s="41"/>
      <c r="I2076" s="41">
        <v>15</v>
      </c>
      <c r="J2076" s="44"/>
    </row>
    <row r="2077" spans="1:10" x14ac:dyDescent="0.2">
      <c r="A2077" s="39" t="s">
        <v>37</v>
      </c>
      <c r="B2077" s="41" t="s">
        <v>68</v>
      </c>
      <c r="C2077" s="49">
        <v>0.44491898148148151</v>
      </c>
      <c r="D2077" s="45">
        <v>104105</v>
      </c>
      <c r="E2077" s="45">
        <v>24</v>
      </c>
      <c r="F2077" s="45">
        <v>6</v>
      </c>
      <c r="G2077" s="45" t="s">
        <v>45</v>
      </c>
      <c r="H2077" s="41"/>
      <c r="I2077" s="41">
        <v>22</v>
      </c>
      <c r="J2077" s="44"/>
    </row>
    <row r="2078" spans="1:10" x14ac:dyDescent="0.2">
      <c r="A2078" s="39" t="s">
        <v>37</v>
      </c>
      <c r="B2078" s="41" t="s">
        <v>68</v>
      </c>
      <c r="C2078" s="49">
        <v>0.44607638888888884</v>
      </c>
      <c r="D2078" s="45">
        <v>104301</v>
      </c>
      <c r="E2078" s="45">
        <v>40</v>
      </c>
      <c r="F2078" s="45">
        <v>10</v>
      </c>
      <c r="G2078" s="45" t="s">
        <v>45</v>
      </c>
      <c r="H2078" s="41"/>
      <c r="I2078" s="41">
        <v>20</v>
      </c>
      <c r="J2078" s="44" t="s">
        <v>159</v>
      </c>
    </row>
    <row r="2079" spans="1:10" x14ac:dyDescent="0.2">
      <c r="A2079" s="39" t="s">
        <v>37</v>
      </c>
      <c r="B2079" s="41" t="s">
        <v>68</v>
      </c>
      <c r="C2079" s="49">
        <v>0.44641203703703702</v>
      </c>
      <c r="D2079" s="45">
        <v>104407</v>
      </c>
      <c r="E2079" s="45">
        <v>77</v>
      </c>
      <c r="F2079" s="45">
        <v>13</v>
      </c>
      <c r="G2079" s="45" t="s">
        <v>45</v>
      </c>
      <c r="H2079" s="41"/>
      <c r="I2079" s="41">
        <v>18</v>
      </c>
      <c r="J2079" s="44" t="s">
        <v>135</v>
      </c>
    </row>
    <row r="2080" spans="1:10" x14ac:dyDescent="0.2">
      <c r="A2080" s="39" t="s">
        <v>37</v>
      </c>
      <c r="B2080" s="41" t="s">
        <v>68</v>
      </c>
      <c r="C2080" s="49">
        <v>0.44653935185185184</v>
      </c>
      <c r="D2080" s="45">
        <v>104310</v>
      </c>
      <c r="E2080" s="45">
        <v>9</v>
      </c>
      <c r="F2080" s="45">
        <v>3</v>
      </c>
      <c r="G2080" s="45" t="s">
        <v>45</v>
      </c>
      <c r="H2080" s="41"/>
      <c r="I2080" s="41">
        <v>15</v>
      </c>
      <c r="J2080" s="44"/>
    </row>
    <row r="2081" spans="1:10" x14ac:dyDescent="0.2">
      <c r="A2081" s="39" t="s">
        <v>37</v>
      </c>
      <c r="B2081" s="41" t="s">
        <v>68</v>
      </c>
      <c r="C2081" s="49">
        <v>0.44708333333333333</v>
      </c>
      <c r="D2081" s="45">
        <v>104409</v>
      </c>
      <c r="E2081" s="45">
        <v>21</v>
      </c>
      <c r="F2081" s="45">
        <v>5</v>
      </c>
      <c r="G2081" s="45" t="s">
        <v>45</v>
      </c>
      <c r="H2081" s="41"/>
      <c r="I2081" s="41">
        <v>16</v>
      </c>
      <c r="J2081" s="44"/>
    </row>
    <row r="2082" spans="1:10" x14ac:dyDescent="0.2">
      <c r="A2082" s="39" t="s">
        <v>37</v>
      </c>
      <c r="B2082" s="41" t="s">
        <v>68</v>
      </c>
      <c r="C2082" s="49">
        <v>0.4496296296296296</v>
      </c>
      <c r="D2082" s="45">
        <v>104734</v>
      </c>
      <c r="E2082" s="45">
        <v>6</v>
      </c>
      <c r="F2082" s="45">
        <v>3</v>
      </c>
      <c r="G2082" s="45" t="s">
        <v>45</v>
      </c>
      <c r="H2082" s="41"/>
      <c r="I2082" s="41">
        <v>18</v>
      </c>
      <c r="J2082" s="44"/>
    </row>
    <row r="2083" spans="1:10" x14ac:dyDescent="0.2">
      <c r="A2083" s="39" t="s">
        <v>37</v>
      </c>
      <c r="B2083" s="41" t="s">
        <v>68</v>
      </c>
      <c r="C2083" s="49">
        <v>0.45123842592592589</v>
      </c>
      <c r="D2083" s="45">
        <v>105044</v>
      </c>
      <c r="E2083" s="45">
        <v>57</v>
      </c>
      <c r="F2083" s="45">
        <v>7</v>
      </c>
      <c r="G2083" s="45" t="s">
        <v>45</v>
      </c>
      <c r="H2083" s="41"/>
      <c r="I2083" s="41">
        <v>12</v>
      </c>
      <c r="J2083" s="44" t="s">
        <v>127</v>
      </c>
    </row>
    <row r="2084" spans="1:10" x14ac:dyDescent="0.2">
      <c r="A2084" s="39" t="s">
        <v>37</v>
      </c>
      <c r="B2084" s="41" t="s">
        <v>68</v>
      </c>
      <c r="C2084" s="49">
        <v>0.45401620370370371</v>
      </c>
      <c r="D2084" s="45">
        <v>105357</v>
      </c>
      <c r="E2084" s="45">
        <v>10</v>
      </c>
      <c r="F2084" s="45">
        <v>3</v>
      </c>
      <c r="G2084" s="45" t="s">
        <v>45</v>
      </c>
      <c r="H2084" s="41"/>
      <c r="I2084" s="41">
        <v>23</v>
      </c>
      <c r="J2084" s="44"/>
    </row>
    <row r="2085" spans="1:10" x14ac:dyDescent="0.2">
      <c r="A2085" s="39" t="s">
        <v>37</v>
      </c>
      <c r="B2085" s="41" t="s">
        <v>68</v>
      </c>
      <c r="C2085" s="49">
        <v>0.45465277777777779</v>
      </c>
      <c r="D2085" s="45">
        <v>105443</v>
      </c>
      <c r="E2085" s="45">
        <v>1</v>
      </c>
      <c r="F2085" s="45">
        <v>1</v>
      </c>
      <c r="G2085" s="45" t="s">
        <v>45</v>
      </c>
      <c r="H2085" s="41"/>
      <c r="I2085" s="41">
        <v>19</v>
      </c>
      <c r="J2085" s="44"/>
    </row>
    <row r="2086" spans="1:10" x14ac:dyDescent="0.2">
      <c r="A2086" s="39" t="s">
        <v>37</v>
      </c>
      <c r="B2086" s="41" t="s">
        <v>68</v>
      </c>
      <c r="C2086" s="49">
        <v>0.45500000000000002</v>
      </c>
      <c r="D2086" s="45">
        <v>105514</v>
      </c>
      <c r="E2086" s="45">
        <v>2</v>
      </c>
      <c r="F2086" s="45">
        <v>1</v>
      </c>
      <c r="G2086" s="45" t="s">
        <v>45</v>
      </c>
      <c r="H2086" s="41"/>
      <c r="I2086" s="41">
        <v>21</v>
      </c>
      <c r="J2086" s="44"/>
    </row>
    <row r="2087" spans="1:10" x14ac:dyDescent="0.2">
      <c r="A2087" s="39" t="s">
        <v>37</v>
      </c>
      <c r="B2087" s="41" t="s">
        <v>68</v>
      </c>
      <c r="C2087" s="49">
        <v>0.45645833333333335</v>
      </c>
      <c r="D2087" s="45">
        <v>105800</v>
      </c>
      <c r="E2087" s="45">
        <v>42</v>
      </c>
      <c r="F2087" s="45">
        <v>8</v>
      </c>
      <c r="G2087" s="45" t="s">
        <v>45</v>
      </c>
      <c r="H2087" s="41"/>
      <c r="I2087" s="41">
        <v>23</v>
      </c>
      <c r="J2087" s="44" t="s">
        <v>165</v>
      </c>
    </row>
    <row r="2088" spans="1:10" x14ac:dyDescent="0.2">
      <c r="A2088" s="39" t="s">
        <v>37</v>
      </c>
      <c r="B2088" s="41" t="s">
        <v>68</v>
      </c>
      <c r="C2088" s="49">
        <v>0.45939814814814817</v>
      </c>
      <c r="D2088" s="45">
        <v>110156</v>
      </c>
      <c r="E2088" s="45">
        <v>24</v>
      </c>
      <c r="F2088" s="45">
        <v>3</v>
      </c>
      <c r="G2088" s="45" t="s">
        <v>45</v>
      </c>
      <c r="H2088" s="41"/>
      <c r="I2088" s="41">
        <v>24</v>
      </c>
      <c r="J2088" s="44"/>
    </row>
    <row r="2089" spans="1:10" x14ac:dyDescent="0.2">
      <c r="A2089" s="39" t="s">
        <v>37</v>
      </c>
      <c r="B2089" s="41" t="s">
        <v>68</v>
      </c>
      <c r="C2089" s="49">
        <v>0.45978009259259256</v>
      </c>
      <c r="D2089" s="45">
        <v>110233</v>
      </c>
      <c r="E2089" s="45">
        <v>28</v>
      </c>
      <c r="F2089" s="45">
        <v>4</v>
      </c>
      <c r="G2089" s="45" t="s">
        <v>45</v>
      </c>
      <c r="H2089" s="41"/>
      <c r="I2089" s="41">
        <v>13</v>
      </c>
      <c r="J2089" s="44"/>
    </row>
    <row r="2090" spans="1:10" x14ac:dyDescent="0.2">
      <c r="A2090" s="39" t="s">
        <v>37</v>
      </c>
      <c r="B2090" s="41" t="s">
        <v>68</v>
      </c>
      <c r="C2090" s="49">
        <v>0.46053240740740736</v>
      </c>
      <c r="D2090" s="45">
        <v>110321</v>
      </c>
      <c r="E2090" s="45">
        <v>11</v>
      </c>
      <c r="F2090" s="45">
        <v>3</v>
      </c>
      <c r="G2090" s="45" t="s">
        <v>45</v>
      </c>
      <c r="H2090" s="41"/>
      <c r="I2090" s="41">
        <v>15</v>
      </c>
      <c r="J2090" s="44"/>
    </row>
    <row r="2091" spans="1:10" x14ac:dyDescent="0.2">
      <c r="A2091" s="39" t="s">
        <v>37</v>
      </c>
      <c r="B2091" s="41" t="s">
        <v>68</v>
      </c>
      <c r="C2091" s="49">
        <v>0.46363425925925927</v>
      </c>
      <c r="D2091" s="45">
        <v>110740</v>
      </c>
      <c r="E2091" s="45">
        <v>2</v>
      </c>
      <c r="F2091" s="45">
        <v>2</v>
      </c>
      <c r="G2091" s="45" t="s">
        <v>45</v>
      </c>
      <c r="H2091" s="41"/>
      <c r="I2091" s="41">
        <v>21</v>
      </c>
      <c r="J2091" s="44"/>
    </row>
    <row r="2092" spans="1:10" x14ac:dyDescent="0.2">
      <c r="A2092" s="39" t="s">
        <v>37</v>
      </c>
      <c r="B2092" s="41" t="s">
        <v>68</v>
      </c>
      <c r="C2092" s="49">
        <v>0.46410879629629626</v>
      </c>
      <c r="D2092" s="45">
        <v>110854</v>
      </c>
      <c r="E2092" s="45">
        <v>35</v>
      </c>
      <c r="F2092" s="45">
        <v>11</v>
      </c>
      <c r="G2092" s="45" t="s">
        <v>45</v>
      </c>
      <c r="H2092" s="41"/>
      <c r="I2092" s="41">
        <v>15</v>
      </c>
      <c r="J2092" s="44"/>
    </row>
    <row r="2093" spans="1:10" x14ac:dyDescent="0.2">
      <c r="A2093" s="39" t="s">
        <v>37</v>
      </c>
      <c r="B2093" s="41" t="s">
        <v>68</v>
      </c>
      <c r="C2093" s="49">
        <v>0.46656249999999999</v>
      </c>
      <c r="D2093" s="45">
        <v>111251</v>
      </c>
      <c r="E2093" s="45">
        <v>60</v>
      </c>
      <c r="F2093" s="45">
        <v>4</v>
      </c>
      <c r="G2093" s="45" t="s">
        <v>45</v>
      </c>
      <c r="H2093" s="41"/>
      <c r="I2093" s="41">
        <v>20</v>
      </c>
      <c r="J2093" s="44" t="s">
        <v>156</v>
      </c>
    </row>
    <row r="2094" spans="1:10" x14ac:dyDescent="0.2">
      <c r="A2094" s="39" t="s">
        <v>37</v>
      </c>
      <c r="B2094" s="41" t="s">
        <v>68</v>
      </c>
      <c r="C2094" s="49">
        <v>0.46787037037037038</v>
      </c>
      <c r="D2094" s="45">
        <v>111409</v>
      </c>
      <c r="E2094" s="45">
        <v>25</v>
      </c>
      <c r="F2094" s="45">
        <v>4</v>
      </c>
      <c r="G2094" s="45" t="s">
        <v>45</v>
      </c>
      <c r="H2094" s="41"/>
      <c r="I2094" s="41">
        <v>12</v>
      </c>
      <c r="J2094" s="44"/>
    </row>
    <row r="2095" spans="1:10" x14ac:dyDescent="0.2">
      <c r="A2095" s="39" t="s">
        <v>37</v>
      </c>
      <c r="B2095" s="41" t="s">
        <v>68</v>
      </c>
      <c r="C2095" s="49">
        <v>0.46847222222222223</v>
      </c>
      <c r="D2095" s="45">
        <v>111437</v>
      </c>
      <c r="E2095" s="45">
        <v>2</v>
      </c>
      <c r="F2095" s="45">
        <v>1</v>
      </c>
      <c r="G2095" s="45" t="s">
        <v>45</v>
      </c>
      <c r="H2095" s="41"/>
      <c r="I2095" s="41">
        <v>20</v>
      </c>
      <c r="J2095" s="44"/>
    </row>
    <row r="2096" spans="1:10" x14ac:dyDescent="0.2">
      <c r="A2096" s="39" t="s">
        <v>37</v>
      </c>
      <c r="B2096" s="41" t="s">
        <v>68</v>
      </c>
      <c r="C2096" s="49">
        <v>0.47347222222222224</v>
      </c>
      <c r="D2096" s="45">
        <v>112149</v>
      </c>
      <c r="E2096" s="45">
        <v>1</v>
      </c>
      <c r="F2096" s="45">
        <v>0</v>
      </c>
      <c r="G2096" s="45" t="s">
        <v>45</v>
      </c>
      <c r="H2096" s="41"/>
      <c r="I2096" s="41">
        <v>16</v>
      </c>
      <c r="J2096" s="44"/>
    </row>
    <row r="2097" spans="1:10" x14ac:dyDescent="0.2">
      <c r="A2097" s="39" t="s">
        <v>37</v>
      </c>
      <c r="B2097" s="41" t="s">
        <v>68</v>
      </c>
      <c r="C2097" s="49">
        <v>0.47453703703703703</v>
      </c>
      <c r="D2097" s="45">
        <v>112330</v>
      </c>
      <c r="E2097" s="45">
        <v>10</v>
      </c>
      <c r="F2097" s="45">
        <v>4</v>
      </c>
      <c r="G2097" s="45" t="s">
        <v>45</v>
      </c>
      <c r="H2097" s="41"/>
      <c r="I2097" s="41">
        <v>16</v>
      </c>
      <c r="J2097" s="44"/>
    </row>
    <row r="2098" spans="1:10" x14ac:dyDescent="0.2">
      <c r="A2098" s="39" t="s">
        <v>37</v>
      </c>
      <c r="B2098" s="41" t="s">
        <v>68</v>
      </c>
      <c r="C2098" s="49">
        <v>0.47546296296296298</v>
      </c>
      <c r="D2098" s="45">
        <v>112447</v>
      </c>
      <c r="E2098" s="45">
        <v>7</v>
      </c>
      <c r="F2098" s="45">
        <v>4</v>
      </c>
      <c r="G2098" s="45" t="s">
        <v>45</v>
      </c>
      <c r="H2098" s="41"/>
      <c r="I2098" s="41">
        <v>20</v>
      </c>
      <c r="J2098" s="44"/>
    </row>
    <row r="2099" spans="1:10" x14ac:dyDescent="0.2">
      <c r="A2099" s="39" t="s">
        <v>37</v>
      </c>
      <c r="B2099" s="41" t="s">
        <v>68</v>
      </c>
      <c r="C2099" s="49">
        <v>0.47734953703703703</v>
      </c>
      <c r="D2099" s="45">
        <v>112807</v>
      </c>
      <c r="E2099" s="45">
        <v>43</v>
      </c>
      <c r="F2099" s="45">
        <v>7</v>
      </c>
      <c r="G2099" s="45" t="s">
        <v>45</v>
      </c>
      <c r="H2099" s="41"/>
      <c r="I2099" s="41">
        <v>19</v>
      </c>
      <c r="J2099" s="44" t="s">
        <v>141</v>
      </c>
    </row>
    <row r="2100" spans="1:10" x14ac:dyDescent="0.2">
      <c r="A2100" s="39" t="s">
        <v>37</v>
      </c>
      <c r="B2100" s="41" t="s">
        <v>68</v>
      </c>
      <c r="C2100" s="49">
        <v>0.47751157407407407</v>
      </c>
      <c r="D2100" s="45">
        <v>112747</v>
      </c>
      <c r="E2100" s="45">
        <v>10</v>
      </c>
      <c r="F2100" s="45">
        <v>4</v>
      </c>
      <c r="G2100" s="45" t="s">
        <v>45</v>
      </c>
      <c r="H2100" s="41"/>
      <c r="I2100" s="41">
        <v>22</v>
      </c>
      <c r="J2100" s="44"/>
    </row>
    <row r="2101" spans="1:10" x14ac:dyDescent="0.2">
      <c r="A2101" s="39" t="s">
        <v>37</v>
      </c>
      <c r="B2101" s="41" t="s">
        <v>68</v>
      </c>
      <c r="C2101" s="49">
        <v>0.47870370370370369</v>
      </c>
      <c r="D2101" s="45">
        <v>113001</v>
      </c>
      <c r="E2101" s="45">
        <v>41</v>
      </c>
      <c r="F2101" s="45">
        <v>8</v>
      </c>
      <c r="G2101" s="45" t="s">
        <v>45</v>
      </c>
      <c r="H2101" s="41"/>
      <c r="I2101" s="41">
        <v>21</v>
      </c>
      <c r="J2101" s="44"/>
    </row>
    <row r="2102" spans="1:10" x14ac:dyDescent="0.2">
      <c r="A2102" s="39" t="s">
        <v>37</v>
      </c>
      <c r="B2102" s="41" t="s">
        <v>68</v>
      </c>
      <c r="C2102" s="49">
        <v>0.48288194444444449</v>
      </c>
      <c r="D2102" s="45">
        <v>113606</v>
      </c>
      <c r="E2102" s="45">
        <v>45</v>
      </c>
      <c r="F2102" s="45">
        <v>6</v>
      </c>
      <c r="G2102" s="45" t="s">
        <v>45</v>
      </c>
      <c r="H2102" s="41"/>
      <c r="I2102" s="41">
        <v>16</v>
      </c>
      <c r="J2102" s="44" t="s">
        <v>129</v>
      </c>
    </row>
    <row r="2103" spans="1:10" x14ac:dyDescent="0.2">
      <c r="A2103" s="39" t="s">
        <v>37</v>
      </c>
      <c r="B2103" s="41" t="s">
        <v>68</v>
      </c>
      <c r="C2103" s="49">
        <v>0.48369212962962965</v>
      </c>
      <c r="D2103" s="45">
        <v>113653</v>
      </c>
      <c r="E2103" s="45">
        <v>22</v>
      </c>
      <c r="F2103" s="45">
        <v>10</v>
      </c>
      <c r="G2103" s="45" t="s">
        <v>45</v>
      </c>
      <c r="H2103" s="41"/>
      <c r="I2103" s="41">
        <v>24</v>
      </c>
      <c r="J2103" s="44"/>
    </row>
    <row r="2104" spans="1:10" x14ac:dyDescent="0.2">
      <c r="A2104" s="39" t="s">
        <v>37</v>
      </c>
      <c r="B2104" s="41" t="s">
        <v>68</v>
      </c>
      <c r="C2104" s="49">
        <v>0.48377314814814815</v>
      </c>
      <c r="D2104" s="45">
        <v>113641</v>
      </c>
      <c r="E2104" s="45">
        <v>3</v>
      </c>
      <c r="F2104" s="45">
        <v>2</v>
      </c>
      <c r="G2104" s="45" t="s">
        <v>45</v>
      </c>
      <c r="H2104" s="41"/>
      <c r="I2104" s="41">
        <v>17</v>
      </c>
      <c r="J2104" s="44"/>
    </row>
    <row r="2105" spans="1:10" x14ac:dyDescent="0.2">
      <c r="A2105" s="39" t="s">
        <v>37</v>
      </c>
      <c r="B2105" s="41" t="s">
        <v>68</v>
      </c>
      <c r="C2105" s="49">
        <v>0.48451388888888891</v>
      </c>
      <c r="D2105" s="45">
        <v>113803</v>
      </c>
      <c r="E2105" s="45">
        <v>21</v>
      </c>
      <c r="F2105" s="45">
        <v>7</v>
      </c>
      <c r="G2105" s="45" t="s">
        <v>45</v>
      </c>
      <c r="H2105" s="41"/>
      <c r="I2105" s="41">
        <v>21</v>
      </c>
      <c r="J2105" s="44"/>
    </row>
    <row r="2106" spans="1:10" x14ac:dyDescent="0.2">
      <c r="A2106" s="39" t="s">
        <v>37</v>
      </c>
      <c r="B2106" s="41" t="s">
        <v>68</v>
      </c>
      <c r="C2106" s="49">
        <v>0.48729166666666668</v>
      </c>
      <c r="D2106" s="45">
        <v>114211</v>
      </c>
      <c r="E2106" s="45">
        <v>29</v>
      </c>
      <c r="F2106" s="45">
        <v>7</v>
      </c>
      <c r="G2106" s="45" t="s">
        <v>45</v>
      </c>
      <c r="H2106" s="41"/>
      <c r="I2106" s="41">
        <v>16</v>
      </c>
      <c r="J2106" s="44"/>
    </row>
    <row r="2107" spans="1:10" x14ac:dyDescent="0.2">
      <c r="A2107" s="39" t="s">
        <v>37</v>
      </c>
      <c r="B2107" s="41" t="s">
        <v>68</v>
      </c>
      <c r="C2107" s="49">
        <v>0.48885416666666665</v>
      </c>
      <c r="D2107" s="45">
        <v>114407</v>
      </c>
      <c r="E2107" s="45">
        <v>10</v>
      </c>
      <c r="F2107" s="45">
        <v>3</v>
      </c>
      <c r="G2107" s="45" t="s">
        <v>45</v>
      </c>
      <c r="H2107" s="41"/>
      <c r="I2107" s="41">
        <v>26</v>
      </c>
      <c r="J2107" s="44"/>
    </row>
    <row r="2108" spans="1:10" x14ac:dyDescent="0.2">
      <c r="A2108" s="39" t="s">
        <v>37</v>
      </c>
      <c r="B2108" s="41" t="s">
        <v>68</v>
      </c>
      <c r="C2108" s="49">
        <v>0.49038194444444444</v>
      </c>
      <c r="D2108" s="45">
        <v>114618</v>
      </c>
      <c r="E2108" s="45">
        <v>9</v>
      </c>
      <c r="F2108" s="45">
        <v>5</v>
      </c>
      <c r="G2108" s="45" t="s">
        <v>45</v>
      </c>
      <c r="H2108" s="41"/>
      <c r="I2108" s="41">
        <v>21</v>
      </c>
      <c r="J2108" s="44"/>
    </row>
    <row r="2109" spans="1:10" x14ac:dyDescent="0.2">
      <c r="A2109" s="39" t="s">
        <v>37</v>
      </c>
      <c r="B2109" s="41" t="s">
        <v>68</v>
      </c>
      <c r="C2109" s="49">
        <v>0.49053240740740739</v>
      </c>
      <c r="D2109" s="45">
        <v>114709</v>
      </c>
      <c r="E2109" s="45">
        <v>47</v>
      </c>
      <c r="F2109" s="45">
        <v>7</v>
      </c>
      <c r="G2109" s="45" t="s">
        <v>45</v>
      </c>
      <c r="H2109" s="41"/>
      <c r="I2109" s="41">
        <v>16</v>
      </c>
      <c r="J2109" s="44" t="s">
        <v>133</v>
      </c>
    </row>
    <row r="2110" spans="1:10" x14ac:dyDescent="0.2">
      <c r="A2110" s="39" t="s">
        <v>37</v>
      </c>
      <c r="B2110" s="41" t="s">
        <v>68</v>
      </c>
      <c r="C2110" s="49">
        <v>0.49055555555555558</v>
      </c>
      <c r="D2110" s="45">
        <v>114633</v>
      </c>
      <c r="E2110" s="45">
        <v>9</v>
      </c>
      <c r="F2110" s="45">
        <v>6</v>
      </c>
      <c r="G2110" s="45" t="s">
        <v>45</v>
      </c>
      <c r="H2110" s="41"/>
      <c r="I2110" s="41">
        <v>22</v>
      </c>
      <c r="J2110" s="44"/>
    </row>
    <row r="2111" spans="1:10" x14ac:dyDescent="0.2">
      <c r="A2111" s="39" t="s">
        <v>37</v>
      </c>
      <c r="B2111" s="41" t="s">
        <v>68</v>
      </c>
      <c r="C2111" s="49">
        <v>0.49140046296296297</v>
      </c>
      <c r="D2111" s="45">
        <v>114745</v>
      </c>
      <c r="E2111" s="45">
        <v>8</v>
      </c>
      <c r="F2111" s="45">
        <v>5</v>
      </c>
      <c r="G2111" s="45" t="s">
        <v>45</v>
      </c>
      <c r="H2111" s="41"/>
      <c r="I2111" s="41">
        <v>23</v>
      </c>
      <c r="J2111" s="44"/>
    </row>
    <row r="2112" spans="1:10" x14ac:dyDescent="0.2">
      <c r="A2112" s="39" t="s">
        <v>37</v>
      </c>
      <c r="B2112" s="41" t="s">
        <v>68</v>
      </c>
      <c r="C2112" s="49">
        <v>0.49175925925925923</v>
      </c>
      <c r="D2112" s="45">
        <v>114809</v>
      </c>
      <c r="E2112" s="45">
        <v>1</v>
      </c>
      <c r="F2112" s="45">
        <v>0</v>
      </c>
      <c r="G2112" s="45" t="s">
        <v>45</v>
      </c>
      <c r="H2112" s="41"/>
      <c r="I2112" s="41">
        <v>18</v>
      </c>
      <c r="J2112" s="44"/>
    </row>
    <row r="2113" spans="1:10" x14ac:dyDescent="0.2">
      <c r="A2113" s="39" t="s">
        <v>37</v>
      </c>
      <c r="B2113" s="41" t="s">
        <v>68</v>
      </c>
      <c r="C2113" s="49">
        <v>0.49743055555555554</v>
      </c>
      <c r="D2113" s="45">
        <v>115633</v>
      </c>
      <c r="E2113" s="45">
        <v>15</v>
      </c>
      <c r="F2113" s="45">
        <v>7</v>
      </c>
      <c r="G2113" s="45" t="s">
        <v>45</v>
      </c>
      <c r="H2113" s="41"/>
      <c r="I2113" s="41">
        <v>27</v>
      </c>
      <c r="J2113" s="44"/>
    </row>
    <row r="2114" spans="1:10" x14ac:dyDescent="0.2">
      <c r="A2114" s="39" t="s">
        <v>37</v>
      </c>
      <c r="B2114" s="41" t="s">
        <v>68</v>
      </c>
      <c r="C2114" s="49">
        <v>0.49920138888888888</v>
      </c>
      <c r="D2114" s="45">
        <v>115936</v>
      </c>
      <c r="E2114" s="45">
        <v>45</v>
      </c>
      <c r="F2114" s="45">
        <v>16</v>
      </c>
      <c r="G2114" s="45" t="s">
        <v>45</v>
      </c>
      <c r="H2114" s="41"/>
      <c r="I2114" s="41">
        <v>15</v>
      </c>
      <c r="J2114" s="44"/>
    </row>
    <row r="2115" spans="1:10" x14ac:dyDescent="0.2">
      <c r="A2115" s="39" t="s">
        <v>37</v>
      </c>
      <c r="B2115" s="41" t="s">
        <v>68</v>
      </c>
      <c r="C2115" s="49">
        <v>0.49959490740740736</v>
      </c>
      <c r="D2115" s="45">
        <v>115956</v>
      </c>
      <c r="E2115" s="45">
        <v>31</v>
      </c>
      <c r="F2115" s="45">
        <v>7</v>
      </c>
      <c r="G2115" s="45" t="s">
        <v>45</v>
      </c>
      <c r="H2115" s="41"/>
      <c r="I2115" s="41">
        <v>22</v>
      </c>
      <c r="J2115" s="44" t="s">
        <v>160</v>
      </c>
    </row>
    <row r="2116" spans="1:10" x14ac:dyDescent="0.2">
      <c r="A2116" s="39" t="s">
        <v>37</v>
      </c>
      <c r="B2116" s="41" t="s">
        <v>69</v>
      </c>
      <c r="C2116" s="49">
        <v>0.50339120370370372</v>
      </c>
      <c r="D2116" s="45">
        <v>120456</v>
      </c>
      <c r="E2116" s="45">
        <v>3</v>
      </c>
      <c r="F2116" s="45">
        <v>2</v>
      </c>
      <c r="G2116" s="45" t="s">
        <v>45</v>
      </c>
      <c r="H2116" s="41"/>
      <c r="I2116" s="41">
        <v>18</v>
      </c>
      <c r="J2116" s="44"/>
    </row>
    <row r="2117" spans="1:10" x14ac:dyDescent="0.2">
      <c r="A2117" s="39" t="s">
        <v>37</v>
      </c>
      <c r="B2117" s="41" t="s">
        <v>69</v>
      </c>
      <c r="C2117" s="49">
        <v>0.50662037037037033</v>
      </c>
      <c r="D2117" s="45">
        <v>120933</v>
      </c>
      <c r="E2117" s="45">
        <v>2</v>
      </c>
      <c r="F2117" s="45">
        <v>1</v>
      </c>
      <c r="G2117" s="45" t="s">
        <v>45</v>
      </c>
      <c r="H2117" s="41"/>
      <c r="I2117" s="41">
        <v>22</v>
      </c>
      <c r="J2117" s="44"/>
    </row>
    <row r="2118" spans="1:10" x14ac:dyDescent="0.2">
      <c r="A2118" s="39" t="s">
        <v>37</v>
      </c>
      <c r="B2118" s="41" t="s">
        <v>69</v>
      </c>
      <c r="C2118" s="49">
        <v>0.50673611111111116</v>
      </c>
      <c r="D2118" s="45">
        <v>120952</v>
      </c>
      <c r="E2118" s="45">
        <v>10</v>
      </c>
      <c r="F2118" s="45">
        <v>4</v>
      </c>
      <c r="G2118" s="45" t="s">
        <v>45</v>
      </c>
      <c r="H2118" s="41"/>
      <c r="I2118" s="41">
        <v>26</v>
      </c>
      <c r="J2118" s="44"/>
    </row>
    <row r="2119" spans="1:10" x14ac:dyDescent="0.2">
      <c r="A2119" s="39" t="s">
        <v>37</v>
      </c>
      <c r="B2119" s="41" t="s">
        <v>69</v>
      </c>
      <c r="C2119" s="49">
        <v>0.50708333333333333</v>
      </c>
      <c r="D2119" s="45">
        <v>121027</v>
      </c>
      <c r="E2119" s="45">
        <v>15</v>
      </c>
      <c r="F2119" s="45">
        <v>4</v>
      </c>
      <c r="G2119" s="45" t="s">
        <v>45</v>
      </c>
      <c r="H2119" s="41"/>
      <c r="I2119" s="41">
        <v>22</v>
      </c>
      <c r="J2119" s="44"/>
    </row>
    <row r="2120" spans="1:10" x14ac:dyDescent="0.2">
      <c r="A2120" s="39" t="s">
        <v>37</v>
      </c>
      <c r="B2120" s="41" t="s">
        <v>69</v>
      </c>
      <c r="C2120" s="49">
        <v>0.50716435185185182</v>
      </c>
      <c r="D2120" s="45">
        <v>121020</v>
      </c>
      <c r="E2120" s="45">
        <v>1</v>
      </c>
      <c r="F2120" s="45">
        <v>0</v>
      </c>
      <c r="G2120" s="45" t="s">
        <v>45</v>
      </c>
      <c r="H2120" s="41"/>
      <c r="I2120" s="41">
        <v>20</v>
      </c>
      <c r="J2120" s="44"/>
    </row>
    <row r="2121" spans="1:10" x14ac:dyDescent="0.2">
      <c r="A2121" s="39" t="s">
        <v>37</v>
      </c>
      <c r="B2121" s="41" t="s">
        <v>69</v>
      </c>
      <c r="C2121" s="49">
        <v>0.50730324074074074</v>
      </c>
      <c r="D2121" s="45">
        <v>121045</v>
      </c>
      <c r="E2121" s="45">
        <v>14</v>
      </c>
      <c r="F2121" s="45">
        <v>4</v>
      </c>
      <c r="G2121" s="45" t="s">
        <v>45</v>
      </c>
      <c r="H2121" s="41"/>
      <c r="I2121" s="41">
        <v>22</v>
      </c>
      <c r="J2121" s="44"/>
    </row>
    <row r="2122" spans="1:10" x14ac:dyDescent="0.2">
      <c r="A2122" s="39" t="s">
        <v>37</v>
      </c>
      <c r="B2122" s="41" t="s">
        <v>69</v>
      </c>
      <c r="C2122" s="49">
        <v>0.50804398148148155</v>
      </c>
      <c r="D2122" s="45">
        <v>121137</v>
      </c>
      <c r="E2122" s="45">
        <v>2</v>
      </c>
      <c r="F2122" s="45">
        <v>1</v>
      </c>
      <c r="G2122" s="45" t="s">
        <v>45</v>
      </c>
      <c r="H2122" s="41"/>
      <c r="I2122" s="41">
        <v>15</v>
      </c>
      <c r="J2122" s="44"/>
    </row>
    <row r="2123" spans="1:10" x14ac:dyDescent="0.2">
      <c r="A2123" s="39" t="s">
        <v>37</v>
      </c>
      <c r="B2123" s="41" t="s">
        <v>69</v>
      </c>
      <c r="C2123" s="49">
        <v>0.50898148148148148</v>
      </c>
      <c r="D2123" s="45">
        <v>121315</v>
      </c>
      <c r="E2123" s="45">
        <v>19</v>
      </c>
      <c r="F2123" s="45">
        <v>6</v>
      </c>
      <c r="G2123" s="45" t="s">
        <v>45</v>
      </c>
      <c r="H2123" s="41"/>
      <c r="I2123" s="41">
        <v>19</v>
      </c>
      <c r="J2123" s="44"/>
    </row>
    <row r="2124" spans="1:10" x14ac:dyDescent="0.2">
      <c r="A2124" s="39" t="s">
        <v>37</v>
      </c>
      <c r="B2124" s="41" t="s">
        <v>69</v>
      </c>
      <c r="C2124" s="49">
        <v>0.50923611111111111</v>
      </c>
      <c r="D2124" s="45">
        <v>121326</v>
      </c>
      <c r="E2124" s="45">
        <v>8</v>
      </c>
      <c r="F2124" s="45">
        <v>3</v>
      </c>
      <c r="G2124" s="45" t="s">
        <v>45</v>
      </c>
      <c r="H2124" s="41"/>
      <c r="I2124" s="41">
        <v>19</v>
      </c>
      <c r="J2124" s="44"/>
    </row>
    <row r="2125" spans="1:10" x14ac:dyDescent="0.2">
      <c r="A2125" s="39" t="s">
        <v>37</v>
      </c>
      <c r="B2125" s="41" t="s">
        <v>69</v>
      </c>
      <c r="C2125" s="49">
        <v>0.5113657407407407</v>
      </c>
      <c r="D2125" s="45">
        <v>121632</v>
      </c>
      <c r="E2125" s="45">
        <v>10</v>
      </c>
      <c r="F2125" s="45">
        <v>3</v>
      </c>
      <c r="G2125" s="45" t="s">
        <v>45</v>
      </c>
      <c r="H2125" s="41"/>
      <c r="I2125" s="41">
        <v>23</v>
      </c>
      <c r="J2125" s="44"/>
    </row>
    <row r="2126" spans="1:10" x14ac:dyDescent="0.2">
      <c r="A2126" s="39" t="s">
        <v>37</v>
      </c>
      <c r="B2126" s="41" t="s">
        <v>69</v>
      </c>
      <c r="C2126" s="49">
        <v>0.51521990740740742</v>
      </c>
      <c r="D2126" s="45">
        <v>122156</v>
      </c>
      <c r="E2126" s="45">
        <v>1</v>
      </c>
      <c r="F2126" s="45">
        <v>1</v>
      </c>
      <c r="G2126" s="45" t="s">
        <v>45</v>
      </c>
      <c r="H2126" s="41"/>
      <c r="I2126" s="41">
        <v>19</v>
      </c>
      <c r="J2126" s="44"/>
    </row>
    <row r="2127" spans="1:10" x14ac:dyDescent="0.2">
      <c r="A2127" s="39" t="s">
        <v>37</v>
      </c>
      <c r="B2127" s="41" t="s">
        <v>69</v>
      </c>
      <c r="C2127" s="49">
        <v>0.51687499999999997</v>
      </c>
      <c r="D2127" s="45">
        <v>122422</v>
      </c>
      <c r="E2127" s="45">
        <v>4</v>
      </c>
      <c r="F2127" s="45">
        <v>2</v>
      </c>
      <c r="G2127" s="45" t="s">
        <v>45</v>
      </c>
      <c r="H2127" s="41"/>
      <c r="I2127" s="41">
        <v>21</v>
      </c>
      <c r="J2127" s="44"/>
    </row>
    <row r="2128" spans="1:10" x14ac:dyDescent="0.2">
      <c r="A2128" s="39" t="s">
        <v>37</v>
      </c>
      <c r="B2128" s="41" t="s">
        <v>69</v>
      </c>
      <c r="C2128" s="49">
        <v>0.51839120370370373</v>
      </c>
      <c r="D2128" s="45">
        <v>122635</v>
      </c>
      <c r="E2128" s="45">
        <v>6</v>
      </c>
      <c r="F2128" s="45">
        <v>3</v>
      </c>
      <c r="G2128" s="45" t="s">
        <v>45</v>
      </c>
      <c r="H2128" s="41"/>
      <c r="I2128" s="41">
        <v>22</v>
      </c>
      <c r="J2128" s="44"/>
    </row>
    <row r="2129" spans="1:12" x14ac:dyDescent="0.2">
      <c r="A2129" s="39" t="s">
        <v>37</v>
      </c>
      <c r="B2129" s="41" t="s">
        <v>69</v>
      </c>
      <c r="C2129" s="49">
        <v>0.51854166666666668</v>
      </c>
      <c r="D2129" s="45">
        <v>122651</v>
      </c>
      <c r="E2129" s="45">
        <v>9</v>
      </c>
      <c r="F2129" s="45">
        <v>5</v>
      </c>
      <c r="G2129" s="45" t="s">
        <v>45</v>
      </c>
      <c r="H2129" s="41"/>
      <c r="I2129" s="41">
        <v>22</v>
      </c>
      <c r="J2129" s="44"/>
    </row>
    <row r="2130" spans="1:12" x14ac:dyDescent="0.2">
      <c r="A2130" s="39" t="s">
        <v>37</v>
      </c>
      <c r="B2130" s="41" t="s">
        <v>69</v>
      </c>
      <c r="C2130" s="49">
        <v>0.52408564814814818</v>
      </c>
      <c r="D2130" s="45">
        <v>123501</v>
      </c>
      <c r="E2130" s="45">
        <v>20</v>
      </c>
      <c r="F2130" s="45">
        <v>7</v>
      </c>
      <c r="G2130" s="45" t="s">
        <v>45</v>
      </c>
      <c r="H2130" s="41"/>
      <c r="I2130" s="41">
        <v>16</v>
      </c>
      <c r="J2130" s="44"/>
    </row>
    <row r="2131" spans="1:12" x14ac:dyDescent="0.2">
      <c r="A2131" s="39" t="s">
        <v>37</v>
      </c>
      <c r="B2131" s="41" t="s">
        <v>69</v>
      </c>
      <c r="C2131" s="49">
        <v>0.53187499999999999</v>
      </c>
      <c r="D2131" s="45">
        <v>124619</v>
      </c>
      <c r="E2131" s="45">
        <v>25</v>
      </c>
      <c r="F2131" s="45">
        <v>6</v>
      </c>
      <c r="G2131" s="45" t="s">
        <v>45</v>
      </c>
      <c r="H2131" s="41"/>
      <c r="I2131" s="41">
        <v>22</v>
      </c>
      <c r="J2131" s="44"/>
    </row>
    <row r="2132" spans="1:12" x14ac:dyDescent="0.2">
      <c r="A2132" s="39" t="s">
        <v>37</v>
      </c>
      <c r="B2132" s="41" t="s">
        <v>69</v>
      </c>
      <c r="C2132" s="49">
        <v>0.5329976851851852</v>
      </c>
      <c r="D2132" s="45">
        <v>124746</v>
      </c>
      <c r="E2132" s="45">
        <v>15</v>
      </c>
      <c r="F2132" s="45">
        <v>6</v>
      </c>
      <c r="G2132" s="45" t="s">
        <v>45</v>
      </c>
      <c r="H2132" s="41"/>
      <c r="I2132" s="41">
        <v>17</v>
      </c>
      <c r="J2132" s="44"/>
    </row>
    <row r="2133" spans="1:12" x14ac:dyDescent="0.2">
      <c r="A2133" s="39" t="s">
        <v>37</v>
      </c>
      <c r="B2133" s="41" t="s">
        <v>69</v>
      </c>
      <c r="C2133" s="49">
        <v>0.53322916666666664</v>
      </c>
      <c r="D2133" s="45">
        <v>124754</v>
      </c>
      <c r="E2133" s="45">
        <v>3</v>
      </c>
      <c r="F2133" s="45">
        <v>1</v>
      </c>
      <c r="G2133" s="45" t="s">
        <v>45</v>
      </c>
      <c r="H2133" s="41"/>
      <c r="I2133" s="41">
        <v>25</v>
      </c>
      <c r="J2133" s="44"/>
    </row>
    <row r="2134" spans="1:12" x14ac:dyDescent="0.2">
      <c r="A2134" s="39" t="s">
        <v>37</v>
      </c>
      <c r="B2134" s="41" t="s">
        <v>69</v>
      </c>
      <c r="C2134" s="49">
        <v>0.53408564814814818</v>
      </c>
      <c r="D2134" s="45">
        <v>124959</v>
      </c>
      <c r="E2134" s="45">
        <v>54</v>
      </c>
      <c r="F2134" s="45">
        <v>8</v>
      </c>
      <c r="G2134" s="45" t="s">
        <v>45</v>
      </c>
      <c r="H2134" s="41"/>
      <c r="I2134" s="41">
        <v>17</v>
      </c>
      <c r="J2134" s="44"/>
    </row>
    <row r="2135" spans="1:12" x14ac:dyDescent="0.2">
      <c r="A2135" s="39" t="s">
        <v>37</v>
      </c>
      <c r="B2135" s="41" t="s">
        <v>69</v>
      </c>
      <c r="C2135" s="49">
        <v>0.53440972222222227</v>
      </c>
      <c r="D2135" s="45">
        <v>124942</v>
      </c>
      <c r="E2135" s="45">
        <v>9</v>
      </c>
      <c r="F2135" s="45">
        <v>2</v>
      </c>
      <c r="G2135" s="45" t="s">
        <v>45</v>
      </c>
      <c r="H2135" s="41"/>
      <c r="I2135" s="41">
        <v>20</v>
      </c>
      <c r="J2135" s="44"/>
    </row>
    <row r="2136" spans="1:12" x14ac:dyDescent="0.2">
      <c r="A2136" s="39" t="s">
        <v>37</v>
      </c>
      <c r="B2136" s="41" t="s">
        <v>69</v>
      </c>
      <c r="C2136" s="49">
        <v>0.5345833333333333</v>
      </c>
      <c r="D2136" s="45">
        <v>124958</v>
      </c>
      <c r="E2136" s="45">
        <v>10</v>
      </c>
      <c r="F2136" s="45">
        <v>3</v>
      </c>
      <c r="G2136" s="45" t="s">
        <v>45</v>
      </c>
      <c r="H2136" s="41"/>
      <c r="I2136" s="41">
        <v>23</v>
      </c>
      <c r="J2136" s="44"/>
    </row>
    <row r="2137" spans="1:12" x14ac:dyDescent="0.2">
      <c r="A2137" s="39" t="s">
        <v>37</v>
      </c>
      <c r="B2137" s="41" t="s">
        <v>69</v>
      </c>
      <c r="C2137" s="49">
        <v>0.53487268518518516</v>
      </c>
      <c r="D2137" s="45">
        <v>125102</v>
      </c>
      <c r="E2137" s="45">
        <v>49</v>
      </c>
      <c r="F2137" s="45">
        <v>6</v>
      </c>
      <c r="G2137" s="45" t="s">
        <v>45</v>
      </c>
      <c r="H2137" s="41"/>
      <c r="I2137" s="41">
        <v>16</v>
      </c>
      <c r="J2137" s="44"/>
    </row>
    <row r="2138" spans="1:12" x14ac:dyDescent="0.2">
      <c r="A2138" s="39" t="s">
        <v>37</v>
      </c>
      <c r="B2138" s="41" t="s">
        <v>69</v>
      </c>
      <c r="C2138" s="49">
        <v>0.53562500000000002</v>
      </c>
      <c r="D2138" s="45">
        <v>125126</v>
      </c>
      <c r="E2138" s="45">
        <v>8</v>
      </c>
      <c r="F2138" s="45">
        <v>3</v>
      </c>
      <c r="G2138" s="45" t="s">
        <v>45</v>
      </c>
      <c r="H2138" s="41"/>
      <c r="I2138" s="41">
        <v>15</v>
      </c>
      <c r="J2138" s="44"/>
    </row>
    <row r="2139" spans="1:12" x14ac:dyDescent="0.2">
      <c r="A2139" s="39" t="s">
        <v>37</v>
      </c>
      <c r="B2139" s="41" t="s">
        <v>69</v>
      </c>
      <c r="C2139" s="49">
        <v>0.5411921296296297</v>
      </c>
      <c r="D2139" s="45">
        <v>10032</v>
      </c>
      <c r="E2139" s="45">
        <v>73</v>
      </c>
      <c r="F2139" s="45">
        <v>9</v>
      </c>
      <c r="G2139" s="45" t="s">
        <v>45</v>
      </c>
      <c r="H2139" s="41"/>
      <c r="I2139" s="41">
        <v>19</v>
      </c>
      <c r="J2139" s="44"/>
    </row>
    <row r="2140" spans="1:12" x14ac:dyDescent="0.2">
      <c r="A2140" s="39" t="s">
        <v>37</v>
      </c>
      <c r="B2140" s="41" t="s">
        <v>69</v>
      </c>
      <c r="C2140" s="49">
        <v>0.54868055555555562</v>
      </c>
      <c r="D2140" s="45">
        <v>11042</v>
      </c>
      <c r="E2140" s="45">
        <v>36</v>
      </c>
      <c r="F2140" s="45">
        <v>10</v>
      </c>
      <c r="G2140" s="45" t="s">
        <v>45</v>
      </c>
      <c r="H2140" s="41"/>
      <c r="I2140" s="41">
        <v>21</v>
      </c>
      <c r="J2140" s="44" t="s">
        <v>157</v>
      </c>
      <c r="L2140" s="40"/>
    </row>
    <row r="2141" spans="1:12" x14ac:dyDescent="0.2">
      <c r="A2141" s="39" t="s">
        <v>37</v>
      </c>
      <c r="B2141" s="41" t="s">
        <v>69</v>
      </c>
      <c r="C2141" s="49">
        <v>0.54906250000000001</v>
      </c>
      <c r="D2141" s="45">
        <v>11119</v>
      </c>
      <c r="E2141" s="45">
        <v>40</v>
      </c>
      <c r="F2141" s="45">
        <v>6</v>
      </c>
      <c r="G2141" s="45" t="s">
        <v>45</v>
      </c>
      <c r="H2141" s="41"/>
      <c r="I2141" s="41">
        <v>19</v>
      </c>
      <c r="J2141" s="44"/>
      <c r="L2141" s="40"/>
    </row>
    <row r="2142" spans="1:12" x14ac:dyDescent="0.2">
      <c r="A2142" s="39" t="s">
        <v>37</v>
      </c>
      <c r="B2142" s="41" t="s">
        <v>69</v>
      </c>
      <c r="C2142" s="49">
        <v>0.55148148148148146</v>
      </c>
      <c r="D2142" s="45">
        <v>11411</v>
      </c>
      <c r="E2142" s="45">
        <v>3</v>
      </c>
      <c r="F2142" s="45">
        <v>2</v>
      </c>
      <c r="G2142" s="45" t="s">
        <v>45</v>
      </c>
      <c r="H2142" s="41"/>
      <c r="I2142" s="41">
        <v>25</v>
      </c>
      <c r="J2142" s="44"/>
      <c r="L2142" s="40"/>
    </row>
    <row r="2143" spans="1:12" x14ac:dyDescent="0.2">
      <c r="A2143" s="39" t="s">
        <v>37</v>
      </c>
      <c r="B2143" s="41" t="s">
        <v>69</v>
      </c>
      <c r="C2143" s="49">
        <v>0.55230324074074078</v>
      </c>
      <c r="D2143" s="45">
        <v>11526</v>
      </c>
      <c r="E2143" s="45">
        <v>7</v>
      </c>
      <c r="F2143" s="45">
        <v>4</v>
      </c>
      <c r="G2143" s="45" t="s">
        <v>45</v>
      </c>
      <c r="H2143" s="41"/>
      <c r="I2143" s="41">
        <v>23</v>
      </c>
      <c r="J2143" s="44"/>
      <c r="L2143" s="40"/>
    </row>
    <row r="2144" spans="1:12" x14ac:dyDescent="0.2">
      <c r="A2144" s="39" t="s">
        <v>37</v>
      </c>
      <c r="B2144" s="41" t="s">
        <v>69</v>
      </c>
      <c r="C2144" s="49">
        <v>0.55526620370370372</v>
      </c>
      <c r="D2144" s="45">
        <v>12052</v>
      </c>
      <c r="E2144" s="45">
        <v>77</v>
      </c>
      <c r="F2144" s="45">
        <v>16</v>
      </c>
      <c r="G2144" s="45" t="s">
        <v>45</v>
      </c>
      <c r="H2144" s="41"/>
      <c r="I2144" s="41">
        <v>19</v>
      </c>
      <c r="J2144" s="44"/>
      <c r="L2144" s="40"/>
    </row>
    <row r="2145" spans="1:12" x14ac:dyDescent="0.2">
      <c r="A2145" s="39" t="s">
        <v>37</v>
      </c>
      <c r="B2145" s="41" t="s">
        <v>69</v>
      </c>
      <c r="C2145" s="49">
        <v>0.557037037037037</v>
      </c>
      <c r="D2145" s="45">
        <v>12209</v>
      </c>
      <c r="E2145" s="45">
        <v>1</v>
      </c>
      <c r="F2145" s="45">
        <v>0</v>
      </c>
      <c r="G2145" s="45" t="s">
        <v>45</v>
      </c>
      <c r="H2145" s="41"/>
      <c r="I2145" s="41">
        <v>17</v>
      </c>
      <c r="J2145" s="44"/>
      <c r="L2145" s="40"/>
    </row>
    <row r="2146" spans="1:12" x14ac:dyDescent="0.2">
      <c r="A2146" s="39" t="s">
        <v>37</v>
      </c>
      <c r="B2146" s="41" t="s">
        <v>69</v>
      </c>
      <c r="C2146" s="49">
        <v>0.55766203703703709</v>
      </c>
      <c r="D2146" s="45">
        <v>12310</v>
      </c>
      <c r="E2146" s="45">
        <v>8</v>
      </c>
      <c r="F2146" s="45">
        <v>3</v>
      </c>
      <c r="G2146" s="45" t="s">
        <v>45</v>
      </c>
      <c r="H2146" s="41">
        <v>1</v>
      </c>
      <c r="I2146" s="41">
        <v>28</v>
      </c>
      <c r="J2146" s="44"/>
      <c r="L2146" s="40"/>
    </row>
    <row r="2147" spans="1:12" x14ac:dyDescent="0.2">
      <c r="A2147" s="39" t="s">
        <v>37</v>
      </c>
      <c r="B2147" s="41" t="s">
        <v>69</v>
      </c>
      <c r="C2147" s="49">
        <v>0.55984953703703699</v>
      </c>
      <c r="D2147" s="45">
        <v>12635</v>
      </c>
      <c r="E2147" s="45">
        <v>24</v>
      </c>
      <c r="F2147" s="45">
        <v>5</v>
      </c>
      <c r="G2147" s="45" t="s">
        <v>45</v>
      </c>
      <c r="H2147" s="41"/>
      <c r="I2147" s="41">
        <v>20</v>
      </c>
      <c r="J2147" s="44"/>
      <c r="L2147" s="40"/>
    </row>
    <row r="2148" spans="1:12" x14ac:dyDescent="0.2">
      <c r="A2148" s="39" t="s">
        <v>37</v>
      </c>
      <c r="B2148" s="41" t="s">
        <v>69</v>
      </c>
      <c r="C2148" s="49">
        <v>0.56050925925925932</v>
      </c>
      <c r="D2148" s="45">
        <v>12717</v>
      </c>
      <c r="E2148" s="45">
        <v>9</v>
      </c>
      <c r="F2148" s="45">
        <v>6</v>
      </c>
      <c r="G2148" s="45" t="s">
        <v>45</v>
      </c>
      <c r="H2148" s="41"/>
      <c r="I2148" s="41">
        <v>23</v>
      </c>
      <c r="J2148" s="44"/>
      <c r="L2148" s="40"/>
    </row>
    <row r="2149" spans="1:12" x14ac:dyDescent="0.2">
      <c r="A2149" s="39" t="s">
        <v>37</v>
      </c>
      <c r="B2149" s="41" t="s">
        <v>69</v>
      </c>
      <c r="C2149" s="49">
        <v>0.56101851851851847</v>
      </c>
      <c r="D2149" s="45">
        <v>12810</v>
      </c>
      <c r="E2149" s="45">
        <v>18</v>
      </c>
      <c r="F2149" s="45">
        <v>5</v>
      </c>
      <c r="G2149" s="45" t="s">
        <v>45</v>
      </c>
      <c r="H2149" s="41"/>
      <c r="I2149" s="41">
        <v>17</v>
      </c>
      <c r="J2149" s="44"/>
      <c r="L2149" s="40"/>
    </row>
    <row r="2150" spans="1:12" x14ac:dyDescent="0.2">
      <c r="A2150" s="39" t="s">
        <v>37</v>
      </c>
      <c r="B2150" s="41" t="s">
        <v>69</v>
      </c>
      <c r="C2150" s="49">
        <v>0.56642361111111117</v>
      </c>
      <c r="D2150" s="45">
        <v>13548</v>
      </c>
      <c r="E2150" s="45">
        <v>9</v>
      </c>
      <c r="F2150" s="45">
        <v>4</v>
      </c>
      <c r="G2150" s="45" t="s">
        <v>45</v>
      </c>
      <c r="H2150" s="41"/>
      <c r="I2150" s="41">
        <v>18</v>
      </c>
      <c r="J2150" s="44"/>
      <c r="L2150" s="40"/>
    </row>
    <row r="2151" spans="1:12" x14ac:dyDescent="0.2">
      <c r="A2151" s="39" t="s">
        <v>37</v>
      </c>
      <c r="B2151" s="41" t="s">
        <v>69</v>
      </c>
      <c r="C2151" s="49">
        <v>0.56947916666666665</v>
      </c>
      <c r="D2151" s="45">
        <v>14006</v>
      </c>
      <c r="E2151" s="45">
        <v>3</v>
      </c>
      <c r="F2151" s="45">
        <v>2</v>
      </c>
      <c r="G2151" s="45" t="s">
        <v>45</v>
      </c>
      <c r="H2151" s="41"/>
      <c r="I2151" s="41">
        <v>23</v>
      </c>
      <c r="J2151" s="44"/>
      <c r="L2151" s="40"/>
    </row>
    <row r="2152" spans="1:12" x14ac:dyDescent="0.2">
      <c r="A2152" s="39" t="s">
        <v>37</v>
      </c>
      <c r="B2152" s="41" t="s">
        <v>69</v>
      </c>
      <c r="C2152" s="49">
        <v>0.57753472222222224</v>
      </c>
      <c r="D2152" s="45">
        <v>15209</v>
      </c>
      <c r="E2152" s="45">
        <v>30</v>
      </c>
      <c r="F2152" s="45">
        <v>6</v>
      </c>
      <c r="G2152" s="45" t="s">
        <v>45</v>
      </c>
      <c r="H2152" s="41"/>
      <c r="I2152" s="41">
        <v>24</v>
      </c>
      <c r="J2152" s="44" t="s">
        <v>136</v>
      </c>
      <c r="L2152" s="40"/>
    </row>
    <row r="2153" spans="1:12" x14ac:dyDescent="0.2">
      <c r="A2153" s="39" t="s">
        <v>37</v>
      </c>
      <c r="B2153" s="41" t="s">
        <v>69</v>
      </c>
      <c r="C2153" s="49">
        <v>0.57847222222222228</v>
      </c>
      <c r="D2153" s="45"/>
      <c r="E2153" s="88" t="s">
        <v>1375</v>
      </c>
      <c r="F2153" s="88" t="s">
        <v>1375</v>
      </c>
      <c r="G2153" s="45" t="s">
        <v>45</v>
      </c>
      <c r="H2153" s="41"/>
      <c r="I2153" s="41"/>
      <c r="J2153" s="44"/>
      <c r="L2153" s="40"/>
    </row>
    <row r="2154" spans="1:12" x14ac:dyDescent="0.2">
      <c r="A2154" s="39" t="s">
        <v>37</v>
      </c>
      <c r="B2154" s="41" t="s">
        <v>69</v>
      </c>
      <c r="C2154" s="49">
        <v>0.57868055555555553</v>
      </c>
      <c r="D2154" s="45">
        <v>15326</v>
      </c>
      <c r="E2154" s="45">
        <v>8</v>
      </c>
      <c r="F2154" s="45">
        <v>3</v>
      </c>
      <c r="G2154" s="45" t="s">
        <v>45</v>
      </c>
      <c r="H2154" s="41"/>
      <c r="I2154" s="41">
        <v>21</v>
      </c>
      <c r="J2154" s="44"/>
      <c r="L2154" s="40"/>
    </row>
    <row r="2155" spans="1:12" x14ac:dyDescent="0.2">
      <c r="A2155" s="39" t="s">
        <v>37</v>
      </c>
      <c r="B2155" s="41" t="s">
        <v>69</v>
      </c>
      <c r="C2155" s="49">
        <v>0.57944444444444443</v>
      </c>
      <c r="D2155" s="45">
        <v>15432</v>
      </c>
      <c r="E2155" s="45">
        <v>8</v>
      </c>
      <c r="F2155" s="45">
        <v>3</v>
      </c>
      <c r="G2155" s="45" t="s">
        <v>45</v>
      </c>
      <c r="H2155" s="41"/>
      <c r="I2155" s="41">
        <v>13</v>
      </c>
      <c r="J2155" s="44"/>
      <c r="L2155" s="40"/>
    </row>
    <row r="2156" spans="1:12" x14ac:dyDescent="0.2">
      <c r="A2156" s="39" t="s">
        <v>37</v>
      </c>
      <c r="B2156" s="41" t="s">
        <v>69</v>
      </c>
      <c r="C2156" s="49">
        <v>0.58072916666666663</v>
      </c>
      <c r="D2156" s="45">
        <v>15623</v>
      </c>
      <c r="E2156" s="45">
        <v>8</v>
      </c>
      <c r="F2156" s="45">
        <v>3</v>
      </c>
      <c r="G2156" s="45" t="s">
        <v>45</v>
      </c>
      <c r="H2156" s="41"/>
      <c r="I2156" s="41">
        <v>26</v>
      </c>
      <c r="J2156" s="44"/>
      <c r="L2156" s="40"/>
    </row>
    <row r="2157" spans="1:12" x14ac:dyDescent="0.2">
      <c r="A2157" s="39" t="s">
        <v>37</v>
      </c>
      <c r="B2157" s="41" t="s">
        <v>69</v>
      </c>
      <c r="C2157" s="49">
        <v>0.58091435185185181</v>
      </c>
      <c r="D2157" s="45">
        <v>15702</v>
      </c>
      <c r="E2157" s="45">
        <v>31</v>
      </c>
      <c r="F2157" s="45">
        <v>9</v>
      </c>
      <c r="G2157" s="45" t="s">
        <v>45</v>
      </c>
      <c r="H2157" s="41"/>
      <c r="I2157" s="41">
        <v>19</v>
      </c>
      <c r="J2157" s="44"/>
      <c r="L2157" s="40"/>
    </row>
    <row r="2158" spans="1:12" x14ac:dyDescent="0.2">
      <c r="A2158" s="39" t="s">
        <v>37</v>
      </c>
      <c r="B2158" s="41" t="s">
        <v>69</v>
      </c>
      <c r="C2158" s="49">
        <v>0.58125000000000004</v>
      </c>
      <c r="D2158" s="45"/>
      <c r="E2158" s="88" t="s">
        <v>1375</v>
      </c>
      <c r="F2158" s="88" t="s">
        <v>1375</v>
      </c>
      <c r="G2158" s="45" t="s">
        <v>45</v>
      </c>
      <c r="H2158" s="41"/>
      <c r="I2158" s="41"/>
      <c r="J2158" s="44"/>
      <c r="L2158" s="40"/>
    </row>
    <row r="2159" spans="1:12" x14ac:dyDescent="0.2">
      <c r="A2159" s="39" t="s">
        <v>37</v>
      </c>
      <c r="B2159" s="41" t="s">
        <v>69</v>
      </c>
      <c r="C2159" s="49">
        <v>0.58254629629629628</v>
      </c>
      <c r="D2159" s="45">
        <v>15901</v>
      </c>
      <c r="E2159" s="45">
        <v>9</v>
      </c>
      <c r="F2159" s="45">
        <v>6</v>
      </c>
      <c r="G2159" s="45" t="s">
        <v>45</v>
      </c>
      <c r="H2159" s="41"/>
      <c r="I2159" s="41">
        <v>18</v>
      </c>
      <c r="J2159" s="44"/>
      <c r="L2159" s="40"/>
    </row>
    <row r="2160" spans="1:12" x14ac:dyDescent="0.2">
      <c r="A2160" s="39" t="s">
        <v>37</v>
      </c>
      <c r="B2160" s="41" t="s">
        <v>69</v>
      </c>
      <c r="C2160" s="49">
        <v>0.58346064814814813</v>
      </c>
      <c r="D2160" s="45">
        <v>20042</v>
      </c>
      <c r="E2160" s="45">
        <v>31</v>
      </c>
      <c r="F2160" s="45">
        <v>4</v>
      </c>
      <c r="G2160" s="45" t="s">
        <v>45</v>
      </c>
      <c r="H2160" s="41"/>
      <c r="I2160" s="41">
        <v>18</v>
      </c>
      <c r="J2160" s="44" t="s">
        <v>152</v>
      </c>
      <c r="L2160" s="40"/>
    </row>
    <row r="2161" spans="1:12" x14ac:dyDescent="0.2">
      <c r="A2161" s="39" t="s">
        <v>37</v>
      </c>
      <c r="B2161" s="41" t="s">
        <v>69</v>
      </c>
      <c r="C2161" s="49">
        <v>0.59031250000000002</v>
      </c>
      <c r="D2161" s="45">
        <v>21019</v>
      </c>
      <c r="E2161" s="45">
        <v>16</v>
      </c>
      <c r="F2161" s="45">
        <v>1</v>
      </c>
      <c r="G2161" s="45" t="s">
        <v>45</v>
      </c>
      <c r="H2161" s="41"/>
      <c r="I2161" s="41">
        <v>13</v>
      </c>
      <c r="J2161" s="44"/>
      <c r="L2161" s="40"/>
    </row>
    <row r="2162" spans="1:12" x14ac:dyDescent="0.2">
      <c r="A2162" s="39" t="s">
        <v>37</v>
      </c>
      <c r="B2162" s="41" t="s">
        <v>69</v>
      </c>
      <c r="C2162" s="49">
        <v>0.59380787037037042</v>
      </c>
      <c r="D2162" s="45">
        <v>21526</v>
      </c>
      <c r="E2162" s="45">
        <v>21</v>
      </c>
      <c r="F2162" s="45">
        <v>5</v>
      </c>
      <c r="G2162" s="45" t="s">
        <v>45</v>
      </c>
      <c r="H2162" s="41"/>
      <c r="I2162" s="41">
        <v>21</v>
      </c>
      <c r="J2162" s="44"/>
      <c r="L2162" s="40"/>
    </row>
    <row r="2163" spans="1:12" x14ac:dyDescent="0.2">
      <c r="A2163" s="39" t="s">
        <v>37</v>
      </c>
      <c r="B2163" s="41" t="s">
        <v>69</v>
      </c>
      <c r="C2163" s="49">
        <v>0.59620370370370368</v>
      </c>
      <c r="D2163" s="45">
        <v>21849</v>
      </c>
      <c r="E2163" s="45">
        <v>17</v>
      </c>
      <c r="F2163" s="45">
        <v>3</v>
      </c>
      <c r="G2163" s="45" t="s">
        <v>45</v>
      </c>
      <c r="H2163" s="41"/>
      <c r="I2163" s="41">
        <v>20</v>
      </c>
      <c r="J2163" s="44"/>
      <c r="L2163" s="40"/>
    </row>
    <row r="2164" spans="1:12" x14ac:dyDescent="0.2">
      <c r="A2164" s="39" t="s">
        <v>37</v>
      </c>
      <c r="B2164" s="41" t="s">
        <v>69</v>
      </c>
      <c r="C2164" s="49">
        <v>0.59686342592592589</v>
      </c>
      <c r="D2164" s="45">
        <v>21939</v>
      </c>
      <c r="E2164" s="45">
        <v>10</v>
      </c>
      <c r="F2164" s="45">
        <v>6</v>
      </c>
      <c r="G2164" s="45" t="s">
        <v>45</v>
      </c>
      <c r="H2164" s="41"/>
      <c r="I2164" s="41">
        <v>24</v>
      </c>
      <c r="J2164" s="44"/>
      <c r="L2164" s="40"/>
    </row>
    <row r="2165" spans="1:12" x14ac:dyDescent="0.2">
      <c r="A2165" s="39" t="s">
        <v>37</v>
      </c>
      <c r="B2165" s="41" t="s">
        <v>69</v>
      </c>
      <c r="C2165" s="49">
        <v>0.60450231481481476</v>
      </c>
      <c r="D2165" s="45">
        <v>23058</v>
      </c>
      <c r="E2165" s="45">
        <v>30</v>
      </c>
      <c r="F2165" s="45">
        <v>10</v>
      </c>
      <c r="G2165" s="45" t="s">
        <v>45</v>
      </c>
      <c r="H2165" s="41"/>
      <c r="I2165" s="41">
        <v>22</v>
      </c>
      <c r="J2165" s="44"/>
      <c r="L2165" s="40"/>
    </row>
    <row r="2166" spans="1:12" x14ac:dyDescent="0.2">
      <c r="A2166" s="39" t="s">
        <v>37</v>
      </c>
      <c r="B2166" s="41" t="s">
        <v>69</v>
      </c>
      <c r="C2166" s="49">
        <v>0.60502314814814817</v>
      </c>
      <c r="D2166" s="45">
        <v>23140</v>
      </c>
      <c r="E2166" s="45">
        <v>26</v>
      </c>
      <c r="F2166" s="45">
        <v>7</v>
      </c>
      <c r="G2166" s="45" t="s">
        <v>45</v>
      </c>
      <c r="H2166" s="41"/>
      <c r="I2166" s="41">
        <v>18</v>
      </c>
      <c r="J2166" s="44" t="s">
        <v>153</v>
      </c>
      <c r="L2166" s="40"/>
    </row>
    <row r="2167" spans="1:12" x14ac:dyDescent="0.2">
      <c r="A2167" s="39" t="s">
        <v>37</v>
      </c>
      <c r="B2167" s="41" t="s">
        <v>69</v>
      </c>
      <c r="C2167" s="49">
        <v>0.6068055555555556</v>
      </c>
      <c r="D2167" s="45">
        <v>23413</v>
      </c>
      <c r="E2167" s="45">
        <v>25</v>
      </c>
      <c r="F2167" s="45">
        <v>6</v>
      </c>
      <c r="G2167" s="45" t="s">
        <v>45</v>
      </c>
      <c r="H2167" s="41"/>
      <c r="I2167" s="41">
        <v>13</v>
      </c>
      <c r="J2167" s="44"/>
      <c r="L2167" s="40"/>
    </row>
    <row r="2168" spans="1:12" x14ac:dyDescent="0.2">
      <c r="A2168" s="39" t="s">
        <v>37</v>
      </c>
      <c r="B2168" s="41" t="s">
        <v>69</v>
      </c>
      <c r="C2168" s="49">
        <v>0.60775462962962967</v>
      </c>
      <c r="D2168" s="45">
        <v>23521</v>
      </c>
      <c r="E2168" s="45">
        <v>11</v>
      </c>
      <c r="F2168" s="45">
        <v>4</v>
      </c>
      <c r="G2168" s="45" t="s">
        <v>45</v>
      </c>
      <c r="H2168" s="41"/>
      <c r="I2168" s="41">
        <v>14</v>
      </c>
      <c r="J2168" s="44"/>
      <c r="L2168" s="40"/>
    </row>
    <row r="2169" spans="1:12" x14ac:dyDescent="0.2">
      <c r="A2169" s="39" t="s">
        <v>37</v>
      </c>
      <c r="B2169" s="41" t="s">
        <v>69</v>
      </c>
      <c r="C2169" s="49">
        <v>0.60812500000000003</v>
      </c>
      <c r="D2169" s="45">
        <v>23557</v>
      </c>
      <c r="E2169" s="45">
        <v>15</v>
      </c>
      <c r="F2169" s="45">
        <v>6</v>
      </c>
      <c r="G2169" s="45" t="s">
        <v>45</v>
      </c>
      <c r="H2169" s="41"/>
      <c r="I2169" s="41">
        <v>17</v>
      </c>
      <c r="J2169" s="44"/>
      <c r="L2169" s="40"/>
    </row>
    <row r="2170" spans="1:12" x14ac:dyDescent="0.2">
      <c r="A2170" s="39" t="s">
        <v>37</v>
      </c>
      <c r="B2170" s="41" t="s">
        <v>69</v>
      </c>
      <c r="C2170" s="49">
        <v>0.61211805555555554</v>
      </c>
      <c r="D2170" s="45">
        <v>24136</v>
      </c>
      <c r="E2170" s="45">
        <v>9</v>
      </c>
      <c r="F2170" s="45">
        <v>3</v>
      </c>
      <c r="G2170" s="45" t="s">
        <v>45</v>
      </c>
      <c r="H2170" s="41"/>
      <c r="I2170" s="41">
        <v>25</v>
      </c>
      <c r="J2170" s="44"/>
      <c r="L2170" s="40"/>
    </row>
    <row r="2171" spans="1:12" x14ac:dyDescent="0.2">
      <c r="A2171" s="39" t="s">
        <v>37</v>
      </c>
      <c r="B2171" s="41" t="s">
        <v>69</v>
      </c>
      <c r="C2171" s="49">
        <v>0.61486111111111108</v>
      </c>
      <c r="D2171" s="45">
        <v>24526</v>
      </c>
      <c r="E2171" s="45">
        <v>2</v>
      </c>
      <c r="F2171" s="45">
        <v>1</v>
      </c>
      <c r="G2171" s="45" t="s">
        <v>45</v>
      </c>
      <c r="H2171" s="41"/>
      <c r="I2171" s="41">
        <v>28</v>
      </c>
      <c r="J2171" s="44"/>
      <c r="L2171" s="40"/>
    </row>
    <row r="2172" spans="1:12" x14ac:dyDescent="0.2">
      <c r="A2172" s="39" t="s">
        <v>37</v>
      </c>
      <c r="B2172" s="41" t="s">
        <v>69</v>
      </c>
      <c r="C2172" s="49">
        <v>0.61562499999999998</v>
      </c>
      <c r="D2172" s="45">
        <v>24700</v>
      </c>
      <c r="E2172" s="45">
        <v>30</v>
      </c>
      <c r="F2172" s="45">
        <v>9</v>
      </c>
      <c r="G2172" s="45" t="s">
        <v>45</v>
      </c>
      <c r="H2172" s="41"/>
      <c r="I2172" s="41">
        <v>26</v>
      </c>
      <c r="J2172" s="44" t="s">
        <v>137</v>
      </c>
      <c r="L2172" s="40"/>
    </row>
    <row r="2173" spans="1:12" x14ac:dyDescent="0.2">
      <c r="A2173" s="39" t="s">
        <v>37</v>
      </c>
      <c r="B2173" s="41" t="s">
        <v>69</v>
      </c>
      <c r="C2173" s="49">
        <v>0.61763888888888885</v>
      </c>
      <c r="D2173" s="45">
        <v>24930</v>
      </c>
      <c r="E2173" s="45">
        <v>6</v>
      </c>
      <c r="F2173" s="45">
        <v>3</v>
      </c>
      <c r="G2173" s="45" t="s">
        <v>45</v>
      </c>
      <c r="H2173" s="41"/>
      <c r="I2173" s="41">
        <v>29</v>
      </c>
      <c r="J2173" s="44"/>
      <c r="L2173" s="40"/>
    </row>
    <row r="2174" spans="1:12" x14ac:dyDescent="0.2">
      <c r="A2174" s="39" t="s">
        <v>37</v>
      </c>
      <c r="B2174" s="41" t="s">
        <v>69</v>
      </c>
      <c r="C2174" s="49">
        <v>0.6205208333333333</v>
      </c>
      <c r="D2174" s="45">
        <v>25342</v>
      </c>
      <c r="E2174" s="45">
        <v>9</v>
      </c>
      <c r="F2174" s="45">
        <v>4</v>
      </c>
      <c r="G2174" s="45" t="s">
        <v>45</v>
      </c>
      <c r="H2174" s="41"/>
      <c r="I2174" s="41">
        <v>13</v>
      </c>
      <c r="J2174" s="44"/>
      <c r="L2174" s="40"/>
    </row>
    <row r="2175" spans="1:12" x14ac:dyDescent="0.2">
      <c r="A2175" s="39" t="s">
        <v>37</v>
      </c>
      <c r="B2175" s="41" t="s">
        <v>69</v>
      </c>
      <c r="C2175" s="49">
        <v>0.6224884259259259</v>
      </c>
      <c r="D2175" s="45">
        <v>25633</v>
      </c>
      <c r="E2175" s="45">
        <v>10</v>
      </c>
      <c r="F2175" s="45">
        <v>4</v>
      </c>
      <c r="G2175" s="45" t="s">
        <v>45</v>
      </c>
      <c r="H2175" s="41"/>
      <c r="I2175" s="41">
        <v>20</v>
      </c>
      <c r="J2175" s="44"/>
      <c r="L2175" s="40"/>
    </row>
    <row r="2176" spans="1:12" x14ac:dyDescent="0.2">
      <c r="A2176" s="39" t="s">
        <v>37</v>
      </c>
      <c r="B2176" s="41" t="s">
        <v>69</v>
      </c>
      <c r="C2176" s="49">
        <v>0.62535879629629632</v>
      </c>
      <c r="D2176" s="45">
        <v>30108</v>
      </c>
      <c r="E2176" s="45">
        <v>37</v>
      </c>
      <c r="F2176" s="45">
        <v>7</v>
      </c>
      <c r="G2176" s="45" t="s">
        <v>45</v>
      </c>
      <c r="H2176" s="41"/>
      <c r="I2176" s="41">
        <v>12</v>
      </c>
      <c r="J2176" s="44"/>
      <c r="L2176" s="40"/>
    </row>
    <row r="2177" spans="1:12" x14ac:dyDescent="0.2">
      <c r="A2177" s="39" t="s">
        <v>37</v>
      </c>
      <c r="B2177" s="41" t="s">
        <v>69</v>
      </c>
      <c r="C2177" s="49">
        <v>0.62554398148148149</v>
      </c>
      <c r="D2177" s="45">
        <v>30106</v>
      </c>
      <c r="E2177" s="45">
        <v>19</v>
      </c>
      <c r="F2177" s="45">
        <v>6</v>
      </c>
      <c r="G2177" s="45" t="s">
        <v>45</v>
      </c>
      <c r="H2177" s="41"/>
      <c r="I2177" s="41">
        <v>22</v>
      </c>
      <c r="J2177" s="44"/>
      <c r="L2177" s="40"/>
    </row>
    <row r="2178" spans="1:12" x14ac:dyDescent="0.2">
      <c r="A2178" s="39" t="s">
        <v>37</v>
      </c>
      <c r="B2178" s="41" t="s">
        <v>69</v>
      </c>
      <c r="C2178" s="49">
        <v>0.62810185185185186</v>
      </c>
      <c r="D2178" s="45">
        <v>30442</v>
      </c>
      <c r="E2178" s="45">
        <v>14</v>
      </c>
      <c r="F2178" s="45">
        <v>5</v>
      </c>
      <c r="G2178" s="45" t="s">
        <v>45</v>
      </c>
      <c r="H2178" s="41"/>
      <c r="I2178" s="41">
        <v>26</v>
      </c>
      <c r="J2178" s="44"/>
      <c r="L2178" s="40"/>
    </row>
    <row r="2179" spans="1:12" x14ac:dyDescent="0.2">
      <c r="A2179" s="39" t="s">
        <v>37</v>
      </c>
      <c r="B2179" s="41" t="s">
        <v>69</v>
      </c>
      <c r="C2179" s="49">
        <v>0.62857638888888889</v>
      </c>
      <c r="D2179" s="45">
        <v>30518</v>
      </c>
      <c r="E2179" s="45">
        <v>9</v>
      </c>
      <c r="F2179" s="45">
        <v>3</v>
      </c>
      <c r="G2179" s="45" t="s">
        <v>45</v>
      </c>
      <c r="H2179" s="41"/>
      <c r="I2179" s="41">
        <v>28</v>
      </c>
      <c r="J2179" s="44"/>
      <c r="L2179" s="40"/>
    </row>
    <row r="2180" spans="1:12" x14ac:dyDescent="0.2">
      <c r="A2180" s="39" t="s">
        <v>37</v>
      </c>
      <c r="B2180" s="41" t="s">
        <v>69</v>
      </c>
      <c r="C2180" s="49">
        <v>0.63318287037037035</v>
      </c>
      <c r="D2180" s="45">
        <v>31148</v>
      </c>
      <c r="E2180" s="45">
        <v>1</v>
      </c>
      <c r="F2180" s="45">
        <v>0</v>
      </c>
      <c r="G2180" s="45" t="s">
        <v>45</v>
      </c>
      <c r="H2180" s="41"/>
      <c r="I2180" s="41">
        <v>14</v>
      </c>
      <c r="J2180" s="44"/>
      <c r="L2180" s="40"/>
    </row>
    <row r="2181" spans="1:12" x14ac:dyDescent="0.2">
      <c r="A2181" s="39" t="s">
        <v>37</v>
      </c>
      <c r="B2181" s="41" t="s">
        <v>69</v>
      </c>
      <c r="C2181" s="49">
        <v>0.63407407407407401</v>
      </c>
      <c r="D2181" s="45">
        <v>31407</v>
      </c>
      <c r="E2181" s="45">
        <v>63</v>
      </c>
      <c r="F2181" s="45">
        <v>8</v>
      </c>
      <c r="G2181" s="45" t="s">
        <v>45</v>
      </c>
      <c r="H2181" s="41"/>
      <c r="I2181" s="41">
        <v>17</v>
      </c>
      <c r="J2181" s="44" t="s">
        <v>126</v>
      </c>
      <c r="L2181" s="40"/>
    </row>
    <row r="2182" spans="1:12" x14ac:dyDescent="0.2">
      <c r="A2182" s="39" t="s">
        <v>37</v>
      </c>
      <c r="B2182" s="41" t="s">
        <v>69</v>
      </c>
      <c r="C2182" s="49">
        <v>0.63473379629629634</v>
      </c>
      <c r="D2182" s="45">
        <v>31411</v>
      </c>
      <c r="E2182" s="45">
        <v>10</v>
      </c>
      <c r="F2182" s="45">
        <v>6</v>
      </c>
      <c r="G2182" s="45" t="s">
        <v>45</v>
      </c>
      <c r="H2182" s="41"/>
      <c r="I2182" s="41">
        <v>24</v>
      </c>
      <c r="J2182" s="44"/>
      <c r="L2182" s="40"/>
    </row>
    <row r="2183" spans="1:12" x14ac:dyDescent="0.2">
      <c r="A2183" s="39" t="s">
        <v>37</v>
      </c>
      <c r="B2183" s="41" t="s">
        <v>69</v>
      </c>
      <c r="C2183" s="49">
        <v>0.63537037037037036</v>
      </c>
      <c r="D2183" s="45">
        <v>31505</v>
      </c>
      <c r="E2183" s="45">
        <v>9</v>
      </c>
      <c r="F2183" s="45">
        <v>3</v>
      </c>
      <c r="G2183" s="45" t="s">
        <v>45</v>
      </c>
      <c r="H2183" s="41"/>
      <c r="I2183" s="41">
        <v>18</v>
      </c>
      <c r="J2183" s="44"/>
      <c r="L2183" s="40"/>
    </row>
    <row r="2184" spans="1:12" x14ac:dyDescent="0.2">
      <c r="A2184" s="39" t="s">
        <v>37</v>
      </c>
      <c r="B2184" s="41" t="s">
        <v>69</v>
      </c>
      <c r="C2184" s="49">
        <v>0.63604166666666662</v>
      </c>
      <c r="D2184" s="45">
        <v>31604</v>
      </c>
      <c r="E2184" s="45">
        <v>10</v>
      </c>
      <c r="F2184" s="45">
        <v>5</v>
      </c>
      <c r="G2184" s="45" t="s">
        <v>45</v>
      </c>
      <c r="H2184" s="41"/>
      <c r="I2184" s="41">
        <v>18</v>
      </c>
      <c r="J2184" s="44"/>
      <c r="L2184" s="40"/>
    </row>
    <row r="2185" spans="1:12" x14ac:dyDescent="0.2">
      <c r="A2185" s="39" t="s">
        <v>37</v>
      </c>
      <c r="B2185" s="41" t="s">
        <v>69</v>
      </c>
      <c r="C2185" s="49">
        <v>0.63836805555555554</v>
      </c>
      <c r="D2185" s="45">
        <v>31924</v>
      </c>
      <c r="E2185" s="45">
        <v>9</v>
      </c>
      <c r="F2185" s="45">
        <v>4</v>
      </c>
      <c r="G2185" s="45" t="s">
        <v>45</v>
      </c>
      <c r="H2185" s="41"/>
      <c r="I2185" s="41">
        <v>22</v>
      </c>
      <c r="J2185" s="44"/>
      <c r="L2185" s="40"/>
    </row>
    <row r="2186" spans="1:12" x14ac:dyDescent="0.2">
      <c r="A2186" s="39" t="s">
        <v>37</v>
      </c>
      <c r="B2186" s="41" t="s">
        <v>69</v>
      </c>
      <c r="C2186" s="49">
        <v>0.64469907407407412</v>
      </c>
      <c r="D2186" s="45">
        <v>32831</v>
      </c>
      <c r="E2186" s="78">
        <v>9</v>
      </c>
      <c r="F2186" s="45">
        <v>2</v>
      </c>
      <c r="G2186" s="45" t="s">
        <v>45</v>
      </c>
      <c r="H2186" s="41"/>
      <c r="I2186" s="41">
        <v>19</v>
      </c>
      <c r="J2186" s="44"/>
      <c r="L2186" s="40"/>
    </row>
    <row r="2187" spans="1:12" x14ac:dyDescent="0.2">
      <c r="A2187" s="39" t="s">
        <v>37</v>
      </c>
      <c r="B2187" s="41" t="s">
        <v>69</v>
      </c>
      <c r="C2187" s="49">
        <v>0.64621527777777776</v>
      </c>
      <c r="D2187" s="45">
        <v>33123</v>
      </c>
      <c r="E2187" s="45">
        <v>50</v>
      </c>
      <c r="F2187" s="45">
        <v>9</v>
      </c>
      <c r="G2187" s="45" t="s">
        <v>45</v>
      </c>
      <c r="H2187" s="41"/>
      <c r="I2187" s="41">
        <v>16</v>
      </c>
      <c r="J2187" s="44"/>
      <c r="L2187" s="40"/>
    </row>
    <row r="2188" spans="1:12" x14ac:dyDescent="0.2">
      <c r="A2188" s="39" t="s">
        <v>37</v>
      </c>
      <c r="B2188" s="41" t="s">
        <v>69</v>
      </c>
      <c r="C2188" s="49">
        <v>0.64623842592592595</v>
      </c>
      <c r="D2188" s="45">
        <v>33045</v>
      </c>
      <c r="E2188" s="45">
        <v>10</v>
      </c>
      <c r="F2188" s="45">
        <v>3</v>
      </c>
      <c r="G2188" s="45" t="s">
        <v>45</v>
      </c>
      <c r="H2188" s="41"/>
      <c r="I2188" s="41">
        <v>14</v>
      </c>
      <c r="J2188" s="44"/>
      <c r="L2188" s="40"/>
    </row>
    <row r="2189" spans="1:12" x14ac:dyDescent="0.2">
      <c r="A2189" s="39" t="s">
        <v>37</v>
      </c>
      <c r="B2189" s="41" t="s">
        <v>69</v>
      </c>
      <c r="C2189" s="49">
        <v>0.64773148148148152</v>
      </c>
      <c r="D2189" s="45">
        <v>33246</v>
      </c>
      <c r="E2189" s="45">
        <v>2</v>
      </c>
      <c r="F2189" s="45">
        <v>0</v>
      </c>
      <c r="G2189" s="45" t="s">
        <v>45</v>
      </c>
      <c r="H2189" s="41"/>
      <c r="I2189" s="41">
        <v>30</v>
      </c>
      <c r="J2189" s="44"/>
      <c r="L2189" s="40"/>
    </row>
    <row r="2190" spans="1:12" x14ac:dyDescent="0.2">
      <c r="A2190" s="39" t="s">
        <v>37</v>
      </c>
      <c r="B2190" s="41" t="s">
        <v>69</v>
      </c>
      <c r="C2190" s="49">
        <v>0.65749999999999997</v>
      </c>
      <c r="D2190" s="45">
        <v>34657</v>
      </c>
      <c r="E2190" s="45">
        <v>9</v>
      </c>
      <c r="F2190" s="45">
        <v>4</v>
      </c>
      <c r="G2190" s="45" t="s">
        <v>45</v>
      </c>
      <c r="H2190" s="41"/>
      <c r="I2190" s="41">
        <v>25</v>
      </c>
      <c r="J2190" s="44"/>
      <c r="L2190" s="40"/>
    </row>
    <row r="2191" spans="1:12" x14ac:dyDescent="0.2">
      <c r="A2191" s="39" t="s">
        <v>37</v>
      </c>
      <c r="B2191" s="41" t="s">
        <v>69</v>
      </c>
      <c r="C2191" s="49">
        <v>0.66158564814814813</v>
      </c>
      <c r="D2191" s="45">
        <v>35254</v>
      </c>
      <c r="E2191" s="45">
        <v>13</v>
      </c>
      <c r="F2191" s="45">
        <v>4</v>
      </c>
      <c r="G2191" s="45" t="s">
        <v>45</v>
      </c>
      <c r="H2191" s="41"/>
      <c r="I2191" s="41">
        <v>14</v>
      </c>
      <c r="J2191" s="44"/>
      <c r="L2191" s="40"/>
    </row>
    <row r="2192" spans="1:12" x14ac:dyDescent="0.2">
      <c r="A2192" s="39" t="s">
        <v>37</v>
      </c>
      <c r="B2192" s="41" t="s">
        <v>69</v>
      </c>
      <c r="C2192" s="49">
        <v>0.66184027777777776</v>
      </c>
      <c r="D2192" s="45">
        <v>35305</v>
      </c>
      <c r="E2192" s="45">
        <v>2</v>
      </c>
      <c r="F2192" s="45">
        <v>1</v>
      </c>
      <c r="G2192" s="45" t="s">
        <v>45</v>
      </c>
      <c r="H2192" s="41"/>
      <c r="I2192" s="41">
        <v>17</v>
      </c>
      <c r="J2192" s="44"/>
      <c r="L2192" s="40"/>
    </row>
    <row r="2193" spans="1:12" x14ac:dyDescent="0.2">
      <c r="A2193" s="39" t="s">
        <v>37</v>
      </c>
      <c r="B2193" s="41" t="s">
        <v>69</v>
      </c>
      <c r="C2193" s="49">
        <v>0.66650462962962964</v>
      </c>
      <c r="D2193" s="45">
        <v>35948</v>
      </c>
      <c r="E2193" s="45">
        <v>2</v>
      </c>
      <c r="F2193" s="45">
        <v>1</v>
      </c>
      <c r="G2193" s="45" t="s">
        <v>45</v>
      </c>
      <c r="H2193" s="41"/>
      <c r="I2193" s="41">
        <v>27</v>
      </c>
      <c r="J2193" s="44"/>
      <c r="L2193" s="40"/>
    </row>
    <row r="2194" spans="1:12" x14ac:dyDescent="0.2">
      <c r="A2194" s="39" t="s">
        <v>37</v>
      </c>
      <c r="B2194" s="41" t="s">
        <v>69</v>
      </c>
      <c r="C2194" s="49">
        <v>0.66788194444444449</v>
      </c>
      <c r="D2194" s="45">
        <v>40305</v>
      </c>
      <c r="E2194" s="45">
        <v>80</v>
      </c>
      <c r="F2194" s="45">
        <v>10</v>
      </c>
      <c r="G2194" s="45" t="s">
        <v>45</v>
      </c>
      <c r="H2194" s="41"/>
      <c r="I2194" s="41">
        <v>13</v>
      </c>
      <c r="J2194" s="44"/>
      <c r="L2194" s="40"/>
    </row>
    <row r="2195" spans="1:12" x14ac:dyDescent="0.2">
      <c r="A2195" s="39" t="s">
        <v>37</v>
      </c>
      <c r="B2195" s="41" t="s">
        <v>69</v>
      </c>
      <c r="C2195" s="49">
        <v>0.67015046296296299</v>
      </c>
      <c r="D2195" s="45">
        <v>40510</v>
      </c>
      <c r="E2195" s="45">
        <v>9</v>
      </c>
      <c r="F2195" s="45">
        <v>2</v>
      </c>
      <c r="G2195" s="45" t="s">
        <v>45</v>
      </c>
      <c r="H2195" s="41"/>
      <c r="I2195" s="41">
        <v>13</v>
      </c>
      <c r="J2195" s="44"/>
      <c r="L2195" s="40"/>
    </row>
    <row r="2196" spans="1:12" x14ac:dyDescent="0.2">
      <c r="A2196" s="39" t="s">
        <v>37</v>
      </c>
      <c r="B2196" s="41" t="s">
        <v>69</v>
      </c>
      <c r="C2196" s="49">
        <v>0.67021990740740744</v>
      </c>
      <c r="D2196" s="45">
        <v>40525</v>
      </c>
      <c r="E2196" s="45">
        <v>18</v>
      </c>
      <c r="F2196" s="45">
        <v>5</v>
      </c>
      <c r="G2196" s="45" t="s">
        <v>45</v>
      </c>
      <c r="H2196" s="41"/>
      <c r="I2196" s="41">
        <v>19</v>
      </c>
      <c r="J2196" s="44"/>
      <c r="L2196" s="40"/>
    </row>
    <row r="2197" spans="1:12" x14ac:dyDescent="0.2">
      <c r="A2197" s="39" t="s">
        <v>37</v>
      </c>
      <c r="B2197" s="41" t="s">
        <v>69</v>
      </c>
      <c r="C2197" s="49">
        <v>0.67047453703703708</v>
      </c>
      <c r="D2197" s="45">
        <v>40530</v>
      </c>
      <c r="E2197" s="45">
        <v>1</v>
      </c>
      <c r="F2197" s="45">
        <v>1</v>
      </c>
      <c r="G2197" s="45" t="s">
        <v>45</v>
      </c>
      <c r="H2197" s="41"/>
      <c r="I2197" s="41">
        <v>29</v>
      </c>
      <c r="J2197" s="44"/>
      <c r="L2197" s="40"/>
    </row>
    <row r="2198" spans="1:12" x14ac:dyDescent="0.2">
      <c r="A2198" s="39" t="s">
        <v>37</v>
      </c>
      <c r="B2198" s="41" t="s">
        <v>69</v>
      </c>
      <c r="C2198" s="49">
        <v>0.67241898148148149</v>
      </c>
      <c r="D2198" s="45">
        <v>40823</v>
      </c>
      <c r="E2198" s="45">
        <v>6</v>
      </c>
      <c r="F2198" s="45">
        <v>1</v>
      </c>
      <c r="G2198" s="45" t="s">
        <v>45</v>
      </c>
      <c r="H2198" s="41"/>
      <c r="I2198" s="41">
        <v>23</v>
      </c>
      <c r="J2198" s="44"/>
      <c r="L2198" s="40"/>
    </row>
    <row r="2199" spans="1:12" x14ac:dyDescent="0.2">
      <c r="A2199" s="39" t="s">
        <v>37</v>
      </c>
      <c r="B2199" s="41" t="s">
        <v>69</v>
      </c>
      <c r="C2199" s="49">
        <v>0.67361111111111116</v>
      </c>
      <c r="D2199" s="45"/>
      <c r="E2199" s="88" t="s">
        <v>1375</v>
      </c>
      <c r="F2199" s="88" t="s">
        <v>1375</v>
      </c>
      <c r="G2199" s="45" t="s">
        <v>45</v>
      </c>
      <c r="H2199" s="41"/>
      <c r="I2199" s="41"/>
      <c r="J2199" s="44"/>
      <c r="L2199" s="40"/>
    </row>
    <row r="2200" spans="1:12" x14ac:dyDescent="0.2">
      <c r="A2200" s="39" t="s">
        <v>37</v>
      </c>
      <c r="B2200" s="41" t="s">
        <v>69</v>
      </c>
      <c r="C2200" s="49">
        <v>0.67415509259259254</v>
      </c>
      <c r="D2200" s="45">
        <v>41147</v>
      </c>
      <c r="E2200" s="45">
        <v>60</v>
      </c>
      <c r="F2200" s="45">
        <v>10</v>
      </c>
      <c r="G2200" s="45" t="s">
        <v>45</v>
      </c>
      <c r="H2200" s="41"/>
      <c r="I2200" s="41">
        <v>16</v>
      </c>
      <c r="J2200" s="44"/>
      <c r="L2200" s="40"/>
    </row>
    <row r="2201" spans="1:12" x14ac:dyDescent="0.2">
      <c r="A2201" s="39" t="s">
        <v>37</v>
      </c>
      <c r="B2201" s="41" t="s">
        <v>69</v>
      </c>
      <c r="C2201" s="49">
        <v>0.67638888888888893</v>
      </c>
      <c r="D2201" s="45"/>
      <c r="E2201" s="88" t="s">
        <v>1375</v>
      </c>
      <c r="F2201" s="88" t="s">
        <v>1375</v>
      </c>
      <c r="G2201" s="45" t="s">
        <v>45</v>
      </c>
      <c r="H2201" s="41"/>
      <c r="I2201" s="41"/>
      <c r="J2201" s="44"/>
      <c r="L2201" s="40"/>
    </row>
    <row r="2202" spans="1:12" x14ac:dyDescent="0.2">
      <c r="A2202" s="39" t="s">
        <v>37</v>
      </c>
      <c r="B2202" s="41" t="s">
        <v>69</v>
      </c>
      <c r="C2202" s="49">
        <v>0.67790509259259257</v>
      </c>
      <c r="D2202" s="45">
        <v>41624</v>
      </c>
      <c r="E2202" s="45">
        <v>13</v>
      </c>
      <c r="F2202" s="45">
        <v>3</v>
      </c>
      <c r="G2202" s="45" t="s">
        <v>45</v>
      </c>
      <c r="H2202" s="41"/>
      <c r="I2202" s="41">
        <v>25</v>
      </c>
      <c r="J2202" s="44"/>
      <c r="L2202" s="40"/>
    </row>
    <row r="2203" spans="1:12" x14ac:dyDescent="0.2">
      <c r="A2203" s="39" t="s">
        <v>37</v>
      </c>
      <c r="B2203" s="41" t="s">
        <v>69</v>
      </c>
      <c r="C2203" s="49">
        <v>0.67883101851851857</v>
      </c>
      <c r="D2203" s="45">
        <v>41739</v>
      </c>
      <c r="E2203" s="45">
        <v>8</v>
      </c>
      <c r="F2203" s="45">
        <v>5</v>
      </c>
      <c r="G2203" s="45" t="s">
        <v>45</v>
      </c>
      <c r="H2203" s="41"/>
      <c r="I2203" s="41">
        <v>30</v>
      </c>
      <c r="J2203" s="44"/>
      <c r="L2203" s="40"/>
    </row>
    <row r="2204" spans="1:12" x14ac:dyDescent="0.2">
      <c r="A2204" s="39" t="s">
        <v>37</v>
      </c>
      <c r="B2204" s="41" t="s">
        <v>69</v>
      </c>
      <c r="C2204" s="49">
        <v>0.67903935185185182</v>
      </c>
      <c r="D2204" s="45">
        <v>41806</v>
      </c>
      <c r="E2204" s="45">
        <v>17</v>
      </c>
      <c r="F2204" s="45">
        <v>2</v>
      </c>
      <c r="G2204" s="45" t="s">
        <v>45</v>
      </c>
      <c r="H2204" s="41"/>
      <c r="I2204" s="41">
        <v>15</v>
      </c>
      <c r="J2204" s="44"/>
      <c r="L2204" s="40"/>
    </row>
    <row r="2205" spans="1:12" x14ac:dyDescent="0.2">
      <c r="A2205" s="39" t="s">
        <v>37</v>
      </c>
      <c r="B2205" s="41" t="s">
        <v>69</v>
      </c>
      <c r="C2205" s="49">
        <v>0.68167824074074079</v>
      </c>
      <c r="D2205" s="45">
        <v>42142</v>
      </c>
      <c r="E2205" s="45">
        <v>5</v>
      </c>
      <c r="F2205" s="45">
        <v>2</v>
      </c>
      <c r="G2205" s="45" t="s">
        <v>45</v>
      </c>
      <c r="H2205" s="41"/>
      <c r="I2205" s="41">
        <v>24</v>
      </c>
      <c r="J2205" s="44"/>
      <c r="L2205" s="40"/>
    </row>
    <row r="2206" spans="1:12" x14ac:dyDescent="0.2">
      <c r="A2206" s="39" t="s">
        <v>37</v>
      </c>
      <c r="B2206" s="41" t="s">
        <v>69</v>
      </c>
      <c r="C2206" s="49">
        <v>0.68285879629629631</v>
      </c>
      <c r="D2206" s="45">
        <v>42328</v>
      </c>
      <c r="E2206" s="45">
        <v>9</v>
      </c>
      <c r="F2206" s="45">
        <v>4</v>
      </c>
      <c r="G2206" s="45" t="s">
        <v>45</v>
      </c>
      <c r="H2206" s="41"/>
      <c r="I2206" s="41">
        <v>25</v>
      </c>
      <c r="J2206" s="44"/>
      <c r="L2206" s="40"/>
    </row>
    <row r="2207" spans="1:12" x14ac:dyDescent="0.2">
      <c r="A2207" s="39" t="s">
        <v>37</v>
      </c>
      <c r="B2207" s="41" t="s">
        <v>69</v>
      </c>
      <c r="C2207" s="49">
        <v>0.68432870370370369</v>
      </c>
      <c r="D2207" s="45">
        <v>42534</v>
      </c>
      <c r="E2207" s="45">
        <v>8</v>
      </c>
      <c r="F2207" s="45">
        <v>4</v>
      </c>
      <c r="G2207" s="45" t="s">
        <v>45</v>
      </c>
      <c r="H2207" s="41"/>
      <c r="I2207" s="41">
        <v>17</v>
      </c>
      <c r="J2207" s="44"/>
      <c r="L2207" s="40"/>
    </row>
    <row r="2208" spans="1:12" x14ac:dyDescent="0.2">
      <c r="A2208" s="39" t="s">
        <v>37</v>
      </c>
      <c r="B2208" s="41" t="s">
        <v>69</v>
      </c>
      <c r="C2208" s="49">
        <v>0.68542824074074071</v>
      </c>
      <c r="D2208" s="45">
        <v>42738</v>
      </c>
      <c r="E2208" s="45">
        <v>37</v>
      </c>
      <c r="F2208" s="45">
        <v>9</v>
      </c>
      <c r="G2208" s="45" t="s">
        <v>45</v>
      </c>
      <c r="H2208" s="41"/>
      <c r="I2208" s="41">
        <v>31</v>
      </c>
      <c r="J2208" s="44"/>
      <c r="L2208" s="40"/>
    </row>
    <row r="2209" spans="1:12" x14ac:dyDescent="0.2">
      <c r="A2209" s="39" t="s">
        <v>37</v>
      </c>
      <c r="B2209" s="41" t="s">
        <v>69</v>
      </c>
      <c r="C2209" s="49">
        <v>0.68543981481481486</v>
      </c>
      <c r="D2209" s="45">
        <v>42821</v>
      </c>
      <c r="E2209" s="45">
        <v>19</v>
      </c>
      <c r="F2209" s="45">
        <v>14</v>
      </c>
      <c r="G2209" s="45" t="s">
        <v>45</v>
      </c>
      <c r="H2209" s="41"/>
      <c r="I2209" s="41">
        <v>29</v>
      </c>
      <c r="J2209" s="44"/>
      <c r="L2209" s="40"/>
    </row>
    <row r="2210" spans="1:12" x14ac:dyDescent="0.2">
      <c r="A2210" s="39" t="s">
        <v>37</v>
      </c>
      <c r="B2210" s="41" t="s">
        <v>69</v>
      </c>
      <c r="C2210" s="49">
        <v>0.69284722222222228</v>
      </c>
      <c r="D2210" s="45">
        <v>43813</v>
      </c>
      <c r="E2210" s="45">
        <v>31</v>
      </c>
      <c r="F2210" s="45">
        <v>11</v>
      </c>
      <c r="G2210" s="45" t="s">
        <v>45</v>
      </c>
      <c r="H2210" s="41"/>
      <c r="I2210" s="41">
        <v>16</v>
      </c>
      <c r="J2210" s="44"/>
      <c r="L2210" s="40"/>
    </row>
    <row r="2211" spans="1:12" x14ac:dyDescent="0.2">
      <c r="A2211" s="39" t="s">
        <v>37</v>
      </c>
      <c r="B2211" s="41" t="s">
        <v>69</v>
      </c>
      <c r="C2211" s="49">
        <v>0.69568287037037035</v>
      </c>
      <c r="D2211" s="45">
        <v>44148</v>
      </c>
      <c r="E2211" s="45">
        <v>1</v>
      </c>
      <c r="F2211" s="45">
        <v>0</v>
      </c>
      <c r="G2211" s="45" t="s">
        <v>45</v>
      </c>
      <c r="H2211" s="41"/>
      <c r="I2211" s="41">
        <v>23</v>
      </c>
      <c r="J2211" s="44"/>
      <c r="L2211" s="40"/>
    </row>
    <row r="2212" spans="1:12" x14ac:dyDescent="0.2">
      <c r="A2212" s="39" t="s">
        <v>37</v>
      </c>
      <c r="B2212" s="41" t="s">
        <v>69</v>
      </c>
      <c r="C2212" s="49">
        <v>0.69905092592592588</v>
      </c>
      <c r="D2212" s="45">
        <v>44642</v>
      </c>
      <c r="E2212" s="45">
        <v>4</v>
      </c>
      <c r="F2212" s="45">
        <v>2</v>
      </c>
      <c r="G2212" s="45" t="s">
        <v>45</v>
      </c>
      <c r="H2212" s="41"/>
      <c r="I2212" s="41">
        <v>14</v>
      </c>
      <c r="J2212" s="44"/>
      <c r="L2212" s="40"/>
    </row>
    <row r="2213" spans="1:12" x14ac:dyDescent="0.2">
      <c r="A2213" s="39" t="s">
        <v>37</v>
      </c>
      <c r="B2213" s="41" t="s">
        <v>69</v>
      </c>
      <c r="C2213" s="49">
        <v>0.70248842592592597</v>
      </c>
      <c r="D2213" s="45">
        <v>45239</v>
      </c>
      <c r="E2213" s="45">
        <v>64</v>
      </c>
      <c r="F2213" s="45">
        <v>7</v>
      </c>
      <c r="G2213" s="45" t="s">
        <v>45</v>
      </c>
      <c r="H2213" s="41"/>
      <c r="I2213" s="41">
        <v>16</v>
      </c>
      <c r="J2213" s="44" t="s">
        <v>142</v>
      </c>
      <c r="L2213" s="40"/>
    </row>
    <row r="2214" spans="1:12" x14ac:dyDescent="0.2">
      <c r="A2214" s="39" t="s">
        <v>37</v>
      </c>
      <c r="B2214" s="41" t="s">
        <v>69</v>
      </c>
      <c r="C2214" s="49">
        <v>0.70270833333333338</v>
      </c>
      <c r="D2214" s="45">
        <v>45203</v>
      </c>
      <c r="E2214" s="45">
        <v>9</v>
      </c>
      <c r="F2214" s="45">
        <v>3</v>
      </c>
      <c r="G2214" s="45" t="s">
        <v>45</v>
      </c>
      <c r="H2214" s="41"/>
      <c r="I2214" s="41">
        <v>19</v>
      </c>
      <c r="J2214" s="44"/>
      <c r="L2214" s="40"/>
    </row>
    <row r="2215" spans="1:12" x14ac:dyDescent="0.2">
      <c r="A2215" s="39" t="s">
        <v>37</v>
      </c>
      <c r="B2215" s="41" t="s">
        <v>69</v>
      </c>
      <c r="C2215" s="49">
        <v>0.70818287037037042</v>
      </c>
      <c r="D2215" s="45">
        <v>45949</v>
      </c>
      <c r="E2215" s="45">
        <v>2</v>
      </c>
      <c r="F2215" s="45">
        <v>1</v>
      </c>
      <c r="G2215" s="45" t="s">
        <v>45</v>
      </c>
      <c r="H2215" s="41"/>
      <c r="I2215" s="41">
        <v>15</v>
      </c>
      <c r="J2215" s="44"/>
      <c r="L2215" s="40"/>
    </row>
    <row r="2216" spans="1:12" x14ac:dyDescent="0.2">
      <c r="A2216" s="39" t="s">
        <v>37</v>
      </c>
      <c r="B2216" s="41" t="s">
        <v>69</v>
      </c>
      <c r="C2216" s="49">
        <v>0.70912037037037035</v>
      </c>
      <c r="D2216" s="45">
        <v>50207</v>
      </c>
      <c r="E2216" s="45">
        <v>59</v>
      </c>
      <c r="F2216" s="45">
        <v>10</v>
      </c>
      <c r="G2216" s="45" t="s">
        <v>45</v>
      </c>
      <c r="H2216" s="41"/>
      <c r="I2216" s="41">
        <v>15</v>
      </c>
      <c r="J2216" s="44"/>
      <c r="L2216" s="40"/>
    </row>
    <row r="2217" spans="1:12" x14ac:dyDescent="0.2">
      <c r="A2217" s="39" t="s">
        <v>37</v>
      </c>
      <c r="B2217" s="41" t="s">
        <v>69</v>
      </c>
      <c r="C2217" s="49">
        <v>0.71326388888888892</v>
      </c>
      <c r="D2217" s="45">
        <v>50727</v>
      </c>
      <c r="E2217" s="45">
        <v>21</v>
      </c>
      <c r="F2217" s="45">
        <v>6</v>
      </c>
      <c r="G2217" s="45" t="s">
        <v>45</v>
      </c>
      <c r="H2217" s="41"/>
      <c r="I2217" s="41">
        <v>14</v>
      </c>
      <c r="J2217" s="44"/>
      <c r="L2217" s="40"/>
    </row>
    <row r="2218" spans="1:12" x14ac:dyDescent="0.2">
      <c r="A2218" s="39" t="s">
        <v>37</v>
      </c>
      <c r="B2218" s="41" t="s">
        <v>69</v>
      </c>
      <c r="C2218" s="49">
        <v>0.71564814814814814</v>
      </c>
      <c r="D2218" s="45">
        <v>51101</v>
      </c>
      <c r="E2218" s="45">
        <v>29</v>
      </c>
      <c r="F2218" s="45">
        <v>2</v>
      </c>
      <c r="G2218" s="45" t="s">
        <v>45</v>
      </c>
      <c r="H2218" s="41"/>
      <c r="I2218" s="41">
        <v>13</v>
      </c>
      <c r="J2218" s="44"/>
      <c r="L2218" s="40"/>
    </row>
    <row r="2219" spans="1:12" x14ac:dyDescent="0.2">
      <c r="A2219" s="39" t="s">
        <v>37</v>
      </c>
      <c r="B2219" s="41" t="s">
        <v>69</v>
      </c>
      <c r="C2219" s="49">
        <v>0.71755787037037033</v>
      </c>
      <c r="D2219" s="45">
        <v>51343</v>
      </c>
      <c r="E2219" s="45">
        <v>26</v>
      </c>
      <c r="F2219" s="45">
        <v>6</v>
      </c>
      <c r="G2219" s="45" t="s">
        <v>45</v>
      </c>
      <c r="H2219" s="41"/>
      <c r="I2219" s="41">
        <v>16</v>
      </c>
      <c r="J2219" s="44" t="s">
        <v>143</v>
      </c>
      <c r="L2219" s="40"/>
    </row>
    <row r="2220" spans="1:12" x14ac:dyDescent="0.2">
      <c r="A2220" s="39" t="s">
        <v>37</v>
      </c>
      <c r="B2220" s="41" t="s">
        <v>69</v>
      </c>
      <c r="C2220" s="49">
        <v>0.72010416666666666</v>
      </c>
      <c r="D2220" s="45">
        <v>51742</v>
      </c>
      <c r="E2220" s="45">
        <v>45</v>
      </c>
      <c r="F2220" s="45">
        <v>8</v>
      </c>
      <c r="G2220" s="45" t="s">
        <v>45</v>
      </c>
      <c r="H2220" s="41"/>
      <c r="I2220" s="41">
        <v>19</v>
      </c>
      <c r="J2220" s="44"/>
      <c r="L2220" s="40"/>
    </row>
    <row r="2221" spans="1:12" x14ac:dyDescent="0.2">
      <c r="A2221" s="39" t="s">
        <v>37</v>
      </c>
      <c r="B2221" s="41" t="s">
        <v>69</v>
      </c>
      <c r="C2221" s="49">
        <v>0.7210185185185185</v>
      </c>
      <c r="D2221" s="45">
        <v>51913</v>
      </c>
      <c r="E2221" s="45">
        <v>57</v>
      </c>
      <c r="F2221" s="45">
        <v>14</v>
      </c>
      <c r="G2221" s="45" t="s">
        <v>45</v>
      </c>
      <c r="H2221" s="41"/>
      <c r="I2221" s="41">
        <v>14</v>
      </c>
      <c r="J2221" s="44"/>
      <c r="L2221" s="40"/>
    </row>
    <row r="2222" spans="1:12" x14ac:dyDescent="0.2">
      <c r="A2222" s="39" t="s">
        <v>37</v>
      </c>
      <c r="B2222" s="41" t="s">
        <v>69</v>
      </c>
      <c r="C2222" s="49">
        <v>0.72152777777777777</v>
      </c>
      <c r="D2222" s="45"/>
      <c r="E2222" s="88" t="s">
        <v>1375</v>
      </c>
      <c r="F2222" s="88" t="s">
        <v>1375</v>
      </c>
      <c r="G2222" s="45" t="s">
        <v>45</v>
      </c>
      <c r="H2222" s="41"/>
      <c r="I2222" s="41"/>
      <c r="J2222" s="44"/>
      <c r="L2222" s="40"/>
    </row>
    <row r="2223" spans="1:12" x14ac:dyDescent="0.2">
      <c r="A2223" s="39" t="s">
        <v>37</v>
      </c>
      <c r="B2223" s="41" t="s">
        <v>69</v>
      </c>
      <c r="C2223" s="49">
        <v>0.72721064814814818</v>
      </c>
      <c r="D2223" s="45">
        <v>52720</v>
      </c>
      <c r="E2223" s="45">
        <v>9</v>
      </c>
      <c r="F2223" s="45">
        <v>3</v>
      </c>
      <c r="G2223" s="45" t="s">
        <v>45</v>
      </c>
      <c r="H2223" s="41"/>
      <c r="I2223" s="41">
        <v>19</v>
      </c>
      <c r="J2223" s="44"/>
      <c r="L2223" s="40"/>
    </row>
    <row r="2224" spans="1:12" x14ac:dyDescent="0.2">
      <c r="A2224" s="39" t="s">
        <v>37</v>
      </c>
      <c r="B2224" s="41" t="s">
        <v>69</v>
      </c>
      <c r="C2224" s="49">
        <v>0.72802083333333334</v>
      </c>
      <c r="D2224" s="45">
        <v>52834</v>
      </c>
      <c r="E2224" s="45">
        <v>13</v>
      </c>
      <c r="F2224" s="45">
        <v>3</v>
      </c>
      <c r="G2224" s="45" t="s">
        <v>45</v>
      </c>
      <c r="H2224" s="41"/>
      <c r="I2224" s="41">
        <v>16</v>
      </c>
      <c r="J2224" s="44"/>
      <c r="L2224" s="40"/>
    </row>
    <row r="2225" spans="1:12" x14ac:dyDescent="0.2">
      <c r="A2225" s="39" t="s">
        <v>37</v>
      </c>
      <c r="B2225" s="41" t="s">
        <v>69</v>
      </c>
      <c r="C2225" s="49">
        <v>0.72847222222222219</v>
      </c>
      <c r="D2225" s="45"/>
      <c r="E2225" s="88" t="s">
        <v>1375</v>
      </c>
      <c r="F2225" s="88" t="s">
        <v>1375</v>
      </c>
      <c r="G2225" s="45" t="s">
        <v>45</v>
      </c>
      <c r="H2225" s="41"/>
      <c r="I2225" s="41"/>
      <c r="J2225" s="44"/>
      <c r="L2225" s="40"/>
    </row>
    <row r="2226" spans="1:12" x14ac:dyDescent="0.2">
      <c r="A2226" s="39" t="s">
        <v>37</v>
      </c>
      <c r="B2226" s="41" t="s">
        <v>69</v>
      </c>
      <c r="C2226" s="49">
        <v>0.7368055555555556</v>
      </c>
      <c r="D2226" s="45"/>
      <c r="E2226" s="88" t="s">
        <v>1375</v>
      </c>
      <c r="F2226" s="88" t="s">
        <v>1375</v>
      </c>
      <c r="G2226" s="45" t="s">
        <v>45</v>
      </c>
      <c r="H2226" s="41"/>
      <c r="I2226" s="41"/>
      <c r="J2226" s="44"/>
      <c r="L2226" s="40"/>
    </row>
    <row r="2227" spans="1:12" x14ac:dyDescent="0.2">
      <c r="A2227" s="39" t="s">
        <v>37</v>
      </c>
      <c r="B2227" s="41" t="s">
        <v>69</v>
      </c>
      <c r="C2227" s="49">
        <v>0.73943287037037042</v>
      </c>
      <c r="D2227" s="45">
        <v>54615</v>
      </c>
      <c r="E2227" s="45">
        <v>88</v>
      </c>
      <c r="F2227" s="45">
        <v>5</v>
      </c>
      <c r="G2227" s="45" t="s">
        <v>45</v>
      </c>
      <c r="H2227" s="41"/>
      <c r="I2227" s="41">
        <v>15</v>
      </c>
      <c r="J2227" s="44" t="s">
        <v>144</v>
      </c>
      <c r="L2227" s="40"/>
    </row>
    <row r="2228" spans="1:12" x14ac:dyDescent="0.2">
      <c r="A2228" s="39" t="s">
        <v>37</v>
      </c>
      <c r="B2228" s="41" t="s">
        <v>69</v>
      </c>
      <c r="C2228" s="49">
        <v>0.74075231481481485</v>
      </c>
      <c r="D2228" s="45">
        <v>54642</v>
      </c>
      <c r="E2228" s="45">
        <v>1</v>
      </c>
      <c r="F2228" s="45">
        <v>1</v>
      </c>
      <c r="G2228" s="45" t="s">
        <v>45</v>
      </c>
      <c r="H2228" s="41"/>
      <c r="I2228" s="41">
        <v>15</v>
      </c>
      <c r="J2228" s="44"/>
      <c r="L2228" s="40"/>
    </row>
    <row r="2229" spans="1:12" x14ac:dyDescent="0.2">
      <c r="A2229" s="39" t="s">
        <v>37</v>
      </c>
      <c r="B2229" s="41" t="s">
        <v>69</v>
      </c>
      <c r="C2229" s="49">
        <v>0.7436342592592593</v>
      </c>
      <c r="D2229" s="45">
        <v>55130</v>
      </c>
      <c r="E2229" s="45">
        <v>40</v>
      </c>
      <c r="F2229" s="45">
        <v>9</v>
      </c>
      <c r="G2229" s="45" t="s">
        <v>45</v>
      </c>
      <c r="H2229" s="41"/>
      <c r="I2229" s="41">
        <v>12</v>
      </c>
      <c r="J2229" s="44"/>
      <c r="L2229" s="40"/>
    </row>
    <row r="2230" spans="1:12" x14ac:dyDescent="0.2">
      <c r="A2230" s="39" t="s">
        <v>37</v>
      </c>
      <c r="B2230" s="41" t="s">
        <v>69</v>
      </c>
      <c r="C2230" s="49">
        <v>0.74446759259259254</v>
      </c>
      <c r="D2230" s="45">
        <v>55207</v>
      </c>
      <c r="E2230" s="45">
        <v>5</v>
      </c>
      <c r="F2230" s="45">
        <v>2</v>
      </c>
      <c r="G2230" s="45" t="s">
        <v>45</v>
      </c>
      <c r="H2230" s="41"/>
      <c r="I2230" s="41">
        <v>16</v>
      </c>
      <c r="J2230" s="44"/>
      <c r="L2230" s="40"/>
    </row>
    <row r="2231" spans="1:12" x14ac:dyDescent="0.2">
      <c r="A2231" s="39" t="s">
        <v>37</v>
      </c>
      <c r="B2231" s="41" t="s">
        <v>69</v>
      </c>
      <c r="C2231" s="49">
        <v>0.75206018518518514</v>
      </c>
      <c r="D2231" s="45">
        <v>60312</v>
      </c>
      <c r="E2231" s="45">
        <v>14</v>
      </c>
      <c r="F2231" s="45">
        <v>3</v>
      </c>
      <c r="G2231" s="45" t="s">
        <v>45</v>
      </c>
      <c r="H2231" s="41"/>
      <c r="I2231" s="41">
        <v>12</v>
      </c>
      <c r="J2231" s="44"/>
      <c r="L2231" s="40"/>
    </row>
    <row r="2232" spans="1:12" x14ac:dyDescent="0.2">
      <c r="A2232" s="39" t="s">
        <v>37</v>
      </c>
      <c r="B2232" s="41" t="s">
        <v>69</v>
      </c>
      <c r="C2232" s="49">
        <v>0.75208333333333333</v>
      </c>
      <c r="D2232" s="45"/>
      <c r="E2232" s="88" t="s">
        <v>1375</v>
      </c>
      <c r="F2232" s="88" t="s">
        <v>1375</v>
      </c>
      <c r="G2232" s="45" t="s">
        <v>45</v>
      </c>
      <c r="H2232" s="41"/>
      <c r="I2232" s="41"/>
      <c r="J2232" s="44"/>
      <c r="L2232" s="40"/>
    </row>
    <row r="2233" spans="1:12" x14ac:dyDescent="0.2">
      <c r="A2233" s="39" t="s">
        <v>37</v>
      </c>
      <c r="B2233" s="41" t="s">
        <v>69</v>
      </c>
      <c r="C2233" s="49">
        <v>0.75789351851851849</v>
      </c>
      <c r="D2233" s="45">
        <v>61144</v>
      </c>
      <c r="E2233" s="45">
        <v>22</v>
      </c>
      <c r="F2233" s="45">
        <v>11</v>
      </c>
      <c r="G2233" s="45" t="s">
        <v>45</v>
      </c>
      <c r="H2233" s="41"/>
      <c r="I2233" s="41">
        <v>10</v>
      </c>
      <c r="J2233" s="44"/>
      <c r="L2233" s="40"/>
    </row>
    <row r="2234" spans="1:12" x14ac:dyDescent="0.2">
      <c r="A2234" s="39" t="s">
        <v>37</v>
      </c>
      <c r="B2234" s="41" t="s">
        <v>69</v>
      </c>
      <c r="C2234" s="49">
        <v>0.76542824074074067</v>
      </c>
      <c r="D2234" s="45">
        <v>62237</v>
      </c>
      <c r="E2234" s="45">
        <v>24</v>
      </c>
      <c r="F2234" s="45">
        <v>6</v>
      </c>
      <c r="G2234" s="45" t="s">
        <v>45</v>
      </c>
      <c r="H2234" s="41"/>
      <c r="I2234" s="41">
        <v>14</v>
      </c>
      <c r="J2234" s="44"/>
      <c r="L2234" s="40"/>
    </row>
    <row r="2235" spans="1:12" x14ac:dyDescent="0.2">
      <c r="A2235" s="39" t="s">
        <v>37</v>
      </c>
      <c r="B2235" s="41" t="s">
        <v>69</v>
      </c>
      <c r="C2235" s="49">
        <v>0.76658564814814811</v>
      </c>
      <c r="D2235" s="45">
        <v>62359</v>
      </c>
      <c r="E2235" s="45">
        <v>6</v>
      </c>
      <c r="F2235" s="45">
        <v>4</v>
      </c>
      <c r="G2235" s="45" t="s">
        <v>45</v>
      </c>
      <c r="H2235" s="41"/>
      <c r="I2235" s="41">
        <v>13</v>
      </c>
      <c r="J2235" s="44"/>
      <c r="L2235" s="40"/>
    </row>
    <row r="2236" spans="1:12" x14ac:dyDescent="0.2">
      <c r="A2236" s="39" t="s">
        <v>37</v>
      </c>
      <c r="B2236" s="41" t="s">
        <v>69</v>
      </c>
      <c r="C2236" s="49">
        <v>0.76670138888888895</v>
      </c>
      <c r="D2236" s="45">
        <v>62405</v>
      </c>
      <c r="E2236" s="45">
        <v>2</v>
      </c>
      <c r="F2236" s="45">
        <v>1</v>
      </c>
      <c r="G2236" s="45" t="s">
        <v>45</v>
      </c>
      <c r="H2236" s="41"/>
      <c r="I2236" s="41">
        <v>13</v>
      </c>
      <c r="J2236" s="44"/>
      <c r="L2236" s="40"/>
    </row>
    <row r="2237" spans="1:12" x14ac:dyDescent="0.2">
      <c r="A2237" s="39" t="s">
        <v>37</v>
      </c>
      <c r="B2237" s="41" t="s">
        <v>68</v>
      </c>
      <c r="C2237" s="49">
        <v>9.4444444444444445E-3</v>
      </c>
      <c r="D2237" s="45">
        <v>121414</v>
      </c>
      <c r="E2237" s="45">
        <v>38</v>
      </c>
      <c r="F2237" s="45">
        <v>7</v>
      </c>
      <c r="G2237" s="45" t="s">
        <v>44</v>
      </c>
      <c r="H2237" s="41"/>
      <c r="I2237" s="41">
        <v>24</v>
      </c>
      <c r="J2237" s="44"/>
    </row>
    <row r="2238" spans="1:12" x14ac:dyDescent="0.2">
      <c r="A2238" s="39" t="s">
        <v>37</v>
      </c>
      <c r="B2238" s="41" t="s">
        <v>68</v>
      </c>
      <c r="C2238" s="49">
        <v>4.2268518518518518E-2</v>
      </c>
      <c r="D2238" s="45">
        <v>10055</v>
      </c>
      <c r="E2238" s="45">
        <v>3</v>
      </c>
      <c r="F2238" s="45">
        <v>2</v>
      </c>
      <c r="G2238" s="45" t="s">
        <v>44</v>
      </c>
      <c r="H2238" s="41"/>
      <c r="I2238" s="41">
        <v>14</v>
      </c>
      <c r="J2238" s="44"/>
    </row>
    <row r="2239" spans="1:12" x14ac:dyDescent="0.2">
      <c r="A2239" s="39" t="s">
        <v>37</v>
      </c>
      <c r="B2239" s="41" t="s">
        <v>68</v>
      </c>
      <c r="C2239" s="49">
        <v>5.4733796296296294E-2</v>
      </c>
      <c r="D2239" s="45">
        <v>11851</v>
      </c>
      <c r="E2239" s="45">
        <v>3</v>
      </c>
      <c r="F2239" s="45">
        <v>1</v>
      </c>
      <c r="G2239" s="45" t="s">
        <v>44</v>
      </c>
      <c r="H2239" s="41"/>
      <c r="I2239" s="41">
        <v>23</v>
      </c>
      <c r="J2239" s="44"/>
    </row>
    <row r="2240" spans="1:12" x14ac:dyDescent="0.2">
      <c r="A2240" s="39" t="s">
        <v>37</v>
      </c>
      <c r="B2240" s="41" t="s">
        <v>68</v>
      </c>
      <c r="C2240" s="49">
        <v>0.15069444444444444</v>
      </c>
      <c r="D2240" s="45"/>
      <c r="E2240" s="88" t="s">
        <v>1375</v>
      </c>
      <c r="F2240" s="88" t="s">
        <v>1375</v>
      </c>
      <c r="G2240" s="45" t="s">
        <v>44</v>
      </c>
      <c r="H2240" s="41"/>
      <c r="I2240" s="41"/>
      <c r="J2240" s="44"/>
    </row>
    <row r="2241" spans="1:10" x14ac:dyDescent="0.2">
      <c r="A2241" s="39" t="s">
        <v>37</v>
      </c>
      <c r="B2241" s="41" t="s">
        <v>68</v>
      </c>
      <c r="C2241" s="49">
        <v>0.23245370370370369</v>
      </c>
      <c r="D2241" s="45">
        <v>53445</v>
      </c>
      <c r="E2241" s="45">
        <v>1</v>
      </c>
      <c r="F2241" s="45">
        <v>1</v>
      </c>
      <c r="G2241" s="45" t="s">
        <v>44</v>
      </c>
      <c r="H2241" s="41"/>
      <c r="I2241" s="41">
        <v>3</v>
      </c>
      <c r="J2241" s="44" t="s">
        <v>221</v>
      </c>
    </row>
    <row r="2242" spans="1:10" x14ac:dyDescent="0.2">
      <c r="A2242" s="39" t="s">
        <v>37</v>
      </c>
      <c r="B2242" s="41" t="s">
        <v>68</v>
      </c>
      <c r="C2242" s="49">
        <v>0.2366898148148148</v>
      </c>
      <c r="D2242" s="45">
        <v>54051</v>
      </c>
      <c r="E2242" s="45">
        <v>1</v>
      </c>
      <c r="F2242" s="45">
        <v>1</v>
      </c>
      <c r="G2242" s="45" t="s">
        <v>44</v>
      </c>
      <c r="H2242" s="41">
        <v>0.7</v>
      </c>
      <c r="I2242" s="41">
        <v>0</v>
      </c>
      <c r="J2242" s="44"/>
    </row>
    <row r="2243" spans="1:10" x14ac:dyDescent="0.2">
      <c r="A2243" s="39" t="s">
        <v>37</v>
      </c>
      <c r="B2243" s="41" t="s">
        <v>68</v>
      </c>
      <c r="C2243" s="49">
        <v>0.2414236111111111</v>
      </c>
      <c r="D2243" s="45">
        <v>54740</v>
      </c>
      <c r="E2243" s="45">
        <v>1</v>
      </c>
      <c r="F2243" s="45">
        <v>0</v>
      </c>
      <c r="G2243" s="45" t="s">
        <v>44</v>
      </c>
      <c r="H2243" s="41"/>
      <c r="I2243" s="41">
        <v>4</v>
      </c>
      <c r="J2243" s="44"/>
    </row>
    <row r="2244" spans="1:10" x14ac:dyDescent="0.2">
      <c r="A2244" s="39" t="s">
        <v>37</v>
      </c>
      <c r="B2244" s="41" t="s">
        <v>68</v>
      </c>
      <c r="C2244" s="49">
        <v>0.24210648148148148</v>
      </c>
      <c r="D2244" s="45">
        <v>54846</v>
      </c>
      <c r="E2244" s="45">
        <v>8</v>
      </c>
      <c r="F2244" s="45">
        <v>1</v>
      </c>
      <c r="G2244" s="45" t="s">
        <v>44</v>
      </c>
      <c r="H2244" s="41"/>
      <c r="I2244" s="41">
        <v>0</v>
      </c>
      <c r="J2244" s="44"/>
    </row>
    <row r="2245" spans="1:10" x14ac:dyDescent="0.2">
      <c r="A2245" s="39" t="s">
        <v>37</v>
      </c>
      <c r="B2245" s="41" t="s">
        <v>68</v>
      </c>
      <c r="C2245" s="49">
        <v>0.24226851851851852</v>
      </c>
      <c r="D2245" s="45">
        <v>54909</v>
      </c>
      <c r="E2245" s="45">
        <v>17</v>
      </c>
      <c r="F2245" s="45">
        <v>4</v>
      </c>
      <c r="G2245" s="45" t="s">
        <v>44</v>
      </c>
      <c r="H2245" s="41"/>
      <c r="I2245" s="41">
        <v>4</v>
      </c>
      <c r="J2245" s="44"/>
    </row>
    <row r="2246" spans="1:10" x14ac:dyDescent="0.2">
      <c r="A2246" s="39" t="s">
        <v>37</v>
      </c>
      <c r="B2246" s="41" t="s">
        <v>68</v>
      </c>
      <c r="C2246" s="49">
        <v>0.24554398148148149</v>
      </c>
      <c r="D2246" s="45">
        <v>55405</v>
      </c>
      <c r="E2246" s="45">
        <v>30</v>
      </c>
      <c r="F2246" s="45">
        <v>6</v>
      </c>
      <c r="G2246" s="45" t="s">
        <v>44</v>
      </c>
      <c r="H2246" s="41"/>
      <c r="I2246" s="41">
        <v>8</v>
      </c>
      <c r="J2246" s="44"/>
    </row>
    <row r="2247" spans="1:10" x14ac:dyDescent="0.2">
      <c r="A2247" s="39" t="s">
        <v>37</v>
      </c>
      <c r="B2247" s="41" t="s">
        <v>68</v>
      </c>
      <c r="C2247" s="49">
        <v>0.24568287037037037</v>
      </c>
      <c r="D2247" s="45">
        <v>55359</v>
      </c>
      <c r="E2247" s="45">
        <v>12</v>
      </c>
      <c r="F2247" s="45">
        <v>2</v>
      </c>
      <c r="G2247" s="45" t="s">
        <v>44</v>
      </c>
      <c r="H2247" s="41"/>
      <c r="I2247" s="41">
        <v>6</v>
      </c>
      <c r="J2247" s="44"/>
    </row>
    <row r="2248" spans="1:10" x14ac:dyDescent="0.2">
      <c r="A2248" s="39" t="s">
        <v>37</v>
      </c>
      <c r="B2248" s="41" t="s">
        <v>68</v>
      </c>
      <c r="C2248" s="49">
        <v>0.24740740740740741</v>
      </c>
      <c r="D2248" s="45">
        <v>55649</v>
      </c>
      <c r="E2248" s="45">
        <v>34</v>
      </c>
      <c r="F2248" s="45">
        <v>5</v>
      </c>
      <c r="G2248" s="45" t="s">
        <v>44</v>
      </c>
      <c r="H2248" s="41"/>
      <c r="I2248" s="41">
        <v>0</v>
      </c>
      <c r="J2248" s="44"/>
    </row>
    <row r="2249" spans="1:10" x14ac:dyDescent="0.2">
      <c r="A2249" s="39" t="s">
        <v>37</v>
      </c>
      <c r="B2249" s="41" t="s">
        <v>68</v>
      </c>
      <c r="C2249" s="49">
        <v>0.2497800925925926</v>
      </c>
      <c r="D2249" s="45">
        <v>60018</v>
      </c>
      <c r="E2249" s="45">
        <v>37</v>
      </c>
      <c r="F2249" s="45">
        <v>10</v>
      </c>
      <c r="G2249" s="45" t="s">
        <v>44</v>
      </c>
      <c r="H2249" s="41"/>
      <c r="I2249" s="41">
        <v>7</v>
      </c>
      <c r="J2249" s="44"/>
    </row>
    <row r="2250" spans="1:10" x14ac:dyDescent="0.2">
      <c r="A2250" s="39" t="s">
        <v>37</v>
      </c>
      <c r="B2250" s="41" t="s">
        <v>68</v>
      </c>
      <c r="C2250" s="49">
        <v>0.25306712962962963</v>
      </c>
      <c r="D2250" s="45">
        <v>60457</v>
      </c>
      <c r="E2250" s="45">
        <v>32</v>
      </c>
      <c r="F2250" s="45">
        <v>8</v>
      </c>
      <c r="G2250" s="45" t="s">
        <v>44</v>
      </c>
      <c r="H2250" s="41">
        <v>0.2</v>
      </c>
      <c r="I2250" s="41">
        <v>2</v>
      </c>
      <c r="J2250" s="44"/>
    </row>
    <row r="2251" spans="1:10" x14ac:dyDescent="0.2">
      <c r="A2251" s="39" t="s">
        <v>37</v>
      </c>
      <c r="B2251" s="41" t="s">
        <v>68</v>
      </c>
      <c r="C2251" s="49">
        <v>0.25885416666666666</v>
      </c>
      <c r="D2251" s="45">
        <v>61252</v>
      </c>
      <c r="E2251" s="45">
        <v>7</v>
      </c>
      <c r="F2251" s="45">
        <v>4</v>
      </c>
      <c r="G2251" s="45" t="s">
        <v>44</v>
      </c>
      <c r="H2251" s="41"/>
      <c r="I2251" s="41">
        <v>1</v>
      </c>
      <c r="J2251" s="44"/>
    </row>
    <row r="2252" spans="1:10" x14ac:dyDescent="0.2">
      <c r="A2252" s="39" t="s">
        <v>37</v>
      </c>
      <c r="B2252" s="41" t="s">
        <v>68</v>
      </c>
      <c r="C2252" s="49">
        <v>0.26111111111111113</v>
      </c>
      <c r="D2252" s="45"/>
      <c r="E2252" s="88" t="s">
        <v>1375</v>
      </c>
      <c r="F2252" s="88" t="s">
        <v>1375</v>
      </c>
      <c r="G2252" s="45" t="s">
        <v>44</v>
      </c>
      <c r="H2252" s="41"/>
      <c r="I2252" s="41"/>
      <c r="J2252" s="44"/>
    </row>
    <row r="2253" spans="1:10" x14ac:dyDescent="0.2">
      <c r="A2253" s="39" t="s">
        <v>37</v>
      </c>
      <c r="B2253" s="41" t="s">
        <v>68</v>
      </c>
      <c r="C2253" s="49">
        <v>0.26525462962962965</v>
      </c>
      <c r="D2253" s="45">
        <v>62200</v>
      </c>
      <c r="E2253" s="45">
        <v>2</v>
      </c>
      <c r="F2253" s="45">
        <v>2</v>
      </c>
      <c r="G2253" s="45" t="s">
        <v>44</v>
      </c>
      <c r="H2253" s="41"/>
      <c r="I2253" s="41">
        <v>4</v>
      </c>
      <c r="J2253" s="44"/>
    </row>
    <row r="2254" spans="1:10" x14ac:dyDescent="0.2">
      <c r="A2254" s="39" t="s">
        <v>37</v>
      </c>
      <c r="B2254" s="41" t="s">
        <v>68</v>
      </c>
      <c r="C2254" s="49">
        <v>0.27039351851851851</v>
      </c>
      <c r="D2254" s="45">
        <v>62925</v>
      </c>
      <c r="E2254" s="45">
        <v>3</v>
      </c>
      <c r="F2254" s="45">
        <v>2</v>
      </c>
      <c r="G2254" s="45" t="s">
        <v>44</v>
      </c>
      <c r="H2254" s="41"/>
      <c r="I2254" s="41">
        <v>11</v>
      </c>
      <c r="J2254" s="44"/>
    </row>
    <row r="2255" spans="1:10" x14ac:dyDescent="0.2">
      <c r="A2255" s="39" t="s">
        <v>37</v>
      </c>
      <c r="B2255" s="41" t="s">
        <v>68</v>
      </c>
      <c r="C2255" s="49">
        <v>0.2716203703703704</v>
      </c>
      <c r="D2255" s="45">
        <v>63220</v>
      </c>
      <c r="E2255" s="45">
        <v>72</v>
      </c>
      <c r="F2255" s="45">
        <v>5</v>
      </c>
      <c r="G2255" s="45" t="s">
        <v>44</v>
      </c>
      <c r="H2255" s="41"/>
      <c r="I2255" s="41">
        <v>6</v>
      </c>
      <c r="J2255" s="44" t="s">
        <v>226</v>
      </c>
    </row>
    <row r="2256" spans="1:10" x14ac:dyDescent="0.2">
      <c r="A2256" s="39" t="s">
        <v>37</v>
      </c>
      <c r="B2256" s="41" t="s">
        <v>68</v>
      </c>
      <c r="C2256" s="49">
        <v>0.2820023148148148</v>
      </c>
      <c r="D2256" s="45">
        <v>64613</v>
      </c>
      <c r="E2256" s="45">
        <v>8</v>
      </c>
      <c r="F2256" s="45">
        <v>5</v>
      </c>
      <c r="G2256" s="45" t="s">
        <v>44</v>
      </c>
      <c r="H2256" s="41"/>
      <c r="I2256" s="41">
        <v>5</v>
      </c>
      <c r="J2256" s="44"/>
    </row>
    <row r="2257" spans="1:10" x14ac:dyDescent="0.2">
      <c r="A2257" s="39" t="s">
        <v>37</v>
      </c>
      <c r="B2257" s="41" t="s">
        <v>68</v>
      </c>
      <c r="C2257" s="49">
        <v>0.28825231481481484</v>
      </c>
      <c r="D2257" s="45">
        <v>65521</v>
      </c>
      <c r="E2257" s="45">
        <v>16</v>
      </c>
      <c r="F2257" s="45">
        <v>3</v>
      </c>
      <c r="G2257" s="45" t="s">
        <v>44</v>
      </c>
      <c r="H2257" s="41"/>
      <c r="I2257" s="41">
        <v>1</v>
      </c>
      <c r="J2257" s="44"/>
    </row>
    <row r="2258" spans="1:10" x14ac:dyDescent="0.2">
      <c r="A2258" s="39" t="s">
        <v>37</v>
      </c>
      <c r="B2258" s="41" t="s">
        <v>68</v>
      </c>
      <c r="C2258" s="49">
        <v>0.28950231481481481</v>
      </c>
      <c r="D2258" s="45">
        <v>65701</v>
      </c>
      <c r="E2258" s="45">
        <v>8</v>
      </c>
      <c r="F2258" s="45">
        <v>3</v>
      </c>
      <c r="G2258" s="45" t="s">
        <v>44</v>
      </c>
      <c r="H2258" s="41"/>
      <c r="I2258" s="41">
        <v>8</v>
      </c>
      <c r="J2258" s="44"/>
    </row>
    <row r="2259" spans="1:10" x14ac:dyDescent="0.2">
      <c r="A2259" s="39" t="s">
        <v>37</v>
      </c>
      <c r="B2259" s="41" t="s">
        <v>68</v>
      </c>
      <c r="C2259" s="49">
        <v>0.29185185185185186</v>
      </c>
      <c r="D2259" s="45">
        <v>70048</v>
      </c>
      <c r="E2259" s="45">
        <v>32</v>
      </c>
      <c r="F2259" s="45">
        <v>7</v>
      </c>
      <c r="G2259" s="45" t="s">
        <v>44</v>
      </c>
      <c r="H2259" s="41"/>
      <c r="I2259" s="41">
        <v>8</v>
      </c>
      <c r="J2259" s="44"/>
    </row>
    <row r="2260" spans="1:10" x14ac:dyDescent="0.2">
      <c r="A2260" s="39" t="s">
        <v>37</v>
      </c>
      <c r="B2260" s="41" t="s">
        <v>68</v>
      </c>
      <c r="C2260" s="49">
        <v>0.29685185185185187</v>
      </c>
      <c r="D2260" s="45">
        <v>70746</v>
      </c>
      <c r="E2260" s="45">
        <v>18</v>
      </c>
      <c r="F2260" s="45">
        <v>10</v>
      </c>
      <c r="G2260" s="45" t="s">
        <v>44</v>
      </c>
      <c r="H2260" s="41"/>
      <c r="I2260" s="41">
        <v>4</v>
      </c>
      <c r="J2260" s="44"/>
    </row>
    <row r="2261" spans="1:10" x14ac:dyDescent="0.2">
      <c r="A2261" s="39" t="s">
        <v>37</v>
      </c>
      <c r="B2261" s="41" t="s">
        <v>68</v>
      </c>
      <c r="C2261" s="49">
        <v>0.3004398148148148</v>
      </c>
      <c r="D2261" s="45">
        <v>71317</v>
      </c>
      <c r="E2261" s="45">
        <v>39</v>
      </c>
      <c r="F2261" s="45">
        <v>8</v>
      </c>
      <c r="G2261" s="45" t="s">
        <v>44</v>
      </c>
      <c r="H2261" s="41"/>
      <c r="I2261" s="41">
        <v>2</v>
      </c>
      <c r="J2261" s="44"/>
    </row>
    <row r="2262" spans="1:10" x14ac:dyDescent="0.2">
      <c r="A2262" s="39" t="s">
        <v>37</v>
      </c>
      <c r="B2262" s="41" t="s">
        <v>68</v>
      </c>
      <c r="C2262" s="49">
        <v>0.30996527777777777</v>
      </c>
      <c r="D2262" s="45">
        <v>72631</v>
      </c>
      <c r="E2262" s="45">
        <v>10</v>
      </c>
      <c r="F2262" s="45">
        <v>3</v>
      </c>
      <c r="G2262" s="45" t="s">
        <v>44</v>
      </c>
      <c r="H2262" s="41"/>
      <c r="I2262" s="41">
        <v>4</v>
      </c>
      <c r="J2262" s="44"/>
    </row>
    <row r="2263" spans="1:10" x14ac:dyDescent="0.2">
      <c r="A2263" s="39" t="s">
        <v>37</v>
      </c>
      <c r="B2263" s="41" t="s">
        <v>68</v>
      </c>
      <c r="C2263" s="49">
        <v>0.31130787037037039</v>
      </c>
      <c r="D2263" s="45">
        <v>72827</v>
      </c>
      <c r="E2263" s="45">
        <v>10</v>
      </c>
      <c r="F2263" s="45">
        <v>2</v>
      </c>
      <c r="G2263" s="45" t="s">
        <v>44</v>
      </c>
      <c r="H2263" s="41"/>
      <c r="I2263" s="41">
        <v>10</v>
      </c>
      <c r="J2263" s="44" t="s">
        <v>216</v>
      </c>
    </row>
    <row r="2264" spans="1:10" x14ac:dyDescent="0.2">
      <c r="A2264" s="39" t="s">
        <v>37</v>
      </c>
      <c r="B2264" s="41" t="s">
        <v>68</v>
      </c>
      <c r="C2264" s="49">
        <v>0.31356481481481485</v>
      </c>
      <c r="D2264" s="45">
        <v>73135</v>
      </c>
      <c r="E2264" s="45">
        <v>3</v>
      </c>
      <c r="F2264" s="45">
        <v>0</v>
      </c>
      <c r="G2264" s="45" t="s">
        <v>44</v>
      </c>
      <c r="H2264" s="41"/>
      <c r="I2264" s="41">
        <v>4</v>
      </c>
      <c r="J2264" s="44"/>
    </row>
    <row r="2265" spans="1:10" x14ac:dyDescent="0.2">
      <c r="A2265" s="39" t="s">
        <v>37</v>
      </c>
      <c r="B2265" s="41" t="s">
        <v>68</v>
      </c>
      <c r="C2265" s="49">
        <v>0.32300925925925927</v>
      </c>
      <c r="D2265" s="45">
        <v>74517</v>
      </c>
      <c r="E2265" s="45">
        <v>9</v>
      </c>
      <c r="F2265" s="45">
        <v>4</v>
      </c>
      <c r="G2265" s="45" t="s">
        <v>44</v>
      </c>
      <c r="H2265" s="41"/>
      <c r="I2265" s="41">
        <v>9</v>
      </c>
      <c r="J2265" s="44"/>
    </row>
    <row r="2266" spans="1:10" x14ac:dyDescent="0.2">
      <c r="A2266" s="39" t="s">
        <v>37</v>
      </c>
      <c r="B2266" s="41" t="s">
        <v>68</v>
      </c>
      <c r="C2266" s="49">
        <v>0.3231134259259259</v>
      </c>
      <c r="D2266" s="45">
        <v>74557</v>
      </c>
      <c r="E2266" s="45">
        <v>40</v>
      </c>
      <c r="F2266" s="45">
        <v>10</v>
      </c>
      <c r="G2266" s="45" t="s">
        <v>44</v>
      </c>
      <c r="H2266" s="41"/>
      <c r="I2266" s="41">
        <v>8</v>
      </c>
      <c r="J2266" s="44"/>
    </row>
    <row r="2267" spans="1:10" x14ac:dyDescent="0.2">
      <c r="A2267" s="39" t="s">
        <v>37</v>
      </c>
      <c r="B2267" s="41" t="s">
        <v>68</v>
      </c>
      <c r="C2267" s="49">
        <v>0.32840277777777777</v>
      </c>
      <c r="D2267" s="45">
        <v>75303</v>
      </c>
      <c r="E2267" s="45">
        <v>9</v>
      </c>
      <c r="F2267" s="45">
        <v>3</v>
      </c>
      <c r="G2267" s="45" t="s">
        <v>44</v>
      </c>
      <c r="H2267" s="41"/>
      <c r="I2267" s="41">
        <v>6</v>
      </c>
      <c r="J2267" s="44"/>
    </row>
    <row r="2268" spans="1:10" x14ac:dyDescent="0.2">
      <c r="A2268" s="39" t="s">
        <v>37</v>
      </c>
      <c r="B2268" s="41" t="s">
        <v>68</v>
      </c>
      <c r="C2268" s="49">
        <v>0.33233796296296297</v>
      </c>
      <c r="D2268" s="45">
        <v>75839</v>
      </c>
      <c r="E2268" s="45">
        <v>5</v>
      </c>
      <c r="F2268" s="45">
        <v>3</v>
      </c>
      <c r="G2268" s="45" t="s">
        <v>44</v>
      </c>
      <c r="H2268" s="41"/>
      <c r="I2268" s="41">
        <v>10</v>
      </c>
      <c r="J2268" s="44"/>
    </row>
    <row r="2269" spans="1:10" x14ac:dyDescent="0.2">
      <c r="A2269" s="39" t="s">
        <v>37</v>
      </c>
      <c r="B2269" s="41" t="s">
        <v>68</v>
      </c>
      <c r="C2269" s="49">
        <v>0.33341435185185181</v>
      </c>
      <c r="D2269" s="45">
        <v>80037</v>
      </c>
      <c r="E2269" s="45">
        <v>30</v>
      </c>
      <c r="F2269" s="45">
        <v>6</v>
      </c>
      <c r="G2269" s="45" t="s">
        <v>44</v>
      </c>
      <c r="H2269" s="41"/>
      <c r="I2269" s="41">
        <v>10</v>
      </c>
      <c r="J2269" s="44"/>
    </row>
    <row r="2270" spans="1:10" x14ac:dyDescent="0.2">
      <c r="A2270" s="39" t="s">
        <v>37</v>
      </c>
      <c r="B2270" s="41" t="s">
        <v>68</v>
      </c>
      <c r="C2270" s="49">
        <v>0.3369328703703704</v>
      </c>
      <c r="D2270" s="45">
        <v>80553</v>
      </c>
      <c r="E2270" s="45">
        <v>42</v>
      </c>
      <c r="F2270" s="45">
        <v>8</v>
      </c>
      <c r="G2270" s="45" t="s">
        <v>44</v>
      </c>
      <c r="H2270" s="41"/>
      <c r="I2270" s="41">
        <v>11</v>
      </c>
      <c r="J2270" s="44" t="s">
        <v>222</v>
      </c>
    </row>
    <row r="2271" spans="1:10" x14ac:dyDescent="0.2">
      <c r="A2271" s="39" t="s">
        <v>37</v>
      </c>
      <c r="B2271" s="41" t="s">
        <v>68</v>
      </c>
      <c r="C2271" s="49">
        <v>0.33747685185185183</v>
      </c>
      <c r="D2271" s="45">
        <v>80621</v>
      </c>
      <c r="E2271" s="45">
        <v>23</v>
      </c>
      <c r="F2271" s="45">
        <v>4</v>
      </c>
      <c r="G2271" s="45" t="s">
        <v>44</v>
      </c>
      <c r="H2271" s="41"/>
      <c r="I2271" s="41">
        <v>11</v>
      </c>
      <c r="J2271" s="44"/>
    </row>
    <row r="2272" spans="1:10" x14ac:dyDescent="0.2">
      <c r="A2272" s="39" t="s">
        <v>37</v>
      </c>
      <c r="B2272" s="41" t="s">
        <v>68</v>
      </c>
      <c r="C2272" s="49">
        <v>0.34224537037037034</v>
      </c>
      <c r="D2272" s="45">
        <v>81311</v>
      </c>
      <c r="E2272" s="45">
        <v>21</v>
      </c>
      <c r="F2272" s="45">
        <v>6</v>
      </c>
      <c r="G2272" s="45" t="s">
        <v>44</v>
      </c>
      <c r="H2272" s="41"/>
      <c r="I2272" s="41">
        <v>10</v>
      </c>
      <c r="J2272" s="44"/>
    </row>
    <row r="2273" spans="1:10" x14ac:dyDescent="0.2">
      <c r="A2273" s="39" t="s">
        <v>37</v>
      </c>
      <c r="B2273" s="41" t="s">
        <v>68</v>
      </c>
      <c r="C2273" s="49">
        <v>0.34422453703703698</v>
      </c>
      <c r="D2273" s="45">
        <v>81600</v>
      </c>
      <c r="E2273" s="45">
        <v>19</v>
      </c>
      <c r="F2273" s="45">
        <v>5</v>
      </c>
      <c r="G2273" s="45" t="s">
        <v>44</v>
      </c>
      <c r="H2273" s="41"/>
      <c r="I2273" s="41">
        <v>11</v>
      </c>
      <c r="J2273" s="44"/>
    </row>
    <row r="2274" spans="1:10" x14ac:dyDescent="0.2">
      <c r="A2274" s="39" t="s">
        <v>37</v>
      </c>
      <c r="B2274" s="41" t="s">
        <v>68</v>
      </c>
      <c r="C2274" s="49">
        <v>0.3454861111111111</v>
      </c>
      <c r="D2274" s="45">
        <v>81801</v>
      </c>
      <c r="E2274" s="45">
        <v>31</v>
      </c>
      <c r="F2274" s="45">
        <v>10</v>
      </c>
      <c r="G2274" s="45" t="s">
        <v>44</v>
      </c>
      <c r="H2274" s="41"/>
      <c r="I2274" s="41">
        <v>9</v>
      </c>
      <c r="J2274" s="44"/>
    </row>
    <row r="2275" spans="1:10" x14ac:dyDescent="0.2">
      <c r="A2275" s="39" t="s">
        <v>37</v>
      </c>
      <c r="B2275" s="41" t="s">
        <v>68</v>
      </c>
      <c r="C2275" s="49">
        <v>0.34762731481481479</v>
      </c>
      <c r="D2275" s="45">
        <v>82053</v>
      </c>
      <c r="E2275" s="45">
        <v>28</v>
      </c>
      <c r="F2275" s="45">
        <v>4</v>
      </c>
      <c r="G2275" s="45" t="s">
        <v>44</v>
      </c>
      <c r="H2275" s="41"/>
      <c r="I2275" s="41">
        <v>10</v>
      </c>
      <c r="J2275" s="44"/>
    </row>
    <row r="2276" spans="1:10" x14ac:dyDescent="0.2">
      <c r="A2276" s="39" t="s">
        <v>37</v>
      </c>
      <c r="B2276" s="41" t="s">
        <v>68</v>
      </c>
      <c r="C2276" s="49">
        <v>0.34966435185185185</v>
      </c>
      <c r="D2276" s="45">
        <v>82342</v>
      </c>
      <c r="E2276" s="45">
        <v>11</v>
      </c>
      <c r="F2276" s="45">
        <v>5</v>
      </c>
      <c r="G2276" s="45" t="s">
        <v>44</v>
      </c>
      <c r="H2276" s="41"/>
      <c r="I2276" s="41">
        <v>13</v>
      </c>
      <c r="J2276" s="44"/>
    </row>
    <row r="2277" spans="1:10" x14ac:dyDescent="0.2">
      <c r="A2277" s="39" t="s">
        <v>37</v>
      </c>
      <c r="B2277" s="41" t="s">
        <v>68</v>
      </c>
      <c r="C2277" s="49">
        <v>0.35407407407407404</v>
      </c>
      <c r="D2277" s="45">
        <v>82953</v>
      </c>
      <c r="E2277" s="45">
        <v>1</v>
      </c>
      <c r="F2277" s="45">
        <v>0</v>
      </c>
      <c r="G2277" s="45" t="s">
        <v>44</v>
      </c>
      <c r="H2277" s="41"/>
      <c r="I2277" s="41">
        <v>11</v>
      </c>
      <c r="J2277" s="44"/>
    </row>
    <row r="2278" spans="1:10" x14ac:dyDescent="0.2">
      <c r="A2278" s="39" t="s">
        <v>37</v>
      </c>
      <c r="B2278" s="41" t="s">
        <v>68</v>
      </c>
      <c r="C2278" s="49">
        <v>0.35980324074074077</v>
      </c>
      <c r="D2278" s="45">
        <v>83814</v>
      </c>
      <c r="E2278" s="45">
        <v>7</v>
      </c>
      <c r="F2278" s="45">
        <v>3</v>
      </c>
      <c r="G2278" s="45" t="s">
        <v>44</v>
      </c>
      <c r="H2278" s="41"/>
      <c r="I2278" s="41">
        <v>14</v>
      </c>
      <c r="J2278" s="44"/>
    </row>
    <row r="2279" spans="1:10" x14ac:dyDescent="0.2">
      <c r="A2279" s="39" t="s">
        <v>37</v>
      </c>
      <c r="B2279" s="41" t="s">
        <v>68</v>
      </c>
      <c r="C2279" s="49">
        <v>0.36453703703703705</v>
      </c>
      <c r="D2279" s="45">
        <v>84520</v>
      </c>
      <c r="E2279" s="45">
        <v>24</v>
      </c>
      <c r="F2279" s="45">
        <v>8</v>
      </c>
      <c r="G2279" s="45" t="s">
        <v>44</v>
      </c>
      <c r="H2279" s="41"/>
      <c r="I2279" s="41">
        <v>13</v>
      </c>
      <c r="J2279" s="44"/>
    </row>
    <row r="2280" spans="1:10" x14ac:dyDescent="0.2">
      <c r="A2280" s="39" t="s">
        <v>37</v>
      </c>
      <c r="B2280" s="41" t="s">
        <v>68</v>
      </c>
      <c r="C2280" s="49">
        <v>0.36474537037037041</v>
      </c>
      <c r="D2280" s="45">
        <v>84519</v>
      </c>
      <c r="E2280" s="45">
        <v>5</v>
      </c>
      <c r="F2280" s="45">
        <v>2</v>
      </c>
      <c r="G2280" s="45" t="s">
        <v>44</v>
      </c>
      <c r="H2280" s="41"/>
      <c r="I2280" s="41">
        <v>12</v>
      </c>
      <c r="J2280" s="44"/>
    </row>
    <row r="2281" spans="1:10" x14ac:dyDescent="0.2">
      <c r="A2281" s="39" t="s">
        <v>37</v>
      </c>
      <c r="B2281" s="41" t="s">
        <v>68</v>
      </c>
      <c r="C2281" s="49">
        <v>0.36702546296296296</v>
      </c>
      <c r="D2281" s="45">
        <v>84905</v>
      </c>
      <c r="E2281" s="45">
        <v>34</v>
      </c>
      <c r="F2281" s="45">
        <v>4</v>
      </c>
      <c r="G2281" s="45" t="s">
        <v>44</v>
      </c>
      <c r="H2281" s="41"/>
      <c r="I2281" s="41">
        <v>15</v>
      </c>
      <c r="J2281" s="44" t="s">
        <v>197</v>
      </c>
    </row>
    <row r="2282" spans="1:10" x14ac:dyDescent="0.2">
      <c r="A2282" s="39" t="s">
        <v>37</v>
      </c>
      <c r="B2282" s="41" t="s">
        <v>68</v>
      </c>
      <c r="C2282" s="49">
        <v>0.37096064814814816</v>
      </c>
      <c r="D2282" s="45">
        <v>85420</v>
      </c>
      <c r="E2282" s="45">
        <v>9</v>
      </c>
      <c r="F2282" s="45">
        <v>5</v>
      </c>
      <c r="G2282" s="45" t="s">
        <v>44</v>
      </c>
      <c r="H2282" s="41"/>
      <c r="I2282" s="41">
        <v>15</v>
      </c>
      <c r="J2282" s="44"/>
    </row>
    <row r="2283" spans="1:10" x14ac:dyDescent="0.2">
      <c r="A2283" s="39" t="s">
        <v>37</v>
      </c>
      <c r="B2283" s="41" t="s">
        <v>68</v>
      </c>
      <c r="C2283" s="49">
        <v>0.37329861111111112</v>
      </c>
      <c r="D2283" s="45">
        <v>85742</v>
      </c>
      <c r="E2283" s="45">
        <v>9</v>
      </c>
      <c r="F2283" s="45">
        <v>4</v>
      </c>
      <c r="G2283" s="45" t="s">
        <v>44</v>
      </c>
      <c r="H2283" s="41"/>
      <c r="I2283" s="41">
        <v>14</v>
      </c>
      <c r="J2283" s="44"/>
    </row>
    <row r="2284" spans="1:10" x14ac:dyDescent="0.2">
      <c r="A2284" s="39" t="s">
        <v>37</v>
      </c>
      <c r="B2284" s="41" t="s">
        <v>68</v>
      </c>
      <c r="C2284" s="49">
        <v>0.37403935185185189</v>
      </c>
      <c r="D2284" s="45">
        <v>85928</v>
      </c>
      <c r="E2284" s="45">
        <v>51</v>
      </c>
      <c r="F2284" s="45">
        <v>7</v>
      </c>
      <c r="G2284" s="45" t="s">
        <v>44</v>
      </c>
      <c r="H2284" s="41"/>
      <c r="I2284" s="41">
        <v>14</v>
      </c>
      <c r="J2284" s="44" t="s">
        <v>173</v>
      </c>
    </row>
    <row r="2285" spans="1:10" x14ac:dyDescent="0.2">
      <c r="A2285" s="39" t="s">
        <v>37</v>
      </c>
      <c r="B2285" s="41" t="s">
        <v>68</v>
      </c>
      <c r="C2285" s="49">
        <v>0.37440972222222224</v>
      </c>
      <c r="D2285" s="45">
        <v>85926</v>
      </c>
      <c r="E2285" s="45">
        <v>17</v>
      </c>
      <c r="F2285" s="45">
        <v>4</v>
      </c>
      <c r="G2285" s="45" t="s">
        <v>44</v>
      </c>
      <c r="H2285" s="41"/>
      <c r="I2285" s="41">
        <v>12</v>
      </c>
      <c r="J2285" s="44"/>
    </row>
    <row r="2286" spans="1:10" x14ac:dyDescent="0.2">
      <c r="A2286" s="39" t="s">
        <v>37</v>
      </c>
      <c r="B2286" s="41" t="s">
        <v>68</v>
      </c>
      <c r="C2286" s="49">
        <v>0.37684027777777779</v>
      </c>
      <c r="D2286" s="45">
        <v>90410</v>
      </c>
      <c r="E2286" s="45">
        <v>91</v>
      </c>
      <c r="F2286" s="45">
        <v>12</v>
      </c>
      <c r="G2286" s="45" t="s">
        <v>44</v>
      </c>
      <c r="H2286" s="41"/>
      <c r="I2286" s="41">
        <v>13</v>
      </c>
      <c r="J2286" s="44" t="s">
        <v>217</v>
      </c>
    </row>
    <row r="2287" spans="1:10" x14ac:dyDescent="0.2">
      <c r="A2287" s="39" t="s">
        <v>37</v>
      </c>
      <c r="B2287" s="41" t="s">
        <v>68</v>
      </c>
      <c r="C2287" s="49">
        <v>0.37951388888888887</v>
      </c>
      <c r="D2287" s="45">
        <v>90640</v>
      </c>
      <c r="E2287" s="45">
        <v>10</v>
      </c>
      <c r="F2287" s="45">
        <v>3</v>
      </c>
      <c r="G2287" s="45" t="s">
        <v>44</v>
      </c>
      <c r="H2287" s="41"/>
      <c r="I2287" s="41">
        <v>13</v>
      </c>
      <c r="J2287" s="44"/>
    </row>
    <row r="2288" spans="1:10" x14ac:dyDescent="0.2">
      <c r="A2288" s="39" t="s">
        <v>37</v>
      </c>
      <c r="B2288" s="41" t="s">
        <v>68</v>
      </c>
      <c r="C2288" s="49">
        <v>0.37961805555555556</v>
      </c>
      <c r="D2288" s="45">
        <v>90656</v>
      </c>
      <c r="E2288" s="45">
        <v>17</v>
      </c>
      <c r="F2288" s="45">
        <v>6</v>
      </c>
      <c r="G2288" s="45" t="s">
        <v>44</v>
      </c>
      <c r="H2288" s="41"/>
      <c r="I2288" s="41">
        <v>10</v>
      </c>
      <c r="J2288" s="44"/>
    </row>
    <row r="2289" spans="1:10" x14ac:dyDescent="0.2">
      <c r="A2289" s="39" t="s">
        <v>37</v>
      </c>
      <c r="B2289" s="41" t="s">
        <v>68</v>
      </c>
      <c r="C2289" s="49">
        <v>0.38010416666666669</v>
      </c>
      <c r="D2289" s="45">
        <v>90740</v>
      </c>
      <c r="E2289" s="45">
        <v>19</v>
      </c>
      <c r="F2289" s="45">
        <v>3</v>
      </c>
      <c r="G2289" s="45" t="s">
        <v>44</v>
      </c>
      <c r="H2289" s="41"/>
      <c r="I2289" s="41">
        <v>13</v>
      </c>
      <c r="J2289" s="44"/>
    </row>
    <row r="2290" spans="1:10" x14ac:dyDescent="0.2">
      <c r="A2290" s="39" t="s">
        <v>37</v>
      </c>
      <c r="B2290" s="41" t="s">
        <v>68</v>
      </c>
      <c r="C2290" s="49">
        <v>0.38144675925925925</v>
      </c>
      <c r="D2290" s="45">
        <v>90954</v>
      </c>
      <c r="E2290" s="45">
        <v>37</v>
      </c>
      <c r="F2290" s="45">
        <v>11</v>
      </c>
      <c r="G2290" s="45" t="s">
        <v>44</v>
      </c>
      <c r="H2290" s="41"/>
      <c r="I2290" s="41">
        <v>15</v>
      </c>
      <c r="J2290" s="44"/>
    </row>
    <row r="2291" spans="1:10" x14ac:dyDescent="0.2">
      <c r="A2291" s="39" t="s">
        <v>37</v>
      </c>
      <c r="B2291" s="41" t="s">
        <v>68</v>
      </c>
      <c r="C2291" s="49">
        <v>0.38481481481481478</v>
      </c>
      <c r="D2291" s="45">
        <v>91409</v>
      </c>
      <c r="E2291" s="45">
        <v>2</v>
      </c>
      <c r="F2291" s="45">
        <v>1</v>
      </c>
      <c r="G2291" s="45" t="s">
        <v>44</v>
      </c>
      <c r="H2291" s="41"/>
      <c r="I2291" s="41">
        <v>12</v>
      </c>
      <c r="J2291" s="44"/>
    </row>
    <row r="2292" spans="1:10" x14ac:dyDescent="0.2">
      <c r="A2292" s="39" t="s">
        <v>37</v>
      </c>
      <c r="B2292" s="41" t="s">
        <v>68</v>
      </c>
      <c r="C2292" s="49">
        <v>0.39219907407407412</v>
      </c>
      <c r="D2292" s="45">
        <v>92508</v>
      </c>
      <c r="E2292" s="45">
        <v>22</v>
      </c>
      <c r="F2292" s="45">
        <v>8</v>
      </c>
      <c r="G2292" s="45" t="s">
        <v>44</v>
      </c>
      <c r="H2292" s="41"/>
      <c r="I2292" s="41">
        <v>15</v>
      </c>
      <c r="J2292" s="44"/>
    </row>
    <row r="2293" spans="1:10" x14ac:dyDescent="0.2">
      <c r="A2293" s="39" t="s">
        <v>37</v>
      </c>
      <c r="B2293" s="41" t="s">
        <v>68</v>
      </c>
      <c r="C2293" s="49">
        <v>0.39842592592592596</v>
      </c>
      <c r="D2293" s="45">
        <v>93401</v>
      </c>
      <c r="E2293" s="45">
        <v>17</v>
      </c>
      <c r="F2293" s="45">
        <v>4</v>
      </c>
      <c r="G2293" s="45" t="s">
        <v>44</v>
      </c>
      <c r="H2293" s="41"/>
      <c r="I2293" s="41">
        <v>17</v>
      </c>
      <c r="J2293" s="44"/>
    </row>
    <row r="2294" spans="1:10" x14ac:dyDescent="0.2">
      <c r="A2294" s="39" t="s">
        <v>37</v>
      </c>
      <c r="B2294" s="41" t="s">
        <v>68</v>
      </c>
      <c r="C2294" s="49">
        <v>0.39930555555555558</v>
      </c>
      <c r="D2294" s="45"/>
      <c r="E2294" s="88" t="s">
        <v>1375</v>
      </c>
      <c r="F2294" s="88" t="s">
        <v>1375</v>
      </c>
      <c r="G2294" s="45" t="s">
        <v>44</v>
      </c>
      <c r="H2294" s="41"/>
      <c r="I2294" s="41"/>
      <c r="J2294" s="44"/>
    </row>
    <row r="2295" spans="1:10" x14ac:dyDescent="0.2">
      <c r="A2295" s="39" t="s">
        <v>37</v>
      </c>
      <c r="B2295" s="41" t="s">
        <v>68</v>
      </c>
      <c r="C2295" s="49">
        <v>0.40064814814814814</v>
      </c>
      <c r="D2295" s="45">
        <v>93706</v>
      </c>
      <c r="E2295" s="45">
        <v>10</v>
      </c>
      <c r="F2295" s="45">
        <v>4</v>
      </c>
      <c r="G2295" s="45" t="s">
        <v>44</v>
      </c>
      <c r="H2295" s="41"/>
      <c r="I2295" s="41">
        <v>15</v>
      </c>
      <c r="J2295" s="44"/>
    </row>
    <row r="2296" spans="1:10" x14ac:dyDescent="0.2">
      <c r="A2296" s="39" t="s">
        <v>37</v>
      </c>
      <c r="B2296" s="41" t="s">
        <v>68</v>
      </c>
      <c r="C2296" s="49">
        <v>0.40393518518518517</v>
      </c>
      <c r="D2296" s="45">
        <v>94220</v>
      </c>
      <c r="E2296" s="45">
        <v>40</v>
      </c>
      <c r="F2296" s="45">
        <v>7</v>
      </c>
      <c r="G2296" s="45" t="s">
        <v>44</v>
      </c>
      <c r="H2296" s="41"/>
      <c r="I2296" s="41">
        <v>15</v>
      </c>
      <c r="J2296" s="44"/>
    </row>
    <row r="2297" spans="1:10" x14ac:dyDescent="0.2">
      <c r="A2297" s="39" t="s">
        <v>37</v>
      </c>
      <c r="B2297" s="41" t="s">
        <v>68</v>
      </c>
      <c r="C2297" s="49">
        <v>0.40400462962962963</v>
      </c>
      <c r="D2297" s="45">
        <v>94157</v>
      </c>
      <c r="E2297" s="45">
        <v>9</v>
      </c>
      <c r="F2297" s="45">
        <v>1</v>
      </c>
      <c r="G2297" s="45" t="s">
        <v>44</v>
      </c>
      <c r="H2297" s="41"/>
      <c r="I2297" s="41">
        <v>15</v>
      </c>
      <c r="J2297" s="44"/>
    </row>
    <row r="2298" spans="1:10" x14ac:dyDescent="0.2">
      <c r="A2298" s="39" t="s">
        <v>37</v>
      </c>
      <c r="B2298" s="41" t="s">
        <v>68</v>
      </c>
      <c r="C2298" s="49">
        <v>0.40438657407407402</v>
      </c>
      <c r="D2298" s="45">
        <v>94354</v>
      </c>
      <c r="E2298" s="45">
        <v>95</v>
      </c>
      <c r="F2298" s="45">
        <v>15</v>
      </c>
      <c r="G2298" s="45" t="s">
        <v>44</v>
      </c>
      <c r="H2298" s="41"/>
      <c r="I2298" s="41">
        <v>14</v>
      </c>
      <c r="J2298" s="44" t="s">
        <v>185</v>
      </c>
    </row>
    <row r="2299" spans="1:10" x14ac:dyDescent="0.2">
      <c r="A2299" s="39" t="s">
        <v>37</v>
      </c>
      <c r="B2299" s="41" t="s">
        <v>68</v>
      </c>
      <c r="C2299" s="49">
        <v>0.40505787037037039</v>
      </c>
      <c r="D2299" s="45">
        <v>94337</v>
      </c>
      <c r="E2299" s="45">
        <v>20</v>
      </c>
      <c r="F2299" s="45">
        <v>6</v>
      </c>
      <c r="G2299" s="45" t="s">
        <v>44</v>
      </c>
      <c r="H2299" s="41"/>
      <c r="I2299" s="41">
        <v>17</v>
      </c>
      <c r="J2299" s="44"/>
    </row>
    <row r="2300" spans="1:10" x14ac:dyDescent="0.2">
      <c r="A2300" s="39" t="s">
        <v>37</v>
      </c>
      <c r="B2300" s="41" t="s">
        <v>68</v>
      </c>
      <c r="C2300" s="49">
        <v>0.40699074074074071</v>
      </c>
      <c r="D2300" s="45">
        <v>94620</v>
      </c>
      <c r="E2300" s="45">
        <v>16</v>
      </c>
      <c r="F2300" s="45">
        <v>4</v>
      </c>
      <c r="G2300" s="45" t="s">
        <v>44</v>
      </c>
      <c r="H2300" s="41"/>
      <c r="I2300" s="41">
        <v>18</v>
      </c>
      <c r="J2300" s="44" t="s">
        <v>224</v>
      </c>
    </row>
    <row r="2301" spans="1:10" x14ac:dyDescent="0.2">
      <c r="A2301" s="39" t="s">
        <v>37</v>
      </c>
      <c r="B2301" s="41" t="s">
        <v>68</v>
      </c>
      <c r="C2301" s="49">
        <v>0.40703703703703703</v>
      </c>
      <c r="D2301" s="45">
        <v>94612</v>
      </c>
      <c r="E2301" s="45">
        <v>4</v>
      </c>
      <c r="F2301" s="45">
        <v>2</v>
      </c>
      <c r="G2301" s="45" t="s">
        <v>44</v>
      </c>
      <c r="H2301" s="41"/>
      <c r="I2301" s="41">
        <v>13</v>
      </c>
      <c r="J2301" s="44"/>
    </row>
    <row r="2302" spans="1:10" x14ac:dyDescent="0.2">
      <c r="A2302" s="39" t="s">
        <v>37</v>
      </c>
      <c r="B2302" s="41" t="s">
        <v>68</v>
      </c>
      <c r="C2302" s="49">
        <v>0.40886574074074072</v>
      </c>
      <c r="D2302" s="45">
        <v>94952</v>
      </c>
      <c r="E2302" s="45">
        <v>66</v>
      </c>
      <c r="F2302" s="45">
        <v>8</v>
      </c>
      <c r="G2302" s="45" t="s">
        <v>44</v>
      </c>
      <c r="H2302" s="41"/>
      <c r="I2302" s="41">
        <v>12</v>
      </c>
      <c r="J2302" s="44"/>
    </row>
    <row r="2303" spans="1:10" x14ac:dyDescent="0.2">
      <c r="A2303" s="39" t="s">
        <v>37</v>
      </c>
      <c r="B2303" s="41" t="s">
        <v>68</v>
      </c>
      <c r="C2303" s="49">
        <v>0.40925925925925927</v>
      </c>
      <c r="D2303" s="45">
        <v>94930</v>
      </c>
      <c r="E2303" s="45">
        <v>19</v>
      </c>
      <c r="F2303" s="45">
        <v>6</v>
      </c>
      <c r="G2303" s="45" t="s">
        <v>44</v>
      </c>
      <c r="H2303" s="41"/>
      <c r="I2303" s="41">
        <v>13</v>
      </c>
      <c r="J2303" s="44"/>
    </row>
    <row r="2304" spans="1:10" x14ac:dyDescent="0.2">
      <c r="A2304" s="39" t="s">
        <v>37</v>
      </c>
      <c r="B2304" s="41" t="s">
        <v>68</v>
      </c>
      <c r="C2304" s="49">
        <v>0.41239583333333335</v>
      </c>
      <c r="D2304" s="45">
        <v>95401</v>
      </c>
      <c r="E2304" s="45">
        <v>10</v>
      </c>
      <c r="F2304" s="45">
        <v>3</v>
      </c>
      <c r="G2304" s="45" t="s">
        <v>44</v>
      </c>
      <c r="H2304" s="41"/>
      <c r="I2304" s="41">
        <v>14</v>
      </c>
      <c r="J2304" s="44"/>
    </row>
    <row r="2305" spans="1:10" x14ac:dyDescent="0.2">
      <c r="A2305" s="39" t="s">
        <v>37</v>
      </c>
      <c r="B2305" s="41" t="s">
        <v>68</v>
      </c>
      <c r="C2305" s="49">
        <v>0.41496527777777775</v>
      </c>
      <c r="D2305" s="45">
        <v>95742</v>
      </c>
      <c r="E2305" s="45">
        <v>9</v>
      </c>
      <c r="F2305" s="45">
        <v>3</v>
      </c>
      <c r="G2305" s="45" t="s">
        <v>44</v>
      </c>
      <c r="H2305" s="41"/>
      <c r="I2305" s="41">
        <v>17</v>
      </c>
      <c r="J2305" s="44"/>
    </row>
    <row r="2306" spans="1:10" x14ac:dyDescent="0.2">
      <c r="A2306" s="39" t="s">
        <v>37</v>
      </c>
      <c r="B2306" s="41" t="s">
        <v>68</v>
      </c>
      <c r="C2306" s="49">
        <v>0.41530092592592593</v>
      </c>
      <c r="D2306" s="45">
        <v>95843</v>
      </c>
      <c r="E2306" s="45">
        <v>41</v>
      </c>
      <c r="F2306" s="45">
        <v>6</v>
      </c>
      <c r="G2306" s="45" t="s">
        <v>44</v>
      </c>
      <c r="H2306" s="41"/>
      <c r="I2306" s="41">
        <v>19</v>
      </c>
      <c r="J2306" s="44" t="s">
        <v>225</v>
      </c>
    </row>
    <row r="2307" spans="1:10" x14ac:dyDescent="0.2">
      <c r="A2307" s="39" t="s">
        <v>37</v>
      </c>
      <c r="B2307" s="41" t="s">
        <v>68</v>
      </c>
      <c r="C2307" s="49">
        <v>0.41980324074074077</v>
      </c>
      <c r="D2307" s="45">
        <v>100457</v>
      </c>
      <c r="E2307" s="45">
        <v>26</v>
      </c>
      <c r="F2307" s="45">
        <v>4</v>
      </c>
      <c r="G2307" s="45" t="s">
        <v>44</v>
      </c>
      <c r="H2307" s="41"/>
      <c r="I2307" s="41">
        <v>15</v>
      </c>
      <c r="J2307" s="44" t="s">
        <v>211</v>
      </c>
    </row>
    <row r="2308" spans="1:10" x14ac:dyDescent="0.2">
      <c r="A2308" s="39" t="s">
        <v>37</v>
      </c>
      <c r="B2308" s="41" t="s">
        <v>68</v>
      </c>
      <c r="C2308" s="49">
        <v>0.42062500000000003</v>
      </c>
      <c r="D2308" s="45">
        <v>100551</v>
      </c>
      <c r="E2308" s="45">
        <v>9</v>
      </c>
      <c r="F2308" s="45">
        <v>3</v>
      </c>
      <c r="G2308" s="45" t="s">
        <v>44</v>
      </c>
      <c r="H2308" s="41"/>
      <c r="I2308" s="41">
        <v>14</v>
      </c>
      <c r="J2308" s="44"/>
    </row>
    <row r="2309" spans="1:10" x14ac:dyDescent="0.2">
      <c r="A2309" s="39" t="s">
        <v>37</v>
      </c>
      <c r="B2309" s="41" t="s">
        <v>68</v>
      </c>
      <c r="C2309" s="49">
        <v>0.42067129629629635</v>
      </c>
      <c r="D2309" s="45">
        <v>100636</v>
      </c>
      <c r="E2309" s="45">
        <v>50</v>
      </c>
      <c r="F2309" s="45">
        <v>4</v>
      </c>
      <c r="G2309" s="45" t="s">
        <v>44</v>
      </c>
      <c r="H2309" s="41"/>
      <c r="I2309" s="41">
        <v>15</v>
      </c>
      <c r="J2309" s="44" t="s">
        <v>212</v>
      </c>
    </row>
    <row r="2310" spans="1:10" x14ac:dyDescent="0.2">
      <c r="A2310" s="39" t="s">
        <v>37</v>
      </c>
      <c r="B2310" s="41" t="s">
        <v>68</v>
      </c>
      <c r="C2310" s="49">
        <v>0.42137731481481483</v>
      </c>
      <c r="D2310" s="45">
        <v>100755</v>
      </c>
      <c r="E2310" s="45">
        <v>67</v>
      </c>
      <c r="F2310" s="45">
        <v>12</v>
      </c>
      <c r="G2310" s="45" t="s">
        <v>44</v>
      </c>
      <c r="H2310" s="41"/>
      <c r="I2310" s="41">
        <v>17</v>
      </c>
      <c r="J2310" s="44" t="s">
        <v>177</v>
      </c>
    </row>
    <row r="2311" spans="1:10" x14ac:dyDescent="0.2">
      <c r="A2311" s="39" t="s">
        <v>37</v>
      </c>
      <c r="B2311" s="41" t="s">
        <v>68</v>
      </c>
      <c r="C2311" s="49">
        <v>0.4259027777777778</v>
      </c>
      <c r="D2311" s="45">
        <v>101328</v>
      </c>
      <c r="E2311" s="45">
        <v>10</v>
      </c>
      <c r="F2311" s="45">
        <v>3</v>
      </c>
      <c r="G2311" s="45" t="s">
        <v>44</v>
      </c>
      <c r="H2311" s="41"/>
      <c r="I2311" s="41">
        <v>15</v>
      </c>
      <c r="J2311" s="44"/>
    </row>
    <row r="2312" spans="1:10" x14ac:dyDescent="0.2">
      <c r="A2312" s="39" t="s">
        <v>37</v>
      </c>
      <c r="B2312" s="41" t="s">
        <v>68</v>
      </c>
      <c r="C2312" s="49">
        <v>0.42603009259259261</v>
      </c>
      <c r="D2312" s="45">
        <v>101339</v>
      </c>
      <c r="E2312" s="45">
        <v>10</v>
      </c>
      <c r="F2312" s="45">
        <v>3</v>
      </c>
      <c r="G2312" s="45" t="s">
        <v>44</v>
      </c>
      <c r="H2312" s="41"/>
      <c r="I2312" s="41">
        <v>18</v>
      </c>
      <c r="J2312" s="44"/>
    </row>
    <row r="2313" spans="1:10" x14ac:dyDescent="0.2">
      <c r="A2313" s="39" t="s">
        <v>37</v>
      </c>
      <c r="B2313" s="41" t="s">
        <v>68</v>
      </c>
      <c r="C2313" s="49">
        <v>0.42648148148148146</v>
      </c>
      <c r="D2313" s="45">
        <v>101416</v>
      </c>
      <c r="E2313" s="45">
        <v>8</v>
      </c>
      <c r="F2313" s="45">
        <v>4</v>
      </c>
      <c r="G2313" s="45" t="s">
        <v>44</v>
      </c>
      <c r="H2313" s="41"/>
      <c r="I2313" s="41">
        <v>18</v>
      </c>
      <c r="J2313" s="44"/>
    </row>
    <row r="2314" spans="1:10" x14ac:dyDescent="0.2">
      <c r="A2314" s="39" t="s">
        <v>37</v>
      </c>
      <c r="B2314" s="41" t="s">
        <v>68</v>
      </c>
      <c r="C2314" s="49">
        <v>0.42714120370370368</v>
      </c>
      <c r="D2314" s="45">
        <v>101517</v>
      </c>
      <c r="E2314" s="89">
        <v>12</v>
      </c>
      <c r="F2314" s="45">
        <v>4</v>
      </c>
      <c r="G2314" s="45" t="s">
        <v>44</v>
      </c>
      <c r="H2314" s="41">
        <v>0.1</v>
      </c>
      <c r="I2314" s="41">
        <v>19</v>
      </c>
      <c r="J2314" s="44"/>
    </row>
    <row r="2315" spans="1:10" x14ac:dyDescent="0.2">
      <c r="A2315" s="39" t="s">
        <v>37</v>
      </c>
      <c r="B2315" s="41" t="s">
        <v>68</v>
      </c>
      <c r="C2315" s="49">
        <v>0.42782407407407402</v>
      </c>
      <c r="D2315" s="45">
        <v>101648</v>
      </c>
      <c r="E2315" s="45">
        <v>44</v>
      </c>
      <c r="F2315" s="45">
        <v>4</v>
      </c>
      <c r="G2315" s="45" t="s">
        <v>44</v>
      </c>
      <c r="H2315" s="41"/>
      <c r="I2315" s="41">
        <v>16</v>
      </c>
      <c r="J2315" s="44" t="s">
        <v>218</v>
      </c>
    </row>
    <row r="2316" spans="1:10" x14ac:dyDescent="0.2">
      <c r="A2316" s="39" t="s">
        <v>37</v>
      </c>
      <c r="B2316" s="41" t="s">
        <v>68</v>
      </c>
      <c r="C2316" s="49">
        <v>0.43075231481481485</v>
      </c>
      <c r="D2316" s="45">
        <v>100239</v>
      </c>
      <c r="E2316" s="45">
        <v>22</v>
      </c>
      <c r="F2316" s="45">
        <v>5</v>
      </c>
      <c r="G2316" s="45" t="s">
        <v>44</v>
      </c>
      <c r="H2316" s="41"/>
      <c r="I2316" s="41">
        <v>14</v>
      </c>
      <c r="J2316" s="44"/>
    </row>
    <row r="2317" spans="1:10" x14ac:dyDescent="0.2">
      <c r="A2317" s="39" t="s">
        <v>37</v>
      </c>
      <c r="B2317" s="41" t="s">
        <v>68</v>
      </c>
      <c r="C2317" s="49">
        <v>0.43171296296296297</v>
      </c>
      <c r="D2317" s="45">
        <v>102151</v>
      </c>
      <c r="E2317" s="45">
        <v>11</v>
      </c>
      <c r="F2317" s="45">
        <v>5</v>
      </c>
      <c r="G2317" s="45" t="s">
        <v>44</v>
      </c>
      <c r="H2317" s="41"/>
      <c r="I2317" s="41">
        <v>16</v>
      </c>
      <c r="J2317" s="44"/>
    </row>
    <row r="2318" spans="1:10" x14ac:dyDescent="0.2">
      <c r="A2318" s="39" t="s">
        <v>37</v>
      </c>
      <c r="B2318" s="41" t="s">
        <v>68</v>
      </c>
      <c r="C2318" s="49">
        <v>0.43283564814814812</v>
      </c>
      <c r="D2318" s="45">
        <v>102320</v>
      </c>
      <c r="E2318" s="45">
        <v>3</v>
      </c>
      <c r="F2318" s="45">
        <v>1</v>
      </c>
      <c r="G2318" s="45" t="s">
        <v>44</v>
      </c>
      <c r="H2318" s="41"/>
      <c r="I2318" s="41">
        <v>17</v>
      </c>
      <c r="J2318" s="44"/>
    </row>
    <row r="2319" spans="1:10" x14ac:dyDescent="0.2">
      <c r="A2319" s="39" t="s">
        <v>37</v>
      </c>
      <c r="B2319" s="41" t="s">
        <v>68</v>
      </c>
      <c r="C2319" s="49">
        <v>0.43356481481481479</v>
      </c>
      <c r="D2319" s="45">
        <v>102510</v>
      </c>
      <c r="E2319" s="45">
        <v>50</v>
      </c>
      <c r="F2319" s="45">
        <v>9</v>
      </c>
      <c r="G2319" s="45" t="s">
        <v>44</v>
      </c>
      <c r="H2319" s="41"/>
      <c r="I2319" s="41">
        <v>17</v>
      </c>
      <c r="J2319" s="44" t="s">
        <v>174</v>
      </c>
    </row>
    <row r="2320" spans="1:10" x14ac:dyDescent="0.2">
      <c r="A2320" s="39" t="s">
        <v>37</v>
      </c>
      <c r="B2320" s="41" t="s">
        <v>68</v>
      </c>
      <c r="C2320" s="49">
        <v>0.43403935185185188</v>
      </c>
      <c r="D2320" s="45">
        <v>102508</v>
      </c>
      <c r="E2320" s="45">
        <v>7</v>
      </c>
      <c r="F2320" s="45">
        <v>1</v>
      </c>
      <c r="G2320" s="45" t="s">
        <v>44</v>
      </c>
      <c r="H2320" s="41"/>
      <c r="I2320" s="41">
        <v>19</v>
      </c>
      <c r="J2320" s="44"/>
    </row>
    <row r="2321" spans="1:10" x14ac:dyDescent="0.2">
      <c r="A2321" s="39" t="s">
        <v>37</v>
      </c>
      <c r="B2321" s="41" t="s">
        <v>68</v>
      </c>
      <c r="C2321" s="49">
        <v>0.43623842592592593</v>
      </c>
      <c r="D2321" s="45">
        <v>102837</v>
      </c>
      <c r="E2321" s="45">
        <v>26</v>
      </c>
      <c r="F2321" s="45">
        <v>7</v>
      </c>
      <c r="G2321" s="45" t="s">
        <v>44</v>
      </c>
      <c r="H2321" s="41"/>
      <c r="I2321" s="41">
        <v>17</v>
      </c>
      <c r="J2321" s="44"/>
    </row>
    <row r="2322" spans="1:10" x14ac:dyDescent="0.2">
      <c r="A2322" s="39" t="s">
        <v>37</v>
      </c>
      <c r="B2322" s="41" t="s">
        <v>68</v>
      </c>
      <c r="C2322" s="49">
        <v>0.43626157407407407</v>
      </c>
      <c r="D2322" s="45">
        <v>102817</v>
      </c>
      <c r="E2322" s="45">
        <v>4</v>
      </c>
      <c r="F2322" s="45">
        <v>2</v>
      </c>
      <c r="G2322" s="45" t="s">
        <v>44</v>
      </c>
      <c r="H2322" s="41"/>
      <c r="I2322" s="41">
        <v>20</v>
      </c>
      <c r="J2322" s="44"/>
    </row>
    <row r="2323" spans="1:10" x14ac:dyDescent="0.2">
      <c r="A2323" s="39" t="s">
        <v>37</v>
      </c>
      <c r="B2323" s="41" t="s">
        <v>68</v>
      </c>
      <c r="C2323" s="49">
        <v>0.44016203703703699</v>
      </c>
      <c r="D2323" s="45">
        <v>103439</v>
      </c>
      <c r="E2323" s="45">
        <v>49</v>
      </c>
      <c r="F2323" s="45">
        <v>16</v>
      </c>
      <c r="G2323" s="45" t="s">
        <v>44</v>
      </c>
      <c r="H2323" s="41"/>
      <c r="I2323" s="41">
        <v>19</v>
      </c>
      <c r="J2323" s="44" t="s">
        <v>175</v>
      </c>
    </row>
    <row r="2324" spans="1:10" x14ac:dyDescent="0.2">
      <c r="A2324" s="39" t="s">
        <v>37</v>
      </c>
      <c r="B2324" s="41" t="s">
        <v>68</v>
      </c>
      <c r="C2324" s="49">
        <v>0.44075231481481486</v>
      </c>
      <c r="D2324" s="45">
        <v>103454</v>
      </c>
      <c r="E2324" s="45">
        <v>13</v>
      </c>
      <c r="F2324" s="45">
        <v>5</v>
      </c>
      <c r="G2324" s="45" t="s">
        <v>44</v>
      </c>
      <c r="H2324" s="41"/>
      <c r="I2324" s="41">
        <v>22</v>
      </c>
      <c r="J2324" s="44"/>
    </row>
    <row r="2325" spans="1:10" x14ac:dyDescent="0.2">
      <c r="A2325" s="39" t="s">
        <v>37</v>
      </c>
      <c r="B2325" s="41" t="s">
        <v>68</v>
      </c>
      <c r="C2325" s="49">
        <v>0.44177083333333328</v>
      </c>
      <c r="D2325" s="45">
        <v>103612</v>
      </c>
      <c r="E2325" s="45">
        <v>3</v>
      </c>
      <c r="F2325" s="45">
        <v>1</v>
      </c>
      <c r="G2325" s="45" t="s">
        <v>44</v>
      </c>
      <c r="H2325" s="41"/>
      <c r="I2325" s="41">
        <v>15</v>
      </c>
      <c r="J2325" s="44"/>
    </row>
    <row r="2326" spans="1:10" x14ac:dyDescent="0.2">
      <c r="A2326" s="39" t="s">
        <v>37</v>
      </c>
      <c r="B2326" s="41" t="s">
        <v>68</v>
      </c>
      <c r="C2326" s="49">
        <v>0.44237268518518519</v>
      </c>
      <c r="D2326" s="45">
        <v>103739</v>
      </c>
      <c r="E2326" s="45">
        <v>38</v>
      </c>
      <c r="F2326" s="45">
        <v>4</v>
      </c>
      <c r="G2326" s="45" t="s">
        <v>44</v>
      </c>
      <c r="H2326" s="41"/>
      <c r="I2326" s="41">
        <v>15</v>
      </c>
      <c r="J2326" s="44"/>
    </row>
    <row r="2327" spans="1:10" x14ac:dyDescent="0.2">
      <c r="A2327" s="39" t="s">
        <v>37</v>
      </c>
      <c r="B2327" s="41" t="s">
        <v>68</v>
      </c>
      <c r="C2327" s="49">
        <v>0.44454861111111116</v>
      </c>
      <c r="D2327" s="45">
        <v>104010</v>
      </c>
      <c r="E2327" s="45">
        <v>1</v>
      </c>
      <c r="F2327" s="45">
        <v>0</v>
      </c>
      <c r="G2327" s="45" t="s">
        <v>44</v>
      </c>
      <c r="H2327" s="41"/>
      <c r="I2327" s="41">
        <v>20</v>
      </c>
      <c r="J2327" s="44"/>
    </row>
    <row r="2328" spans="1:10" x14ac:dyDescent="0.2">
      <c r="A2328" s="39" t="s">
        <v>37</v>
      </c>
      <c r="B2328" s="41" t="s">
        <v>68</v>
      </c>
      <c r="C2328" s="49">
        <v>0.44513888888888892</v>
      </c>
      <c r="D2328" s="45">
        <v>104138</v>
      </c>
      <c r="E2328" s="45">
        <v>38</v>
      </c>
      <c r="F2328" s="45">
        <v>8</v>
      </c>
      <c r="G2328" s="45" t="s">
        <v>44</v>
      </c>
      <c r="H2328" s="41"/>
      <c r="I2328" s="41">
        <v>21</v>
      </c>
      <c r="J2328" s="44"/>
    </row>
    <row r="2329" spans="1:10" x14ac:dyDescent="0.2">
      <c r="A2329" s="39" t="s">
        <v>37</v>
      </c>
      <c r="B2329" s="41" t="s">
        <v>68</v>
      </c>
      <c r="C2329" s="49">
        <v>0.44519675925925922</v>
      </c>
      <c r="D2329" s="45">
        <v>104134</v>
      </c>
      <c r="E2329" s="45">
        <v>29</v>
      </c>
      <c r="F2329" s="45">
        <v>6</v>
      </c>
      <c r="G2329" s="45" t="s">
        <v>44</v>
      </c>
      <c r="H2329" s="41"/>
      <c r="I2329" s="41">
        <v>19</v>
      </c>
      <c r="J2329" s="44"/>
    </row>
    <row r="2330" spans="1:10" x14ac:dyDescent="0.2">
      <c r="A2330" s="39" t="s">
        <v>37</v>
      </c>
      <c r="B2330" s="41" t="s">
        <v>68</v>
      </c>
      <c r="C2330" s="49">
        <v>0.44631944444444444</v>
      </c>
      <c r="D2330" s="45">
        <v>104300</v>
      </c>
      <c r="E2330" s="45">
        <v>18</v>
      </c>
      <c r="F2330" s="45">
        <v>6</v>
      </c>
      <c r="G2330" s="45" t="s">
        <v>44</v>
      </c>
      <c r="H2330" s="41"/>
      <c r="I2330" s="41">
        <v>15</v>
      </c>
      <c r="J2330" s="44" t="s">
        <v>199</v>
      </c>
    </row>
    <row r="2331" spans="1:10" x14ac:dyDescent="0.2">
      <c r="A2331" s="39" t="s">
        <v>37</v>
      </c>
      <c r="B2331" s="41" t="s">
        <v>68</v>
      </c>
      <c r="C2331" s="49">
        <v>0.45101851851851849</v>
      </c>
      <c r="D2331" s="45">
        <v>105001</v>
      </c>
      <c r="E2331" s="45">
        <v>33</v>
      </c>
      <c r="F2331" s="45">
        <v>11</v>
      </c>
      <c r="G2331" s="45" t="s">
        <v>44</v>
      </c>
      <c r="H2331" s="41"/>
      <c r="I2331" s="41">
        <v>18</v>
      </c>
      <c r="J2331" s="44" t="s">
        <v>203</v>
      </c>
    </row>
    <row r="2332" spans="1:10" x14ac:dyDescent="0.2">
      <c r="A2332" s="39" t="s">
        <v>37</v>
      </c>
      <c r="B2332" s="41" t="s">
        <v>68</v>
      </c>
      <c r="C2332" s="49">
        <v>0.45265046296296302</v>
      </c>
      <c r="D2332" s="45">
        <v>105208</v>
      </c>
      <c r="E2332" s="45">
        <v>19</v>
      </c>
      <c r="F2332" s="45">
        <v>6</v>
      </c>
      <c r="G2332" s="45" t="s">
        <v>44</v>
      </c>
      <c r="H2332" s="41"/>
      <c r="I2332" s="41">
        <v>21</v>
      </c>
      <c r="J2332" s="44"/>
    </row>
    <row r="2333" spans="1:10" x14ac:dyDescent="0.2">
      <c r="A2333" s="39" t="s">
        <v>37</v>
      </c>
      <c r="B2333" s="41" t="s">
        <v>68</v>
      </c>
      <c r="C2333" s="49">
        <v>0.45518518518518519</v>
      </c>
      <c r="D2333" s="45">
        <v>105537</v>
      </c>
      <c r="E2333" s="45">
        <v>8</v>
      </c>
      <c r="F2333" s="45">
        <v>2</v>
      </c>
      <c r="G2333" s="45" t="s">
        <v>44</v>
      </c>
      <c r="H2333" s="41"/>
      <c r="I2333" s="41">
        <v>16</v>
      </c>
      <c r="J2333" s="44"/>
    </row>
    <row r="2334" spans="1:10" x14ac:dyDescent="0.2">
      <c r="A2334" s="39" t="s">
        <v>37</v>
      </c>
      <c r="B2334" s="41" t="s">
        <v>68</v>
      </c>
      <c r="C2334" s="49">
        <v>0.45572916666666669</v>
      </c>
      <c r="D2334" s="45">
        <v>105727</v>
      </c>
      <c r="E2334" s="45">
        <v>72</v>
      </c>
      <c r="F2334" s="45">
        <v>14</v>
      </c>
      <c r="G2334" s="45" t="s">
        <v>44</v>
      </c>
      <c r="H2334" s="41"/>
      <c r="I2334" s="41">
        <v>16</v>
      </c>
      <c r="J2334" s="44" t="s">
        <v>200</v>
      </c>
    </row>
    <row r="2335" spans="1:10" x14ac:dyDescent="0.2">
      <c r="A2335" s="39" t="s">
        <v>37</v>
      </c>
      <c r="B2335" s="41" t="s">
        <v>68</v>
      </c>
      <c r="C2335" s="49">
        <v>0.46287037037037032</v>
      </c>
      <c r="D2335" s="45">
        <v>110654</v>
      </c>
      <c r="E2335" s="45">
        <v>22</v>
      </c>
      <c r="F2335" s="45">
        <v>7</v>
      </c>
      <c r="G2335" s="45" t="s">
        <v>44</v>
      </c>
      <c r="H2335" s="41"/>
      <c r="I2335" s="41">
        <v>21</v>
      </c>
      <c r="J2335" s="44"/>
    </row>
    <row r="2336" spans="1:10" x14ac:dyDescent="0.2">
      <c r="A2336" s="39" t="s">
        <v>37</v>
      </c>
      <c r="B2336" s="41" t="s">
        <v>68</v>
      </c>
      <c r="C2336" s="49">
        <v>0.46453703703703703</v>
      </c>
      <c r="D2336" s="45">
        <v>110953</v>
      </c>
      <c r="E2336" s="45">
        <v>57</v>
      </c>
      <c r="F2336" s="45">
        <v>11</v>
      </c>
      <c r="G2336" s="45" t="s">
        <v>44</v>
      </c>
      <c r="H2336" s="41"/>
      <c r="I2336" s="41">
        <v>19</v>
      </c>
      <c r="J2336" s="44" t="s">
        <v>204</v>
      </c>
    </row>
    <row r="2337" spans="1:10" x14ac:dyDescent="0.2">
      <c r="A2337" s="39" t="s">
        <v>37</v>
      </c>
      <c r="B2337" s="41" t="s">
        <v>68</v>
      </c>
      <c r="C2337" s="49">
        <v>0.46579861111111115</v>
      </c>
      <c r="D2337" s="45">
        <v>111100</v>
      </c>
      <c r="E2337" s="45">
        <v>15</v>
      </c>
      <c r="F2337" s="45">
        <v>5</v>
      </c>
      <c r="G2337" s="45" t="s">
        <v>44</v>
      </c>
      <c r="H2337" s="41"/>
      <c r="I2337" s="41">
        <v>18</v>
      </c>
      <c r="J2337" s="44"/>
    </row>
    <row r="2338" spans="1:10" x14ac:dyDescent="0.2">
      <c r="A2338" s="39" t="s">
        <v>37</v>
      </c>
      <c r="B2338" s="41" t="s">
        <v>68</v>
      </c>
      <c r="C2338" s="49">
        <v>0.46593749999999995</v>
      </c>
      <c r="D2338" s="45">
        <v>111115</v>
      </c>
      <c r="E2338" s="45">
        <v>18</v>
      </c>
      <c r="F2338" s="45">
        <v>7</v>
      </c>
      <c r="G2338" s="45" t="s">
        <v>44</v>
      </c>
      <c r="H2338" s="41"/>
      <c r="I2338" s="41">
        <v>15</v>
      </c>
      <c r="J2338" s="44"/>
    </row>
    <row r="2339" spans="1:10" x14ac:dyDescent="0.2">
      <c r="A2339" s="39" t="s">
        <v>37</v>
      </c>
      <c r="B2339" s="41" t="s">
        <v>68</v>
      </c>
      <c r="C2339" s="49">
        <v>0.46643518518518517</v>
      </c>
      <c r="D2339" s="45">
        <v>111149</v>
      </c>
      <c r="E2339" s="45">
        <v>9</v>
      </c>
      <c r="F2339" s="45">
        <v>3</v>
      </c>
      <c r="G2339" s="45" t="s">
        <v>44</v>
      </c>
      <c r="H2339" s="41"/>
      <c r="I2339" s="41">
        <v>21</v>
      </c>
      <c r="J2339" s="44"/>
    </row>
    <row r="2340" spans="1:10" x14ac:dyDescent="0.2">
      <c r="A2340" s="39" t="s">
        <v>37</v>
      </c>
      <c r="B2340" s="41" t="s">
        <v>68</v>
      </c>
      <c r="C2340" s="49">
        <v>0.46643518518518517</v>
      </c>
      <c r="D2340" s="45">
        <v>111329</v>
      </c>
      <c r="E2340" s="45">
        <v>109</v>
      </c>
      <c r="F2340" s="45">
        <v>7</v>
      </c>
      <c r="G2340" s="45" t="s">
        <v>44</v>
      </c>
      <c r="H2340" s="41"/>
      <c r="I2340" s="41">
        <v>16</v>
      </c>
      <c r="J2340" s="44" t="s">
        <v>194</v>
      </c>
    </row>
    <row r="2341" spans="1:10" x14ac:dyDescent="0.2">
      <c r="A2341" s="39" t="s">
        <v>37</v>
      </c>
      <c r="B2341" s="41" t="s">
        <v>68</v>
      </c>
      <c r="C2341" s="49">
        <v>0.46708333333333335</v>
      </c>
      <c r="D2341" s="45">
        <v>111349</v>
      </c>
      <c r="E2341" s="45">
        <v>73</v>
      </c>
      <c r="F2341" s="45">
        <v>10</v>
      </c>
      <c r="G2341" s="45" t="s">
        <v>44</v>
      </c>
      <c r="H2341" s="41"/>
      <c r="I2341" s="41">
        <v>16</v>
      </c>
      <c r="J2341" s="44" t="s">
        <v>219</v>
      </c>
    </row>
    <row r="2342" spans="1:10" x14ac:dyDescent="0.2">
      <c r="A2342" s="39" t="s">
        <v>37</v>
      </c>
      <c r="B2342" s="41" t="s">
        <v>68</v>
      </c>
      <c r="C2342" s="49">
        <v>0.46795138888888888</v>
      </c>
      <c r="D2342" s="45">
        <v>111352</v>
      </c>
      <c r="E2342" s="45">
        <v>1</v>
      </c>
      <c r="F2342" s="45">
        <v>1</v>
      </c>
      <c r="G2342" s="45" t="s">
        <v>44</v>
      </c>
      <c r="H2342" s="41"/>
      <c r="I2342" s="41">
        <v>25</v>
      </c>
      <c r="J2342" s="44"/>
    </row>
    <row r="2343" spans="1:10" x14ac:dyDescent="0.2">
      <c r="A2343" s="39" t="s">
        <v>37</v>
      </c>
      <c r="B2343" s="41" t="s">
        <v>68</v>
      </c>
      <c r="C2343" s="49">
        <v>0.47090277777777773</v>
      </c>
      <c r="D2343" s="45">
        <v>112009</v>
      </c>
      <c r="E2343" s="45">
        <v>123</v>
      </c>
      <c r="F2343" s="45">
        <v>18</v>
      </c>
      <c r="G2343" s="45" t="s">
        <v>44</v>
      </c>
      <c r="H2343" s="41"/>
      <c r="I2343" s="41">
        <v>20</v>
      </c>
      <c r="J2343" s="44" t="s">
        <v>186</v>
      </c>
    </row>
    <row r="2344" spans="1:10" x14ac:dyDescent="0.2">
      <c r="A2344" s="39" t="s">
        <v>37</v>
      </c>
      <c r="B2344" s="41" t="s">
        <v>68</v>
      </c>
      <c r="C2344" s="49">
        <v>0.47269675925925925</v>
      </c>
      <c r="D2344" s="45">
        <v>112121</v>
      </c>
      <c r="E2344" s="45">
        <v>40</v>
      </c>
      <c r="F2344" s="45">
        <v>7</v>
      </c>
      <c r="G2344" s="45" t="s">
        <v>44</v>
      </c>
      <c r="H2344" s="41"/>
      <c r="I2344" s="41">
        <v>19</v>
      </c>
      <c r="J2344" s="44"/>
    </row>
    <row r="2345" spans="1:10" x14ac:dyDescent="0.2">
      <c r="A2345" s="39" t="s">
        <v>37</v>
      </c>
      <c r="B2345" s="41" t="s">
        <v>68</v>
      </c>
      <c r="C2345" s="49">
        <v>0.47325231481481483</v>
      </c>
      <c r="D2345" s="45">
        <v>112236</v>
      </c>
      <c r="E2345" s="45">
        <v>7</v>
      </c>
      <c r="F2345" s="45">
        <v>10</v>
      </c>
      <c r="G2345" s="45" t="s">
        <v>44</v>
      </c>
      <c r="H2345" s="41"/>
      <c r="I2345" s="41">
        <v>19</v>
      </c>
      <c r="J2345" s="44" t="s">
        <v>178</v>
      </c>
    </row>
    <row r="2346" spans="1:10" x14ac:dyDescent="0.2">
      <c r="A2346" s="39" t="s">
        <v>37</v>
      </c>
      <c r="B2346" s="41" t="s">
        <v>68</v>
      </c>
      <c r="C2346" s="49">
        <v>0.47484953703703708</v>
      </c>
      <c r="D2346" s="45">
        <v>112546</v>
      </c>
      <c r="E2346" s="45">
        <v>119</v>
      </c>
      <c r="F2346" s="45">
        <v>18</v>
      </c>
      <c r="G2346" s="45" t="s">
        <v>44</v>
      </c>
      <c r="H2346" s="41"/>
      <c r="I2346" s="41">
        <v>16</v>
      </c>
      <c r="J2346" s="44" t="s">
        <v>180</v>
      </c>
    </row>
    <row r="2347" spans="1:10" x14ac:dyDescent="0.2">
      <c r="A2347" s="39" t="s">
        <v>37</v>
      </c>
      <c r="B2347" s="41" t="s">
        <v>68</v>
      </c>
      <c r="C2347" s="49">
        <v>0.47648148148148151</v>
      </c>
      <c r="D2347" s="45">
        <v>112610</v>
      </c>
      <c r="E2347" s="45">
        <v>2</v>
      </c>
      <c r="F2347" s="45">
        <v>1</v>
      </c>
      <c r="G2347" s="45" t="s">
        <v>44</v>
      </c>
      <c r="H2347" s="41"/>
      <c r="I2347" s="41">
        <v>14</v>
      </c>
      <c r="J2347" s="44"/>
    </row>
    <row r="2348" spans="1:10" x14ac:dyDescent="0.2">
      <c r="A2348" s="39" t="s">
        <v>37</v>
      </c>
      <c r="B2348" s="41" t="s">
        <v>68</v>
      </c>
      <c r="C2348" s="49">
        <v>0.47688657407407403</v>
      </c>
      <c r="D2348" s="45">
        <v>112716</v>
      </c>
      <c r="E2348" s="45">
        <v>33</v>
      </c>
      <c r="F2348" s="45">
        <v>7</v>
      </c>
      <c r="G2348" s="45" t="s">
        <v>44</v>
      </c>
      <c r="H2348" s="41"/>
      <c r="I2348" s="41">
        <v>14</v>
      </c>
      <c r="J2348" s="44"/>
    </row>
    <row r="2349" spans="1:10" x14ac:dyDescent="0.2">
      <c r="A2349" s="39" t="s">
        <v>37</v>
      </c>
      <c r="B2349" s="41" t="s">
        <v>68</v>
      </c>
      <c r="C2349" s="49">
        <v>0.48077546296296297</v>
      </c>
      <c r="D2349" s="45">
        <v>113309</v>
      </c>
      <c r="E2349" s="45">
        <v>50</v>
      </c>
      <c r="F2349" s="45">
        <v>7</v>
      </c>
      <c r="G2349" s="45" t="s">
        <v>44</v>
      </c>
      <c r="H2349" s="41"/>
      <c r="I2349" s="41">
        <v>20</v>
      </c>
      <c r="J2349" s="44" t="s">
        <v>209</v>
      </c>
    </row>
    <row r="2350" spans="1:10" x14ac:dyDescent="0.2">
      <c r="A2350" s="39" t="s">
        <v>37</v>
      </c>
      <c r="B2350" s="41" t="s">
        <v>68</v>
      </c>
      <c r="C2350" s="49">
        <v>0.48474537037037035</v>
      </c>
      <c r="D2350" s="45">
        <v>113811</v>
      </c>
      <c r="E2350" s="45">
        <v>9</v>
      </c>
      <c r="F2350" s="45">
        <v>4</v>
      </c>
      <c r="G2350" s="45" t="s">
        <v>44</v>
      </c>
      <c r="H2350" s="41"/>
      <c r="I2350" s="41">
        <v>21</v>
      </c>
      <c r="J2350" s="44"/>
    </row>
    <row r="2351" spans="1:10" x14ac:dyDescent="0.2">
      <c r="A2351" s="39" t="s">
        <v>37</v>
      </c>
      <c r="B2351" s="41" t="s">
        <v>68</v>
      </c>
      <c r="C2351" s="49">
        <v>0.48479166666666668</v>
      </c>
      <c r="D2351" s="45">
        <v>113924</v>
      </c>
      <c r="E2351" s="45">
        <v>78</v>
      </c>
      <c r="F2351" s="45">
        <v>13</v>
      </c>
      <c r="G2351" s="45" t="s">
        <v>44</v>
      </c>
      <c r="H2351" s="41"/>
      <c r="I2351" s="41">
        <v>21</v>
      </c>
      <c r="J2351" s="44" t="s">
        <v>205</v>
      </c>
    </row>
    <row r="2352" spans="1:10" x14ac:dyDescent="0.2">
      <c r="A2352" s="39" t="s">
        <v>37</v>
      </c>
      <c r="B2352" s="41" t="s">
        <v>68</v>
      </c>
      <c r="C2352" s="49">
        <v>0.48508101851851854</v>
      </c>
      <c r="D2352" s="45">
        <v>113836</v>
      </c>
      <c r="E2352" s="45">
        <v>5</v>
      </c>
      <c r="F2352" s="45">
        <v>3</v>
      </c>
      <c r="G2352" s="45" t="s">
        <v>44</v>
      </c>
      <c r="H2352" s="41"/>
      <c r="I2352" s="41">
        <v>16</v>
      </c>
      <c r="J2352" s="44"/>
    </row>
    <row r="2353" spans="1:10" x14ac:dyDescent="0.2">
      <c r="A2353" s="39" t="s">
        <v>37</v>
      </c>
      <c r="B2353" s="41" t="s">
        <v>68</v>
      </c>
      <c r="C2353" s="49">
        <v>0.48635416666666664</v>
      </c>
      <c r="D2353" s="45">
        <v>114059</v>
      </c>
      <c r="E2353" s="45">
        <v>38</v>
      </c>
      <c r="F2353" s="45">
        <v>10</v>
      </c>
      <c r="G2353" s="45" t="s">
        <v>44</v>
      </c>
      <c r="H2353" s="41"/>
      <c r="I2353" s="41">
        <v>17</v>
      </c>
      <c r="J2353" s="44" t="s">
        <v>220</v>
      </c>
    </row>
    <row r="2354" spans="1:10" x14ac:dyDescent="0.2">
      <c r="A2354" s="39" t="s">
        <v>37</v>
      </c>
      <c r="B2354" s="41" t="s">
        <v>68</v>
      </c>
      <c r="C2354" s="49">
        <v>0.48692129629629632</v>
      </c>
      <c r="D2354" s="45">
        <v>114111</v>
      </c>
      <c r="E2354" s="45">
        <v>1</v>
      </c>
      <c r="F2354" s="45">
        <v>0</v>
      </c>
      <c r="G2354" s="45" t="s">
        <v>44</v>
      </c>
      <c r="H2354" s="41"/>
      <c r="I2354" s="41">
        <v>21</v>
      </c>
      <c r="J2354" s="44"/>
    </row>
    <row r="2355" spans="1:10" x14ac:dyDescent="0.2">
      <c r="A2355" s="39" t="s">
        <v>37</v>
      </c>
      <c r="B2355" s="41" t="s">
        <v>68</v>
      </c>
      <c r="C2355" s="49">
        <v>0.48710648148148145</v>
      </c>
      <c r="D2355" s="45">
        <v>114134</v>
      </c>
      <c r="E2355" s="45">
        <v>6</v>
      </c>
      <c r="F2355" s="45">
        <v>2</v>
      </c>
      <c r="G2355" s="45" t="s">
        <v>44</v>
      </c>
      <c r="H2355" s="41"/>
      <c r="I2355" s="41">
        <v>17</v>
      </c>
      <c r="J2355" s="44"/>
    </row>
    <row r="2356" spans="1:10" x14ac:dyDescent="0.2">
      <c r="A2356" s="39" t="s">
        <v>37</v>
      </c>
      <c r="B2356" s="41" t="s">
        <v>68</v>
      </c>
      <c r="C2356" s="49">
        <v>0.48891203703703701</v>
      </c>
      <c r="D2356" s="45">
        <v>114412</v>
      </c>
      <c r="E2356" s="45">
        <v>10</v>
      </c>
      <c r="F2356" s="45">
        <v>3</v>
      </c>
      <c r="G2356" s="45" t="s">
        <v>44</v>
      </c>
      <c r="H2356" s="41"/>
      <c r="I2356" s="41">
        <v>26</v>
      </c>
      <c r="J2356" s="44"/>
    </row>
    <row r="2357" spans="1:10" x14ac:dyDescent="0.2">
      <c r="A2357" s="39" t="s">
        <v>37</v>
      </c>
      <c r="B2357" s="41" t="s">
        <v>68</v>
      </c>
      <c r="C2357" s="49">
        <v>0.48954861111111114</v>
      </c>
      <c r="D2357" s="45">
        <v>114517</v>
      </c>
      <c r="E2357" s="45">
        <v>20</v>
      </c>
      <c r="F2357" s="45">
        <v>4</v>
      </c>
      <c r="G2357" s="45" t="s">
        <v>44</v>
      </c>
      <c r="H2357" s="41"/>
      <c r="I2357" s="41">
        <v>20</v>
      </c>
      <c r="J2357" s="44" t="s">
        <v>168</v>
      </c>
    </row>
    <row r="2358" spans="1:10" x14ac:dyDescent="0.2">
      <c r="A2358" s="39" t="s">
        <v>37</v>
      </c>
      <c r="B2358" s="41" t="s">
        <v>68</v>
      </c>
      <c r="C2358" s="49">
        <v>0.49884259259259256</v>
      </c>
      <c r="D2358" s="45">
        <v>115831</v>
      </c>
      <c r="E2358" s="45">
        <v>11</v>
      </c>
      <c r="F2358" s="45">
        <v>3</v>
      </c>
      <c r="G2358" s="45" t="s">
        <v>44</v>
      </c>
      <c r="H2358" s="41"/>
      <c r="I2358" s="41">
        <v>27</v>
      </c>
      <c r="J2358" s="44"/>
    </row>
    <row r="2359" spans="1:10" x14ac:dyDescent="0.2">
      <c r="A2359" s="39" t="s">
        <v>37</v>
      </c>
      <c r="B2359" s="41" t="s">
        <v>68</v>
      </c>
      <c r="C2359" s="49">
        <v>0.49893518518518515</v>
      </c>
      <c r="D2359" s="45">
        <v>115832</v>
      </c>
      <c r="E2359" s="45">
        <v>4</v>
      </c>
      <c r="F2359" s="45">
        <v>2</v>
      </c>
      <c r="G2359" s="45" t="s">
        <v>44</v>
      </c>
      <c r="H2359" s="41"/>
      <c r="I2359" s="41">
        <v>20</v>
      </c>
      <c r="J2359" s="44"/>
    </row>
    <row r="2360" spans="1:10" x14ac:dyDescent="0.2">
      <c r="A2360" s="39" t="s">
        <v>37</v>
      </c>
      <c r="B2360" s="41" t="s">
        <v>69</v>
      </c>
      <c r="C2360" s="49">
        <v>0.50156250000000002</v>
      </c>
      <c r="D2360" s="45">
        <v>120224</v>
      </c>
      <c r="E2360" s="45">
        <v>9</v>
      </c>
      <c r="F2360" s="45">
        <v>3</v>
      </c>
      <c r="G2360" s="45" t="s">
        <v>44</v>
      </c>
      <c r="H2360" s="41"/>
      <c r="I2360" s="41">
        <v>18</v>
      </c>
      <c r="J2360" s="44"/>
    </row>
    <row r="2361" spans="1:10" x14ac:dyDescent="0.2">
      <c r="A2361" s="39" t="s">
        <v>37</v>
      </c>
      <c r="B2361" s="41" t="s">
        <v>69</v>
      </c>
      <c r="C2361" s="49">
        <v>0.50291666666666668</v>
      </c>
      <c r="D2361" s="45">
        <v>120421</v>
      </c>
      <c r="E2361" s="45">
        <v>9</v>
      </c>
      <c r="F2361" s="45">
        <v>2</v>
      </c>
      <c r="G2361" s="45" t="s">
        <v>44</v>
      </c>
      <c r="H2361" s="41"/>
      <c r="I2361" s="41">
        <v>18</v>
      </c>
      <c r="J2361" s="44"/>
    </row>
    <row r="2362" spans="1:10" x14ac:dyDescent="0.2">
      <c r="A2362" s="39" t="s">
        <v>37</v>
      </c>
      <c r="B2362" s="41" t="s">
        <v>69</v>
      </c>
      <c r="C2362" s="49">
        <v>0.50364583333333335</v>
      </c>
      <c r="D2362" s="45">
        <v>120601</v>
      </c>
      <c r="E2362" s="45">
        <v>46</v>
      </c>
      <c r="F2362" s="45">
        <v>5</v>
      </c>
      <c r="G2362" s="45" t="s">
        <v>44</v>
      </c>
      <c r="H2362" s="41"/>
      <c r="I2362" s="41">
        <v>15</v>
      </c>
      <c r="J2362" s="44" t="s">
        <v>171</v>
      </c>
    </row>
    <row r="2363" spans="1:10" x14ac:dyDescent="0.2">
      <c r="A2363" s="39" t="s">
        <v>37</v>
      </c>
      <c r="B2363" s="41" t="s">
        <v>69</v>
      </c>
      <c r="C2363" s="49">
        <v>0.50664351851851852</v>
      </c>
      <c r="D2363" s="45">
        <v>121106</v>
      </c>
      <c r="E2363" s="45">
        <v>92</v>
      </c>
      <c r="F2363" s="45">
        <v>13</v>
      </c>
      <c r="G2363" s="45" t="s">
        <v>44</v>
      </c>
      <c r="H2363" s="41"/>
      <c r="I2363" s="41">
        <v>18</v>
      </c>
      <c r="J2363" s="44" t="s">
        <v>201</v>
      </c>
    </row>
    <row r="2364" spans="1:10" x14ac:dyDescent="0.2">
      <c r="A2364" s="39" t="s">
        <v>37</v>
      </c>
      <c r="B2364" s="41" t="s">
        <v>69</v>
      </c>
      <c r="C2364" s="49">
        <v>0.50983796296296291</v>
      </c>
      <c r="D2364" s="45">
        <v>121458</v>
      </c>
      <c r="E2364" s="45">
        <v>48</v>
      </c>
      <c r="F2364" s="45">
        <v>9</v>
      </c>
      <c r="G2364" s="45" t="s">
        <v>44</v>
      </c>
      <c r="H2364" s="41"/>
      <c r="I2364" s="41">
        <v>18</v>
      </c>
      <c r="J2364" s="44" t="s">
        <v>195</v>
      </c>
    </row>
    <row r="2365" spans="1:10" x14ac:dyDescent="0.2">
      <c r="A2365" s="39" t="s">
        <v>37</v>
      </c>
      <c r="B2365" s="41" t="s">
        <v>69</v>
      </c>
      <c r="C2365" s="49">
        <v>0.50984953703703706</v>
      </c>
      <c r="D2365" s="45">
        <v>121420</v>
      </c>
      <c r="E2365" s="45">
        <v>9</v>
      </c>
      <c r="F2365" s="45">
        <v>1</v>
      </c>
      <c r="G2365" s="45" t="s">
        <v>44</v>
      </c>
      <c r="H2365" s="41"/>
      <c r="I2365" s="41">
        <v>23</v>
      </c>
      <c r="J2365" s="44"/>
    </row>
    <row r="2366" spans="1:10" x14ac:dyDescent="0.2">
      <c r="A2366" s="39" t="s">
        <v>37</v>
      </c>
      <c r="B2366" s="41" t="s">
        <v>69</v>
      </c>
      <c r="C2366" s="49">
        <v>0.50988425925925929</v>
      </c>
      <c r="D2366" s="45">
        <v>121432</v>
      </c>
      <c r="E2366" s="45">
        <v>18</v>
      </c>
      <c r="F2366" s="45">
        <v>7</v>
      </c>
      <c r="G2366" s="45" t="s">
        <v>44</v>
      </c>
      <c r="H2366" s="41"/>
      <c r="I2366" s="41">
        <v>18</v>
      </c>
      <c r="J2366" s="44"/>
    </row>
    <row r="2367" spans="1:10" x14ac:dyDescent="0.2">
      <c r="A2367" s="39" t="s">
        <v>37</v>
      </c>
      <c r="B2367" s="41" t="s">
        <v>69</v>
      </c>
      <c r="C2367" s="49">
        <v>0.51343749999999999</v>
      </c>
      <c r="D2367" s="45">
        <v>121928</v>
      </c>
      <c r="E2367" s="45">
        <v>7</v>
      </c>
      <c r="F2367" s="45">
        <v>3</v>
      </c>
      <c r="G2367" s="45" t="s">
        <v>44</v>
      </c>
      <c r="H2367" s="41"/>
      <c r="I2367" s="41">
        <v>26</v>
      </c>
      <c r="J2367" s="44"/>
    </row>
    <row r="2368" spans="1:10" x14ac:dyDescent="0.2">
      <c r="A2368" s="39" t="s">
        <v>37</v>
      </c>
      <c r="B2368" s="41" t="s">
        <v>69</v>
      </c>
      <c r="C2368" s="49">
        <v>0.51363425925925921</v>
      </c>
      <c r="D2368" s="45">
        <v>121948</v>
      </c>
      <c r="E2368" s="45">
        <v>10</v>
      </c>
      <c r="F2368" s="45">
        <v>5</v>
      </c>
      <c r="G2368" s="45" t="s">
        <v>44</v>
      </c>
      <c r="H2368" s="41"/>
      <c r="I2368" s="41">
        <v>28</v>
      </c>
      <c r="J2368" s="44"/>
    </row>
    <row r="2369" spans="1:12" x14ac:dyDescent="0.2">
      <c r="A2369" s="39" t="s">
        <v>37</v>
      </c>
      <c r="B2369" s="41" t="s">
        <v>69</v>
      </c>
      <c r="C2369" s="49">
        <v>0.51667824074074076</v>
      </c>
      <c r="D2369" s="45">
        <v>122405</v>
      </c>
      <c r="E2369" s="45">
        <v>4</v>
      </c>
      <c r="F2369" s="45">
        <v>1</v>
      </c>
      <c r="G2369" s="45" t="s">
        <v>44</v>
      </c>
      <c r="H2369" s="41"/>
      <c r="I2369" s="41">
        <v>18</v>
      </c>
      <c r="J2369" s="44"/>
    </row>
    <row r="2370" spans="1:12" x14ac:dyDescent="0.2">
      <c r="A2370" s="39" t="s">
        <v>37</v>
      </c>
      <c r="B2370" s="41" t="s">
        <v>69</v>
      </c>
      <c r="C2370" s="49">
        <v>0.51787037037037031</v>
      </c>
      <c r="D2370" s="45">
        <v>122655</v>
      </c>
      <c r="E2370" s="45">
        <v>71</v>
      </c>
      <c r="F2370" s="45">
        <v>6</v>
      </c>
      <c r="G2370" s="45" t="s">
        <v>44</v>
      </c>
      <c r="H2370" s="41"/>
      <c r="I2370" s="41">
        <v>22</v>
      </c>
      <c r="J2370" s="44" t="s">
        <v>223</v>
      </c>
    </row>
    <row r="2371" spans="1:12" x14ac:dyDescent="0.2">
      <c r="A2371" s="39" t="s">
        <v>37</v>
      </c>
      <c r="B2371" s="41" t="s">
        <v>69</v>
      </c>
      <c r="C2371" s="49">
        <v>0.52388888888888896</v>
      </c>
      <c r="D2371" s="45">
        <v>123516</v>
      </c>
      <c r="E2371" s="45">
        <v>52</v>
      </c>
      <c r="F2371" s="45">
        <v>8</v>
      </c>
      <c r="G2371" s="45" t="s">
        <v>44</v>
      </c>
      <c r="H2371" s="41"/>
      <c r="I2371" s="41">
        <v>24</v>
      </c>
      <c r="J2371" s="44" t="s">
        <v>206</v>
      </c>
    </row>
    <row r="2372" spans="1:12" x14ac:dyDescent="0.2">
      <c r="A2372" s="39" t="s">
        <v>37</v>
      </c>
      <c r="B2372" s="41" t="s">
        <v>69</v>
      </c>
      <c r="C2372" s="49">
        <v>0.52493055555555557</v>
      </c>
      <c r="D2372" s="45">
        <v>123630</v>
      </c>
      <c r="E2372" s="45">
        <v>36</v>
      </c>
      <c r="F2372" s="45">
        <v>8</v>
      </c>
      <c r="G2372" s="45" t="s">
        <v>44</v>
      </c>
      <c r="H2372" s="41"/>
      <c r="I2372" s="41">
        <v>18</v>
      </c>
      <c r="J2372" s="44" t="s">
        <v>181</v>
      </c>
    </row>
    <row r="2373" spans="1:12" x14ac:dyDescent="0.2">
      <c r="A2373" s="39" t="s">
        <v>37</v>
      </c>
      <c r="B2373" s="41" t="s">
        <v>69</v>
      </c>
      <c r="C2373" s="49">
        <v>0.52717592592592599</v>
      </c>
      <c r="D2373" s="45">
        <v>123916</v>
      </c>
      <c r="E2373" s="45">
        <v>120</v>
      </c>
      <c r="F2373" s="45">
        <v>21</v>
      </c>
      <c r="G2373" s="45" t="s">
        <v>44</v>
      </c>
      <c r="H2373" s="41"/>
      <c r="I2373" s="41">
        <v>19</v>
      </c>
      <c r="J2373" s="44"/>
    </row>
    <row r="2374" spans="1:12" x14ac:dyDescent="0.2">
      <c r="A2374" s="39" t="s">
        <v>37</v>
      </c>
      <c r="B2374" s="41" t="s">
        <v>69</v>
      </c>
      <c r="C2374" s="49">
        <v>0.53230324074074076</v>
      </c>
      <c r="D2374" s="45">
        <v>124710</v>
      </c>
      <c r="E2374" s="45">
        <v>39</v>
      </c>
      <c r="F2374" s="45">
        <v>4</v>
      </c>
      <c r="G2374" s="45" t="s">
        <v>44</v>
      </c>
      <c r="H2374" s="41"/>
      <c r="I2374" s="41">
        <v>13</v>
      </c>
      <c r="J2374" s="44" t="s">
        <v>213</v>
      </c>
    </row>
    <row r="2375" spans="1:12" x14ac:dyDescent="0.2">
      <c r="A2375" s="39" t="s">
        <v>37</v>
      </c>
      <c r="B2375" s="41" t="s">
        <v>69</v>
      </c>
      <c r="C2375" s="49">
        <v>0.53269675925925919</v>
      </c>
      <c r="D2375" s="45">
        <v>124713</v>
      </c>
      <c r="E2375" s="45">
        <v>8</v>
      </c>
      <c r="F2375" s="45">
        <v>5</v>
      </c>
      <c r="G2375" s="45" t="s">
        <v>44</v>
      </c>
      <c r="H2375" s="41"/>
      <c r="I2375" s="41">
        <v>23</v>
      </c>
      <c r="J2375" s="44"/>
    </row>
    <row r="2376" spans="1:12" x14ac:dyDescent="0.2">
      <c r="A2376" s="39" t="s">
        <v>37</v>
      </c>
      <c r="B2376" s="41" t="s">
        <v>69</v>
      </c>
      <c r="C2376" s="49">
        <v>0.53275462962962961</v>
      </c>
      <c r="D2376" s="45">
        <v>124720</v>
      </c>
      <c r="E2376" s="45">
        <v>10</v>
      </c>
      <c r="F2376" s="45">
        <v>3</v>
      </c>
      <c r="G2376" s="45" t="s">
        <v>44</v>
      </c>
      <c r="H2376" s="41"/>
      <c r="I2376" s="41">
        <v>28</v>
      </c>
      <c r="J2376" s="44"/>
    </row>
    <row r="2377" spans="1:12" x14ac:dyDescent="0.2">
      <c r="A2377" s="39" t="s">
        <v>37</v>
      </c>
      <c r="B2377" s="41" t="s">
        <v>69</v>
      </c>
      <c r="C2377" s="49">
        <v>0.53849537037037043</v>
      </c>
      <c r="D2377" s="45">
        <v>125621</v>
      </c>
      <c r="E2377" s="45">
        <v>55</v>
      </c>
      <c r="F2377" s="45">
        <v>10</v>
      </c>
      <c r="G2377" s="45" t="s">
        <v>44</v>
      </c>
      <c r="H2377" s="41"/>
      <c r="I2377" s="41">
        <v>18</v>
      </c>
      <c r="J2377" s="44"/>
    </row>
    <row r="2378" spans="1:12" x14ac:dyDescent="0.2">
      <c r="A2378" s="39" t="s">
        <v>37</v>
      </c>
      <c r="B2378" s="41" t="s">
        <v>69</v>
      </c>
      <c r="C2378" s="49">
        <v>0.54135416666666669</v>
      </c>
      <c r="D2378" s="45">
        <v>125943</v>
      </c>
      <c r="E2378" s="45">
        <v>10</v>
      </c>
      <c r="F2378" s="45">
        <v>4</v>
      </c>
      <c r="G2378" s="45" t="s">
        <v>44</v>
      </c>
      <c r="H2378" s="41"/>
      <c r="I2378" s="41">
        <v>20</v>
      </c>
      <c r="J2378" s="44"/>
    </row>
    <row r="2379" spans="1:12" x14ac:dyDescent="0.2">
      <c r="A2379" s="39" t="s">
        <v>37</v>
      </c>
      <c r="B2379" s="41" t="s">
        <v>69</v>
      </c>
      <c r="C2379" s="49">
        <v>0.54364583333333327</v>
      </c>
      <c r="D2379" s="45">
        <v>10343</v>
      </c>
      <c r="E2379" s="45">
        <v>52</v>
      </c>
      <c r="F2379" s="45">
        <v>6</v>
      </c>
      <c r="G2379" s="45" t="s">
        <v>44</v>
      </c>
      <c r="H2379" s="41"/>
      <c r="I2379" s="41">
        <v>17</v>
      </c>
      <c r="J2379" s="44"/>
    </row>
    <row r="2380" spans="1:12" x14ac:dyDescent="0.2">
      <c r="A2380" s="39" t="s">
        <v>37</v>
      </c>
      <c r="B2380" s="41" t="s">
        <v>69</v>
      </c>
      <c r="C2380" s="49">
        <v>0.54582175925925924</v>
      </c>
      <c r="D2380" s="45">
        <v>10705</v>
      </c>
      <c r="E2380" s="45">
        <v>66</v>
      </c>
      <c r="F2380" s="45">
        <v>7</v>
      </c>
      <c r="G2380" s="45" t="s">
        <v>44</v>
      </c>
      <c r="H2380" s="41"/>
      <c r="I2380" s="41">
        <v>25</v>
      </c>
      <c r="J2380" s="44" t="s">
        <v>207</v>
      </c>
      <c r="L2380" s="40"/>
    </row>
    <row r="2381" spans="1:12" x14ac:dyDescent="0.2">
      <c r="A2381" s="39" t="s">
        <v>37</v>
      </c>
      <c r="B2381" s="41" t="s">
        <v>69</v>
      </c>
      <c r="C2381" s="49">
        <v>0.54662037037037037</v>
      </c>
      <c r="D2381" s="45">
        <v>10751</v>
      </c>
      <c r="E2381" s="45">
        <v>43</v>
      </c>
      <c r="F2381" s="45">
        <v>5</v>
      </c>
      <c r="G2381" s="45" t="s">
        <v>44</v>
      </c>
      <c r="H2381" s="41"/>
      <c r="I2381" s="41">
        <v>19</v>
      </c>
      <c r="J2381" s="44" t="s">
        <v>189</v>
      </c>
      <c r="L2381" s="40"/>
    </row>
    <row r="2382" spans="1:12" x14ac:dyDescent="0.2">
      <c r="A2382" s="39" t="s">
        <v>37</v>
      </c>
      <c r="B2382" s="41" t="s">
        <v>69</v>
      </c>
      <c r="C2382" s="49">
        <v>0.54728009259259258</v>
      </c>
      <c r="D2382" s="45">
        <v>10816</v>
      </c>
      <c r="E2382" s="45">
        <v>11</v>
      </c>
      <c r="F2382" s="45">
        <v>2</v>
      </c>
      <c r="G2382" s="45" t="s">
        <v>44</v>
      </c>
      <c r="H2382" s="41"/>
      <c r="I2382" s="41">
        <v>19</v>
      </c>
      <c r="J2382" s="44"/>
      <c r="L2382" s="40"/>
    </row>
    <row r="2383" spans="1:12" x14ac:dyDescent="0.2">
      <c r="A2383" s="39" t="s">
        <v>37</v>
      </c>
      <c r="B2383" s="41" t="s">
        <v>69</v>
      </c>
      <c r="C2383" s="49">
        <v>0.5493865740740741</v>
      </c>
      <c r="D2383" s="45">
        <v>11115</v>
      </c>
      <c r="E2383" s="45">
        <v>8</v>
      </c>
      <c r="F2383" s="45">
        <v>2</v>
      </c>
      <c r="G2383" s="45" t="s">
        <v>44</v>
      </c>
      <c r="H2383" s="41"/>
      <c r="I2383" s="41">
        <v>21</v>
      </c>
      <c r="J2383" s="44"/>
      <c r="L2383" s="40"/>
    </row>
    <row r="2384" spans="1:12" x14ac:dyDescent="0.2">
      <c r="A2384" s="39" t="s">
        <v>37</v>
      </c>
      <c r="B2384" s="41" t="s">
        <v>69</v>
      </c>
      <c r="C2384" s="49">
        <v>0.55033564814814817</v>
      </c>
      <c r="D2384" s="45">
        <v>11239</v>
      </c>
      <c r="E2384" s="45">
        <v>10</v>
      </c>
      <c r="F2384" s="45">
        <v>4</v>
      </c>
      <c r="G2384" s="45" t="s">
        <v>44</v>
      </c>
      <c r="H2384" s="41"/>
      <c r="I2384" s="41">
        <v>23</v>
      </c>
      <c r="J2384" s="44"/>
      <c r="L2384" s="40"/>
    </row>
    <row r="2385" spans="1:12" x14ac:dyDescent="0.2">
      <c r="A2385" s="39" t="s">
        <v>37</v>
      </c>
      <c r="B2385" s="41" t="s">
        <v>69</v>
      </c>
      <c r="C2385" s="49">
        <v>0.55248842592592595</v>
      </c>
      <c r="D2385" s="45">
        <v>11645</v>
      </c>
      <c r="E2385" s="45">
        <v>70</v>
      </c>
      <c r="F2385" s="45">
        <v>13</v>
      </c>
      <c r="G2385" s="45" t="s">
        <v>44</v>
      </c>
      <c r="H2385" s="41"/>
      <c r="I2385" s="41">
        <v>17</v>
      </c>
      <c r="J2385" s="44" t="s">
        <v>210</v>
      </c>
      <c r="L2385" s="40"/>
    </row>
    <row r="2386" spans="1:12" x14ac:dyDescent="0.2">
      <c r="A2386" s="39" t="s">
        <v>37</v>
      </c>
      <c r="B2386" s="41" t="s">
        <v>69</v>
      </c>
      <c r="C2386" s="49">
        <v>0.55466435185185181</v>
      </c>
      <c r="D2386" s="45">
        <v>11846</v>
      </c>
      <c r="E2386" s="45">
        <v>3</v>
      </c>
      <c r="F2386" s="45">
        <v>3</v>
      </c>
      <c r="G2386" s="45" t="s">
        <v>44</v>
      </c>
      <c r="H2386" s="41"/>
      <c r="I2386" s="41">
        <v>18</v>
      </c>
      <c r="J2386" s="44"/>
      <c r="L2386" s="40"/>
    </row>
    <row r="2387" spans="1:12" x14ac:dyDescent="0.2">
      <c r="A2387" s="39" t="s">
        <v>37</v>
      </c>
      <c r="B2387" s="41" t="s">
        <v>69</v>
      </c>
      <c r="C2387" s="49">
        <v>0.5571180555555556</v>
      </c>
      <c r="D2387" s="45">
        <v>12320</v>
      </c>
      <c r="E2387" s="45">
        <v>65</v>
      </c>
      <c r="F2387" s="45">
        <v>10</v>
      </c>
      <c r="G2387" s="45" t="s">
        <v>44</v>
      </c>
      <c r="H2387" s="41"/>
      <c r="I2387" s="41">
        <v>17</v>
      </c>
      <c r="J2387" s="44" t="s">
        <v>187</v>
      </c>
      <c r="L2387" s="40"/>
    </row>
    <row r="2388" spans="1:12" x14ac:dyDescent="0.2">
      <c r="A2388" s="39" t="s">
        <v>37</v>
      </c>
      <c r="B2388" s="41" t="s">
        <v>69</v>
      </c>
      <c r="C2388" s="49">
        <v>0.56047453703703698</v>
      </c>
      <c r="D2388" s="45">
        <v>12710</v>
      </c>
      <c r="E2388" s="45">
        <v>5</v>
      </c>
      <c r="F2388" s="45">
        <v>2</v>
      </c>
      <c r="G2388" s="45" t="s">
        <v>44</v>
      </c>
      <c r="H2388" s="41"/>
      <c r="I2388" s="41">
        <v>25</v>
      </c>
      <c r="J2388" s="44"/>
      <c r="L2388" s="40"/>
    </row>
    <row r="2389" spans="1:12" x14ac:dyDescent="0.2">
      <c r="A2389" s="39" t="s">
        <v>37</v>
      </c>
      <c r="B2389" s="41" t="s">
        <v>69</v>
      </c>
      <c r="C2389" s="49">
        <v>0.56417824074074074</v>
      </c>
      <c r="D2389" s="45">
        <v>13231</v>
      </c>
      <c r="E2389" s="45">
        <v>6</v>
      </c>
      <c r="F2389" s="45">
        <v>5</v>
      </c>
      <c r="G2389" s="45" t="s">
        <v>44</v>
      </c>
      <c r="H2389" s="41"/>
      <c r="I2389" s="41">
        <v>19</v>
      </c>
      <c r="J2389" s="44"/>
      <c r="L2389" s="40"/>
    </row>
    <row r="2390" spans="1:12" x14ac:dyDescent="0.2">
      <c r="A2390" s="39" t="s">
        <v>37</v>
      </c>
      <c r="B2390" s="41" t="s">
        <v>69</v>
      </c>
      <c r="C2390" s="49">
        <v>0.56460648148148151</v>
      </c>
      <c r="D2390" s="45">
        <v>13311</v>
      </c>
      <c r="E2390" s="45">
        <v>9</v>
      </c>
      <c r="F2390" s="45">
        <v>3</v>
      </c>
      <c r="G2390" s="45" t="s">
        <v>44</v>
      </c>
      <c r="H2390" s="41"/>
      <c r="I2390" s="41">
        <v>29</v>
      </c>
      <c r="J2390" s="44"/>
      <c r="L2390" s="40"/>
    </row>
    <row r="2391" spans="1:12" x14ac:dyDescent="0.2">
      <c r="A2391" s="39" t="s">
        <v>37</v>
      </c>
      <c r="B2391" s="41" t="s">
        <v>69</v>
      </c>
      <c r="C2391" s="49">
        <v>0.56665509259259261</v>
      </c>
      <c r="D2391" s="45">
        <v>13624</v>
      </c>
      <c r="E2391" s="45">
        <v>25</v>
      </c>
      <c r="F2391" s="45">
        <v>4</v>
      </c>
      <c r="G2391" s="45" t="s">
        <v>44</v>
      </c>
      <c r="H2391" s="41"/>
      <c r="I2391" s="41">
        <v>20</v>
      </c>
      <c r="J2391" s="44" t="s">
        <v>202</v>
      </c>
      <c r="L2391" s="40"/>
    </row>
    <row r="2392" spans="1:12" x14ac:dyDescent="0.2">
      <c r="A2392" s="39" t="s">
        <v>37</v>
      </c>
      <c r="B2392" s="41" t="s">
        <v>69</v>
      </c>
      <c r="C2392" s="49">
        <v>0.56693287037037032</v>
      </c>
      <c r="D2392" s="45">
        <v>13633</v>
      </c>
      <c r="E2392" s="45">
        <v>10</v>
      </c>
      <c r="F2392" s="45">
        <v>2</v>
      </c>
      <c r="G2392" s="45" t="s">
        <v>44</v>
      </c>
      <c r="H2392" s="41"/>
      <c r="I2392" s="41">
        <v>20</v>
      </c>
      <c r="J2392" s="44"/>
      <c r="L2392" s="40"/>
    </row>
    <row r="2393" spans="1:12" x14ac:dyDescent="0.2">
      <c r="A2393" s="39" t="s">
        <v>37</v>
      </c>
      <c r="B2393" s="41" t="s">
        <v>69</v>
      </c>
      <c r="C2393" s="49">
        <v>0.56942129629629634</v>
      </c>
      <c r="D2393" s="45">
        <v>14107</v>
      </c>
      <c r="E2393" s="45">
        <v>69</v>
      </c>
      <c r="F2393" s="45">
        <v>6</v>
      </c>
      <c r="G2393" s="45" t="s">
        <v>44</v>
      </c>
      <c r="H2393" s="41"/>
      <c r="I2393" s="41">
        <v>17</v>
      </c>
      <c r="J2393" s="44" t="s">
        <v>172</v>
      </c>
      <c r="L2393" s="40"/>
    </row>
    <row r="2394" spans="1:12" x14ac:dyDescent="0.2">
      <c r="A2394" s="39" t="s">
        <v>37</v>
      </c>
      <c r="B2394" s="41" t="s">
        <v>69</v>
      </c>
      <c r="C2394" s="49">
        <v>0.57292824074074078</v>
      </c>
      <c r="D2394" s="45">
        <v>14604</v>
      </c>
      <c r="E2394" s="45">
        <v>63</v>
      </c>
      <c r="F2394" s="45">
        <v>5</v>
      </c>
      <c r="G2394" s="45" t="s">
        <v>44</v>
      </c>
      <c r="H2394" s="41"/>
      <c r="I2394" s="41">
        <v>19</v>
      </c>
      <c r="J2394" s="44"/>
      <c r="L2394" s="40"/>
    </row>
    <row r="2395" spans="1:12" x14ac:dyDescent="0.2">
      <c r="A2395" s="39" t="s">
        <v>37</v>
      </c>
      <c r="B2395" s="41" t="s">
        <v>69</v>
      </c>
      <c r="C2395" s="49">
        <v>0.57430555555555551</v>
      </c>
      <c r="D2395" s="45"/>
      <c r="E2395" s="88" t="s">
        <v>1375</v>
      </c>
      <c r="F2395" s="88" t="s">
        <v>1375</v>
      </c>
      <c r="G2395" s="45" t="s">
        <v>44</v>
      </c>
      <c r="H2395" s="41"/>
      <c r="I2395" s="41"/>
      <c r="J2395" s="44"/>
      <c r="L2395" s="40"/>
    </row>
    <row r="2396" spans="1:12" x14ac:dyDescent="0.2">
      <c r="A2396" s="39" t="s">
        <v>37</v>
      </c>
      <c r="B2396" s="41" t="s">
        <v>69</v>
      </c>
      <c r="C2396" s="49">
        <v>0.57556712962962964</v>
      </c>
      <c r="D2396" s="45">
        <v>14925</v>
      </c>
      <c r="E2396" s="45">
        <v>36</v>
      </c>
      <c r="F2396" s="45">
        <v>6</v>
      </c>
      <c r="G2396" s="45" t="s">
        <v>44</v>
      </c>
      <c r="H2396" s="41"/>
      <c r="I2396" s="41">
        <v>17</v>
      </c>
      <c r="J2396" s="44" t="s">
        <v>182</v>
      </c>
      <c r="L2396" s="40"/>
    </row>
    <row r="2397" spans="1:12" x14ac:dyDescent="0.2">
      <c r="A2397" s="39" t="s">
        <v>37</v>
      </c>
      <c r="B2397" s="41" t="s">
        <v>69</v>
      </c>
      <c r="C2397" s="49">
        <v>0.57847222222222228</v>
      </c>
      <c r="D2397" s="45">
        <v>15318</v>
      </c>
      <c r="E2397" s="45">
        <v>18</v>
      </c>
      <c r="F2397" s="45">
        <v>1</v>
      </c>
      <c r="G2397" s="45" t="s">
        <v>44</v>
      </c>
      <c r="H2397" s="41"/>
      <c r="I2397" s="41">
        <v>20</v>
      </c>
      <c r="J2397" s="44"/>
      <c r="L2397" s="40"/>
    </row>
    <row r="2398" spans="1:12" x14ac:dyDescent="0.2">
      <c r="A2398" s="39" t="s">
        <v>37</v>
      </c>
      <c r="B2398" s="41" t="s">
        <v>69</v>
      </c>
      <c r="C2398" s="49">
        <v>0.58041666666666669</v>
      </c>
      <c r="D2398" s="45">
        <v>15617</v>
      </c>
      <c r="E2398" s="45">
        <v>29</v>
      </c>
      <c r="F2398" s="45">
        <v>8</v>
      </c>
      <c r="G2398" s="45" t="s">
        <v>44</v>
      </c>
      <c r="H2398" s="41"/>
      <c r="I2398" s="41">
        <v>26</v>
      </c>
      <c r="J2398" s="44"/>
      <c r="L2398" s="40"/>
    </row>
    <row r="2399" spans="1:12" x14ac:dyDescent="0.2">
      <c r="A2399" s="39" t="s">
        <v>37</v>
      </c>
      <c r="B2399" s="41" t="s">
        <v>69</v>
      </c>
      <c r="C2399" s="49">
        <v>0.58133101851851854</v>
      </c>
      <c r="D2399" s="45">
        <v>15718</v>
      </c>
      <c r="E2399" s="45">
        <v>11</v>
      </c>
      <c r="F2399" s="45">
        <v>4</v>
      </c>
      <c r="G2399" s="45" t="s">
        <v>44</v>
      </c>
      <c r="H2399" s="41"/>
      <c r="I2399" s="41">
        <v>15</v>
      </c>
      <c r="J2399" s="44"/>
      <c r="L2399" s="40"/>
    </row>
    <row r="2400" spans="1:12" x14ac:dyDescent="0.2">
      <c r="A2400" s="39" t="s">
        <v>37</v>
      </c>
      <c r="B2400" s="41" t="s">
        <v>69</v>
      </c>
      <c r="C2400" s="49">
        <v>0.58696759259259257</v>
      </c>
      <c r="D2400" s="45">
        <v>20523</v>
      </c>
      <c r="E2400" s="45">
        <v>9</v>
      </c>
      <c r="F2400" s="45">
        <v>3</v>
      </c>
      <c r="G2400" s="45" t="s">
        <v>44</v>
      </c>
      <c r="H2400" s="41"/>
      <c r="I2400" s="41">
        <v>17</v>
      </c>
      <c r="J2400" s="44"/>
      <c r="L2400" s="40"/>
    </row>
    <row r="2401" spans="1:12" x14ac:dyDescent="0.2">
      <c r="A2401" s="39" t="s">
        <v>37</v>
      </c>
      <c r="B2401" s="41" t="s">
        <v>69</v>
      </c>
      <c r="C2401" s="49">
        <v>0.58731481481481485</v>
      </c>
      <c r="D2401" s="45">
        <v>20746</v>
      </c>
      <c r="E2401" s="45">
        <v>122</v>
      </c>
      <c r="F2401" s="45">
        <v>9</v>
      </c>
      <c r="G2401" s="45" t="s">
        <v>44</v>
      </c>
      <c r="H2401" s="41"/>
      <c r="I2401" s="41">
        <v>25</v>
      </c>
      <c r="J2401" s="44" t="s">
        <v>208</v>
      </c>
      <c r="L2401" s="40"/>
    </row>
    <row r="2402" spans="1:12" x14ac:dyDescent="0.2">
      <c r="A2402" s="39" t="s">
        <v>37</v>
      </c>
      <c r="B2402" s="41" t="s">
        <v>69</v>
      </c>
      <c r="C2402" s="49">
        <v>0.58792824074074068</v>
      </c>
      <c r="D2402" s="45">
        <v>20718</v>
      </c>
      <c r="E2402" s="45">
        <v>40</v>
      </c>
      <c r="F2402" s="45">
        <v>8</v>
      </c>
      <c r="G2402" s="45" t="s">
        <v>44</v>
      </c>
      <c r="H2402" s="41"/>
      <c r="I2402" s="41">
        <v>12</v>
      </c>
      <c r="J2402" s="44" t="s">
        <v>214</v>
      </c>
      <c r="L2402" s="40"/>
    </row>
    <row r="2403" spans="1:12" x14ac:dyDescent="0.2">
      <c r="A2403" s="39" t="s">
        <v>37</v>
      </c>
      <c r="B2403" s="41" t="s">
        <v>69</v>
      </c>
      <c r="C2403" s="49">
        <v>0.58890046296296295</v>
      </c>
      <c r="D2403" s="45">
        <v>20916</v>
      </c>
      <c r="E2403" s="45">
        <v>75</v>
      </c>
      <c r="F2403" s="45">
        <v>16</v>
      </c>
      <c r="G2403" s="45" t="s">
        <v>44</v>
      </c>
      <c r="H2403" s="41"/>
      <c r="I2403" s="41">
        <v>19</v>
      </c>
      <c r="J2403" s="44" t="s">
        <v>190</v>
      </c>
      <c r="L2403" s="40"/>
    </row>
    <row r="2404" spans="1:12" x14ac:dyDescent="0.2">
      <c r="A2404" s="39" t="s">
        <v>37</v>
      </c>
      <c r="B2404" s="41" t="s">
        <v>69</v>
      </c>
      <c r="C2404" s="49">
        <v>0.59284722222222219</v>
      </c>
      <c r="D2404" s="45">
        <v>21351</v>
      </c>
      <c r="E2404" s="45">
        <v>9</v>
      </c>
      <c r="F2404" s="45">
        <v>2</v>
      </c>
      <c r="G2404" s="45" t="s">
        <v>44</v>
      </c>
      <c r="H2404" s="41"/>
      <c r="I2404" s="41">
        <v>23</v>
      </c>
      <c r="J2404" s="44"/>
      <c r="L2404" s="40"/>
    </row>
    <row r="2405" spans="1:12" x14ac:dyDescent="0.2">
      <c r="A2405" s="39" t="s">
        <v>37</v>
      </c>
      <c r="B2405" s="41" t="s">
        <v>69</v>
      </c>
      <c r="C2405" s="49">
        <v>0.59468750000000004</v>
      </c>
      <c r="D2405" s="45">
        <v>21646</v>
      </c>
      <c r="E2405" s="45">
        <v>25</v>
      </c>
      <c r="F2405" s="45">
        <v>5</v>
      </c>
      <c r="G2405" s="45" t="s">
        <v>44</v>
      </c>
      <c r="H2405" s="41"/>
      <c r="I2405" s="41">
        <v>16</v>
      </c>
      <c r="J2405" s="44"/>
      <c r="L2405" s="40"/>
    </row>
    <row r="2406" spans="1:12" x14ac:dyDescent="0.2">
      <c r="A2406" s="39" t="s">
        <v>37</v>
      </c>
      <c r="B2406" s="41" t="s">
        <v>69</v>
      </c>
      <c r="C2406" s="49">
        <v>0.59831018518518519</v>
      </c>
      <c r="D2406" s="45">
        <v>22202</v>
      </c>
      <c r="E2406" s="45">
        <v>28</v>
      </c>
      <c r="F2406" s="45">
        <v>4</v>
      </c>
      <c r="G2406" s="45" t="s">
        <v>44</v>
      </c>
      <c r="H2406" s="41"/>
      <c r="I2406" s="41">
        <v>21</v>
      </c>
      <c r="J2406" s="44"/>
      <c r="L2406" s="40"/>
    </row>
    <row r="2407" spans="1:12" x14ac:dyDescent="0.2">
      <c r="A2407" s="39" t="s">
        <v>37</v>
      </c>
      <c r="B2407" s="41" t="s">
        <v>69</v>
      </c>
      <c r="C2407" s="49">
        <v>0.60425925925925927</v>
      </c>
      <c r="D2407" s="45">
        <v>23015</v>
      </c>
      <c r="E2407" s="45">
        <v>8</v>
      </c>
      <c r="F2407" s="45">
        <v>4</v>
      </c>
      <c r="G2407" s="45" t="s">
        <v>44</v>
      </c>
      <c r="H2407" s="41"/>
      <c r="I2407" s="41">
        <v>23</v>
      </c>
      <c r="J2407" s="44"/>
      <c r="L2407" s="40"/>
    </row>
    <row r="2408" spans="1:12" x14ac:dyDescent="0.2">
      <c r="A2408" s="39" t="s">
        <v>37</v>
      </c>
      <c r="B2408" s="41" t="s">
        <v>69</v>
      </c>
      <c r="C2408" s="49">
        <v>0.61078703703703707</v>
      </c>
      <c r="D2408" s="45">
        <v>24019</v>
      </c>
      <c r="E2408" s="45">
        <v>47</v>
      </c>
      <c r="F2408" s="45">
        <v>10</v>
      </c>
      <c r="G2408" s="45" t="s">
        <v>44</v>
      </c>
      <c r="H2408" s="41"/>
      <c r="I2408" s="41">
        <v>27</v>
      </c>
      <c r="J2408" s="44"/>
      <c r="L2408" s="40"/>
    </row>
    <row r="2409" spans="1:12" x14ac:dyDescent="0.2">
      <c r="A2409" s="39" t="s">
        <v>37</v>
      </c>
      <c r="B2409" s="41" t="s">
        <v>69</v>
      </c>
      <c r="C2409" s="49">
        <v>0.61879629629629629</v>
      </c>
      <c r="D2409" s="45">
        <v>25114</v>
      </c>
      <c r="E2409" s="45">
        <v>10</v>
      </c>
      <c r="F2409" s="45">
        <v>2</v>
      </c>
      <c r="G2409" s="45" t="s">
        <v>44</v>
      </c>
      <c r="H2409" s="41"/>
      <c r="I2409" s="41">
        <v>18</v>
      </c>
      <c r="J2409" s="44"/>
      <c r="L2409" s="40"/>
    </row>
    <row r="2410" spans="1:12" x14ac:dyDescent="0.2">
      <c r="A2410" s="39" t="s">
        <v>37</v>
      </c>
      <c r="B2410" s="41" t="s">
        <v>69</v>
      </c>
      <c r="C2410" s="49">
        <v>0.62168981481481478</v>
      </c>
      <c r="D2410" s="45">
        <v>25519</v>
      </c>
      <c r="E2410" s="45">
        <v>5</v>
      </c>
      <c r="F2410" s="45">
        <v>1</v>
      </c>
      <c r="G2410" s="45" t="s">
        <v>44</v>
      </c>
      <c r="H2410" s="41"/>
      <c r="I2410" s="41">
        <v>24</v>
      </c>
      <c r="J2410" s="44"/>
      <c r="L2410" s="40"/>
    </row>
    <row r="2411" spans="1:12" x14ac:dyDescent="0.2">
      <c r="A2411" s="39" t="s">
        <v>37</v>
      </c>
      <c r="B2411" s="41" t="s">
        <v>69</v>
      </c>
      <c r="C2411" s="49">
        <v>0.62222222222222223</v>
      </c>
      <c r="D2411" s="45">
        <v>25608</v>
      </c>
      <c r="E2411" s="45">
        <v>8</v>
      </c>
      <c r="F2411" s="45">
        <v>3</v>
      </c>
      <c r="G2411" s="45" t="s">
        <v>44</v>
      </c>
      <c r="H2411" s="41"/>
      <c r="I2411" s="41">
        <v>17</v>
      </c>
      <c r="J2411" s="44"/>
      <c r="L2411" s="40"/>
    </row>
    <row r="2412" spans="1:12" x14ac:dyDescent="0.2">
      <c r="A2412" s="39" t="s">
        <v>37</v>
      </c>
      <c r="B2412" s="41" t="s">
        <v>69</v>
      </c>
      <c r="C2412" s="49">
        <v>0.62554398148148149</v>
      </c>
      <c r="D2412" s="45">
        <v>30123</v>
      </c>
      <c r="E2412" s="45">
        <v>40</v>
      </c>
      <c r="F2412" s="45">
        <v>8</v>
      </c>
      <c r="G2412" s="45" t="s">
        <v>44</v>
      </c>
      <c r="H2412" s="41"/>
      <c r="I2412" s="41">
        <v>18</v>
      </c>
      <c r="J2412" s="44"/>
      <c r="L2412" s="40"/>
    </row>
    <row r="2413" spans="1:12" x14ac:dyDescent="0.2">
      <c r="A2413" s="39" t="s">
        <v>37</v>
      </c>
      <c r="B2413" s="41" t="s">
        <v>69</v>
      </c>
      <c r="C2413" s="49">
        <v>0.62574074074074071</v>
      </c>
      <c r="D2413" s="45">
        <v>30112</v>
      </c>
      <c r="E2413" s="45">
        <v>8</v>
      </c>
      <c r="F2413" s="45">
        <v>3</v>
      </c>
      <c r="G2413" s="45" t="s">
        <v>44</v>
      </c>
      <c r="H2413" s="41"/>
      <c r="I2413" s="41">
        <v>14</v>
      </c>
      <c r="J2413" s="44"/>
      <c r="L2413" s="40"/>
    </row>
    <row r="2414" spans="1:12" x14ac:dyDescent="0.2">
      <c r="A2414" s="39" t="s">
        <v>37</v>
      </c>
      <c r="B2414" s="41" t="s">
        <v>69</v>
      </c>
      <c r="C2414" s="49">
        <v>0.62775462962962969</v>
      </c>
      <c r="D2414" s="45">
        <v>30408</v>
      </c>
      <c r="E2414" s="45">
        <v>10</v>
      </c>
      <c r="F2414" s="45">
        <v>4</v>
      </c>
      <c r="G2414" s="45" t="s">
        <v>44</v>
      </c>
      <c r="H2414" s="41"/>
      <c r="I2414" s="41">
        <v>29</v>
      </c>
      <c r="J2414" s="44"/>
      <c r="L2414" s="40"/>
    </row>
    <row r="2415" spans="1:12" x14ac:dyDescent="0.2">
      <c r="A2415" s="39" t="s">
        <v>37</v>
      </c>
      <c r="B2415" s="41" t="s">
        <v>69</v>
      </c>
      <c r="C2415" s="49">
        <v>0.63572916666666668</v>
      </c>
      <c r="D2415" s="45">
        <v>31610</v>
      </c>
      <c r="E2415" s="45">
        <v>43</v>
      </c>
      <c r="F2415" s="45">
        <v>4</v>
      </c>
      <c r="G2415" s="45" t="s">
        <v>44</v>
      </c>
      <c r="H2415" s="41"/>
      <c r="I2415" s="41">
        <v>14</v>
      </c>
      <c r="J2415" s="44" t="s">
        <v>215</v>
      </c>
      <c r="L2415" s="40"/>
    </row>
    <row r="2416" spans="1:12" x14ac:dyDescent="0.2">
      <c r="A2416" s="39" t="s">
        <v>37</v>
      </c>
      <c r="B2416" s="41" t="s">
        <v>69</v>
      </c>
      <c r="C2416" s="49">
        <v>0.63597222222222216</v>
      </c>
      <c r="D2416" s="45">
        <v>31558</v>
      </c>
      <c r="E2416" s="45">
        <v>10</v>
      </c>
      <c r="F2416" s="45">
        <v>4</v>
      </c>
      <c r="G2416" s="45" t="s">
        <v>44</v>
      </c>
      <c r="H2416" s="41"/>
      <c r="I2416" s="41">
        <v>23</v>
      </c>
      <c r="J2416" s="44"/>
      <c r="L2416" s="40"/>
    </row>
    <row r="2417" spans="1:12" x14ac:dyDescent="0.2">
      <c r="A2417" s="39" t="s">
        <v>37</v>
      </c>
      <c r="B2417" s="41" t="s">
        <v>69</v>
      </c>
      <c r="C2417" s="49">
        <v>0.63604166666666662</v>
      </c>
      <c r="D2417" s="45">
        <v>31643</v>
      </c>
      <c r="E2417" s="45">
        <v>49</v>
      </c>
      <c r="F2417" s="45">
        <v>11</v>
      </c>
      <c r="G2417" s="45" t="s">
        <v>44</v>
      </c>
      <c r="H2417" s="41"/>
      <c r="I2417" s="41">
        <v>18</v>
      </c>
      <c r="J2417" s="44" t="s">
        <v>188</v>
      </c>
      <c r="L2417" s="40"/>
    </row>
    <row r="2418" spans="1:12" x14ac:dyDescent="0.2">
      <c r="A2418" s="39" t="s">
        <v>37</v>
      </c>
      <c r="B2418" s="41" t="s">
        <v>69</v>
      </c>
      <c r="C2418" s="49">
        <v>0.63645833333333335</v>
      </c>
      <c r="D2418" s="45">
        <v>31640</v>
      </c>
      <c r="E2418" s="45">
        <v>10</v>
      </c>
      <c r="F2418" s="45">
        <v>2</v>
      </c>
      <c r="G2418" s="45" t="s">
        <v>44</v>
      </c>
      <c r="H2418" s="41"/>
      <c r="I2418" s="41">
        <v>20</v>
      </c>
      <c r="J2418" s="44"/>
      <c r="L2418" s="40"/>
    </row>
    <row r="2419" spans="1:12" x14ac:dyDescent="0.2">
      <c r="A2419" s="39" t="s">
        <v>37</v>
      </c>
      <c r="B2419" s="41" t="s">
        <v>69</v>
      </c>
      <c r="C2419" s="49">
        <v>0.63685185185185189</v>
      </c>
      <c r="D2419" s="45">
        <v>31746</v>
      </c>
      <c r="E2419" s="45">
        <v>42</v>
      </c>
      <c r="F2419" s="45">
        <v>7</v>
      </c>
      <c r="G2419" s="45" t="s">
        <v>44</v>
      </c>
      <c r="H2419" s="41"/>
      <c r="I2419" s="41">
        <v>21</v>
      </c>
      <c r="J2419" s="44" t="s">
        <v>191</v>
      </c>
      <c r="L2419" s="40"/>
    </row>
    <row r="2420" spans="1:12" x14ac:dyDescent="0.2">
      <c r="A2420" s="39" t="s">
        <v>37</v>
      </c>
      <c r="B2420" s="41" t="s">
        <v>69</v>
      </c>
      <c r="C2420" s="49">
        <v>0.64552083333333332</v>
      </c>
      <c r="D2420" s="45">
        <v>33009</v>
      </c>
      <c r="E2420" s="45">
        <v>36</v>
      </c>
      <c r="F2420" s="45">
        <v>8</v>
      </c>
      <c r="G2420" s="45" t="s">
        <v>44</v>
      </c>
      <c r="H2420" s="41"/>
      <c r="I2420" s="41">
        <v>30</v>
      </c>
      <c r="J2420" s="44"/>
      <c r="L2420" s="40"/>
    </row>
    <row r="2421" spans="1:12" x14ac:dyDescent="0.2">
      <c r="A2421" s="39" t="s">
        <v>37</v>
      </c>
      <c r="B2421" s="41" t="s">
        <v>69</v>
      </c>
      <c r="C2421" s="49">
        <v>0.64763888888888888</v>
      </c>
      <c r="D2421" s="45">
        <v>33244</v>
      </c>
      <c r="E2421" s="45">
        <v>8</v>
      </c>
      <c r="F2421" s="45">
        <v>3</v>
      </c>
      <c r="G2421" s="45" t="s">
        <v>44</v>
      </c>
      <c r="H2421" s="41"/>
      <c r="I2421" s="41">
        <v>26</v>
      </c>
      <c r="J2421" s="44"/>
      <c r="L2421" s="40"/>
    </row>
    <row r="2422" spans="1:12" x14ac:dyDescent="0.2">
      <c r="A2422" s="39" t="s">
        <v>37</v>
      </c>
      <c r="B2422" s="41" t="s">
        <v>69</v>
      </c>
      <c r="C2422" s="49">
        <v>0.64962962962962967</v>
      </c>
      <c r="D2422" s="45">
        <v>33538</v>
      </c>
      <c r="E2422" s="45">
        <v>10</v>
      </c>
      <c r="F2422" s="45">
        <v>3</v>
      </c>
      <c r="G2422" s="45" t="s">
        <v>44</v>
      </c>
      <c r="H2422" s="41"/>
      <c r="I2422" s="41">
        <v>29</v>
      </c>
      <c r="J2422" s="44"/>
      <c r="L2422" s="40"/>
    </row>
    <row r="2423" spans="1:12" x14ac:dyDescent="0.2">
      <c r="A2423" s="39" t="s">
        <v>37</v>
      </c>
      <c r="B2423" s="41" t="s">
        <v>69</v>
      </c>
      <c r="C2423" s="49">
        <v>0.64978009259259262</v>
      </c>
      <c r="D2423" s="45">
        <v>33611</v>
      </c>
      <c r="E2423" s="45">
        <v>30</v>
      </c>
      <c r="F2423" s="45">
        <v>9</v>
      </c>
      <c r="G2423" s="45" t="s">
        <v>44</v>
      </c>
      <c r="H2423" s="41"/>
      <c r="I2423" s="41">
        <v>27</v>
      </c>
      <c r="J2423" s="44"/>
      <c r="L2423" s="40"/>
    </row>
    <row r="2424" spans="1:12" x14ac:dyDescent="0.2">
      <c r="A2424" s="39" t="s">
        <v>37</v>
      </c>
      <c r="B2424" s="41" t="s">
        <v>69</v>
      </c>
      <c r="C2424" s="49">
        <v>0.65155092592592589</v>
      </c>
      <c r="D2424" s="45">
        <v>33850</v>
      </c>
      <c r="E2424" s="45">
        <v>36</v>
      </c>
      <c r="F2424" s="45">
        <v>6</v>
      </c>
      <c r="G2424" s="45" t="s">
        <v>44</v>
      </c>
      <c r="H2424" s="41"/>
      <c r="I2424" s="41">
        <v>24</v>
      </c>
      <c r="J2424" s="44"/>
      <c r="L2424" s="40"/>
    </row>
    <row r="2425" spans="1:12" x14ac:dyDescent="0.2">
      <c r="A2425" s="39" t="s">
        <v>37</v>
      </c>
      <c r="B2425" s="41" t="s">
        <v>69</v>
      </c>
      <c r="C2425" s="49">
        <v>0.65910879629629626</v>
      </c>
      <c r="D2425" s="45">
        <v>34916</v>
      </c>
      <c r="E2425" s="45">
        <v>9</v>
      </c>
      <c r="F2425" s="45">
        <v>4</v>
      </c>
      <c r="G2425" s="45" t="s">
        <v>44</v>
      </c>
      <c r="H2425" s="41"/>
      <c r="I2425" s="41">
        <v>17</v>
      </c>
      <c r="J2425" s="44"/>
      <c r="L2425" s="40"/>
    </row>
    <row r="2426" spans="1:12" x14ac:dyDescent="0.2">
      <c r="A2426" s="39" t="s">
        <v>37</v>
      </c>
      <c r="B2426" s="41" t="s">
        <v>69</v>
      </c>
      <c r="C2426" s="49">
        <v>0.65921296296296295</v>
      </c>
      <c r="D2426" s="45">
        <v>35031</v>
      </c>
      <c r="E2426" s="45">
        <v>75</v>
      </c>
      <c r="F2426" s="45">
        <v>8</v>
      </c>
      <c r="G2426" s="45" t="s">
        <v>44</v>
      </c>
      <c r="H2426" s="41"/>
      <c r="I2426" s="41">
        <v>14</v>
      </c>
      <c r="J2426" s="44" t="s">
        <v>198</v>
      </c>
      <c r="L2426" s="40"/>
    </row>
    <row r="2427" spans="1:12" x14ac:dyDescent="0.2">
      <c r="A2427" s="39" t="s">
        <v>37</v>
      </c>
      <c r="B2427" s="41" t="s">
        <v>69</v>
      </c>
      <c r="C2427" s="49">
        <v>0.65935185185185186</v>
      </c>
      <c r="D2427" s="45">
        <v>35030</v>
      </c>
      <c r="E2427" s="45">
        <v>62</v>
      </c>
      <c r="F2427" s="45">
        <v>9</v>
      </c>
      <c r="G2427" s="45" t="s">
        <v>44</v>
      </c>
      <c r="H2427" s="41"/>
      <c r="I2427" s="41">
        <v>17</v>
      </c>
      <c r="J2427" s="44" t="s">
        <v>183</v>
      </c>
      <c r="L2427" s="40"/>
    </row>
    <row r="2428" spans="1:12" x14ac:dyDescent="0.2">
      <c r="A2428" s="39" t="s">
        <v>37</v>
      </c>
      <c r="B2428" s="41" t="s">
        <v>69</v>
      </c>
      <c r="C2428" s="49">
        <v>0.66097222222222218</v>
      </c>
      <c r="D2428" s="45">
        <v>35158</v>
      </c>
      <c r="E2428" s="45">
        <v>10</v>
      </c>
      <c r="F2428" s="45">
        <v>4</v>
      </c>
      <c r="G2428" s="45" t="s">
        <v>44</v>
      </c>
      <c r="H2428" s="41"/>
      <c r="I2428" s="41">
        <v>32</v>
      </c>
      <c r="J2428" s="44"/>
      <c r="L2428" s="40"/>
    </row>
    <row r="2429" spans="1:12" x14ac:dyDescent="0.2">
      <c r="A2429" s="39" t="s">
        <v>37</v>
      </c>
      <c r="B2429" s="41" t="s">
        <v>69</v>
      </c>
      <c r="C2429" s="49">
        <v>0.66883101851851856</v>
      </c>
      <c r="D2429" s="45">
        <v>40316</v>
      </c>
      <c r="E2429" s="45">
        <v>9</v>
      </c>
      <c r="F2429" s="45">
        <v>5</v>
      </c>
      <c r="G2429" s="45" t="s">
        <v>44</v>
      </c>
      <c r="H2429" s="41"/>
      <c r="I2429" s="41">
        <v>24</v>
      </c>
      <c r="J2429" s="44"/>
      <c r="L2429" s="40"/>
    </row>
    <row r="2430" spans="1:12" x14ac:dyDescent="0.2">
      <c r="A2430" s="39" t="s">
        <v>37</v>
      </c>
      <c r="B2430" s="41" t="s">
        <v>69</v>
      </c>
      <c r="C2430" s="49">
        <v>0.67019675925925926</v>
      </c>
      <c r="D2430" s="45">
        <v>40551</v>
      </c>
      <c r="E2430" s="45">
        <v>46</v>
      </c>
      <c r="F2430" s="45">
        <v>13</v>
      </c>
      <c r="G2430" s="45" t="s">
        <v>44</v>
      </c>
      <c r="H2430" s="41"/>
      <c r="I2430" s="41">
        <v>23</v>
      </c>
      <c r="J2430" s="44"/>
      <c r="L2430" s="40"/>
    </row>
    <row r="2431" spans="1:12" x14ac:dyDescent="0.2">
      <c r="A2431" s="39" t="s">
        <v>37</v>
      </c>
      <c r="B2431" s="41" t="s">
        <v>69</v>
      </c>
      <c r="C2431" s="49">
        <v>0.67581018518518521</v>
      </c>
      <c r="D2431" s="45">
        <v>41317</v>
      </c>
      <c r="E2431" s="45">
        <v>7</v>
      </c>
      <c r="F2431" s="45">
        <v>3</v>
      </c>
      <c r="G2431" s="45" t="s">
        <v>44</v>
      </c>
      <c r="H2431" s="41"/>
      <c r="I2431" s="41">
        <v>24</v>
      </c>
      <c r="J2431" s="44"/>
      <c r="L2431" s="40"/>
    </row>
    <row r="2432" spans="1:12" x14ac:dyDescent="0.2">
      <c r="A2432" s="39" t="s">
        <v>37</v>
      </c>
      <c r="B2432" s="41" t="s">
        <v>69</v>
      </c>
      <c r="C2432" s="49">
        <v>0.68850694444444449</v>
      </c>
      <c r="D2432" s="45">
        <v>43237</v>
      </c>
      <c r="E2432" s="45">
        <v>70</v>
      </c>
      <c r="F2432" s="45">
        <v>7</v>
      </c>
      <c r="G2432" s="45" t="s">
        <v>44</v>
      </c>
      <c r="H2432" s="41"/>
      <c r="I2432" s="41">
        <v>13</v>
      </c>
      <c r="J2432" s="44" t="s">
        <v>179</v>
      </c>
      <c r="L2432" s="40"/>
    </row>
    <row r="2433" spans="1:12" x14ac:dyDescent="0.2">
      <c r="A2433" s="39" t="s">
        <v>37</v>
      </c>
      <c r="B2433" s="41" t="s">
        <v>69</v>
      </c>
      <c r="C2433" s="49">
        <v>0.69104166666666667</v>
      </c>
      <c r="D2433" s="45">
        <v>43514</v>
      </c>
      <c r="E2433" s="45">
        <v>8</v>
      </c>
      <c r="F2433" s="45">
        <v>2</v>
      </c>
      <c r="G2433" s="45" t="s">
        <v>44</v>
      </c>
      <c r="H2433" s="41"/>
      <c r="I2433" s="41">
        <v>16</v>
      </c>
      <c r="J2433" s="44"/>
      <c r="L2433" s="40"/>
    </row>
    <row r="2434" spans="1:12" x14ac:dyDescent="0.2">
      <c r="A2434" s="39" t="s">
        <v>37</v>
      </c>
      <c r="B2434" s="41" t="s">
        <v>69</v>
      </c>
      <c r="C2434" s="49">
        <v>0.6933449074074074</v>
      </c>
      <c r="D2434" s="45">
        <v>43826</v>
      </c>
      <c r="E2434" s="45">
        <v>1</v>
      </c>
      <c r="F2434" s="45">
        <v>0</v>
      </c>
      <c r="G2434" s="45" t="s">
        <v>44</v>
      </c>
      <c r="H2434" s="41"/>
      <c r="I2434" s="41">
        <v>15</v>
      </c>
      <c r="J2434" s="44"/>
      <c r="L2434" s="40"/>
    </row>
    <row r="2435" spans="1:12" x14ac:dyDescent="0.2">
      <c r="A2435" s="39" t="s">
        <v>37</v>
      </c>
      <c r="B2435" s="41" t="s">
        <v>69</v>
      </c>
      <c r="C2435" s="49">
        <v>0.69341435185185185</v>
      </c>
      <c r="D2435" s="45">
        <v>43905</v>
      </c>
      <c r="E2435" s="45">
        <v>34</v>
      </c>
      <c r="F2435" s="45">
        <v>3</v>
      </c>
      <c r="G2435" s="45" t="s">
        <v>44</v>
      </c>
      <c r="H2435" s="41"/>
      <c r="I2435" s="41">
        <v>29</v>
      </c>
      <c r="J2435" s="44"/>
      <c r="L2435" s="40"/>
    </row>
    <row r="2436" spans="1:12" x14ac:dyDescent="0.2">
      <c r="A2436" s="39" t="s">
        <v>37</v>
      </c>
      <c r="B2436" s="41" t="s">
        <v>69</v>
      </c>
      <c r="C2436" s="49">
        <v>0.70283564814814814</v>
      </c>
      <c r="D2436" s="45">
        <v>45215</v>
      </c>
      <c r="E2436" s="45">
        <v>10</v>
      </c>
      <c r="F2436" s="45">
        <v>4</v>
      </c>
      <c r="G2436" s="45" t="s">
        <v>44</v>
      </c>
      <c r="H2436" s="41"/>
      <c r="I2436" s="41">
        <v>16</v>
      </c>
      <c r="J2436" s="44"/>
      <c r="L2436" s="40"/>
    </row>
    <row r="2437" spans="1:12" x14ac:dyDescent="0.2">
      <c r="A2437" s="39" t="s">
        <v>37</v>
      </c>
      <c r="B2437" s="41" t="s">
        <v>69</v>
      </c>
      <c r="C2437" s="49">
        <v>0.70326388888888891</v>
      </c>
      <c r="D2437" s="45">
        <v>45329</v>
      </c>
      <c r="E2437" s="45">
        <v>47</v>
      </c>
      <c r="F2437" s="45">
        <v>3</v>
      </c>
      <c r="G2437" s="45" t="s">
        <v>44</v>
      </c>
      <c r="H2437" s="41"/>
      <c r="I2437" s="41">
        <v>20</v>
      </c>
      <c r="J2437" s="44"/>
      <c r="L2437" s="40"/>
    </row>
    <row r="2438" spans="1:12" x14ac:dyDescent="0.2">
      <c r="A2438" s="39" t="s">
        <v>37</v>
      </c>
      <c r="B2438" s="41" t="s">
        <v>69</v>
      </c>
      <c r="C2438" s="49">
        <v>0.70395833333333335</v>
      </c>
      <c r="D2438" s="45">
        <v>45350</v>
      </c>
      <c r="E2438" s="45">
        <v>8</v>
      </c>
      <c r="F2438" s="45">
        <v>3</v>
      </c>
      <c r="G2438" s="45" t="s">
        <v>44</v>
      </c>
      <c r="H2438" s="41"/>
      <c r="I2438" s="41">
        <v>22</v>
      </c>
      <c r="J2438" s="44"/>
      <c r="L2438" s="40"/>
    </row>
    <row r="2439" spans="1:12" x14ac:dyDescent="0.2">
      <c r="A2439" s="39" t="s">
        <v>37</v>
      </c>
      <c r="B2439" s="41" t="s">
        <v>69</v>
      </c>
      <c r="C2439" s="49">
        <v>0.70839120370370368</v>
      </c>
      <c r="D2439" s="45">
        <v>50010</v>
      </c>
      <c r="E2439" s="45">
        <v>5</v>
      </c>
      <c r="F2439" s="45">
        <v>2</v>
      </c>
      <c r="G2439" s="45" t="s">
        <v>44</v>
      </c>
      <c r="H2439" s="41"/>
      <c r="I2439" s="41">
        <v>15</v>
      </c>
      <c r="J2439" s="44"/>
      <c r="L2439" s="40"/>
    </row>
    <row r="2440" spans="1:12" x14ac:dyDescent="0.2">
      <c r="A2440" s="39" t="s">
        <v>37</v>
      </c>
      <c r="B2440" s="41" t="s">
        <v>69</v>
      </c>
      <c r="C2440" s="49">
        <v>0.71114583333333337</v>
      </c>
      <c r="D2440" s="45">
        <v>50455</v>
      </c>
      <c r="E2440" s="45">
        <v>52</v>
      </c>
      <c r="F2440" s="45">
        <v>11</v>
      </c>
      <c r="G2440" s="45" t="s">
        <v>44</v>
      </c>
      <c r="H2440" s="41"/>
      <c r="I2440" s="41">
        <v>18</v>
      </c>
      <c r="J2440" s="44"/>
      <c r="L2440" s="40"/>
    </row>
    <row r="2441" spans="1:12" x14ac:dyDescent="0.2">
      <c r="A2441" s="39" t="s">
        <v>37</v>
      </c>
      <c r="B2441" s="41" t="s">
        <v>69</v>
      </c>
      <c r="C2441" s="49">
        <v>0.71195601851851853</v>
      </c>
      <c r="D2441" s="45">
        <v>50534</v>
      </c>
      <c r="E2441" s="45">
        <v>21</v>
      </c>
      <c r="F2441" s="45">
        <v>7</v>
      </c>
      <c r="G2441" s="45" t="s">
        <v>44</v>
      </c>
      <c r="H2441" s="41"/>
      <c r="I2441" s="41">
        <v>18</v>
      </c>
      <c r="J2441" s="44"/>
      <c r="L2441" s="40"/>
    </row>
    <row r="2442" spans="1:12" x14ac:dyDescent="0.2">
      <c r="A2442" s="39" t="s">
        <v>37</v>
      </c>
      <c r="B2442" s="41" t="s">
        <v>69</v>
      </c>
      <c r="C2442" s="49">
        <v>0.71311342592592597</v>
      </c>
      <c r="D2442" s="45">
        <v>50702</v>
      </c>
      <c r="E2442" s="45">
        <v>9</v>
      </c>
      <c r="F2442" s="45">
        <v>0</v>
      </c>
      <c r="G2442" s="45" t="s">
        <v>44</v>
      </c>
      <c r="H2442" s="41"/>
      <c r="I2442" s="41">
        <v>14</v>
      </c>
      <c r="J2442" s="44"/>
      <c r="L2442" s="40"/>
    </row>
    <row r="2443" spans="1:12" x14ac:dyDescent="0.2">
      <c r="A2443" s="39" t="s">
        <v>37</v>
      </c>
      <c r="B2443" s="41" t="s">
        <v>69</v>
      </c>
      <c r="C2443" s="49">
        <v>0.71319444444444446</v>
      </c>
      <c r="D2443" s="45"/>
      <c r="E2443" s="88" t="s">
        <v>1375</v>
      </c>
      <c r="F2443" s="88" t="s">
        <v>1375</v>
      </c>
      <c r="G2443" s="45" t="s">
        <v>44</v>
      </c>
      <c r="H2443" s="41"/>
      <c r="I2443" s="41"/>
      <c r="J2443" s="44"/>
      <c r="L2443" s="40"/>
    </row>
    <row r="2444" spans="1:12" x14ac:dyDescent="0.2">
      <c r="A2444" s="39" t="s">
        <v>37</v>
      </c>
      <c r="B2444" s="41" t="s">
        <v>69</v>
      </c>
      <c r="C2444" s="49">
        <v>0.72361111111111109</v>
      </c>
      <c r="D2444" s="45"/>
      <c r="E2444" s="88" t="s">
        <v>1375</v>
      </c>
      <c r="F2444" s="88" t="s">
        <v>1375</v>
      </c>
      <c r="G2444" s="45" t="s">
        <v>44</v>
      </c>
      <c r="H2444" s="41"/>
      <c r="I2444" s="41"/>
      <c r="J2444" s="44"/>
      <c r="L2444" s="40"/>
    </row>
    <row r="2445" spans="1:12" x14ac:dyDescent="0.2">
      <c r="A2445" s="39" t="s">
        <v>37</v>
      </c>
      <c r="B2445" s="41" t="s">
        <v>69</v>
      </c>
      <c r="C2445" s="49">
        <v>0.72436342592592595</v>
      </c>
      <c r="D2445" s="45">
        <v>52313</v>
      </c>
      <c r="E2445" s="45">
        <v>8</v>
      </c>
      <c r="F2445" s="45">
        <v>3</v>
      </c>
      <c r="G2445" s="45" t="s">
        <v>44</v>
      </c>
      <c r="H2445" s="41"/>
      <c r="I2445" s="41">
        <v>16</v>
      </c>
      <c r="J2445" s="44"/>
      <c r="L2445" s="40"/>
    </row>
    <row r="2446" spans="1:12" x14ac:dyDescent="0.2">
      <c r="A2446" s="39" t="s">
        <v>37</v>
      </c>
      <c r="B2446" s="41" t="s">
        <v>69</v>
      </c>
      <c r="C2446" s="49">
        <v>0.72491898148148148</v>
      </c>
      <c r="D2446" s="45">
        <v>52358</v>
      </c>
      <c r="E2446" s="45">
        <v>5</v>
      </c>
      <c r="F2446" s="45">
        <v>4</v>
      </c>
      <c r="G2446" s="45" t="s">
        <v>44</v>
      </c>
      <c r="H2446" s="41"/>
      <c r="I2446" s="41">
        <v>16</v>
      </c>
      <c r="J2446" s="44"/>
      <c r="L2446" s="40"/>
    </row>
    <row r="2447" spans="1:12" x14ac:dyDescent="0.2">
      <c r="A2447" s="39" t="s">
        <v>37</v>
      </c>
      <c r="B2447" s="41" t="s">
        <v>69</v>
      </c>
      <c r="C2447" s="49">
        <v>0.72568287037037038</v>
      </c>
      <c r="D2447" s="45">
        <v>52508</v>
      </c>
      <c r="E2447" s="45">
        <v>9</v>
      </c>
      <c r="F2447" s="45">
        <v>4</v>
      </c>
      <c r="G2447" s="45" t="s">
        <v>44</v>
      </c>
      <c r="H2447" s="41"/>
      <c r="I2447" s="41">
        <v>24</v>
      </c>
      <c r="J2447" s="44"/>
      <c r="L2447" s="40"/>
    </row>
    <row r="2448" spans="1:12" x14ac:dyDescent="0.2">
      <c r="A2448" s="39" t="s">
        <v>37</v>
      </c>
      <c r="B2448" s="41" t="s">
        <v>69</v>
      </c>
      <c r="C2448" s="49">
        <v>0.73197916666666663</v>
      </c>
      <c r="D2448" s="45">
        <v>53453</v>
      </c>
      <c r="E2448" s="45">
        <v>50</v>
      </c>
      <c r="F2448" s="45">
        <v>11</v>
      </c>
      <c r="G2448" s="45" t="s">
        <v>44</v>
      </c>
      <c r="H2448" s="41"/>
      <c r="I2448" s="41">
        <v>15</v>
      </c>
      <c r="J2448" s="44"/>
      <c r="L2448" s="40"/>
    </row>
    <row r="2449" spans="1:12" x14ac:dyDescent="0.2">
      <c r="A2449" s="39" t="s">
        <v>37</v>
      </c>
      <c r="B2449" s="41" t="s">
        <v>69</v>
      </c>
      <c r="C2449" s="49">
        <v>0.7325694444444445</v>
      </c>
      <c r="D2449" s="45">
        <v>53503</v>
      </c>
      <c r="E2449" s="45">
        <v>9</v>
      </c>
      <c r="F2449" s="45">
        <v>2</v>
      </c>
      <c r="G2449" s="45" t="s">
        <v>44</v>
      </c>
      <c r="H2449" s="41"/>
      <c r="I2449" s="41">
        <v>15</v>
      </c>
      <c r="J2449" s="44"/>
      <c r="L2449" s="40"/>
    </row>
    <row r="2450" spans="1:12" x14ac:dyDescent="0.2">
      <c r="A2450" s="39" t="s">
        <v>37</v>
      </c>
      <c r="B2450" s="41" t="s">
        <v>69</v>
      </c>
      <c r="C2450" s="49">
        <v>0.73607638888888893</v>
      </c>
      <c r="D2450" s="45">
        <v>54045</v>
      </c>
      <c r="E2450" s="45">
        <v>48</v>
      </c>
      <c r="F2450" s="45">
        <v>6</v>
      </c>
      <c r="G2450" s="45" t="s">
        <v>44</v>
      </c>
      <c r="H2450" s="41"/>
      <c r="I2450" s="41">
        <v>13</v>
      </c>
      <c r="J2450" s="44" t="s">
        <v>169</v>
      </c>
      <c r="L2450" s="40"/>
    </row>
    <row r="2451" spans="1:12" x14ac:dyDescent="0.2">
      <c r="A2451" s="39" t="s">
        <v>37</v>
      </c>
      <c r="B2451" s="41" t="s">
        <v>69</v>
      </c>
      <c r="C2451" s="49">
        <v>0.73686342592592591</v>
      </c>
      <c r="D2451" s="45">
        <v>54154</v>
      </c>
      <c r="E2451" s="45">
        <v>49</v>
      </c>
      <c r="F2451" s="45">
        <v>7</v>
      </c>
      <c r="G2451" s="45" t="s">
        <v>44</v>
      </c>
      <c r="H2451" s="41"/>
      <c r="I2451" s="41">
        <v>15</v>
      </c>
      <c r="J2451" s="44" t="s">
        <v>196</v>
      </c>
      <c r="L2451" s="40"/>
    </row>
    <row r="2452" spans="1:12" x14ac:dyDescent="0.2">
      <c r="A2452" s="39" t="s">
        <v>37</v>
      </c>
      <c r="B2452" s="41" t="s">
        <v>69</v>
      </c>
      <c r="C2452" s="49">
        <v>0.74358796296296292</v>
      </c>
      <c r="D2452" s="45">
        <v>55055</v>
      </c>
      <c r="E2452" s="45">
        <v>9</v>
      </c>
      <c r="F2452" s="45">
        <v>4</v>
      </c>
      <c r="G2452" s="45" t="s">
        <v>44</v>
      </c>
      <c r="H2452" s="41"/>
      <c r="I2452" s="41">
        <v>23</v>
      </c>
      <c r="J2452" s="44"/>
      <c r="L2452" s="40"/>
    </row>
    <row r="2453" spans="1:12" x14ac:dyDescent="0.2">
      <c r="A2453" s="39" t="s">
        <v>37</v>
      </c>
      <c r="B2453" s="41" t="s">
        <v>69</v>
      </c>
      <c r="C2453" s="49">
        <v>0.74420138888888887</v>
      </c>
      <c r="D2453" s="45">
        <v>55201</v>
      </c>
      <c r="E2453" s="45">
        <v>21</v>
      </c>
      <c r="F2453" s="45">
        <v>5</v>
      </c>
      <c r="G2453" s="45" t="s">
        <v>44</v>
      </c>
      <c r="H2453" s="41"/>
      <c r="I2453" s="41">
        <v>18</v>
      </c>
      <c r="J2453" s="44"/>
      <c r="L2453" s="40"/>
    </row>
    <row r="2454" spans="1:12" x14ac:dyDescent="0.2">
      <c r="A2454" s="39" t="s">
        <v>37</v>
      </c>
      <c r="B2454" s="41" t="s">
        <v>69</v>
      </c>
      <c r="C2454" s="49">
        <v>0.74472222222222217</v>
      </c>
      <c r="D2454" s="45">
        <v>55308</v>
      </c>
      <c r="E2454" s="45">
        <v>42</v>
      </c>
      <c r="F2454" s="45">
        <v>5</v>
      </c>
      <c r="G2454" s="45" t="s">
        <v>44</v>
      </c>
      <c r="H2454" s="41"/>
      <c r="I2454" s="41">
        <v>14</v>
      </c>
      <c r="J2454" s="44" t="s">
        <v>184</v>
      </c>
      <c r="L2454" s="40"/>
    </row>
    <row r="2455" spans="1:12" x14ac:dyDescent="0.2">
      <c r="A2455" s="39" t="s">
        <v>37</v>
      </c>
      <c r="B2455" s="41" t="s">
        <v>69</v>
      </c>
      <c r="C2455" s="49">
        <v>0.74503472222222222</v>
      </c>
      <c r="D2455" s="45">
        <v>55323</v>
      </c>
      <c r="E2455" s="45">
        <v>32</v>
      </c>
      <c r="F2455" s="45">
        <v>7</v>
      </c>
      <c r="G2455" s="45" t="s">
        <v>44</v>
      </c>
      <c r="H2455" s="41"/>
      <c r="I2455" s="41">
        <v>13</v>
      </c>
      <c r="J2455" s="44"/>
      <c r="L2455" s="40"/>
    </row>
    <row r="2456" spans="1:12" x14ac:dyDescent="0.2">
      <c r="A2456" s="39" t="s">
        <v>37</v>
      </c>
      <c r="B2456" s="41" t="s">
        <v>69</v>
      </c>
      <c r="C2456" s="49">
        <v>0.74787037037037041</v>
      </c>
      <c r="D2456" s="45">
        <v>55720</v>
      </c>
      <c r="E2456" s="45">
        <v>24</v>
      </c>
      <c r="F2456" s="45">
        <v>5</v>
      </c>
      <c r="G2456" s="45" t="s">
        <v>44</v>
      </c>
      <c r="H2456" s="41"/>
      <c r="I2456" s="41">
        <v>12</v>
      </c>
      <c r="J2456" s="44"/>
      <c r="L2456" s="40"/>
    </row>
    <row r="2457" spans="1:12" x14ac:dyDescent="0.2">
      <c r="A2457" s="39" t="s">
        <v>37</v>
      </c>
      <c r="B2457" s="41" t="s">
        <v>69</v>
      </c>
      <c r="C2457" s="49">
        <v>0.74875000000000003</v>
      </c>
      <c r="D2457" s="45">
        <v>55931</v>
      </c>
      <c r="E2457" s="45">
        <v>99</v>
      </c>
      <c r="F2457" s="45">
        <v>3</v>
      </c>
      <c r="G2457" s="45" t="s">
        <v>44</v>
      </c>
      <c r="H2457" s="41"/>
      <c r="I2457" s="41">
        <v>16</v>
      </c>
      <c r="J2457" s="44" t="s">
        <v>192</v>
      </c>
      <c r="L2457" s="40"/>
    </row>
    <row r="2458" spans="1:12" x14ac:dyDescent="0.2">
      <c r="A2458" s="39" t="s">
        <v>37</v>
      </c>
      <c r="B2458" s="41" t="s">
        <v>69</v>
      </c>
      <c r="C2458" s="49">
        <v>0.74942129629629628</v>
      </c>
      <c r="D2458" s="45">
        <v>55918</v>
      </c>
      <c r="E2458" s="45">
        <v>8</v>
      </c>
      <c r="F2458" s="45">
        <v>3</v>
      </c>
      <c r="G2458" s="45" t="s">
        <v>44</v>
      </c>
      <c r="H2458" s="41"/>
      <c r="I2458" s="41">
        <v>13</v>
      </c>
      <c r="J2458" s="44"/>
      <c r="L2458" s="40"/>
    </row>
    <row r="2459" spans="1:12" x14ac:dyDescent="0.2">
      <c r="A2459" s="39" t="s">
        <v>37</v>
      </c>
      <c r="B2459" s="41" t="s">
        <v>69</v>
      </c>
      <c r="C2459" s="49">
        <v>0.75188657407407411</v>
      </c>
      <c r="D2459" s="45">
        <v>60250</v>
      </c>
      <c r="E2459" s="45">
        <v>7</v>
      </c>
      <c r="F2459" s="45">
        <v>2</v>
      </c>
      <c r="G2459" s="45" t="s">
        <v>44</v>
      </c>
      <c r="H2459" s="41"/>
      <c r="I2459" s="41">
        <v>12</v>
      </c>
      <c r="J2459" s="44"/>
      <c r="L2459" s="40"/>
    </row>
    <row r="2460" spans="1:12" x14ac:dyDescent="0.2">
      <c r="A2460" s="39" t="s">
        <v>37</v>
      </c>
      <c r="B2460" s="41" t="s">
        <v>69</v>
      </c>
      <c r="C2460" s="49">
        <v>0.75229166666666658</v>
      </c>
      <c r="D2460" s="45">
        <v>60323</v>
      </c>
      <c r="E2460" s="45">
        <v>5</v>
      </c>
      <c r="F2460" s="45">
        <v>3</v>
      </c>
      <c r="G2460" s="45" t="s">
        <v>44</v>
      </c>
      <c r="H2460" s="41"/>
      <c r="I2460" s="41">
        <v>12</v>
      </c>
      <c r="J2460" s="44" t="s">
        <v>170</v>
      </c>
      <c r="L2460" s="40"/>
    </row>
    <row r="2461" spans="1:12" x14ac:dyDescent="0.2">
      <c r="A2461" s="39" t="s">
        <v>37</v>
      </c>
      <c r="B2461" s="41" t="s">
        <v>69</v>
      </c>
      <c r="C2461" s="49">
        <v>0.75449074074074074</v>
      </c>
      <c r="D2461" s="45">
        <v>60704</v>
      </c>
      <c r="E2461" s="45">
        <v>36</v>
      </c>
      <c r="F2461" s="45">
        <v>5</v>
      </c>
      <c r="G2461" s="45" t="s">
        <v>44</v>
      </c>
      <c r="H2461" s="41"/>
      <c r="I2461" s="41">
        <v>18</v>
      </c>
      <c r="J2461" s="44"/>
      <c r="L2461" s="40"/>
    </row>
    <row r="2462" spans="1:12" x14ac:dyDescent="0.2">
      <c r="A2462" s="39" t="s">
        <v>37</v>
      </c>
      <c r="B2462" s="41" t="s">
        <v>69</v>
      </c>
      <c r="C2462" s="49">
        <v>0.75454861111111104</v>
      </c>
      <c r="D2462" s="45">
        <v>60644</v>
      </c>
      <c r="E2462" s="45">
        <v>11</v>
      </c>
      <c r="F2462" s="45">
        <v>4</v>
      </c>
      <c r="G2462" s="45" t="s">
        <v>44</v>
      </c>
      <c r="H2462" s="41"/>
      <c r="I2462" s="41">
        <v>20</v>
      </c>
      <c r="J2462" s="44"/>
      <c r="L2462" s="40"/>
    </row>
    <row r="2463" spans="1:12" x14ac:dyDescent="0.2">
      <c r="A2463" s="39" t="s">
        <v>37</v>
      </c>
      <c r="B2463" s="41" t="s">
        <v>69</v>
      </c>
      <c r="C2463" s="49">
        <v>0.75486111111111109</v>
      </c>
      <c r="D2463" s="45"/>
      <c r="E2463" s="88" t="s">
        <v>1375</v>
      </c>
      <c r="F2463" s="88" t="s">
        <v>1375</v>
      </c>
      <c r="G2463" s="45" t="s">
        <v>44</v>
      </c>
      <c r="H2463" s="41"/>
      <c r="I2463" s="41"/>
      <c r="J2463" s="44"/>
      <c r="L2463" s="40"/>
    </row>
    <row r="2464" spans="1:12" x14ac:dyDescent="0.2">
      <c r="A2464" s="39" t="s">
        <v>37</v>
      </c>
      <c r="B2464" s="41" t="s">
        <v>69</v>
      </c>
      <c r="C2464" s="49">
        <v>0.75528935185185186</v>
      </c>
      <c r="D2464" s="45">
        <v>60745</v>
      </c>
      <c r="E2464" s="45">
        <v>8</v>
      </c>
      <c r="F2464" s="45">
        <v>2</v>
      </c>
      <c r="G2464" s="45" t="s">
        <v>44</v>
      </c>
      <c r="H2464" s="41"/>
      <c r="I2464" s="41">
        <v>14</v>
      </c>
      <c r="J2464" s="44"/>
      <c r="L2464" s="40"/>
    </row>
    <row r="2465" spans="1:12" x14ac:dyDescent="0.2">
      <c r="A2465" s="39" t="s">
        <v>37</v>
      </c>
      <c r="B2465" s="41" t="s">
        <v>69</v>
      </c>
      <c r="C2465" s="49">
        <v>0.75560185185185191</v>
      </c>
      <c r="D2465" s="45">
        <v>61031</v>
      </c>
      <c r="E2465" s="45">
        <v>145</v>
      </c>
      <c r="F2465" s="45">
        <v>4</v>
      </c>
      <c r="G2465" s="45" t="s">
        <v>44</v>
      </c>
      <c r="H2465" s="41"/>
      <c r="I2465" s="41">
        <v>19</v>
      </c>
      <c r="J2465" s="44" t="s">
        <v>176</v>
      </c>
      <c r="L2465" s="40"/>
    </row>
    <row r="2466" spans="1:12" x14ac:dyDescent="0.2">
      <c r="A2466" s="39" t="s">
        <v>37</v>
      </c>
      <c r="B2466" s="41" t="s">
        <v>69</v>
      </c>
      <c r="C2466" s="49">
        <v>0.75614583333333329</v>
      </c>
      <c r="D2466" s="45">
        <v>60901</v>
      </c>
      <c r="E2466" s="45">
        <v>10</v>
      </c>
      <c r="F2466" s="45">
        <v>2</v>
      </c>
      <c r="G2466" s="45" t="s">
        <v>44</v>
      </c>
      <c r="H2466" s="41"/>
      <c r="I2466" s="41">
        <v>14</v>
      </c>
      <c r="J2466" s="44"/>
      <c r="L2466" s="40"/>
    </row>
    <row r="2467" spans="1:12" x14ac:dyDescent="0.2">
      <c r="A2467" s="39" t="s">
        <v>37</v>
      </c>
      <c r="B2467" s="41" t="s">
        <v>69</v>
      </c>
      <c r="C2467" s="49">
        <v>0.75768518518518513</v>
      </c>
      <c r="D2467" s="45">
        <v>61129</v>
      </c>
      <c r="E2467" s="45">
        <v>25</v>
      </c>
      <c r="F2467" s="45">
        <v>4</v>
      </c>
      <c r="G2467" s="45" t="s">
        <v>44</v>
      </c>
      <c r="H2467" s="41"/>
      <c r="I2467" s="41">
        <v>17</v>
      </c>
      <c r="J2467" s="44"/>
      <c r="L2467" s="40"/>
    </row>
    <row r="2468" spans="1:12" x14ac:dyDescent="0.2">
      <c r="A2468" s="39" t="s">
        <v>37</v>
      </c>
      <c r="B2468" s="41" t="s">
        <v>69</v>
      </c>
      <c r="C2468" s="49">
        <v>0.75825231481481481</v>
      </c>
      <c r="D2468" s="45">
        <v>61202</v>
      </c>
      <c r="E2468" s="45">
        <v>9</v>
      </c>
      <c r="F2468" s="45">
        <v>4</v>
      </c>
      <c r="G2468" s="45" t="s">
        <v>44</v>
      </c>
      <c r="H2468" s="41"/>
      <c r="I2468" s="41">
        <v>14</v>
      </c>
      <c r="J2468" s="44"/>
      <c r="L2468" s="40"/>
    </row>
    <row r="2469" spans="1:12" x14ac:dyDescent="0.2">
      <c r="A2469" s="39" t="s">
        <v>37</v>
      </c>
      <c r="B2469" s="41" t="s">
        <v>69</v>
      </c>
      <c r="C2469" s="49">
        <v>0.75902777777777786</v>
      </c>
      <c r="D2469" s="45"/>
      <c r="E2469" s="88" t="s">
        <v>1375</v>
      </c>
      <c r="F2469" s="88" t="s">
        <v>1375</v>
      </c>
      <c r="G2469" s="45" t="s">
        <v>44</v>
      </c>
      <c r="H2469" s="41"/>
      <c r="I2469" s="41"/>
      <c r="J2469" s="44"/>
      <c r="L2469" s="40"/>
    </row>
    <row r="2470" spans="1:12" x14ac:dyDescent="0.2">
      <c r="A2470" s="39" t="s">
        <v>37</v>
      </c>
      <c r="B2470" s="41" t="s">
        <v>69</v>
      </c>
      <c r="C2470" s="49">
        <v>0.75951388888888882</v>
      </c>
      <c r="D2470" s="45">
        <v>61403</v>
      </c>
      <c r="E2470" s="45">
        <v>21</v>
      </c>
      <c r="F2470" s="45">
        <v>5</v>
      </c>
      <c r="G2470" s="45" t="s">
        <v>44</v>
      </c>
      <c r="H2470" s="41"/>
      <c r="I2470" s="41">
        <v>10</v>
      </c>
      <c r="J2470" s="44"/>
      <c r="L2470" s="40"/>
    </row>
    <row r="2471" spans="1:12" x14ac:dyDescent="0.2">
      <c r="A2471" s="39" t="s">
        <v>37</v>
      </c>
      <c r="B2471" s="41" t="s">
        <v>69</v>
      </c>
      <c r="C2471" s="49">
        <v>0.763275462962963</v>
      </c>
      <c r="D2471" s="45">
        <v>61908</v>
      </c>
      <c r="E2471" s="45">
        <v>1</v>
      </c>
      <c r="F2471" s="45">
        <v>0</v>
      </c>
      <c r="G2471" s="45" t="s">
        <v>44</v>
      </c>
      <c r="H2471" s="41"/>
      <c r="I2471" s="41">
        <v>12</v>
      </c>
      <c r="J2471" s="44"/>
      <c r="L2471" s="40"/>
    </row>
    <row r="2472" spans="1:12" x14ac:dyDescent="0.2">
      <c r="A2472" s="39" t="s">
        <v>37</v>
      </c>
      <c r="B2472" s="41" t="s">
        <v>69</v>
      </c>
      <c r="C2472" s="49">
        <v>0.76432870370370365</v>
      </c>
      <c r="D2472" s="45">
        <v>62045</v>
      </c>
      <c r="E2472" s="45">
        <v>7</v>
      </c>
      <c r="F2472" s="45">
        <v>2</v>
      </c>
      <c r="G2472" s="45" t="s">
        <v>44</v>
      </c>
      <c r="H2472" s="41"/>
      <c r="I2472" s="41">
        <v>13</v>
      </c>
      <c r="J2472" s="44"/>
      <c r="L2472" s="40"/>
    </row>
    <row r="2473" spans="1:12" x14ac:dyDescent="0.2">
      <c r="A2473" s="39" t="s">
        <v>37</v>
      </c>
      <c r="B2473" s="41" t="s">
        <v>69</v>
      </c>
      <c r="C2473" s="49">
        <v>0.76508101851851851</v>
      </c>
      <c r="D2473" s="45">
        <v>62227</v>
      </c>
      <c r="E2473" s="45">
        <v>44</v>
      </c>
      <c r="F2473" s="45">
        <v>7</v>
      </c>
      <c r="G2473" s="45" t="s">
        <v>44</v>
      </c>
      <c r="H2473" s="41"/>
      <c r="I2473" s="41">
        <v>13</v>
      </c>
      <c r="J2473" s="44" t="s">
        <v>227</v>
      </c>
      <c r="L2473" s="40"/>
    </row>
    <row r="2474" spans="1:12" x14ac:dyDescent="0.2">
      <c r="A2474" s="39" t="s">
        <v>37</v>
      </c>
      <c r="B2474" s="41" t="s">
        <v>69</v>
      </c>
      <c r="C2474" s="49">
        <v>0.76556712962962958</v>
      </c>
      <c r="D2474" s="45">
        <v>62240</v>
      </c>
      <c r="E2474" s="45">
        <v>15</v>
      </c>
      <c r="F2474" s="45">
        <v>4</v>
      </c>
      <c r="G2474" s="45" t="s">
        <v>44</v>
      </c>
      <c r="H2474" s="41"/>
      <c r="I2474" s="41">
        <v>13</v>
      </c>
      <c r="J2474" s="44" t="s">
        <v>193</v>
      </c>
      <c r="L2474" s="40"/>
    </row>
    <row r="2475" spans="1:12" x14ac:dyDescent="0.2">
      <c r="A2475" s="39" t="s">
        <v>37</v>
      </c>
      <c r="B2475" s="41" t="s">
        <v>69</v>
      </c>
      <c r="C2475" s="49">
        <v>0.76666666666666661</v>
      </c>
      <c r="D2475" s="45"/>
      <c r="E2475" s="88" t="s">
        <v>1375</v>
      </c>
      <c r="F2475" s="88" t="s">
        <v>1375</v>
      </c>
      <c r="G2475" s="45" t="s">
        <v>44</v>
      </c>
      <c r="H2475" s="41"/>
      <c r="I2475" s="41"/>
      <c r="J2475" s="44"/>
      <c r="L2475" s="40"/>
    </row>
    <row r="2476" spans="1:12" x14ac:dyDescent="0.2">
      <c r="A2476" s="47" t="s">
        <v>0</v>
      </c>
      <c r="B2476" s="47" t="s">
        <v>68</v>
      </c>
      <c r="C2476" s="63">
        <v>0.31914351851851852</v>
      </c>
      <c r="D2476" s="68" t="s">
        <v>1140</v>
      </c>
      <c r="E2476" s="83">
        <v>46</v>
      </c>
      <c r="F2476" s="84">
        <v>-3</v>
      </c>
      <c r="G2476" s="68" t="s">
        <v>46</v>
      </c>
    </row>
    <row r="2477" spans="1:12" x14ac:dyDescent="0.2">
      <c r="A2477" s="47" t="s">
        <v>0</v>
      </c>
      <c r="B2477" s="47" t="s">
        <v>68</v>
      </c>
      <c r="C2477" s="63">
        <v>0.34935185185185186</v>
      </c>
      <c r="D2477" s="68" t="s">
        <v>1141</v>
      </c>
      <c r="E2477" s="83">
        <v>56</v>
      </c>
      <c r="F2477" s="84">
        <v>0</v>
      </c>
      <c r="G2477" s="68" t="s">
        <v>45</v>
      </c>
    </row>
    <row r="2478" spans="1:12" x14ac:dyDescent="0.2">
      <c r="A2478" s="47" t="s">
        <v>0</v>
      </c>
      <c r="B2478" s="47" t="s">
        <v>68</v>
      </c>
      <c r="C2478" s="63">
        <v>0.35236111111111112</v>
      </c>
      <c r="D2478" s="68" t="s">
        <v>1142</v>
      </c>
      <c r="E2478" s="83">
        <v>16</v>
      </c>
      <c r="F2478" s="84">
        <v>2</v>
      </c>
      <c r="G2478" s="68" t="s">
        <v>1371</v>
      </c>
    </row>
    <row r="2479" spans="1:12" x14ac:dyDescent="0.2">
      <c r="A2479" s="47" t="s">
        <v>0</v>
      </c>
      <c r="B2479" s="47" t="s">
        <v>68</v>
      </c>
      <c r="C2479" s="63">
        <v>0.32494212962962959</v>
      </c>
      <c r="D2479" s="68" t="s">
        <v>1148</v>
      </c>
      <c r="E2479" s="84">
        <v>14</v>
      </c>
      <c r="F2479" s="84">
        <v>7</v>
      </c>
      <c r="G2479" s="68" t="s">
        <v>46</v>
      </c>
    </row>
    <row r="2480" spans="1:12" x14ac:dyDescent="0.2">
      <c r="A2480" s="47" t="s">
        <v>0</v>
      </c>
      <c r="B2480" s="47" t="s">
        <v>68</v>
      </c>
      <c r="C2480" s="63">
        <v>0.35349537037037032</v>
      </c>
      <c r="D2480" s="68" t="s">
        <v>1124</v>
      </c>
      <c r="E2480" s="83">
        <v>94</v>
      </c>
      <c r="F2480" s="84">
        <v>7</v>
      </c>
      <c r="G2480" s="68" t="s">
        <v>46</v>
      </c>
    </row>
    <row r="2481" spans="1:9" x14ac:dyDescent="0.2">
      <c r="A2481" s="47" t="s">
        <v>0</v>
      </c>
      <c r="B2481" s="47" t="s">
        <v>68</v>
      </c>
      <c r="C2481" s="63">
        <v>0.36212962962962963</v>
      </c>
      <c r="D2481" s="68" t="s">
        <v>1093</v>
      </c>
      <c r="E2481" s="84">
        <v>7</v>
      </c>
      <c r="F2481" s="84">
        <v>7</v>
      </c>
      <c r="G2481" s="68" t="s">
        <v>44</v>
      </c>
    </row>
    <row r="2482" spans="1:9" x14ac:dyDescent="0.2">
      <c r="A2482" s="47" t="s">
        <v>0</v>
      </c>
      <c r="B2482" s="47" t="s">
        <v>68</v>
      </c>
      <c r="C2482" s="63">
        <v>0.39756944444444442</v>
      </c>
      <c r="D2482" s="68" t="s">
        <v>1139</v>
      </c>
      <c r="E2482" s="83">
        <v>156</v>
      </c>
      <c r="F2482" s="84">
        <v>7</v>
      </c>
      <c r="G2482" s="68" t="s">
        <v>46</v>
      </c>
    </row>
    <row r="2483" spans="1:9" x14ac:dyDescent="0.2">
      <c r="A2483" s="47" t="s">
        <v>0</v>
      </c>
      <c r="B2483" s="47" t="s">
        <v>68</v>
      </c>
      <c r="C2483" s="63">
        <v>0.3638657407407408</v>
      </c>
      <c r="D2483" s="68" t="s">
        <v>1094</v>
      </c>
      <c r="E2483" s="83">
        <v>69</v>
      </c>
      <c r="F2483" s="84">
        <v>8</v>
      </c>
      <c r="G2483" s="68" t="s">
        <v>46</v>
      </c>
    </row>
    <row r="2484" spans="1:9" x14ac:dyDescent="0.2">
      <c r="A2484" s="47" t="s">
        <v>0</v>
      </c>
      <c r="B2484" s="47" t="s">
        <v>68</v>
      </c>
      <c r="C2484" s="63">
        <v>0.35924768518518518</v>
      </c>
      <c r="D2484" s="68" t="s">
        <v>1125</v>
      </c>
      <c r="E2484" s="84">
        <v>3</v>
      </c>
      <c r="F2484" s="84">
        <v>9</v>
      </c>
      <c r="G2484" s="68" t="s">
        <v>90</v>
      </c>
    </row>
    <row r="2485" spans="1:9" x14ac:dyDescent="0.2">
      <c r="A2485" s="47" t="s">
        <v>0</v>
      </c>
      <c r="B2485" s="47" t="s">
        <v>68</v>
      </c>
      <c r="C2485" s="63">
        <v>0.38449074074074074</v>
      </c>
      <c r="D2485" s="68" t="s">
        <v>1101</v>
      </c>
      <c r="E2485" s="84">
        <v>7</v>
      </c>
      <c r="F2485" s="84">
        <v>10</v>
      </c>
      <c r="G2485" s="68" t="s">
        <v>90</v>
      </c>
    </row>
    <row r="2486" spans="1:9" x14ac:dyDescent="0.2">
      <c r="A2486" s="47" t="s">
        <v>0</v>
      </c>
      <c r="B2486" s="47" t="s">
        <v>68</v>
      </c>
      <c r="C2486" s="63">
        <v>0.38739583333333333</v>
      </c>
      <c r="D2486" s="68" t="s">
        <v>1102</v>
      </c>
      <c r="E2486" s="84">
        <v>52</v>
      </c>
      <c r="F2486" s="84">
        <v>10</v>
      </c>
      <c r="G2486" s="68" t="s">
        <v>90</v>
      </c>
    </row>
    <row r="2487" spans="1:9" x14ac:dyDescent="0.2">
      <c r="A2487" s="47" t="s">
        <v>0</v>
      </c>
      <c r="B2487" s="47" t="s">
        <v>68</v>
      </c>
      <c r="C2487" s="63">
        <v>0.45050925925925928</v>
      </c>
      <c r="D2487" s="68" t="s">
        <v>1095</v>
      </c>
      <c r="E2487" s="83">
        <v>107</v>
      </c>
      <c r="F2487" s="84">
        <v>10</v>
      </c>
      <c r="G2487" s="68" t="s">
        <v>46</v>
      </c>
    </row>
    <row r="2488" spans="1:9" x14ac:dyDescent="0.2">
      <c r="A2488" s="47" t="s">
        <v>0</v>
      </c>
      <c r="B2488" s="47" t="s">
        <v>69</v>
      </c>
      <c r="C2488" s="63">
        <v>0.59060185185185188</v>
      </c>
      <c r="D2488" s="68" t="s">
        <v>1100</v>
      </c>
      <c r="E2488" s="83">
        <v>43</v>
      </c>
      <c r="F2488" s="84">
        <v>10</v>
      </c>
      <c r="G2488" s="68" t="s">
        <v>46</v>
      </c>
      <c r="I2488" s="40">
        <f>C2488+0.5</f>
        <v>1.0906018518518519</v>
      </c>
    </row>
    <row r="2489" spans="1:9" x14ac:dyDescent="0.2">
      <c r="A2489" s="47" t="s">
        <v>0</v>
      </c>
      <c r="B2489" s="47" t="s">
        <v>68</v>
      </c>
      <c r="C2489" s="63">
        <v>0.33630787037037035</v>
      </c>
      <c r="D2489" s="68" t="s">
        <v>1085</v>
      </c>
      <c r="E2489" s="83">
        <v>126</v>
      </c>
      <c r="F2489" s="84">
        <v>11</v>
      </c>
      <c r="G2489" s="68" t="s">
        <v>46</v>
      </c>
    </row>
    <row r="2490" spans="1:9" x14ac:dyDescent="0.2">
      <c r="A2490" s="47" t="s">
        <v>0</v>
      </c>
      <c r="B2490" s="47" t="s">
        <v>68</v>
      </c>
      <c r="C2490" s="63">
        <v>0.40270833333333328</v>
      </c>
      <c r="D2490" s="68" t="s">
        <v>1104</v>
      </c>
      <c r="E2490" s="84">
        <v>28</v>
      </c>
      <c r="F2490" s="84">
        <v>11</v>
      </c>
      <c r="G2490" s="68" t="s">
        <v>90</v>
      </c>
    </row>
    <row r="2491" spans="1:9" x14ac:dyDescent="0.2">
      <c r="A2491" s="47" t="s">
        <v>0</v>
      </c>
      <c r="B2491" s="47" t="s">
        <v>68</v>
      </c>
      <c r="C2491" s="63">
        <v>0.41293981481481484</v>
      </c>
      <c r="D2491" s="68" t="s">
        <v>1105</v>
      </c>
      <c r="E2491" s="84">
        <v>3</v>
      </c>
      <c r="F2491" s="84">
        <v>11</v>
      </c>
      <c r="G2491" s="68" t="s">
        <v>90</v>
      </c>
    </row>
    <row r="2492" spans="1:9" x14ac:dyDescent="0.2">
      <c r="A2492" s="47" t="s">
        <v>0</v>
      </c>
      <c r="B2492" s="47" t="s">
        <v>69</v>
      </c>
      <c r="C2492" s="63">
        <v>0.51094907407407408</v>
      </c>
      <c r="D2492" s="68" t="s">
        <v>1096</v>
      </c>
      <c r="E2492" s="83">
        <v>74</v>
      </c>
      <c r="F2492" s="84">
        <v>11</v>
      </c>
      <c r="G2492" s="68" t="s">
        <v>90</v>
      </c>
    </row>
    <row r="2493" spans="1:9" x14ac:dyDescent="0.2">
      <c r="A2493" s="47" t="s">
        <v>0</v>
      </c>
      <c r="B2493" s="47" t="s">
        <v>68</v>
      </c>
      <c r="C2493" s="63">
        <v>0.37833333333333335</v>
      </c>
      <c r="D2493" s="68" t="s">
        <v>1126</v>
      </c>
      <c r="E2493" s="84">
        <v>8</v>
      </c>
      <c r="F2493" s="84">
        <v>12</v>
      </c>
      <c r="G2493" s="68" t="s">
        <v>44</v>
      </c>
    </row>
    <row r="2494" spans="1:9" x14ac:dyDescent="0.2">
      <c r="A2494" s="47" t="s">
        <v>0</v>
      </c>
      <c r="B2494" s="47" t="s">
        <v>68</v>
      </c>
      <c r="C2494" s="63">
        <v>0.40096064814814819</v>
      </c>
      <c r="D2494" s="68" t="s">
        <v>1143</v>
      </c>
      <c r="E2494" s="83">
        <v>19</v>
      </c>
      <c r="F2494" s="84">
        <v>12</v>
      </c>
      <c r="G2494" s="68" t="s">
        <v>44</v>
      </c>
    </row>
    <row r="2495" spans="1:9" x14ac:dyDescent="0.2">
      <c r="A2495" s="47" t="s">
        <v>0</v>
      </c>
      <c r="B2495" s="47" t="s">
        <v>69</v>
      </c>
      <c r="C2495" s="63">
        <v>0.51372685185185185</v>
      </c>
      <c r="D2495" s="68" t="s">
        <v>1097</v>
      </c>
      <c r="E2495" s="83">
        <v>8</v>
      </c>
      <c r="F2495" s="84">
        <v>12</v>
      </c>
      <c r="G2495" s="68" t="s">
        <v>45</v>
      </c>
    </row>
    <row r="2496" spans="1:9" x14ac:dyDescent="0.2">
      <c r="A2496" s="47" t="s">
        <v>0</v>
      </c>
      <c r="B2496" s="47" t="s">
        <v>69</v>
      </c>
      <c r="C2496" s="63">
        <v>0.5201041666666667</v>
      </c>
      <c r="D2496" s="68" t="s">
        <v>1098</v>
      </c>
      <c r="E2496" s="83">
        <v>3</v>
      </c>
      <c r="F2496" s="84">
        <v>12</v>
      </c>
      <c r="G2496" s="68" t="s">
        <v>44</v>
      </c>
    </row>
    <row r="2497" spans="1:9" x14ac:dyDescent="0.2">
      <c r="A2497" s="47" t="s">
        <v>0</v>
      </c>
      <c r="B2497" s="47" t="s">
        <v>68</v>
      </c>
      <c r="C2497" s="63">
        <v>0.38033564814814813</v>
      </c>
      <c r="D2497" s="68" t="s">
        <v>1127</v>
      </c>
      <c r="E2497" s="84">
        <v>1</v>
      </c>
      <c r="F2497" s="84">
        <v>13</v>
      </c>
      <c r="G2497" s="68" t="s">
        <v>45</v>
      </c>
    </row>
    <row r="2498" spans="1:9" x14ac:dyDescent="0.2">
      <c r="A2498" s="47" t="s">
        <v>0</v>
      </c>
      <c r="B2498" s="47" t="s">
        <v>69</v>
      </c>
      <c r="C2498" s="63">
        <v>0.5602893518518518</v>
      </c>
      <c r="D2498" s="68" t="s">
        <v>1099</v>
      </c>
      <c r="E2498" s="84">
        <v>7</v>
      </c>
      <c r="F2498" s="84">
        <v>13</v>
      </c>
      <c r="G2498" s="68" t="s">
        <v>90</v>
      </c>
      <c r="I2498" s="40">
        <f>C2498+0.5</f>
        <v>1.0602893518518517</v>
      </c>
    </row>
    <row r="2499" spans="1:9" x14ac:dyDescent="0.2">
      <c r="A2499" s="47" t="s">
        <v>0</v>
      </c>
      <c r="B2499" s="47" t="s">
        <v>69</v>
      </c>
      <c r="C2499" s="63">
        <v>0.70745370370370375</v>
      </c>
      <c r="D2499" s="68" t="s">
        <v>1123</v>
      </c>
      <c r="E2499" s="83">
        <v>12</v>
      </c>
      <c r="F2499" s="84">
        <v>13</v>
      </c>
      <c r="G2499" s="68" t="s">
        <v>46</v>
      </c>
      <c r="I2499" s="40">
        <f>C2499+0.5</f>
        <v>1.2074537037037039</v>
      </c>
    </row>
    <row r="2500" spans="1:9" x14ac:dyDescent="0.2">
      <c r="A2500" s="47" t="s">
        <v>0</v>
      </c>
      <c r="B2500" s="47" t="s">
        <v>68</v>
      </c>
      <c r="C2500" s="63">
        <v>0.37537037037037035</v>
      </c>
      <c r="D2500" s="68" t="s">
        <v>1166</v>
      </c>
      <c r="E2500" s="84">
        <v>6</v>
      </c>
      <c r="F2500" s="84">
        <v>14</v>
      </c>
      <c r="G2500" s="68" t="s">
        <v>90</v>
      </c>
    </row>
    <row r="2501" spans="1:9" x14ac:dyDescent="0.2">
      <c r="A2501" s="47" t="s">
        <v>0</v>
      </c>
      <c r="B2501" s="47" t="s">
        <v>68</v>
      </c>
      <c r="C2501" s="63">
        <v>0.43790509259259264</v>
      </c>
      <c r="D2501" s="68" t="s">
        <v>1106</v>
      </c>
      <c r="E2501" s="83">
        <v>8</v>
      </c>
      <c r="F2501" s="84">
        <v>14</v>
      </c>
      <c r="G2501" s="68" t="s">
        <v>44</v>
      </c>
    </row>
    <row r="2502" spans="1:9" x14ac:dyDescent="0.2">
      <c r="A2502" s="47" t="s">
        <v>0</v>
      </c>
      <c r="B2502" s="47" t="s">
        <v>68</v>
      </c>
      <c r="C2502" s="63">
        <v>0.38730324074074068</v>
      </c>
      <c r="D2502" s="68" t="s">
        <v>1149</v>
      </c>
      <c r="E2502" s="84">
        <v>5</v>
      </c>
      <c r="F2502" s="84">
        <v>15</v>
      </c>
      <c r="G2502" s="68" t="s">
        <v>45</v>
      </c>
    </row>
    <row r="2503" spans="1:9" x14ac:dyDescent="0.2">
      <c r="A2503" s="47" t="s">
        <v>0</v>
      </c>
      <c r="B2503" s="47" t="s">
        <v>68</v>
      </c>
      <c r="C2503" s="63">
        <v>0.35461805555555559</v>
      </c>
      <c r="D2503" s="68" t="s">
        <v>1152</v>
      </c>
      <c r="E2503" s="84">
        <v>3</v>
      </c>
      <c r="F2503" s="84">
        <v>16</v>
      </c>
      <c r="G2503" s="68" t="s">
        <v>46</v>
      </c>
    </row>
    <row r="2504" spans="1:9" x14ac:dyDescent="0.2">
      <c r="A2504" s="47" t="s">
        <v>0</v>
      </c>
      <c r="B2504" s="47" t="s">
        <v>68</v>
      </c>
      <c r="C2504" s="63">
        <v>0.4592013888888889</v>
      </c>
      <c r="D2504" s="68" t="s">
        <v>1107</v>
      </c>
      <c r="E2504" s="83">
        <v>3</v>
      </c>
      <c r="F2504" s="84">
        <v>16</v>
      </c>
      <c r="G2504" s="68" t="s">
        <v>90</v>
      </c>
    </row>
    <row r="2505" spans="1:9" x14ac:dyDescent="0.2">
      <c r="A2505" s="47" t="s">
        <v>0</v>
      </c>
      <c r="B2505" s="47" t="s">
        <v>68</v>
      </c>
      <c r="C2505" s="63">
        <v>0.4652662037037037</v>
      </c>
      <c r="D2505" s="68" t="s">
        <v>1108</v>
      </c>
      <c r="E2505" s="83">
        <v>85</v>
      </c>
      <c r="F2505" s="84">
        <v>16</v>
      </c>
      <c r="G2505" s="68" t="s">
        <v>45</v>
      </c>
    </row>
    <row r="2506" spans="1:9" x14ac:dyDescent="0.2">
      <c r="A2506" s="47" t="s">
        <v>0</v>
      </c>
      <c r="B2506" s="47" t="s">
        <v>68</v>
      </c>
      <c r="C2506" s="63">
        <v>0.47069444444444447</v>
      </c>
      <c r="D2506" s="68" t="s">
        <v>1110</v>
      </c>
      <c r="E2506" s="83">
        <v>8</v>
      </c>
      <c r="F2506" s="84">
        <v>16</v>
      </c>
      <c r="G2506" s="68" t="s">
        <v>44</v>
      </c>
    </row>
    <row r="2507" spans="1:9" x14ac:dyDescent="0.2">
      <c r="A2507" s="47" t="s">
        <v>0</v>
      </c>
      <c r="B2507" s="47" t="s">
        <v>69</v>
      </c>
      <c r="C2507" s="63">
        <v>0.50787037037037031</v>
      </c>
      <c r="D2507" s="68" t="s">
        <v>1113</v>
      </c>
      <c r="E2507" s="83">
        <v>58</v>
      </c>
      <c r="F2507" s="84">
        <v>16</v>
      </c>
      <c r="G2507" s="68" t="s">
        <v>45</v>
      </c>
    </row>
    <row r="2508" spans="1:9" x14ac:dyDescent="0.2">
      <c r="A2508" s="47" t="s">
        <v>0</v>
      </c>
      <c r="B2508" s="47" t="s">
        <v>69</v>
      </c>
      <c r="C2508" s="63">
        <v>0.64430555555555558</v>
      </c>
      <c r="D2508" s="68" t="s">
        <v>1122</v>
      </c>
      <c r="E2508" s="83">
        <v>9</v>
      </c>
      <c r="F2508" s="84">
        <v>16</v>
      </c>
      <c r="G2508" s="68" t="s">
        <v>45</v>
      </c>
      <c r="I2508" s="40">
        <f>C2508+0.5</f>
        <v>1.1443055555555555</v>
      </c>
    </row>
    <row r="2509" spans="1:9" x14ac:dyDescent="0.2">
      <c r="A2509" s="47" t="s">
        <v>0</v>
      </c>
      <c r="B2509" s="47" t="s">
        <v>68</v>
      </c>
      <c r="C2509" s="63">
        <v>0.46011574074074074</v>
      </c>
      <c r="D2509" s="68" t="s">
        <v>1144</v>
      </c>
      <c r="E2509" s="83">
        <v>9</v>
      </c>
      <c r="F2509" s="84">
        <v>17</v>
      </c>
      <c r="G2509" s="68" t="s">
        <v>90</v>
      </c>
    </row>
    <row r="2510" spans="1:9" x14ac:dyDescent="0.2">
      <c r="A2510" s="47" t="s">
        <v>0</v>
      </c>
      <c r="B2510" s="47" t="s">
        <v>68</v>
      </c>
      <c r="C2510" s="63">
        <v>0.4720138888888889</v>
      </c>
      <c r="D2510" s="68" t="s">
        <v>1111</v>
      </c>
      <c r="E2510" s="83">
        <v>8</v>
      </c>
      <c r="F2510" s="84">
        <v>17</v>
      </c>
      <c r="G2510" s="68" t="s">
        <v>45</v>
      </c>
    </row>
    <row r="2511" spans="1:9" x14ac:dyDescent="0.2">
      <c r="A2511" s="47" t="s">
        <v>0</v>
      </c>
      <c r="B2511" s="47" t="s">
        <v>68</v>
      </c>
      <c r="C2511" s="63">
        <v>0.4780787037037037</v>
      </c>
      <c r="D2511" s="68" t="s">
        <v>1112</v>
      </c>
      <c r="E2511" s="83">
        <v>45</v>
      </c>
      <c r="F2511" s="84">
        <v>17</v>
      </c>
      <c r="G2511" s="68" t="s">
        <v>45</v>
      </c>
    </row>
    <row r="2512" spans="1:9" x14ac:dyDescent="0.2">
      <c r="A2512" s="47" t="s">
        <v>0</v>
      </c>
      <c r="B2512" s="47" t="s">
        <v>69</v>
      </c>
      <c r="C2512" s="63">
        <v>0.52101851851851855</v>
      </c>
      <c r="D2512" s="68" t="s">
        <v>1114</v>
      </c>
      <c r="E2512" s="83">
        <v>56</v>
      </c>
      <c r="F2512" s="84">
        <v>17</v>
      </c>
      <c r="G2512" s="68" t="s">
        <v>45</v>
      </c>
    </row>
    <row r="2513" spans="1:9" x14ac:dyDescent="0.2">
      <c r="A2513" s="47" t="s">
        <v>0</v>
      </c>
      <c r="B2513" s="47" t="s">
        <v>69</v>
      </c>
      <c r="C2513" s="63">
        <v>0.70822916666666669</v>
      </c>
      <c r="D2513" s="68" t="s">
        <v>1092</v>
      </c>
      <c r="E2513" s="83">
        <v>86</v>
      </c>
      <c r="F2513" s="84">
        <v>17</v>
      </c>
      <c r="G2513" s="68" t="s">
        <v>46</v>
      </c>
      <c r="I2513" s="40">
        <f>C2513+0.5</f>
        <v>1.2082291666666667</v>
      </c>
    </row>
    <row r="2514" spans="1:9" x14ac:dyDescent="0.2">
      <c r="A2514" s="47" t="s">
        <v>0</v>
      </c>
      <c r="B2514" s="47" t="s">
        <v>68</v>
      </c>
      <c r="C2514" s="63">
        <v>0.40234953703703707</v>
      </c>
      <c r="D2514" s="68" t="s">
        <v>1155</v>
      </c>
      <c r="E2514" s="84">
        <v>3</v>
      </c>
      <c r="F2514" s="84">
        <v>18</v>
      </c>
      <c r="G2514" s="68" t="s">
        <v>46</v>
      </c>
    </row>
    <row r="2515" spans="1:9" x14ac:dyDescent="0.2">
      <c r="A2515" s="47" t="s">
        <v>0</v>
      </c>
      <c r="B2515" s="47" t="s">
        <v>68</v>
      </c>
      <c r="C2515" s="63">
        <v>0.40297453703703701</v>
      </c>
      <c r="D2515" s="68" t="s">
        <v>1156</v>
      </c>
      <c r="E2515" s="84">
        <v>3</v>
      </c>
      <c r="F2515" s="84">
        <v>18</v>
      </c>
      <c r="G2515" s="68" t="s">
        <v>46</v>
      </c>
    </row>
    <row r="2516" spans="1:9" x14ac:dyDescent="0.2">
      <c r="A2516" s="47" t="s">
        <v>0</v>
      </c>
      <c r="B2516" s="47" t="s">
        <v>68</v>
      </c>
      <c r="C2516" s="63">
        <v>0.40355324074074073</v>
      </c>
      <c r="D2516" s="68" t="s">
        <v>1157</v>
      </c>
      <c r="E2516" s="84">
        <v>4</v>
      </c>
      <c r="F2516" s="84">
        <v>18</v>
      </c>
      <c r="G2516" s="68" t="s">
        <v>46</v>
      </c>
    </row>
    <row r="2517" spans="1:9" x14ac:dyDescent="0.2">
      <c r="A2517" s="47" t="s">
        <v>0</v>
      </c>
      <c r="B2517" s="47" t="s">
        <v>68</v>
      </c>
      <c r="C2517" s="63">
        <v>0.42333333333333334</v>
      </c>
      <c r="D2517" s="68" t="s">
        <v>1128</v>
      </c>
      <c r="E2517" s="84">
        <v>7</v>
      </c>
      <c r="F2517" s="84">
        <v>18</v>
      </c>
      <c r="G2517" s="68" t="s">
        <v>90</v>
      </c>
    </row>
    <row r="2518" spans="1:9" x14ac:dyDescent="0.2">
      <c r="A2518" s="47" t="s">
        <v>0</v>
      </c>
      <c r="B2518" s="47" t="s">
        <v>68</v>
      </c>
      <c r="C2518" s="63">
        <v>0.43930555555555556</v>
      </c>
      <c r="D2518" s="68" t="s">
        <v>1150</v>
      </c>
      <c r="E2518" s="84">
        <v>5</v>
      </c>
      <c r="F2518" s="84">
        <v>18</v>
      </c>
      <c r="G2518" s="68" t="s">
        <v>90</v>
      </c>
    </row>
    <row r="2519" spans="1:9" x14ac:dyDescent="0.2">
      <c r="A2519" s="47" t="s">
        <v>0</v>
      </c>
      <c r="B2519" s="47" t="s">
        <v>68</v>
      </c>
      <c r="C2519" s="63">
        <v>0.47641203703703705</v>
      </c>
      <c r="D2519" s="68" t="s">
        <v>1086</v>
      </c>
      <c r="E2519" s="83">
        <v>53</v>
      </c>
      <c r="F2519" s="84">
        <v>18</v>
      </c>
      <c r="G2519" s="68" t="s">
        <v>90</v>
      </c>
    </row>
    <row r="2520" spans="1:9" x14ac:dyDescent="0.2">
      <c r="A2520" s="47" t="s">
        <v>0</v>
      </c>
      <c r="B2520" s="47" t="s">
        <v>68</v>
      </c>
      <c r="C2520" s="63">
        <v>0.47901620370370374</v>
      </c>
      <c r="D2520" s="68" t="s">
        <v>1087</v>
      </c>
      <c r="E2520" s="83">
        <v>9</v>
      </c>
      <c r="F2520" s="84">
        <v>18</v>
      </c>
      <c r="G2520" s="68" t="s">
        <v>44</v>
      </c>
    </row>
    <row r="2521" spans="1:9" x14ac:dyDescent="0.2">
      <c r="A2521" s="47" t="s">
        <v>0</v>
      </c>
      <c r="B2521" s="47" t="s">
        <v>68</v>
      </c>
      <c r="C2521" s="63">
        <v>0.47934027777777777</v>
      </c>
      <c r="D2521" s="68" t="s">
        <v>1088</v>
      </c>
      <c r="E2521" s="83">
        <v>33</v>
      </c>
      <c r="F2521" s="84">
        <v>18</v>
      </c>
      <c r="G2521" s="68" t="s">
        <v>90</v>
      </c>
    </row>
    <row r="2522" spans="1:9" x14ac:dyDescent="0.2">
      <c r="A2522" s="47" t="s">
        <v>0</v>
      </c>
      <c r="B2522" s="47" t="s">
        <v>68</v>
      </c>
      <c r="C2522" s="63">
        <v>0.48476851851851849</v>
      </c>
      <c r="D2522" s="68" t="s">
        <v>1158</v>
      </c>
      <c r="E2522" s="84">
        <v>44</v>
      </c>
      <c r="F2522" s="84">
        <v>18</v>
      </c>
      <c r="G2522" s="68" t="s">
        <v>46</v>
      </c>
    </row>
    <row r="2523" spans="1:9" x14ac:dyDescent="0.2">
      <c r="A2523" s="47" t="s">
        <v>0</v>
      </c>
      <c r="B2523" s="47" t="s">
        <v>69</v>
      </c>
      <c r="C2523" s="63">
        <v>0.5351041666666666</v>
      </c>
      <c r="D2523" s="68" t="s">
        <v>1115</v>
      </c>
      <c r="E2523" s="83">
        <v>19</v>
      </c>
      <c r="F2523" s="84">
        <v>18</v>
      </c>
      <c r="G2523" s="68" t="s">
        <v>90</v>
      </c>
    </row>
    <row r="2524" spans="1:9" x14ac:dyDescent="0.2">
      <c r="A2524" s="47" t="s">
        <v>0</v>
      </c>
      <c r="B2524" s="47" t="s">
        <v>69</v>
      </c>
      <c r="C2524" s="63">
        <v>0.56505787037037036</v>
      </c>
      <c r="D2524" s="68" t="s">
        <v>1089</v>
      </c>
      <c r="E2524" s="84">
        <v>8</v>
      </c>
      <c r="F2524" s="84">
        <v>18</v>
      </c>
      <c r="G2524" s="68" t="s">
        <v>90</v>
      </c>
      <c r="I2524" s="40">
        <f>C2524+0.5</f>
        <v>1.0650578703703704</v>
      </c>
    </row>
    <row r="2525" spans="1:9" x14ac:dyDescent="0.2">
      <c r="A2525" s="47" t="s">
        <v>0</v>
      </c>
      <c r="B2525" s="47" t="s">
        <v>69</v>
      </c>
      <c r="C2525" s="63">
        <v>0.56612268518518516</v>
      </c>
      <c r="D2525" s="68" t="s">
        <v>1090</v>
      </c>
      <c r="E2525" s="84">
        <v>27</v>
      </c>
      <c r="F2525" s="84">
        <v>18</v>
      </c>
      <c r="G2525" s="68" t="s">
        <v>90</v>
      </c>
      <c r="I2525" s="40">
        <f>C2525+0.5</f>
        <v>1.066122685185185</v>
      </c>
    </row>
    <row r="2526" spans="1:9" x14ac:dyDescent="0.2">
      <c r="A2526" s="47" t="s">
        <v>0</v>
      </c>
      <c r="B2526" s="47" t="s">
        <v>69</v>
      </c>
      <c r="C2526" s="63">
        <v>0.63809027777777783</v>
      </c>
      <c r="D2526" s="68" t="s">
        <v>1091</v>
      </c>
      <c r="E2526" s="83">
        <v>44</v>
      </c>
      <c r="F2526" s="84">
        <v>18</v>
      </c>
      <c r="G2526" s="68" t="s">
        <v>90</v>
      </c>
      <c r="I2526" s="40">
        <f>C2526+0.5</f>
        <v>1.1380902777777777</v>
      </c>
    </row>
    <row r="2527" spans="1:9" x14ac:dyDescent="0.2">
      <c r="A2527" s="47" t="s">
        <v>0</v>
      </c>
      <c r="B2527" s="47" t="s">
        <v>68</v>
      </c>
      <c r="C2527" s="63">
        <v>0.40197916666666672</v>
      </c>
      <c r="D2527" s="68" t="s">
        <v>1154</v>
      </c>
      <c r="E2527" s="84">
        <v>8</v>
      </c>
      <c r="F2527" s="84">
        <v>19</v>
      </c>
      <c r="G2527" s="68" t="s">
        <v>46</v>
      </c>
    </row>
    <row r="2528" spans="1:9" x14ac:dyDescent="0.2">
      <c r="A2528" s="47" t="s">
        <v>0</v>
      </c>
      <c r="B2528" s="47" t="s">
        <v>68</v>
      </c>
      <c r="C2528" s="63">
        <v>0.40261574074074075</v>
      </c>
      <c r="D2528" s="68" t="s">
        <v>1103</v>
      </c>
      <c r="E2528" s="84">
        <v>8</v>
      </c>
      <c r="F2528" s="84">
        <v>19</v>
      </c>
      <c r="G2528" s="68" t="s">
        <v>46</v>
      </c>
    </row>
    <row r="2529" spans="1:9" x14ac:dyDescent="0.2">
      <c r="A2529" s="47" t="s">
        <v>0</v>
      </c>
      <c r="B2529" s="47" t="s">
        <v>68</v>
      </c>
      <c r="C2529" s="63">
        <v>0.44773148148148145</v>
      </c>
      <c r="D2529" s="68" t="s">
        <v>1129</v>
      </c>
      <c r="E2529" s="83">
        <v>29</v>
      </c>
      <c r="F2529" s="84">
        <v>19</v>
      </c>
      <c r="G2529" s="68" t="s">
        <v>90</v>
      </c>
    </row>
    <row r="2530" spans="1:9" x14ac:dyDescent="0.2">
      <c r="A2530" s="47" t="s">
        <v>0</v>
      </c>
      <c r="B2530" s="47" t="s">
        <v>68</v>
      </c>
      <c r="C2530" s="63">
        <v>0.450625</v>
      </c>
      <c r="D2530" s="68" t="s">
        <v>1130</v>
      </c>
      <c r="E2530" s="84">
        <v>51</v>
      </c>
      <c r="F2530" s="84">
        <v>19</v>
      </c>
      <c r="G2530" s="68" t="s">
        <v>90</v>
      </c>
    </row>
    <row r="2531" spans="1:9" x14ac:dyDescent="0.2">
      <c r="A2531" s="47" t="s">
        <v>0</v>
      </c>
      <c r="B2531" s="47" t="s">
        <v>68</v>
      </c>
      <c r="C2531" s="63">
        <v>0.49163194444444441</v>
      </c>
      <c r="D2531" s="68" t="s">
        <v>1133</v>
      </c>
      <c r="E2531" s="83">
        <v>81</v>
      </c>
      <c r="F2531" s="84">
        <v>19</v>
      </c>
      <c r="G2531" s="68" t="s">
        <v>90</v>
      </c>
    </row>
    <row r="2532" spans="1:9" x14ac:dyDescent="0.2">
      <c r="A2532" s="47" t="s">
        <v>0</v>
      </c>
      <c r="B2532" s="47" t="s">
        <v>69</v>
      </c>
      <c r="C2532" s="63">
        <v>0.50163194444444448</v>
      </c>
      <c r="D2532" s="68" t="s">
        <v>1135</v>
      </c>
      <c r="E2532" s="83">
        <v>1</v>
      </c>
      <c r="F2532" s="84">
        <v>19</v>
      </c>
      <c r="G2532" s="68" t="s">
        <v>44</v>
      </c>
    </row>
    <row r="2533" spans="1:9" x14ac:dyDescent="0.2">
      <c r="A2533" s="47" t="s">
        <v>0</v>
      </c>
      <c r="B2533" s="47" t="s">
        <v>69</v>
      </c>
      <c r="C2533" s="63">
        <v>0.54418981481481477</v>
      </c>
      <c r="D2533" s="68" t="s">
        <v>1116</v>
      </c>
      <c r="E2533" s="83">
        <v>108</v>
      </c>
      <c r="F2533" s="84">
        <v>19</v>
      </c>
      <c r="G2533" s="68" t="s">
        <v>45</v>
      </c>
      <c r="I2533" s="40">
        <f t="shared" ref="I2533:I2538" si="7">C2533+0.5</f>
        <v>1.0441898148148148</v>
      </c>
    </row>
    <row r="2534" spans="1:9" x14ac:dyDescent="0.2">
      <c r="A2534" s="47" t="s">
        <v>0</v>
      </c>
      <c r="B2534" s="47" t="s">
        <v>69</v>
      </c>
      <c r="C2534" s="63">
        <v>0.54453703703703704</v>
      </c>
      <c r="D2534" s="68" t="s">
        <v>1117</v>
      </c>
      <c r="E2534" s="83">
        <v>109</v>
      </c>
      <c r="F2534" s="84">
        <v>19</v>
      </c>
      <c r="G2534" s="68" t="s">
        <v>90</v>
      </c>
      <c r="I2534" s="40">
        <f t="shared" si="7"/>
        <v>1.044537037037037</v>
      </c>
    </row>
    <row r="2535" spans="1:9" x14ac:dyDescent="0.2">
      <c r="A2535" s="47" t="s">
        <v>0</v>
      </c>
      <c r="B2535" s="47" t="s">
        <v>69</v>
      </c>
      <c r="C2535" s="63">
        <v>0.54975694444444445</v>
      </c>
      <c r="D2535" s="68" t="s">
        <v>1118</v>
      </c>
      <c r="E2535" s="83">
        <v>9</v>
      </c>
      <c r="F2535" s="84">
        <v>19</v>
      </c>
      <c r="G2535" s="68" t="s">
        <v>45</v>
      </c>
      <c r="I2535" s="40">
        <f t="shared" si="7"/>
        <v>1.0497569444444443</v>
      </c>
    </row>
    <row r="2536" spans="1:9" x14ac:dyDescent="0.2">
      <c r="A2536" s="47" t="s">
        <v>0</v>
      </c>
      <c r="B2536" s="47" t="s">
        <v>69</v>
      </c>
      <c r="C2536" s="63">
        <v>0.55910879629629628</v>
      </c>
      <c r="D2536" s="68" t="s">
        <v>1119</v>
      </c>
      <c r="E2536" s="83">
        <v>40</v>
      </c>
      <c r="F2536" s="84">
        <v>19</v>
      </c>
      <c r="G2536" s="68" t="s">
        <v>45</v>
      </c>
      <c r="I2536" s="40">
        <f t="shared" si="7"/>
        <v>1.0591087962962962</v>
      </c>
    </row>
    <row r="2537" spans="1:9" x14ac:dyDescent="0.2">
      <c r="A2537" s="47" t="s">
        <v>0</v>
      </c>
      <c r="B2537" s="47" t="s">
        <v>69</v>
      </c>
      <c r="C2537" s="63">
        <v>0.62986111111111109</v>
      </c>
      <c r="D2537" s="68" t="s">
        <v>1137</v>
      </c>
      <c r="E2537" s="84">
        <v>8</v>
      </c>
      <c r="F2537" s="84">
        <v>19</v>
      </c>
      <c r="G2537" s="68" t="s">
        <v>90</v>
      </c>
      <c r="I2537" s="40">
        <f t="shared" si="7"/>
        <v>1.129861111111111</v>
      </c>
    </row>
    <row r="2538" spans="1:9" x14ac:dyDescent="0.2">
      <c r="A2538" s="47" t="s">
        <v>0</v>
      </c>
      <c r="B2538" s="47" t="s">
        <v>69</v>
      </c>
      <c r="C2538" s="63">
        <v>0.63131944444444443</v>
      </c>
      <c r="D2538" s="68" t="s">
        <v>1138</v>
      </c>
      <c r="E2538" s="84">
        <v>4</v>
      </c>
      <c r="F2538" s="84">
        <v>19</v>
      </c>
      <c r="G2538" s="68" t="s">
        <v>90</v>
      </c>
      <c r="I2538" s="40">
        <f t="shared" si="7"/>
        <v>1.1313194444444443</v>
      </c>
    </row>
    <row r="2539" spans="1:9" x14ac:dyDescent="0.2">
      <c r="A2539" s="47" t="s">
        <v>0</v>
      </c>
      <c r="B2539" s="47" t="s">
        <v>68</v>
      </c>
      <c r="C2539" s="63">
        <v>0.47061342592592598</v>
      </c>
      <c r="D2539" s="68" t="s">
        <v>1109</v>
      </c>
      <c r="E2539" s="84">
        <v>7</v>
      </c>
      <c r="F2539" s="84">
        <v>20</v>
      </c>
      <c r="G2539" s="68" t="s">
        <v>90</v>
      </c>
    </row>
    <row r="2540" spans="1:9" x14ac:dyDescent="0.2">
      <c r="A2540" s="47" t="s">
        <v>0</v>
      </c>
      <c r="B2540" s="47" t="s">
        <v>68</v>
      </c>
      <c r="C2540" s="63">
        <v>0.47129629629629632</v>
      </c>
      <c r="D2540" s="68" t="s">
        <v>1131</v>
      </c>
      <c r="E2540" s="84">
        <v>18</v>
      </c>
      <c r="F2540" s="84">
        <v>20</v>
      </c>
      <c r="G2540" s="68" t="s">
        <v>90</v>
      </c>
    </row>
    <row r="2541" spans="1:9" x14ac:dyDescent="0.2">
      <c r="A2541" s="47" t="s">
        <v>0</v>
      </c>
      <c r="B2541" s="47" t="s">
        <v>68</v>
      </c>
      <c r="C2541" s="63">
        <v>0.48247685185185185</v>
      </c>
      <c r="D2541" s="68" t="s">
        <v>1132</v>
      </c>
      <c r="E2541" s="83">
        <v>26</v>
      </c>
      <c r="F2541" s="84">
        <v>20</v>
      </c>
      <c r="G2541" s="68" t="s">
        <v>90</v>
      </c>
    </row>
    <row r="2542" spans="1:9" x14ac:dyDescent="0.2">
      <c r="A2542" s="47" t="s">
        <v>0</v>
      </c>
      <c r="B2542" s="47" t="s">
        <v>68</v>
      </c>
      <c r="C2542" s="63">
        <v>0.49219907407407404</v>
      </c>
      <c r="D2542" s="68" t="s">
        <v>1134</v>
      </c>
      <c r="E2542" s="84">
        <v>8</v>
      </c>
      <c r="F2542" s="84">
        <v>20</v>
      </c>
      <c r="G2542" s="68" t="s">
        <v>90</v>
      </c>
    </row>
    <row r="2543" spans="1:9" x14ac:dyDescent="0.2">
      <c r="A2543" s="47" t="s">
        <v>0</v>
      </c>
      <c r="B2543" s="47" t="s">
        <v>69</v>
      </c>
      <c r="C2543" s="63">
        <v>0.56785879629629632</v>
      </c>
      <c r="D2543" s="68" t="s">
        <v>1120</v>
      </c>
      <c r="E2543" s="84">
        <v>2</v>
      </c>
      <c r="F2543" s="84">
        <v>20</v>
      </c>
      <c r="G2543" s="68" t="s">
        <v>90</v>
      </c>
      <c r="I2543" s="40">
        <f>C2543+0.5</f>
        <v>1.0678587962962962</v>
      </c>
    </row>
    <row r="2544" spans="1:9" x14ac:dyDescent="0.2">
      <c r="A2544" s="47" t="s">
        <v>0</v>
      </c>
      <c r="B2544" s="47" t="s">
        <v>69</v>
      </c>
      <c r="C2544" s="63">
        <v>0.58488425925925924</v>
      </c>
      <c r="D2544" s="68" t="s">
        <v>1163</v>
      </c>
      <c r="E2544" s="84">
        <v>4</v>
      </c>
      <c r="F2544" s="84">
        <v>20</v>
      </c>
      <c r="G2544" s="68" t="s">
        <v>45</v>
      </c>
      <c r="I2544" s="40">
        <f>C2544+0.5</f>
        <v>1.0848842592592591</v>
      </c>
    </row>
    <row r="2545" spans="1:9" x14ac:dyDescent="0.2">
      <c r="A2545" s="47" t="s">
        <v>0</v>
      </c>
      <c r="B2545" s="47" t="s">
        <v>69</v>
      </c>
      <c r="C2545" s="63">
        <v>0.60402777777777783</v>
      </c>
      <c r="D2545" s="68" t="s">
        <v>1121</v>
      </c>
      <c r="E2545" s="84">
        <v>70</v>
      </c>
      <c r="F2545" s="84">
        <v>20</v>
      </c>
      <c r="G2545" s="68" t="s">
        <v>90</v>
      </c>
      <c r="I2545" s="40">
        <f>C2545+0.5</f>
        <v>1.1040277777777778</v>
      </c>
    </row>
    <row r="2546" spans="1:9" x14ac:dyDescent="0.2">
      <c r="A2546" s="47" t="s">
        <v>0</v>
      </c>
      <c r="B2546" s="47" t="s">
        <v>69</v>
      </c>
      <c r="C2546" s="63">
        <v>0.50910879629629624</v>
      </c>
      <c r="D2546" s="68" t="s">
        <v>1159</v>
      </c>
      <c r="E2546" s="84">
        <v>44</v>
      </c>
      <c r="F2546" s="84">
        <v>21</v>
      </c>
      <c r="G2546" s="68" t="s">
        <v>45</v>
      </c>
    </row>
    <row r="2547" spans="1:9" x14ac:dyDescent="0.2">
      <c r="A2547" s="47" t="s">
        <v>0</v>
      </c>
      <c r="B2547" s="47" t="s">
        <v>69</v>
      </c>
      <c r="C2547" s="63">
        <v>0.5103240740740741</v>
      </c>
      <c r="D2547" s="68" t="s">
        <v>1160</v>
      </c>
      <c r="E2547" s="84">
        <v>11</v>
      </c>
      <c r="F2547" s="84">
        <v>21</v>
      </c>
      <c r="G2547" s="68" t="s">
        <v>90</v>
      </c>
    </row>
    <row r="2548" spans="1:9" x14ac:dyDescent="0.2">
      <c r="A2548" s="47" t="s">
        <v>0</v>
      </c>
      <c r="B2548" s="47" t="s">
        <v>69</v>
      </c>
      <c r="C2548" s="63">
        <v>0.51092592592592589</v>
      </c>
      <c r="D2548" s="68" t="s">
        <v>1161</v>
      </c>
      <c r="E2548" s="84">
        <v>5</v>
      </c>
      <c r="F2548" s="84">
        <v>21</v>
      </c>
      <c r="G2548" s="68" t="s">
        <v>90</v>
      </c>
    </row>
    <row r="2549" spans="1:9" x14ac:dyDescent="0.2">
      <c r="A2549" s="47" t="s">
        <v>0</v>
      </c>
      <c r="B2549" s="47" t="s">
        <v>69</v>
      </c>
      <c r="C2549" s="63">
        <v>0.51314814814814813</v>
      </c>
      <c r="D2549" s="68" t="s">
        <v>1136</v>
      </c>
      <c r="E2549" s="84">
        <v>7</v>
      </c>
      <c r="F2549" s="84">
        <v>21</v>
      </c>
      <c r="G2549" s="68" t="s">
        <v>90</v>
      </c>
    </row>
    <row r="2550" spans="1:9" x14ac:dyDescent="0.2">
      <c r="A2550" s="47" t="s">
        <v>0</v>
      </c>
      <c r="B2550" s="47" t="s">
        <v>69</v>
      </c>
      <c r="C2550" s="63">
        <v>0.58393518518518517</v>
      </c>
      <c r="D2550" s="68" t="s">
        <v>1162</v>
      </c>
      <c r="E2550" s="84">
        <v>9</v>
      </c>
      <c r="F2550" s="84">
        <v>21</v>
      </c>
      <c r="G2550" s="68" t="s">
        <v>45</v>
      </c>
      <c r="I2550" s="40">
        <f>C2550+0.5</f>
        <v>1.0839351851851853</v>
      </c>
    </row>
    <row r="2551" spans="1:9" x14ac:dyDescent="0.2">
      <c r="A2551" s="47" t="s">
        <v>0</v>
      </c>
      <c r="B2551" s="47" t="s">
        <v>69</v>
      </c>
      <c r="C2551" s="63">
        <v>0.61071759259259262</v>
      </c>
      <c r="D2551" s="68" t="s">
        <v>1164</v>
      </c>
      <c r="E2551" s="84">
        <v>99</v>
      </c>
      <c r="F2551" s="84">
        <v>21</v>
      </c>
      <c r="G2551" s="68" t="s">
        <v>90</v>
      </c>
      <c r="I2551" s="40">
        <f>C2551+0.5</f>
        <v>1.1107175925925925</v>
      </c>
    </row>
    <row r="2552" spans="1:9" x14ac:dyDescent="0.2">
      <c r="A2552" s="47" t="s">
        <v>0</v>
      </c>
      <c r="B2552" s="47" t="s">
        <v>68</v>
      </c>
      <c r="C2552" s="63">
        <v>0.45800925925925928</v>
      </c>
      <c r="D2552" s="68" t="s">
        <v>1167</v>
      </c>
      <c r="E2552" s="84">
        <v>47</v>
      </c>
      <c r="F2552" s="84">
        <v>22</v>
      </c>
      <c r="G2552" s="68" t="s">
        <v>45</v>
      </c>
    </row>
    <row r="2553" spans="1:9" x14ac:dyDescent="0.2">
      <c r="A2553" s="47" t="s">
        <v>0</v>
      </c>
      <c r="B2553" s="47" t="s">
        <v>69</v>
      </c>
      <c r="C2553" s="63">
        <v>0.58531250000000001</v>
      </c>
      <c r="D2553" s="68" t="s">
        <v>1151</v>
      </c>
      <c r="E2553" s="84">
        <v>32</v>
      </c>
      <c r="F2553" s="84">
        <v>22</v>
      </c>
      <c r="G2553" s="68" t="s">
        <v>90</v>
      </c>
      <c r="I2553" s="40">
        <f>C2553+0.5</f>
        <v>1.0853125000000001</v>
      </c>
    </row>
    <row r="2554" spans="1:9" x14ac:dyDescent="0.2">
      <c r="A2554" s="47" t="s">
        <v>0</v>
      </c>
      <c r="B2554" s="47" t="s">
        <v>69</v>
      </c>
      <c r="C2554" s="63">
        <v>0.61291666666666667</v>
      </c>
      <c r="D2554" s="68" t="s">
        <v>1165</v>
      </c>
      <c r="E2554" s="84">
        <v>5</v>
      </c>
      <c r="F2554" s="84">
        <v>22</v>
      </c>
      <c r="G2554" s="68" t="s">
        <v>90</v>
      </c>
      <c r="I2554" s="40">
        <f>C2554+0.5</f>
        <v>1.1129166666666666</v>
      </c>
    </row>
    <row r="2555" spans="1:9" x14ac:dyDescent="0.2">
      <c r="A2555" s="47" t="s">
        <v>0</v>
      </c>
      <c r="B2555" s="47" t="s">
        <v>68</v>
      </c>
      <c r="C2555" s="63">
        <v>0.44930555555555557</v>
      </c>
      <c r="D2555" s="68" t="s">
        <v>1153</v>
      </c>
      <c r="E2555" s="84">
        <v>9</v>
      </c>
      <c r="F2555" s="84">
        <v>23</v>
      </c>
      <c r="G2555" s="68" t="s">
        <v>90</v>
      </c>
    </row>
    <row r="2556" spans="1:9" x14ac:dyDescent="0.2">
      <c r="A2556" s="47" t="s">
        <v>0</v>
      </c>
      <c r="B2556" s="47" t="s">
        <v>69</v>
      </c>
      <c r="C2556" s="63">
        <v>0.53648148148148145</v>
      </c>
      <c r="D2556" s="68" t="s">
        <v>1145</v>
      </c>
      <c r="E2556" s="84">
        <v>9</v>
      </c>
      <c r="F2556" s="84">
        <v>23</v>
      </c>
      <c r="G2556" s="68" t="s">
        <v>90</v>
      </c>
    </row>
    <row r="2557" spans="1:9" x14ac:dyDescent="0.2">
      <c r="A2557" s="47" t="s">
        <v>0</v>
      </c>
      <c r="B2557" s="47" t="s">
        <v>69</v>
      </c>
      <c r="C2557" s="63">
        <v>0.55817129629629625</v>
      </c>
      <c r="D2557" s="68" t="s">
        <v>1146</v>
      </c>
      <c r="E2557" s="84">
        <v>30</v>
      </c>
      <c r="F2557" s="84">
        <v>23</v>
      </c>
      <c r="G2557" s="68" t="s">
        <v>90</v>
      </c>
      <c r="I2557" s="40">
        <f>C2557+0.5</f>
        <v>1.0581712962962961</v>
      </c>
    </row>
    <row r="2558" spans="1:9" x14ac:dyDescent="0.2">
      <c r="A2558" s="47" t="s">
        <v>0</v>
      </c>
      <c r="B2558" s="47" t="s">
        <v>69</v>
      </c>
      <c r="C2558" s="63">
        <v>0.61973379629629632</v>
      </c>
      <c r="D2558" s="68" t="s">
        <v>1147</v>
      </c>
      <c r="E2558" s="84">
        <v>10</v>
      </c>
      <c r="F2558" s="84">
        <v>23</v>
      </c>
      <c r="G2558" s="68" t="s">
        <v>90</v>
      </c>
      <c r="I2558" s="40">
        <f>C2558+0.5</f>
        <v>1.1197337962962963</v>
      </c>
    </row>
    <row r="2559" spans="1:9" x14ac:dyDescent="0.2">
      <c r="A2559" s="54" t="s">
        <v>15</v>
      </c>
      <c r="B2559" s="71" t="s">
        <v>68</v>
      </c>
      <c r="C2559" s="40">
        <v>0.38479166666666664</v>
      </c>
      <c r="D2559" s="73">
        <v>42837.384884259256</v>
      </c>
      <c r="E2559" s="51">
        <v>8</v>
      </c>
      <c r="F2559" s="51">
        <v>3</v>
      </c>
      <c r="G2559" s="68" t="s">
        <v>90</v>
      </c>
      <c r="H2559" s="39">
        <v>0.4</v>
      </c>
      <c r="I2559" s="71" t="s">
        <v>1070</v>
      </c>
    </row>
    <row r="2560" spans="1:9" x14ac:dyDescent="0.2">
      <c r="A2560" s="54" t="s">
        <v>15</v>
      </c>
      <c r="B2560" s="71" t="s">
        <v>68</v>
      </c>
      <c r="C2560" s="40">
        <v>0.39559027777777778</v>
      </c>
      <c r="D2560" s="73">
        <v>42837.395694444444</v>
      </c>
      <c r="E2560" s="51">
        <v>9</v>
      </c>
      <c r="F2560" s="51">
        <v>3</v>
      </c>
      <c r="G2560" s="68" t="s">
        <v>90</v>
      </c>
      <c r="H2560" s="39">
        <v>0.4</v>
      </c>
      <c r="I2560" s="71" t="s">
        <v>1070</v>
      </c>
    </row>
    <row r="2561" spans="1:9" x14ac:dyDescent="0.2">
      <c r="A2561" s="54" t="s">
        <v>15</v>
      </c>
      <c r="B2561" s="71" t="s">
        <v>68</v>
      </c>
      <c r="C2561" s="40">
        <v>0.45516203703703706</v>
      </c>
      <c r="D2561" s="73">
        <v>42837.455601851849</v>
      </c>
      <c r="E2561" s="51">
        <v>38</v>
      </c>
      <c r="F2561" s="51">
        <v>9</v>
      </c>
      <c r="G2561" s="68" t="s">
        <v>90</v>
      </c>
      <c r="H2561" s="39">
        <v>0.4</v>
      </c>
      <c r="I2561" s="71" t="s">
        <v>1069</v>
      </c>
    </row>
    <row r="2562" spans="1:9" x14ac:dyDescent="0.2">
      <c r="A2562" s="54" t="s">
        <v>15</v>
      </c>
      <c r="B2562" s="71" t="s">
        <v>68</v>
      </c>
      <c r="C2562" s="40">
        <v>0.46781249999999996</v>
      </c>
      <c r="D2562" s="73">
        <v>42837.468078703707</v>
      </c>
      <c r="E2562" s="51">
        <v>23</v>
      </c>
      <c r="F2562" s="51">
        <v>3</v>
      </c>
      <c r="G2562" s="68" t="s">
        <v>90</v>
      </c>
      <c r="H2562" s="39">
        <v>0.2</v>
      </c>
      <c r="I2562" s="71" t="s">
        <v>1064</v>
      </c>
    </row>
    <row r="2563" spans="1:9" x14ac:dyDescent="0.2">
      <c r="A2563" s="54" t="s">
        <v>15</v>
      </c>
      <c r="B2563" s="71" t="s">
        <v>68</v>
      </c>
      <c r="C2563" s="40">
        <v>0.46855324074074073</v>
      </c>
      <c r="D2563" s="73">
        <v>42736.469108796293</v>
      </c>
      <c r="E2563" s="51">
        <v>48</v>
      </c>
      <c r="F2563" s="51">
        <v>8</v>
      </c>
      <c r="G2563" s="68" t="s">
        <v>90</v>
      </c>
      <c r="H2563" s="39">
        <v>0.4</v>
      </c>
      <c r="I2563" s="71" t="s">
        <v>1073</v>
      </c>
    </row>
    <row r="2564" spans="1:9" x14ac:dyDescent="0.2">
      <c r="A2564" s="54" t="s">
        <v>15</v>
      </c>
      <c r="B2564" s="71" t="s">
        <v>69</v>
      </c>
      <c r="C2564" s="40">
        <v>0.52520833333333339</v>
      </c>
      <c r="D2564" s="73">
        <v>42837.525277777779</v>
      </c>
      <c r="E2564" s="51">
        <v>6</v>
      </c>
      <c r="F2564" s="51">
        <v>2</v>
      </c>
      <c r="G2564" s="68" t="s">
        <v>90</v>
      </c>
      <c r="H2564" s="39">
        <v>0.2</v>
      </c>
      <c r="I2564" s="71" t="s">
        <v>1062</v>
      </c>
    </row>
    <row r="2565" spans="1:9" x14ac:dyDescent="0.2">
      <c r="A2565" s="54" t="s">
        <v>15</v>
      </c>
      <c r="B2565" s="71" t="s">
        <v>69</v>
      </c>
      <c r="C2565" s="40">
        <v>0.54363425925925923</v>
      </c>
      <c r="D2565" s="73">
        <v>42837.043726851851</v>
      </c>
      <c r="E2565" s="51">
        <v>8</v>
      </c>
      <c r="F2565" s="51">
        <v>2</v>
      </c>
      <c r="G2565" s="68" t="s">
        <v>90</v>
      </c>
      <c r="H2565" s="39">
        <v>0.2</v>
      </c>
      <c r="I2565" s="71" t="s">
        <v>1062</v>
      </c>
    </row>
    <row r="2566" spans="1:9" x14ac:dyDescent="0.2">
      <c r="A2566" s="54" t="s">
        <v>15</v>
      </c>
      <c r="B2566" s="71" t="s">
        <v>68</v>
      </c>
      <c r="C2566" s="40">
        <v>0.18465277777777778</v>
      </c>
      <c r="D2566" s="73">
        <v>42736.184664351851</v>
      </c>
      <c r="E2566" s="51">
        <v>1</v>
      </c>
      <c r="F2566" s="51">
        <v>0</v>
      </c>
      <c r="G2566" s="74" t="s">
        <v>48</v>
      </c>
      <c r="H2566" s="39">
        <v>0.9</v>
      </c>
      <c r="I2566" s="71" t="s">
        <v>1075</v>
      </c>
    </row>
    <row r="2567" spans="1:9" x14ac:dyDescent="0.2">
      <c r="A2567" s="54" t="s">
        <v>15</v>
      </c>
      <c r="B2567" s="71" t="s">
        <v>69</v>
      </c>
      <c r="C2567" s="40">
        <v>0.76459490740740732</v>
      </c>
      <c r="D2567" s="73">
        <v>42837.264618055553</v>
      </c>
      <c r="E2567" s="51">
        <v>2</v>
      </c>
      <c r="F2567" s="51">
        <v>0</v>
      </c>
      <c r="G2567" s="74" t="s">
        <v>48</v>
      </c>
      <c r="H2567" s="39">
        <v>0.3</v>
      </c>
      <c r="I2567" s="71" t="s">
        <v>1068</v>
      </c>
    </row>
    <row r="2568" spans="1:9" x14ac:dyDescent="0.2">
      <c r="A2568" s="54" t="s">
        <v>15</v>
      </c>
      <c r="B2568" s="71" t="s">
        <v>68</v>
      </c>
      <c r="C2568" s="40">
        <v>0.34364583333333337</v>
      </c>
      <c r="D2568" s="73">
        <v>42837.343657407408</v>
      </c>
      <c r="E2568" s="51">
        <v>1</v>
      </c>
      <c r="F2568" s="51">
        <v>1</v>
      </c>
      <c r="G2568" s="74" t="s">
        <v>46</v>
      </c>
      <c r="H2568" s="39">
        <v>0.2</v>
      </c>
      <c r="I2568" s="71" t="s">
        <v>1063</v>
      </c>
    </row>
    <row r="2569" spans="1:9" x14ac:dyDescent="0.2">
      <c r="A2569" s="54" t="s">
        <v>15</v>
      </c>
      <c r="B2569" s="71" t="s">
        <v>68</v>
      </c>
      <c r="C2569" s="40">
        <v>0.35796296296296298</v>
      </c>
      <c r="D2569" s="73">
        <v>42736.358043981483</v>
      </c>
      <c r="E2569" s="51">
        <v>7</v>
      </c>
      <c r="F2569" s="51">
        <v>3</v>
      </c>
      <c r="G2569" s="74" t="s">
        <v>44</v>
      </c>
      <c r="H2569" s="39">
        <v>0.5</v>
      </c>
      <c r="I2569" s="71" t="s">
        <v>1068</v>
      </c>
    </row>
    <row r="2570" spans="1:9" x14ac:dyDescent="0.2">
      <c r="A2570" s="54" t="s">
        <v>15</v>
      </c>
      <c r="B2570" s="71" t="s">
        <v>68</v>
      </c>
      <c r="C2570" s="40">
        <v>0.37255787037037041</v>
      </c>
      <c r="D2570" s="73">
        <v>42736.372627314813</v>
      </c>
      <c r="E2570" s="51">
        <v>6</v>
      </c>
      <c r="F2570" s="51">
        <v>3</v>
      </c>
      <c r="G2570" s="74" t="s">
        <v>44</v>
      </c>
      <c r="H2570" s="39">
        <v>0.4</v>
      </c>
      <c r="I2570" s="71" t="s">
        <v>1074</v>
      </c>
    </row>
    <row r="2571" spans="1:9" x14ac:dyDescent="0.2">
      <c r="A2571" s="54" t="s">
        <v>15</v>
      </c>
      <c r="B2571" s="71" t="s">
        <v>68</v>
      </c>
      <c r="C2571" s="40">
        <v>0.3755324074074074</v>
      </c>
      <c r="D2571" s="73">
        <v>42736.375601851854</v>
      </c>
      <c r="E2571" s="51">
        <v>6</v>
      </c>
      <c r="F2571" s="51">
        <v>2</v>
      </c>
      <c r="G2571" s="74" t="s">
        <v>44</v>
      </c>
      <c r="H2571" s="39">
        <v>0.6</v>
      </c>
      <c r="I2571" s="71" t="s">
        <v>1063</v>
      </c>
    </row>
    <row r="2572" spans="1:9" x14ac:dyDescent="0.2">
      <c r="A2572" s="54" t="s">
        <v>15</v>
      </c>
      <c r="B2572" s="71" t="s">
        <v>68</v>
      </c>
      <c r="C2572" s="40">
        <v>0.37775462962962963</v>
      </c>
      <c r="D2572" s="73">
        <v>42837.377847222226</v>
      </c>
      <c r="E2572" s="51">
        <v>8</v>
      </c>
      <c r="F2572" s="51">
        <v>2</v>
      </c>
      <c r="G2572" s="74" t="s">
        <v>44</v>
      </c>
      <c r="H2572" s="39">
        <v>0.4</v>
      </c>
      <c r="I2572" s="71" t="s">
        <v>1070</v>
      </c>
    </row>
    <row r="2573" spans="1:9" x14ac:dyDescent="0.2">
      <c r="A2573" s="54" t="s">
        <v>15</v>
      </c>
      <c r="B2573" s="71" t="s">
        <v>68</v>
      </c>
      <c r="C2573" s="40">
        <v>0.3799305555555556</v>
      </c>
      <c r="D2573" s="73">
        <v>42736.380023148151</v>
      </c>
      <c r="E2573" s="51">
        <v>8</v>
      </c>
      <c r="F2573" s="51">
        <v>1</v>
      </c>
      <c r="G2573" s="74" t="s">
        <v>44</v>
      </c>
      <c r="H2573" s="39">
        <v>0.5</v>
      </c>
      <c r="I2573" s="71" t="s">
        <v>1070</v>
      </c>
    </row>
    <row r="2574" spans="1:9" x14ac:dyDescent="0.2">
      <c r="A2574" s="54" t="s">
        <v>15</v>
      </c>
      <c r="B2574" s="71" t="s">
        <v>68</v>
      </c>
      <c r="C2574" s="40">
        <v>0.39851851851851849</v>
      </c>
      <c r="D2574" s="73">
        <v>42736.398993055554</v>
      </c>
      <c r="E2574" s="85">
        <v>41</v>
      </c>
      <c r="F2574" s="51">
        <v>3</v>
      </c>
      <c r="G2574" s="74" t="s">
        <v>44</v>
      </c>
      <c r="H2574" s="39">
        <v>0.5</v>
      </c>
      <c r="I2574" s="71" t="s">
        <v>1075</v>
      </c>
    </row>
    <row r="2575" spans="1:9" x14ac:dyDescent="0.2">
      <c r="A2575" s="54" t="s">
        <v>15</v>
      </c>
      <c r="B2575" s="71" t="s">
        <v>68</v>
      </c>
      <c r="C2575" s="40">
        <v>0.40559027777777779</v>
      </c>
      <c r="D2575" s="73">
        <v>42837.405682870369</v>
      </c>
      <c r="E2575" s="51">
        <v>8</v>
      </c>
      <c r="F2575" s="51">
        <v>5</v>
      </c>
      <c r="G2575" s="74" t="s">
        <v>44</v>
      </c>
      <c r="H2575" s="39">
        <v>0.3</v>
      </c>
      <c r="I2575" s="71" t="s">
        <v>1066</v>
      </c>
    </row>
    <row r="2576" spans="1:9" x14ac:dyDescent="0.2">
      <c r="A2576" s="54" t="s">
        <v>15</v>
      </c>
      <c r="B2576" s="71" t="s">
        <v>68</v>
      </c>
      <c r="C2576" s="40">
        <v>0.41141203703703705</v>
      </c>
      <c r="D2576" s="73">
        <v>42736.411469907405</v>
      </c>
      <c r="E2576" s="51">
        <v>5</v>
      </c>
      <c r="F2576" s="51">
        <v>2</v>
      </c>
      <c r="G2576" s="74" t="s">
        <v>44</v>
      </c>
      <c r="H2576" s="39">
        <v>0.8</v>
      </c>
      <c r="I2576" s="71" t="s">
        <v>1066</v>
      </c>
    </row>
    <row r="2577" spans="1:9" x14ac:dyDescent="0.2">
      <c r="A2577" s="54" t="s">
        <v>15</v>
      </c>
      <c r="B2577" s="71" t="s">
        <v>68</v>
      </c>
      <c r="C2577" s="40">
        <v>0.41391203703703705</v>
      </c>
      <c r="D2577" s="73">
        <v>42837.414004629631</v>
      </c>
      <c r="E2577" s="51">
        <v>8</v>
      </c>
      <c r="F2577" s="51">
        <v>5</v>
      </c>
      <c r="G2577" s="74" t="s">
        <v>44</v>
      </c>
      <c r="H2577" s="39">
        <v>0.4</v>
      </c>
      <c r="I2577" s="71" t="s">
        <v>1071</v>
      </c>
    </row>
    <row r="2578" spans="1:9" x14ac:dyDescent="0.2">
      <c r="A2578" s="54" t="s">
        <v>15</v>
      </c>
      <c r="B2578" s="71" t="s">
        <v>68</v>
      </c>
      <c r="C2578" s="40">
        <v>0.4151157407407407</v>
      </c>
      <c r="D2578" s="73">
        <v>42736.415196759262</v>
      </c>
      <c r="E2578" s="51">
        <v>7</v>
      </c>
      <c r="F2578" s="51">
        <v>3</v>
      </c>
      <c r="G2578" s="74" t="s">
        <v>44</v>
      </c>
      <c r="H2578" s="39">
        <v>0.6</v>
      </c>
      <c r="I2578" s="71" t="s">
        <v>1070</v>
      </c>
    </row>
    <row r="2579" spans="1:9" x14ac:dyDescent="0.2">
      <c r="A2579" s="54" t="s">
        <v>15</v>
      </c>
      <c r="B2579" s="71" t="s">
        <v>68</v>
      </c>
      <c r="C2579" s="40">
        <v>0.43821759259259263</v>
      </c>
      <c r="D2579" s="73">
        <v>42837.438310185185</v>
      </c>
      <c r="E2579" s="51">
        <v>8</v>
      </c>
      <c r="F2579" s="51">
        <v>3</v>
      </c>
      <c r="G2579" s="74" t="s">
        <v>44</v>
      </c>
      <c r="H2579" s="39">
        <v>0.4</v>
      </c>
      <c r="I2579" s="71" t="s">
        <v>1061</v>
      </c>
    </row>
    <row r="2580" spans="1:9" x14ac:dyDescent="0.2">
      <c r="A2580" s="54" t="s">
        <v>15</v>
      </c>
      <c r="B2580" s="71" t="s">
        <v>68</v>
      </c>
      <c r="C2580" s="40">
        <v>0.44142361111111111</v>
      </c>
      <c r="D2580" s="73">
        <v>42837.441527777781</v>
      </c>
      <c r="E2580" s="51">
        <v>9</v>
      </c>
      <c r="F2580" s="51">
        <v>5</v>
      </c>
      <c r="G2580" s="74" t="s">
        <v>44</v>
      </c>
      <c r="H2580" s="39">
        <v>0.3</v>
      </c>
      <c r="I2580" s="71" t="s">
        <v>1069</v>
      </c>
    </row>
    <row r="2581" spans="1:9" x14ac:dyDescent="0.2">
      <c r="A2581" s="54" t="s">
        <v>15</v>
      </c>
      <c r="B2581" s="71" t="s">
        <v>68</v>
      </c>
      <c r="C2581" s="40">
        <v>0.44495370370370368</v>
      </c>
      <c r="D2581" s="73">
        <v>42837.445023148146</v>
      </c>
      <c r="E2581" s="51">
        <v>6</v>
      </c>
      <c r="F2581" s="51">
        <v>4</v>
      </c>
      <c r="G2581" s="74" t="s">
        <v>44</v>
      </c>
      <c r="H2581" s="39">
        <v>0.3</v>
      </c>
      <c r="I2581" s="71" t="s">
        <v>1062</v>
      </c>
    </row>
    <row r="2582" spans="1:9" x14ac:dyDescent="0.2">
      <c r="A2582" s="54" t="s">
        <v>15</v>
      </c>
      <c r="B2582" s="71" t="s">
        <v>68</v>
      </c>
      <c r="C2582" s="40">
        <v>0.45075231481481487</v>
      </c>
      <c r="D2582" s="73">
        <v>42736.450798611113</v>
      </c>
      <c r="E2582" s="51">
        <v>4</v>
      </c>
      <c r="F2582" s="51">
        <v>3</v>
      </c>
      <c r="G2582" s="74" t="s">
        <v>44</v>
      </c>
      <c r="H2582" s="39">
        <v>0.8</v>
      </c>
      <c r="I2582" s="71" t="s">
        <v>1067</v>
      </c>
    </row>
    <row r="2583" spans="1:9" x14ac:dyDescent="0.2">
      <c r="A2583" s="54" t="s">
        <v>15</v>
      </c>
      <c r="B2583" s="71" t="s">
        <v>68</v>
      </c>
      <c r="C2583" s="40">
        <v>0.46840277777777778</v>
      </c>
      <c r="D2583" s="73">
        <v>42837.4684837963</v>
      </c>
      <c r="E2583" s="51">
        <v>7</v>
      </c>
      <c r="F2583" s="51">
        <v>4</v>
      </c>
      <c r="G2583" s="74" t="s">
        <v>44</v>
      </c>
      <c r="H2583" s="39">
        <v>0.4</v>
      </c>
      <c r="I2583" s="71" t="s">
        <v>1067</v>
      </c>
    </row>
    <row r="2584" spans="1:9" x14ac:dyDescent="0.2">
      <c r="A2584" s="54" t="s">
        <v>15</v>
      </c>
      <c r="B2584" s="71" t="s">
        <v>68</v>
      </c>
      <c r="C2584" s="40">
        <v>0.47175925925925927</v>
      </c>
      <c r="D2584" s="73">
        <v>42736.471851851849</v>
      </c>
      <c r="E2584" s="51">
        <v>8</v>
      </c>
      <c r="F2584" s="51">
        <v>2</v>
      </c>
      <c r="G2584" s="74" t="s">
        <v>44</v>
      </c>
      <c r="H2584" s="39">
        <v>0.8</v>
      </c>
      <c r="I2584" s="71" t="s">
        <v>1076</v>
      </c>
    </row>
    <row r="2585" spans="1:9" x14ac:dyDescent="0.2">
      <c r="A2585" s="54" t="s">
        <v>15</v>
      </c>
      <c r="B2585" s="71" t="s">
        <v>68</v>
      </c>
      <c r="C2585" s="40">
        <v>0.47369212962962964</v>
      </c>
      <c r="D2585" s="73">
        <v>42837.473715277774</v>
      </c>
      <c r="E2585" s="51">
        <v>2</v>
      </c>
      <c r="F2585" s="51">
        <v>1</v>
      </c>
      <c r="G2585" s="74" t="s">
        <v>44</v>
      </c>
      <c r="H2585" s="39">
        <v>0.3</v>
      </c>
      <c r="I2585" s="71" t="s">
        <v>1067</v>
      </c>
    </row>
    <row r="2586" spans="1:9" x14ac:dyDescent="0.2">
      <c r="A2586" s="54" t="s">
        <v>15</v>
      </c>
      <c r="B2586" s="71" t="s">
        <v>68</v>
      </c>
      <c r="C2586" s="40">
        <v>0.48202546296296295</v>
      </c>
      <c r="D2586" s="73">
        <v>42736.482106481482</v>
      </c>
      <c r="E2586" s="51">
        <v>7</v>
      </c>
      <c r="F2586" s="51">
        <v>2</v>
      </c>
      <c r="G2586" s="74" t="s">
        <v>44</v>
      </c>
      <c r="H2586" s="39">
        <v>0.5</v>
      </c>
      <c r="I2586" s="71" t="s">
        <v>1067</v>
      </c>
    </row>
    <row r="2587" spans="1:9" x14ac:dyDescent="0.2">
      <c r="A2587" s="54" t="s">
        <v>15</v>
      </c>
      <c r="B2587" s="71" t="s">
        <v>68</v>
      </c>
      <c r="C2587" s="40">
        <v>0.48259259259259263</v>
      </c>
      <c r="D2587" s="73">
        <v>42736.48269675926</v>
      </c>
      <c r="E2587" s="51">
        <v>9</v>
      </c>
      <c r="F2587" s="51">
        <v>3</v>
      </c>
      <c r="G2587" s="74" t="s">
        <v>44</v>
      </c>
      <c r="H2587" s="39">
        <v>0.4</v>
      </c>
      <c r="I2587" s="71" t="s">
        <v>1069</v>
      </c>
    </row>
    <row r="2588" spans="1:9" x14ac:dyDescent="0.2">
      <c r="A2588" s="54" t="s">
        <v>15</v>
      </c>
      <c r="B2588" s="71" t="s">
        <v>68</v>
      </c>
      <c r="C2588" s="40">
        <v>0.48694444444444446</v>
      </c>
      <c r="D2588" s="73">
        <v>42736.486967592595</v>
      </c>
      <c r="E2588" s="51">
        <v>2</v>
      </c>
      <c r="F2588" s="51">
        <v>1</v>
      </c>
      <c r="G2588" s="74" t="s">
        <v>44</v>
      </c>
      <c r="H2588" s="39">
        <v>0.8</v>
      </c>
      <c r="I2588" s="71" t="s">
        <v>1065</v>
      </c>
    </row>
    <row r="2589" spans="1:9" x14ac:dyDescent="0.2">
      <c r="A2589" s="54" t="s">
        <v>15</v>
      </c>
      <c r="B2589" s="71" t="s">
        <v>68</v>
      </c>
      <c r="C2589" s="40">
        <v>0.48988425925925921</v>
      </c>
      <c r="D2589" s="73">
        <v>42837.489988425928</v>
      </c>
      <c r="E2589" s="51">
        <v>9</v>
      </c>
      <c r="F2589" s="51">
        <v>5</v>
      </c>
      <c r="G2589" s="74" t="s">
        <v>44</v>
      </c>
      <c r="H2589" s="39">
        <v>0.4</v>
      </c>
      <c r="I2589" s="71" t="s">
        <v>1072</v>
      </c>
    </row>
    <row r="2590" spans="1:9" x14ac:dyDescent="0.2">
      <c r="A2590" s="54" t="s">
        <v>15</v>
      </c>
      <c r="B2590" s="71" t="s">
        <v>69</v>
      </c>
      <c r="C2590" s="40">
        <v>0.50555555555555554</v>
      </c>
      <c r="D2590" s="73">
        <v>42837.505636574075</v>
      </c>
      <c r="E2590" s="51">
        <v>7</v>
      </c>
      <c r="F2590" s="51">
        <v>2</v>
      </c>
      <c r="G2590" s="74" t="s">
        <v>44</v>
      </c>
      <c r="H2590" s="39">
        <v>0.2</v>
      </c>
      <c r="I2590" s="71" t="s">
        <v>1064</v>
      </c>
    </row>
    <row r="2591" spans="1:9" x14ac:dyDescent="0.2">
      <c r="A2591" s="54" t="s">
        <v>15</v>
      </c>
      <c r="B2591" s="71" t="s">
        <v>68</v>
      </c>
      <c r="C2591" s="40">
        <v>0.51707175925925919</v>
      </c>
      <c r="D2591" s="73">
        <v>42736.517118055555</v>
      </c>
      <c r="E2591" s="51">
        <v>4</v>
      </c>
      <c r="F2591" s="51">
        <v>1</v>
      </c>
      <c r="G2591" s="74" t="s">
        <v>44</v>
      </c>
      <c r="H2591" s="39">
        <v>0.9</v>
      </c>
      <c r="I2591" s="71" t="s">
        <v>1067</v>
      </c>
    </row>
    <row r="2592" spans="1:9" x14ac:dyDescent="0.2">
      <c r="A2592" s="54" t="s">
        <v>15</v>
      </c>
      <c r="B2592" s="71" t="s">
        <v>69</v>
      </c>
      <c r="C2592" s="40">
        <v>0.52003472222222225</v>
      </c>
      <c r="D2592" s="73">
        <v>42837.52003472222</v>
      </c>
      <c r="E2592" s="88" t="s">
        <v>1375</v>
      </c>
      <c r="F2592" s="88" t="s">
        <v>1375</v>
      </c>
      <c r="G2592" s="74" t="s">
        <v>44</v>
      </c>
      <c r="H2592" s="39">
        <v>0.2</v>
      </c>
      <c r="I2592" s="71" t="s">
        <v>1061</v>
      </c>
    </row>
    <row r="2593" spans="1:11" x14ac:dyDescent="0.2">
      <c r="A2593" s="54" t="s">
        <v>15</v>
      </c>
      <c r="B2593" s="71" t="s">
        <v>69</v>
      </c>
      <c r="C2593" s="40">
        <v>0.60596064814814821</v>
      </c>
      <c r="D2593" s="73">
        <v>42837.106006944443</v>
      </c>
      <c r="E2593" s="51">
        <v>4</v>
      </c>
      <c r="F2593" s="51">
        <v>2</v>
      </c>
      <c r="G2593" s="74" t="s">
        <v>44</v>
      </c>
      <c r="H2593" s="39">
        <v>0.3</v>
      </c>
      <c r="I2593" s="71" t="s">
        <v>1065</v>
      </c>
    </row>
    <row r="2594" spans="1:11" x14ac:dyDescent="0.2">
      <c r="A2594" s="54" t="s">
        <v>15</v>
      </c>
      <c r="B2594" s="71" t="s">
        <v>69</v>
      </c>
      <c r="C2594" s="40">
        <v>0.70649305555555564</v>
      </c>
      <c r="D2594" s="73">
        <v>42837.206574074073</v>
      </c>
      <c r="E2594" s="51">
        <v>7</v>
      </c>
      <c r="F2594" s="51">
        <v>3</v>
      </c>
      <c r="G2594" s="74" t="s">
        <v>44</v>
      </c>
      <c r="H2594" s="39">
        <v>0.3</v>
      </c>
      <c r="I2594" s="71" t="s">
        <v>1061</v>
      </c>
    </row>
    <row r="2595" spans="1:11" x14ac:dyDescent="0.2">
      <c r="A2595" s="54" t="s">
        <v>15</v>
      </c>
      <c r="B2595" s="71" t="s">
        <v>68</v>
      </c>
      <c r="C2595" s="40">
        <v>0.38498842592592591</v>
      </c>
      <c r="D2595" s="73">
        <v>42837.385300925926</v>
      </c>
      <c r="E2595" s="51">
        <v>27</v>
      </c>
      <c r="F2595" s="51">
        <v>7</v>
      </c>
      <c r="G2595" s="74" t="s">
        <v>47</v>
      </c>
      <c r="H2595" s="39">
        <v>0.4</v>
      </c>
      <c r="I2595" s="71" t="s">
        <v>1070</v>
      </c>
    </row>
    <row r="2596" spans="1:11" x14ac:dyDescent="0.2">
      <c r="A2596" s="54" t="s">
        <v>15</v>
      </c>
      <c r="B2596" s="71" t="s">
        <v>68</v>
      </c>
      <c r="C2596" s="40">
        <v>0.3757523148148148</v>
      </c>
      <c r="D2596" s="73">
        <v>42736.375960648147</v>
      </c>
      <c r="E2596" s="51">
        <v>18</v>
      </c>
      <c r="F2596" s="51">
        <v>5</v>
      </c>
      <c r="G2596" s="74" t="s">
        <v>49</v>
      </c>
      <c r="H2596" s="39">
        <v>0.6</v>
      </c>
      <c r="I2596" s="71" t="s">
        <v>1063</v>
      </c>
    </row>
    <row r="2597" spans="1:11" x14ac:dyDescent="0.2">
      <c r="A2597" s="58" t="s">
        <v>1369</v>
      </c>
      <c r="B2597" s="17" t="s">
        <v>68</v>
      </c>
      <c r="C2597" s="42">
        <v>0.29989583333333331</v>
      </c>
      <c r="D2597" s="65" t="s">
        <v>1230</v>
      </c>
      <c r="E2597" s="75">
        <v>6</v>
      </c>
      <c r="F2597" s="75">
        <v>2</v>
      </c>
      <c r="G2597" s="65" t="s">
        <v>90</v>
      </c>
      <c r="H2597" s="15"/>
      <c r="I2597" s="16">
        <v>6</v>
      </c>
      <c r="J2597" s="15"/>
      <c r="K2597" s="15"/>
    </row>
    <row r="2598" spans="1:11" x14ac:dyDescent="0.2">
      <c r="A2598" s="58" t="s">
        <v>1369</v>
      </c>
      <c r="B2598" s="17" t="s">
        <v>68</v>
      </c>
      <c r="C2598" s="42">
        <v>0.32267361111111109</v>
      </c>
      <c r="D2598" s="65" t="s">
        <v>1186</v>
      </c>
      <c r="E2598" s="75">
        <v>4</v>
      </c>
      <c r="F2598" s="75">
        <v>1</v>
      </c>
      <c r="G2598" s="65" t="s">
        <v>90</v>
      </c>
      <c r="H2598" s="15"/>
      <c r="I2598" s="16">
        <v>-2</v>
      </c>
      <c r="J2598" s="15"/>
      <c r="K2598" s="15"/>
    </row>
    <row r="2599" spans="1:11" x14ac:dyDescent="0.2">
      <c r="A2599" s="58" t="s">
        <v>1369</v>
      </c>
      <c r="B2599" s="17" t="s">
        <v>68</v>
      </c>
      <c r="C2599" s="42">
        <v>0.33079861111111114</v>
      </c>
      <c r="D2599" s="65" t="s">
        <v>1196</v>
      </c>
      <c r="E2599" s="75">
        <v>30</v>
      </c>
      <c r="F2599" s="75">
        <v>8</v>
      </c>
      <c r="G2599" s="65" t="s">
        <v>90</v>
      </c>
      <c r="H2599" s="15"/>
      <c r="I2599" s="16">
        <v>8</v>
      </c>
      <c r="J2599" s="15"/>
      <c r="K2599" s="15"/>
    </row>
    <row r="2600" spans="1:11" x14ac:dyDescent="0.2">
      <c r="A2600" s="58" t="s">
        <v>1369</v>
      </c>
      <c r="B2600" s="17" t="s">
        <v>68</v>
      </c>
      <c r="C2600" s="42">
        <v>0.3349421296296296</v>
      </c>
      <c r="D2600" s="65" t="s">
        <v>1259</v>
      </c>
      <c r="E2600" s="75">
        <v>7</v>
      </c>
      <c r="F2600" s="75">
        <v>2</v>
      </c>
      <c r="G2600" s="65" t="s">
        <v>90</v>
      </c>
      <c r="H2600" s="15"/>
      <c r="I2600" s="16">
        <v>1</v>
      </c>
      <c r="J2600" s="15"/>
      <c r="K2600" s="17"/>
    </row>
    <row r="2601" spans="1:11" x14ac:dyDescent="0.2">
      <c r="A2601" s="58" t="s">
        <v>1369</v>
      </c>
      <c r="B2601" s="17" t="s">
        <v>68</v>
      </c>
      <c r="C2601" s="42">
        <v>0.34814814814814815</v>
      </c>
      <c r="D2601" s="65" t="s">
        <v>1180</v>
      </c>
      <c r="E2601" s="75">
        <v>9</v>
      </c>
      <c r="F2601" s="75">
        <v>2</v>
      </c>
      <c r="G2601" s="65" t="s">
        <v>90</v>
      </c>
      <c r="H2601" s="15"/>
      <c r="I2601" s="16">
        <v>10</v>
      </c>
      <c r="J2601" s="15"/>
      <c r="K2601" s="15"/>
    </row>
    <row r="2602" spans="1:11" x14ac:dyDescent="0.2">
      <c r="A2602" s="58" t="s">
        <v>1369</v>
      </c>
      <c r="B2602" s="17" t="s">
        <v>68</v>
      </c>
      <c r="C2602" s="42">
        <v>0.35146990740740741</v>
      </c>
      <c r="D2602" s="65" t="s">
        <v>1187</v>
      </c>
      <c r="E2602" s="75">
        <v>1</v>
      </c>
      <c r="F2602" s="77"/>
      <c r="G2602" s="65" t="s">
        <v>90</v>
      </c>
      <c r="H2602" s="15"/>
      <c r="I2602" s="16">
        <v>4</v>
      </c>
      <c r="J2602" s="15"/>
      <c r="K2602" s="17" t="s">
        <v>1188</v>
      </c>
    </row>
    <row r="2603" spans="1:11" x14ac:dyDescent="0.2">
      <c r="A2603" s="58" t="s">
        <v>1369</v>
      </c>
      <c r="B2603" s="17" t="s">
        <v>68</v>
      </c>
      <c r="C2603" s="42">
        <v>0.36462962962962964</v>
      </c>
      <c r="D2603" s="65" t="s">
        <v>1221</v>
      </c>
      <c r="E2603" s="75">
        <v>8</v>
      </c>
      <c r="F2603" s="75">
        <v>2</v>
      </c>
      <c r="G2603" s="65" t="s">
        <v>90</v>
      </c>
      <c r="H2603" s="15"/>
      <c r="I2603" s="16">
        <v>12</v>
      </c>
      <c r="J2603" s="15"/>
      <c r="K2603" s="15"/>
    </row>
    <row r="2604" spans="1:11" x14ac:dyDescent="0.2">
      <c r="A2604" s="58" t="s">
        <v>1369</v>
      </c>
      <c r="B2604" s="17" t="s">
        <v>68</v>
      </c>
      <c r="C2604" s="42">
        <v>0.3652199074074074</v>
      </c>
      <c r="D2604" s="65" t="s">
        <v>1248</v>
      </c>
      <c r="E2604" s="75">
        <v>6</v>
      </c>
      <c r="F2604" s="75">
        <v>2</v>
      </c>
      <c r="G2604" s="65" t="s">
        <v>90</v>
      </c>
      <c r="H2604" s="16">
        <v>0.6</v>
      </c>
      <c r="I2604" s="16">
        <v>13</v>
      </c>
      <c r="J2604" s="15"/>
      <c r="K2604" s="15"/>
    </row>
    <row r="2605" spans="1:11" x14ac:dyDescent="0.2">
      <c r="A2605" s="58" t="s">
        <v>1369</v>
      </c>
      <c r="B2605" s="17" t="s">
        <v>68</v>
      </c>
      <c r="C2605" s="42">
        <v>0.370150462962963</v>
      </c>
      <c r="D2605" s="65" t="s">
        <v>1260</v>
      </c>
      <c r="E2605" s="75">
        <v>72</v>
      </c>
      <c r="F2605" s="75">
        <v>5</v>
      </c>
      <c r="G2605" s="65" t="s">
        <v>90</v>
      </c>
      <c r="H2605" s="15"/>
      <c r="I2605" s="64">
        <v>42891</v>
      </c>
      <c r="J2605" s="15"/>
      <c r="K2605" s="17"/>
    </row>
    <row r="2606" spans="1:11" x14ac:dyDescent="0.2">
      <c r="A2606" s="58" t="s">
        <v>1369</v>
      </c>
      <c r="B2606" s="17" t="s">
        <v>68</v>
      </c>
      <c r="C2606" s="42">
        <v>0.37480324074074073</v>
      </c>
      <c r="D2606" s="65" t="s">
        <v>1189</v>
      </c>
      <c r="E2606" s="75">
        <v>1</v>
      </c>
      <c r="F2606" s="75">
        <v>1</v>
      </c>
      <c r="G2606" s="65" t="s">
        <v>90</v>
      </c>
      <c r="H2606" s="15"/>
      <c r="I2606" s="16">
        <v>10</v>
      </c>
      <c r="J2606" s="15"/>
      <c r="K2606" s="17" t="s">
        <v>1188</v>
      </c>
    </row>
    <row r="2607" spans="1:11" x14ac:dyDescent="0.2">
      <c r="A2607" s="58" t="s">
        <v>1369</v>
      </c>
      <c r="B2607" s="17" t="s">
        <v>68</v>
      </c>
      <c r="C2607" s="42">
        <v>0.37929398148148147</v>
      </c>
      <c r="D2607" s="65" t="s">
        <v>1249</v>
      </c>
      <c r="E2607" s="75">
        <v>12</v>
      </c>
      <c r="F2607" s="75">
        <v>2</v>
      </c>
      <c r="G2607" s="65" t="s">
        <v>90</v>
      </c>
      <c r="H2607" s="15"/>
      <c r="I2607" s="16">
        <v>13</v>
      </c>
      <c r="J2607" s="15"/>
      <c r="K2607" s="15"/>
    </row>
    <row r="2608" spans="1:11" x14ac:dyDescent="0.2">
      <c r="A2608" s="58" t="s">
        <v>1369</v>
      </c>
      <c r="B2608" s="17" t="s">
        <v>68</v>
      </c>
      <c r="C2608" s="42">
        <v>0.38049768518518517</v>
      </c>
      <c r="D2608" s="65" t="s">
        <v>1261</v>
      </c>
      <c r="E2608" s="75">
        <v>8</v>
      </c>
      <c r="F2608" s="75">
        <v>1</v>
      </c>
      <c r="G2608" s="65" t="s">
        <v>90</v>
      </c>
      <c r="H2608" s="15"/>
      <c r="I2608" s="16">
        <v>7</v>
      </c>
      <c r="J2608" s="15"/>
      <c r="K2608" s="17"/>
    </row>
    <row r="2609" spans="1:11" x14ac:dyDescent="0.2">
      <c r="A2609" s="58" t="s">
        <v>1369</v>
      </c>
      <c r="B2609" s="17" t="s">
        <v>68</v>
      </c>
      <c r="C2609" s="42">
        <v>0.39217592592592593</v>
      </c>
      <c r="D2609" s="65" t="s">
        <v>1250</v>
      </c>
      <c r="E2609" s="75">
        <v>9</v>
      </c>
      <c r="F2609" s="75">
        <v>3</v>
      </c>
      <c r="G2609" s="65" t="s">
        <v>90</v>
      </c>
      <c r="H2609" s="15"/>
      <c r="I2609" s="16">
        <v>13</v>
      </c>
      <c r="J2609" s="15"/>
      <c r="K2609" s="15"/>
    </row>
    <row r="2610" spans="1:11" x14ac:dyDescent="0.2">
      <c r="A2610" s="58" t="s">
        <v>1369</v>
      </c>
      <c r="B2610" s="17" t="s">
        <v>68</v>
      </c>
      <c r="C2610" s="42">
        <v>0.39229166666666665</v>
      </c>
      <c r="D2610" s="65" t="s">
        <v>1268</v>
      </c>
      <c r="E2610" s="75">
        <v>7</v>
      </c>
      <c r="F2610" s="75">
        <v>4</v>
      </c>
      <c r="G2610" s="65" t="s">
        <v>90</v>
      </c>
      <c r="H2610" s="15"/>
      <c r="I2610" s="16">
        <v>9</v>
      </c>
      <c r="J2610" s="15"/>
      <c r="K2610" s="17"/>
    </row>
    <row r="2611" spans="1:11" x14ac:dyDescent="0.2">
      <c r="A2611" s="58" t="s">
        <v>1369</v>
      </c>
      <c r="B2611" s="17" t="s">
        <v>68</v>
      </c>
      <c r="C2611" s="42">
        <v>0.39403935185185185</v>
      </c>
      <c r="D2611" s="65" t="s">
        <v>1190</v>
      </c>
      <c r="E2611" s="75">
        <v>9</v>
      </c>
      <c r="F2611" s="75">
        <v>4</v>
      </c>
      <c r="G2611" s="65" t="s">
        <v>90</v>
      </c>
      <c r="H2611" s="15"/>
      <c r="I2611" s="16">
        <v>9</v>
      </c>
      <c r="J2611" s="15"/>
      <c r="K2611" s="15"/>
    </row>
    <row r="2612" spans="1:11" x14ac:dyDescent="0.2">
      <c r="A2612" s="58" t="s">
        <v>1369</v>
      </c>
      <c r="B2612" s="17" t="s">
        <v>68</v>
      </c>
      <c r="C2612" s="42">
        <v>0.39981481481481485</v>
      </c>
      <c r="D2612" s="65" t="s">
        <v>1269</v>
      </c>
      <c r="E2612" s="75">
        <v>1</v>
      </c>
      <c r="F2612" s="75">
        <v>1</v>
      </c>
      <c r="G2612" s="65" t="s">
        <v>90</v>
      </c>
      <c r="H2612" s="15"/>
      <c r="I2612" s="16">
        <v>9</v>
      </c>
      <c r="J2612" s="15"/>
      <c r="K2612" s="17"/>
    </row>
    <row r="2613" spans="1:11" x14ac:dyDescent="0.2">
      <c r="A2613" s="58" t="s">
        <v>1369</v>
      </c>
      <c r="B2613" s="17" t="s">
        <v>68</v>
      </c>
      <c r="C2613" s="42">
        <v>0.4034490740740741</v>
      </c>
      <c r="D2613" s="65" t="s">
        <v>1239</v>
      </c>
      <c r="E2613" s="75">
        <v>15</v>
      </c>
      <c r="F2613" s="75">
        <v>3</v>
      </c>
      <c r="G2613" s="65" t="s">
        <v>90</v>
      </c>
      <c r="H2613" s="15"/>
      <c r="I2613" s="16">
        <v>10</v>
      </c>
      <c r="J2613" s="15"/>
      <c r="K2613" s="15"/>
    </row>
    <row r="2614" spans="1:11" x14ac:dyDescent="0.2">
      <c r="A2614" s="58" t="s">
        <v>1369</v>
      </c>
      <c r="B2614" s="17" t="s">
        <v>68</v>
      </c>
      <c r="C2614" s="42">
        <v>0.40675925925925926</v>
      </c>
      <c r="D2614" s="65" t="s">
        <v>1251</v>
      </c>
      <c r="E2614" s="75">
        <v>8</v>
      </c>
      <c r="F2614" s="75">
        <v>2</v>
      </c>
      <c r="G2614" s="65" t="s">
        <v>90</v>
      </c>
      <c r="H2614" s="15"/>
      <c r="I2614" s="16">
        <v>13</v>
      </c>
      <c r="J2614" s="15"/>
      <c r="K2614" s="15"/>
    </row>
    <row r="2615" spans="1:11" x14ac:dyDescent="0.2">
      <c r="A2615" s="58" t="s">
        <v>1369</v>
      </c>
      <c r="B2615" s="17" t="s">
        <v>68</v>
      </c>
      <c r="C2615" s="42">
        <v>0.4067708333333333</v>
      </c>
      <c r="D2615" s="65" t="s">
        <v>1280</v>
      </c>
      <c r="E2615" s="75">
        <v>4</v>
      </c>
      <c r="F2615" s="75">
        <v>1</v>
      </c>
      <c r="G2615" s="65" t="s">
        <v>90</v>
      </c>
      <c r="H2615" s="15"/>
      <c r="I2615" s="16">
        <v>18</v>
      </c>
      <c r="J2615" s="15"/>
      <c r="K2615" s="17"/>
    </row>
    <row r="2616" spans="1:11" x14ac:dyDescent="0.2">
      <c r="A2616" s="58" t="s">
        <v>1369</v>
      </c>
      <c r="B2616" s="17" t="s">
        <v>68</v>
      </c>
      <c r="C2616" s="42">
        <v>0.40803240740740737</v>
      </c>
      <c r="D2616" s="65" t="s">
        <v>1181</v>
      </c>
      <c r="E2616" s="75">
        <v>6</v>
      </c>
      <c r="F2616" s="75">
        <v>4</v>
      </c>
      <c r="G2616" s="65" t="s">
        <v>90</v>
      </c>
      <c r="H2616" s="15"/>
      <c r="I2616" s="16">
        <v>13</v>
      </c>
      <c r="J2616" s="15"/>
      <c r="K2616" s="15"/>
    </row>
    <row r="2617" spans="1:11" x14ac:dyDescent="0.2">
      <c r="A2617" s="58" t="s">
        <v>1369</v>
      </c>
      <c r="B2617" s="17" t="s">
        <v>68</v>
      </c>
      <c r="C2617" s="42">
        <v>0.41468750000000004</v>
      </c>
      <c r="D2617" s="65" t="s">
        <v>1341</v>
      </c>
      <c r="E2617" s="75">
        <v>8</v>
      </c>
      <c r="F2617" s="75">
        <v>3</v>
      </c>
      <c r="G2617" s="65" t="s">
        <v>90</v>
      </c>
      <c r="H2617" s="15"/>
      <c r="I2617" s="16">
        <v>19</v>
      </c>
      <c r="J2617" s="15"/>
      <c r="K2617" s="17"/>
    </row>
    <row r="2618" spans="1:11" x14ac:dyDescent="0.2">
      <c r="A2618" s="58" t="s">
        <v>1369</v>
      </c>
      <c r="B2618" s="17" t="s">
        <v>68</v>
      </c>
      <c r="C2618" s="42">
        <v>0.41524305555555557</v>
      </c>
      <c r="D2618" s="65" t="s">
        <v>1254</v>
      </c>
      <c r="E2618" s="75">
        <v>8</v>
      </c>
      <c r="F2618" s="75">
        <v>3</v>
      </c>
      <c r="G2618" s="65" t="s">
        <v>90</v>
      </c>
      <c r="H2618" s="15"/>
      <c r="I2618" s="16">
        <v>14</v>
      </c>
      <c r="J2618" s="15"/>
      <c r="K2618" s="17"/>
    </row>
    <row r="2619" spans="1:11" x14ac:dyDescent="0.2">
      <c r="A2619" s="58" t="s">
        <v>1369</v>
      </c>
      <c r="B2619" s="17" t="s">
        <v>68</v>
      </c>
      <c r="C2619" s="42">
        <v>0.41609953703703706</v>
      </c>
      <c r="D2619" s="65" t="s">
        <v>1240</v>
      </c>
      <c r="E2619" s="75">
        <v>7</v>
      </c>
      <c r="F2619" s="75">
        <v>1</v>
      </c>
      <c r="G2619" s="65" t="s">
        <v>90</v>
      </c>
      <c r="H2619" s="15"/>
      <c r="I2619" s="16">
        <v>12</v>
      </c>
      <c r="J2619" s="15"/>
      <c r="K2619" s="15"/>
    </row>
    <row r="2620" spans="1:11" x14ac:dyDescent="0.2">
      <c r="A2620" s="58" t="s">
        <v>1369</v>
      </c>
      <c r="B2620" s="17" t="s">
        <v>68</v>
      </c>
      <c r="C2620" s="42">
        <v>0.41711805555555559</v>
      </c>
      <c r="D2620" s="65" t="s">
        <v>1199</v>
      </c>
      <c r="E2620" s="75">
        <v>6</v>
      </c>
      <c r="F2620" s="75">
        <v>2</v>
      </c>
      <c r="G2620" s="65" t="s">
        <v>90</v>
      </c>
      <c r="H2620" s="15"/>
      <c r="I2620" s="16">
        <v>17</v>
      </c>
      <c r="J2620" s="15"/>
      <c r="K2620" s="17" t="s">
        <v>1200</v>
      </c>
    </row>
    <row r="2621" spans="1:11" x14ac:dyDescent="0.2">
      <c r="A2621" s="58" t="s">
        <v>1369</v>
      </c>
      <c r="B2621" s="17" t="s">
        <v>68</v>
      </c>
      <c r="C2621" s="42">
        <v>0.42442129629629632</v>
      </c>
      <c r="D2621" s="65" t="s">
        <v>1224</v>
      </c>
      <c r="E2621" s="75">
        <v>2</v>
      </c>
      <c r="F2621" s="75">
        <v>1</v>
      </c>
      <c r="G2621" s="65" t="s">
        <v>90</v>
      </c>
      <c r="H2621" s="15"/>
      <c r="I2621" s="16">
        <v>15</v>
      </c>
      <c r="J2621" s="15"/>
      <c r="K2621" s="17" t="s">
        <v>1225</v>
      </c>
    </row>
    <row r="2622" spans="1:11" x14ac:dyDescent="0.2">
      <c r="A2622" s="58" t="s">
        <v>1369</v>
      </c>
      <c r="B2622" s="17" t="s">
        <v>68</v>
      </c>
      <c r="C2622" s="42">
        <v>0.4293865740740741</v>
      </c>
      <c r="D2622" s="65" t="s">
        <v>1233</v>
      </c>
      <c r="E2622" s="75">
        <v>35</v>
      </c>
      <c r="F2622" s="75">
        <v>2</v>
      </c>
      <c r="G2622" s="65" t="s">
        <v>90</v>
      </c>
      <c r="H2622" s="15"/>
      <c r="I2622" s="16">
        <v>9</v>
      </c>
      <c r="J2622" s="15"/>
      <c r="K2622" s="15"/>
    </row>
    <row r="2623" spans="1:11" x14ac:dyDescent="0.2">
      <c r="A2623" s="58" t="s">
        <v>1369</v>
      </c>
      <c r="B2623" s="17" t="s">
        <v>68</v>
      </c>
      <c r="C2623" s="42">
        <v>0.43057870370370371</v>
      </c>
      <c r="D2623" s="65" t="s">
        <v>1262</v>
      </c>
      <c r="E2623" s="75">
        <v>8</v>
      </c>
      <c r="F2623" s="75">
        <v>3</v>
      </c>
      <c r="G2623" s="65" t="s">
        <v>90</v>
      </c>
      <c r="H2623" s="15"/>
      <c r="I2623" s="16">
        <v>10</v>
      </c>
      <c r="J2623" s="15"/>
      <c r="K2623" s="17"/>
    </row>
    <row r="2624" spans="1:11" x14ac:dyDescent="0.2">
      <c r="A2624" s="58" t="s">
        <v>1369</v>
      </c>
      <c r="B2624" s="17" t="s">
        <v>68</v>
      </c>
      <c r="C2624" s="42">
        <v>0.43062500000000004</v>
      </c>
      <c r="D2624" s="65" t="s">
        <v>1270</v>
      </c>
      <c r="E2624" s="75">
        <v>9</v>
      </c>
      <c r="F2624" s="75">
        <v>4</v>
      </c>
      <c r="G2624" s="65" t="s">
        <v>90</v>
      </c>
      <c r="H2624" s="15"/>
      <c r="I2624" s="16">
        <v>12</v>
      </c>
      <c r="J2624" s="15"/>
      <c r="K2624" s="17"/>
    </row>
    <row r="2625" spans="1:11" x14ac:dyDescent="0.2">
      <c r="A2625" s="58" t="s">
        <v>1369</v>
      </c>
      <c r="B2625" s="17" t="s">
        <v>68</v>
      </c>
      <c r="C2625" s="42">
        <v>0.43071759259259257</v>
      </c>
      <c r="D2625" s="65" t="s">
        <v>1241</v>
      </c>
      <c r="E2625" s="75">
        <v>23</v>
      </c>
      <c r="F2625" s="75">
        <v>6</v>
      </c>
      <c r="G2625" s="65" t="s">
        <v>90</v>
      </c>
      <c r="H2625" s="15"/>
      <c r="I2625" s="16">
        <v>12</v>
      </c>
      <c r="J2625" s="15"/>
      <c r="K2625" s="15"/>
    </row>
    <row r="2626" spans="1:11" x14ac:dyDescent="0.2">
      <c r="A2626" s="58" t="s">
        <v>1369</v>
      </c>
      <c r="B2626" s="17" t="s">
        <v>68</v>
      </c>
      <c r="C2626" s="42">
        <v>0.43128472222222225</v>
      </c>
      <c r="D2626" s="65" t="s">
        <v>1202</v>
      </c>
      <c r="E2626" s="75">
        <v>6</v>
      </c>
      <c r="F2626" s="75">
        <v>2</v>
      </c>
      <c r="G2626" s="65" t="s">
        <v>90</v>
      </c>
      <c r="H2626" s="15"/>
      <c r="I2626" s="16">
        <v>17</v>
      </c>
      <c r="J2626" s="15"/>
      <c r="K2626" s="17" t="s">
        <v>1203</v>
      </c>
    </row>
    <row r="2627" spans="1:11" x14ac:dyDescent="0.2">
      <c r="A2627" s="58" t="s">
        <v>1369</v>
      </c>
      <c r="B2627" s="17" t="s">
        <v>68</v>
      </c>
      <c r="C2627" s="42">
        <v>0.43538194444444445</v>
      </c>
      <c r="D2627" s="65" t="s">
        <v>1339</v>
      </c>
      <c r="E2627" s="75">
        <v>23</v>
      </c>
      <c r="F2627" s="75">
        <v>6</v>
      </c>
      <c r="G2627" s="65" t="s">
        <v>90</v>
      </c>
      <c r="H2627" s="15"/>
      <c r="I2627" s="16">
        <v>21</v>
      </c>
      <c r="J2627" s="15"/>
      <c r="K2627" s="17" t="s">
        <v>1340</v>
      </c>
    </row>
    <row r="2628" spans="1:11" x14ac:dyDescent="0.2">
      <c r="A2628" s="58" t="s">
        <v>1369</v>
      </c>
      <c r="B2628" s="17" t="s">
        <v>68</v>
      </c>
      <c r="C2628" s="42">
        <v>0.43944444444444447</v>
      </c>
      <c r="D2628" s="65" t="s">
        <v>1191</v>
      </c>
      <c r="E2628" s="75">
        <v>8</v>
      </c>
      <c r="F2628" s="75">
        <v>4</v>
      </c>
      <c r="G2628" s="65" t="s">
        <v>90</v>
      </c>
      <c r="H2628" s="15"/>
      <c r="I2628" s="16">
        <v>15</v>
      </c>
      <c r="J2628" s="15"/>
      <c r="K2628" s="15"/>
    </row>
    <row r="2629" spans="1:11" x14ac:dyDescent="0.2">
      <c r="A2629" s="58" t="s">
        <v>1369</v>
      </c>
      <c r="B2629" s="17" t="s">
        <v>68</v>
      </c>
      <c r="C2629" s="42">
        <v>0.43982638888888892</v>
      </c>
      <c r="D2629" s="65" t="s">
        <v>1234</v>
      </c>
      <c r="E2629" s="75">
        <v>24</v>
      </c>
      <c r="F2629" s="75">
        <v>4</v>
      </c>
      <c r="G2629" s="65" t="s">
        <v>90</v>
      </c>
      <c r="H2629" s="15"/>
      <c r="I2629" s="16">
        <v>10</v>
      </c>
      <c r="J2629" s="15"/>
      <c r="K2629" s="15"/>
    </row>
    <row r="2630" spans="1:11" x14ac:dyDescent="0.2">
      <c r="A2630" s="58" t="s">
        <v>1369</v>
      </c>
      <c r="B2630" s="17" t="s">
        <v>68</v>
      </c>
      <c r="C2630" s="42">
        <v>0.44335648148148149</v>
      </c>
      <c r="D2630" s="65" t="s">
        <v>1281</v>
      </c>
      <c r="E2630" s="75">
        <v>4</v>
      </c>
      <c r="F2630" s="75">
        <v>1</v>
      </c>
      <c r="G2630" s="65" t="s">
        <v>90</v>
      </c>
      <c r="H2630" s="15"/>
      <c r="I2630" s="16">
        <v>19</v>
      </c>
      <c r="J2630" s="15"/>
      <c r="K2630" s="17"/>
    </row>
    <row r="2631" spans="1:11" x14ac:dyDescent="0.2">
      <c r="A2631" s="58" t="s">
        <v>1369</v>
      </c>
      <c r="B2631" s="17" t="s">
        <v>68</v>
      </c>
      <c r="C2631" s="42">
        <v>0.4453125</v>
      </c>
      <c r="D2631" s="65" t="s">
        <v>1255</v>
      </c>
      <c r="E2631" s="75">
        <v>8</v>
      </c>
      <c r="F2631" s="75">
        <v>3</v>
      </c>
      <c r="G2631" s="65" t="s">
        <v>90</v>
      </c>
      <c r="H2631" s="15"/>
      <c r="I2631" s="16">
        <v>14</v>
      </c>
      <c r="J2631" s="15"/>
      <c r="K2631" s="17"/>
    </row>
    <row r="2632" spans="1:11" x14ac:dyDescent="0.2">
      <c r="A2632" s="58" t="s">
        <v>1369</v>
      </c>
      <c r="B2632" s="17" t="s">
        <v>68</v>
      </c>
      <c r="C2632" s="42">
        <v>0.44619212962962962</v>
      </c>
      <c r="D2632" s="65" t="s">
        <v>1323</v>
      </c>
      <c r="E2632" s="75">
        <v>25</v>
      </c>
      <c r="F2632" s="75">
        <v>8</v>
      </c>
      <c r="G2632" s="65" t="s">
        <v>90</v>
      </c>
      <c r="H2632" s="15"/>
      <c r="I2632" s="16">
        <v>21</v>
      </c>
      <c r="J2632" s="15"/>
      <c r="K2632" s="17"/>
    </row>
    <row r="2633" spans="1:11" x14ac:dyDescent="0.2">
      <c r="A2633" s="58" t="s">
        <v>1369</v>
      </c>
      <c r="B2633" s="17" t="s">
        <v>68</v>
      </c>
      <c r="C2633" s="42">
        <v>0.45206018518518515</v>
      </c>
      <c r="D2633" s="65" t="s">
        <v>1192</v>
      </c>
      <c r="E2633" s="75">
        <v>3</v>
      </c>
      <c r="F2633" s="75">
        <v>1</v>
      </c>
      <c r="G2633" s="65" t="s">
        <v>90</v>
      </c>
      <c r="H2633" s="15"/>
      <c r="I2633" s="16">
        <v>16</v>
      </c>
      <c r="J2633" s="15"/>
      <c r="K2633" s="17" t="s">
        <v>1175</v>
      </c>
    </row>
    <row r="2634" spans="1:11" x14ac:dyDescent="0.2">
      <c r="A2634" s="58" t="s">
        <v>1369</v>
      </c>
      <c r="B2634" s="17" t="s">
        <v>68</v>
      </c>
      <c r="C2634" s="42">
        <v>0.45436342592592593</v>
      </c>
      <c r="D2634" s="65" t="s">
        <v>1301</v>
      </c>
      <c r="E2634" s="75">
        <v>8</v>
      </c>
      <c r="F2634" s="75">
        <v>4</v>
      </c>
      <c r="G2634" s="65" t="s">
        <v>90</v>
      </c>
      <c r="H2634" s="15"/>
      <c r="I2634" s="16">
        <v>16</v>
      </c>
      <c r="J2634" s="15"/>
      <c r="K2634" s="17"/>
    </row>
    <row r="2635" spans="1:11" x14ac:dyDescent="0.2">
      <c r="A2635" s="58" t="s">
        <v>1369</v>
      </c>
      <c r="B2635" s="17" t="s">
        <v>68</v>
      </c>
      <c r="C2635" s="42">
        <v>0.45730324074074075</v>
      </c>
      <c r="D2635" s="65" t="s">
        <v>1310</v>
      </c>
      <c r="E2635" s="75">
        <v>8</v>
      </c>
      <c r="F2635" s="75">
        <v>4</v>
      </c>
      <c r="G2635" s="65" t="s">
        <v>90</v>
      </c>
      <c r="H2635" s="15"/>
      <c r="I2635" s="16">
        <v>18</v>
      </c>
      <c r="J2635" s="15"/>
      <c r="K2635" s="17" t="s">
        <v>1311</v>
      </c>
    </row>
    <row r="2636" spans="1:11" x14ac:dyDescent="0.2">
      <c r="A2636" s="58" t="s">
        <v>1369</v>
      </c>
      <c r="B2636" s="17" t="s">
        <v>68</v>
      </c>
      <c r="C2636" s="42">
        <v>0.45969907407407407</v>
      </c>
      <c r="D2636" s="65" t="s">
        <v>1324</v>
      </c>
      <c r="E2636" s="75">
        <v>3</v>
      </c>
      <c r="F2636" s="75">
        <v>2</v>
      </c>
      <c r="G2636" s="65" t="s">
        <v>90</v>
      </c>
      <c r="H2636" s="15"/>
      <c r="I2636" s="16">
        <v>22</v>
      </c>
      <c r="J2636" s="15"/>
      <c r="K2636" s="17"/>
    </row>
    <row r="2637" spans="1:11" x14ac:dyDescent="0.2">
      <c r="A2637" s="58" t="s">
        <v>1369</v>
      </c>
      <c r="B2637" s="17" t="s">
        <v>68</v>
      </c>
      <c r="C2637" s="42">
        <v>0.46130787037037035</v>
      </c>
      <c r="D2637" s="65" t="s">
        <v>1242</v>
      </c>
      <c r="E2637" s="75">
        <v>60</v>
      </c>
      <c r="F2637" s="75">
        <v>5</v>
      </c>
      <c r="G2637" s="65" t="s">
        <v>90</v>
      </c>
      <c r="H2637" s="15"/>
      <c r="I2637" s="16">
        <v>13</v>
      </c>
      <c r="J2637" s="15"/>
      <c r="K2637" s="15"/>
    </row>
    <row r="2638" spans="1:11" x14ac:dyDescent="0.2">
      <c r="A2638" s="58" t="s">
        <v>1369</v>
      </c>
      <c r="B2638" s="17" t="s">
        <v>68</v>
      </c>
      <c r="C2638" s="42">
        <v>0.46189814814814811</v>
      </c>
      <c r="D2638" s="65" t="s">
        <v>1278</v>
      </c>
      <c r="E2638" s="75">
        <v>3</v>
      </c>
      <c r="F2638" s="75">
        <v>2</v>
      </c>
      <c r="G2638" s="65" t="s">
        <v>90</v>
      </c>
      <c r="H2638" s="15"/>
      <c r="I2638" s="16">
        <v>15</v>
      </c>
      <c r="J2638" s="15"/>
      <c r="K2638" s="17"/>
    </row>
    <row r="2639" spans="1:11" x14ac:dyDescent="0.2">
      <c r="A2639" s="58" t="s">
        <v>1369</v>
      </c>
      <c r="B2639" s="17" t="s">
        <v>68</v>
      </c>
      <c r="C2639" s="42">
        <v>0.46370370370370373</v>
      </c>
      <c r="D2639" s="65" t="s">
        <v>1256</v>
      </c>
      <c r="E2639" s="75">
        <v>31</v>
      </c>
      <c r="F2639" s="75">
        <v>5</v>
      </c>
      <c r="G2639" s="65" t="s">
        <v>90</v>
      </c>
      <c r="H2639" s="15"/>
      <c r="I2639" s="16">
        <v>14</v>
      </c>
      <c r="J2639" s="15"/>
      <c r="K2639" s="17"/>
    </row>
    <row r="2640" spans="1:11" x14ac:dyDescent="0.2">
      <c r="A2640" s="58" t="s">
        <v>1369</v>
      </c>
      <c r="B2640" s="17" t="s">
        <v>68</v>
      </c>
      <c r="C2640" s="42">
        <v>0.46961805555555558</v>
      </c>
      <c r="D2640" s="65" t="s">
        <v>1325</v>
      </c>
      <c r="E2640" s="75">
        <v>25</v>
      </c>
      <c r="F2640" s="75">
        <v>7</v>
      </c>
      <c r="G2640" s="65" t="s">
        <v>90</v>
      </c>
      <c r="H2640" s="15"/>
      <c r="I2640" s="16">
        <v>23</v>
      </c>
      <c r="J2640" s="15"/>
      <c r="K2640" s="17" t="s">
        <v>1326</v>
      </c>
    </row>
    <row r="2641" spans="1:11" x14ac:dyDescent="0.2">
      <c r="A2641" s="58" t="s">
        <v>1369</v>
      </c>
      <c r="B2641" s="17" t="s">
        <v>68</v>
      </c>
      <c r="C2641" s="42">
        <v>0.47270833333333334</v>
      </c>
      <c r="D2641" s="65" t="s">
        <v>1285</v>
      </c>
      <c r="E2641" s="75">
        <v>59</v>
      </c>
      <c r="F2641" s="75">
        <v>4</v>
      </c>
      <c r="G2641" s="65" t="s">
        <v>90</v>
      </c>
      <c r="H2641" s="15"/>
      <c r="I2641" s="16">
        <v>18</v>
      </c>
      <c r="J2641" s="15"/>
      <c r="K2641" s="17"/>
    </row>
    <row r="2642" spans="1:11" x14ac:dyDescent="0.2">
      <c r="A2642" s="58" t="s">
        <v>1369</v>
      </c>
      <c r="B2642" s="17" t="s">
        <v>68</v>
      </c>
      <c r="C2642" s="42">
        <v>0.47542824074074069</v>
      </c>
      <c r="D2642" s="65" t="s">
        <v>1226</v>
      </c>
      <c r="E2642" s="75">
        <v>8</v>
      </c>
      <c r="F2642" s="75">
        <v>2</v>
      </c>
      <c r="G2642" s="65" t="s">
        <v>90</v>
      </c>
      <c r="H2642" s="15"/>
      <c r="I2642" s="16">
        <v>16</v>
      </c>
      <c r="J2642" s="15"/>
      <c r="K2642" s="15"/>
    </row>
    <row r="2643" spans="1:11" x14ac:dyDescent="0.2">
      <c r="A2643" s="58" t="s">
        <v>1369</v>
      </c>
      <c r="B2643" s="17" t="s">
        <v>68</v>
      </c>
      <c r="C2643" s="42">
        <v>0.47825231481481478</v>
      </c>
      <c r="D2643" s="65" t="s">
        <v>1257</v>
      </c>
      <c r="E2643" s="75">
        <v>7</v>
      </c>
      <c r="F2643" s="75">
        <v>4</v>
      </c>
      <c r="G2643" s="65" t="s">
        <v>90</v>
      </c>
      <c r="H2643" s="15"/>
      <c r="I2643" s="16">
        <v>15</v>
      </c>
      <c r="J2643" s="15"/>
      <c r="K2643" s="17"/>
    </row>
    <row r="2644" spans="1:11" x14ac:dyDescent="0.2">
      <c r="A2644" s="58" t="s">
        <v>1369</v>
      </c>
      <c r="B2644" s="17" t="s">
        <v>68</v>
      </c>
      <c r="C2644" s="42">
        <v>0.47895833333333332</v>
      </c>
      <c r="D2644" s="65" t="s">
        <v>1327</v>
      </c>
      <c r="E2644" s="75">
        <v>3</v>
      </c>
      <c r="F2644" s="75">
        <v>1</v>
      </c>
      <c r="G2644" s="65" t="s">
        <v>90</v>
      </c>
      <c r="H2644" s="15"/>
      <c r="I2644" s="16">
        <v>23</v>
      </c>
      <c r="J2644" s="15"/>
      <c r="K2644" s="17"/>
    </row>
    <row r="2645" spans="1:11" x14ac:dyDescent="0.2">
      <c r="A2645" s="58" t="s">
        <v>1369</v>
      </c>
      <c r="B2645" s="17" t="s">
        <v>68</v>
      </c>
      <c r="C2645" s="42">
        <v>0.47909722222222223</v>
      </c>
      <c r="D2645" s="65" t="s">
        <v>1328</v>
      </c>
      <c r="E2645" s="75">
        <v>4</v>
      </c>
      <c r="F2645" s="75"/>
      <c r="G2645" s="65" t="s">
        <v>90</v>
      </c>
      <c r="H2645" s="15"/>
      <c r="I2645" s="16">
        <v>23</v>
      </c>
      <c r="J2645" s="15"/>
      <c r="K2645" s="17"/>
    </row>
    <row r="2646" spans="1:11" x14ac:dyDescent="0.2">
      <c r="A2646" s="58" t="s">
        <v>1369</v>
      </c>
      <c r="B2646" s="17" t="s">
        <v>68</v>
      </c>
      <c r="C2646" s="42">
        <v>0.4796643518518518</v>
      </c>
      <c r="D2646" s="65" t="s">
        <v>1216</v>
      </c>
      <c r="E2646" s="75">
        <v>6</v>
      </c>
      <c r="F2646" s="75">
        <v>3</v>
      </c>
      <c r="G2646" s="65" t="s">
        <v>90</v>
      </c>
      <c r="H2646" s="15"/>
      <c r="I2646" s="16">
        <v>15</v>
      </c>
      <c r="J2646" s="15"/>
      <c r="K2646" s="17" t="s">
        <v>1217</v>
      </c>
    </row>
    <row r="2647" spans="1:11" x14ac:dyDescent="0.2">
      <c r="A2647" s="58" t="s">
        <v>1369</v>
      </c>
      <c r="B2647" s="17" t="s">
        <v>68</v>
      </c>
      <c r="C2647" s="42">
        <v>0.48341435185185189</v>
      </c>
      <c r="D2647" s="65" t="s">
        <v>1244</v>
      </c>
      <c r="E2647" s="75">
        <v>4</v>
      </c>
      <c r="F2647" s="75">
        <v>2</v>
      </c>
      <c r="G2647" s="65" t="s">
        <v>90</v>
      </c>
      <c r="H2647" s="15"/>
      <c r="I2647" s="16">
        <v>14</v>
      </c>
      <c r="J2647" s="15"/>
      <c r="K2647" s="17" t="s">
        <v>1175</v>
      </c>
    </row>
    <row r="2648" spans="1:11" x14ac:dyDescent="0.2">
      <c r="A2648" s="58" t="s">
        <v>1369</v>
      </c>
      <c r="B2648" s="17" t="s">
        <v>68</v>
      </c>
      <c r="C2648" s="42">
        <v>0.49342592592592593</v>
      </c>
      <c r="D2648" s="65" t="s">
        <v>1282</v>
      </c>
      <c r="E2648" s="75">
        <v>4</v>
      </c>
      <c r="F2648" s="75">
        <v>2</v>
      </c>
      <c r="G2648" s="65" t="s">
        <v>90</v>
      </c>
      <c r="H2648" s="15"/>
      <c r="I2648" s="16">
        <v>23</v>
      </c>
      <c r="J2648" s="15"/>
      <c r="K2648" s="17"/>
    </row>
    <row r="2649" spans="1:11" x14ac:dyDescent="0.2">
      <c r="A2649" s="58" t="s">
        <v>1369</v>
      </c>
      <c r="B2649" s="17" t="s">
        <v>68</v>
      </c>
      <c r="C2649" s="42">
        <v>0.49645833333333328</v>
      </c>
      <c r="D2649" s="65" t="s">
        <v>1235</v>
      </c>
      <c r="E2649" s="75">
        <v>37</v>
      </c>
      <c r="F2649" s="75">
        <v>9</v>
      </c>
      <c r="G2649" s="65" t="s">
        <v>90</v>
      </c>
      <c r="H2649" s="15"/>
      <c r="I2649" s="16">
        <v>11</v>
      </c>
      <c r="J2649" s="15"/>
      <c r="K2649" s="15"/>
    </row>
    <row r="2650" spans="1:11" x14ac:dyDescent="0.2">
      <c r="A2650" s="58" t="s">
        <v>1369</v>
      </c>
      <c r="B2650" s="17" t="s">
        <v>69</v>
      </c>
      <c r="C2650" s="42">
        <v>0.50146990740740738</v>
      </c>
      <c r="D2650" s="65" t="s">
        <v>1218</v>
      </c>
      <c r="E2650" s="75">
        <v>7</v>
      </c>
      <c r="F2650" s="75">
        <v>3</v>
      </c>
      <c r="G2650" s="65" t="s">
        <v>90</v>
      </c>
      <c r="H2650" s="15"/>
      <c r="I2650" s="16">
        <v>15</v>
      </c>
      <c r="J2650" s="15"/>
      <c r="K2650" s="15"/>
    </row>
    <row r="2651" spans="1:11" x14ac:dyDescent="0.2">
      <c r="A2651" s="58" t="s">
        <v>1369</v>
      </c>
      <c r="B2651" s="17" t="s">
        <v>69</v>
      </c>
      <c r="C2651" s="42">
        <v>0.50422453703703707</v>
      </c>
      <c r="D2651" s="65" t="s">
        <v>1263</v>
      </c>
      <c r="E2651" s="75">
        <v>18</v>
      </c>
      <c r="F2651" s="75">
        <v>6</v>
      </c>
      <c r="G2651" s="65" t="s">
        <v>90</v>
      </c>
      <c r="H2651" s="15"/>
      <c r="I2651" s="16">
        <v>12</v>
      </c>
      <c r="J2651" s="15"/>
      <c r="K2651" s="17"/>
    </row>
    <row r="2652" spans="1:11" x14ac:dyDescent="0.2">
      <c r="A2652" s="58" t="s">
        <v>1369</v>
      </c>
      <c r="B2652" s="17" t="s">
        <v>69</v>
      </c>
      <c r="C2652" s="42">
        <v>0.50436342592592587</v>
      </c>
      <c r="D2652" s="65" t="s">
        <v>1246</v>
      </c>
      <c r="E2652" s="75">
        <v>2</v>
      </c>
      <c r="F2652" s="75">
        <v>1</v>
      </c>
      <c r="G2652" s="65" t="s">
        <v>90</v>
      </c>
      <c r="H2652" s="15"/>
      <c r="I2652" s="16">
        <v>15</v>
      </c>
      <c r="J2652" s="15"/>
      <c r="K2652" s="15"/>
    </row>
    <row r="2653" spans="1:11" x14ac:dyDescent="0.2">
      <c r="A2653" s="58" t="s">
        <v>1369</v>
      </c>
      <c r="B2653" s="17" t="s">
        <v>69</v>
      </c>
      <c r="C2653" s="42">
        <v>0.50546296296296289</v>
      </c>
      <c r="D2653" s="65" t="s">
        <v>1329</v>
      </c>
      <c r="E2653" s="75">
        <v>13</v>
      </c>
      <c r="F2653" s="75">
        <v>4</v>
      </c>
      <c r="G2653" s="65" t="s">
        <v>90</v>
      </c>
      <c r="H2653" s="15"/>
      <c r="I2653" s="16">
        <v>23</v>
      </c>
      <c r="J2653" s="15"/>
      <c r="K2653" s="17"/>
    </row>
    <row r="2654" spans="1:11" x14ac:dyDescent="0.2">
      <c r="A2654" s="58" t="s">
        <v>1369</v>
      </c>
      <c r="B2654" s="17" t="s">
        <v>69</v>
      </c>
      <c r="C2654" s="42">
        <v>0.51378472222222216</v>
      </c>
      <c r="D2654" s="65" t="s">
        <v>1279</v>
      </c>
      <c r="E2654" s="75">
        <v>3</v>
      </c>
      <c r="F2654" s="75">
        <v>2</v>
      </c>
      <c r="G2654" s="65" t="s">
        <v>90</v>
      </c>
      <c r="H2654" s="15"/>
      <c r="I2654" s="16">
        <v>17</v>
      </c>
      <c r="J2654" s="15"/>
      <c r="K2654" s="17"/>
    </row>
    <row r="2655" spans="1:11" x14ac:dyDescent="0.2">
      <c r="A2655" s="58" t="s">
        <v>1369</v>
      </c>
      <c r="B2655" s="17" t="s">
        <v>69</v>
      </c>
      <c r="C2655" s="42">
        <v>0.5145601851851852</v>
      </c>
      <c r="D2655" s="65" t="s">
        <v>1287</v>
      </c>
      <c r="E2655" s="75">
        <v>45</v>
      </c>
      <c r="F2655" s="75">
        <v>4</v>
      </c>
      <c r="G2655" s="65" t="s">
        <v>90</v>
      </c>
      <c r="H2655" s="15"/>
      <c r="I2655" s="16">
        <v>20</v>
      </c>
      <c r="J2655" s="15"/>
      <c r="K2655" s="17"/>
    </row>
    <row r="2656" spans="1:11" x14ac:dyDescent="0.2">
      <c r="A2656" s="58" t="s">
        <v>1369</v>
      </c>
      <c r="B2656" s="17" t="s">
        <v>69</v>
      </c>
      <c r="C2656" s="42">
        <v>0.51460648148148147</v>
      </c>
      <c r="D2656" s="65" t="s">
        <v>1219</v>
      </c>
      <c r="E2656" s="75">
        <v>8</v>
      </c>
      <c r="F2656" s="75">
        <v>3</v>
      </c>
      <c r="G2656" s="65" t="s">
        <v>90</v>
      </c>
      <c r="H2656" s="15"/>
      <c r="I2656" s="16">
        <v>16</v>
      </c>
      <c r="J2656" s="15"/>
      <c r="K2656" s="15"/>
    </row>
    <row r="2657" spans="1:12" x14ac:dyDescent="0.2">
      <c r="A2657" s="58" t="s">
        <v>1369</v>
      </c>
      <c r="B2657" s="17" t="s">
        <v>69</v>
      </c>
      <c r="C2657" s="42">
        <v>0.51596064814814813</v>
      </c>
      <c r="D2657" s="65" t="s">
        <v>1286</v>
      </c>
      <c r="E2657" s="75">
        <v>4</v>
      </c>
      <c r="F2657" s="75">
        <v>1</v>
      </c>
      <c r="G2657" s="65" t="s">
        <v>90</v>
      </c>
      <c r="H2657" s="15"/>
      <c r="I2657" s="16">
        <v>21</v>
      </c>
      <c r="J2657" s="15"/>
      <c r="K2657" s="17"/>
    </row>
    <row r="2658" spans="1:12" x14ac:dyDescent="0.2">
      <c r="A2658" s="58" t="s">
        <v>1369</v>
      </c>
      <c r="B2658" s="17" t="s">
        <v>69</v>
      </c>
      <c r="C2658" s="42">
        <v>0.5229166666666667</v>
      </c>
      <c r="D2658" s="65" t="s">
        <v>1330</v>
      </c>
      <c r="E2658" s="75">
        <v>9</v>
      </c>
      <c r="F2658" s="75">
        <v>4</v>
      </c>
      <c r="G2658" s="65" t="s">
        <v>90</v>
      </c>
      <c r="H2658" s="15"/>
      <c r="I2658" s="16">
        <v>23</v>
      </c>
      <c r="J2658" s="15"/>
      <c r="K2658" s="17"/>
    </row>
    <row r="2659" spans="1:12" x14ac:dyDescent="0.2">
      <c r="A2659" s="58" t="s">
        <v>1369</v>
      </c>
      <c r="B2659" s="17" t="s">
        <v>69</v>
      </c>
      <c r="C2659" s="42">
        <v>0.52299768518518519</v>
      </c>
      <c r="D2659" s="65" t="s">
        <v>1176</v>
      </c>
      <c r="E2659" s="75">
        <v>13</v>
      </c>
      <c r="F2659" s="75">
        <v>2</v>
      </c>
      <c r="G2659" s="65" t="s">
        <v>90</v>
      </c>
      <c r="H2659" s="15"/>
      <c r="I2659" s="16">
        <v>20</v>
      </c>
      <c r="J2659" s="15"/>
      <c r="K2659" s="17" t="s">
        <v>1177</v>
      </c>
    </row>
    <row r="2660" spans="1:12" x14ac:dyDescent="0.2">
      <c r="A2660" s="58" t="s">
        <v>1369</v>
      </c>
      <c r="B2660" s="17" t="s">
        <v>69</v>
      </c>
      <c r="C2660" s="42">
        <v>0.52370370370370367</v>
      </c>
      <c r="D2660" s="65" t="s">
        <v>1193</v>
      </c>
      <c r="E2660" s="75">
        <v>4</v>
      </c>
      <c r="F2660" s="75">
        <v>2</v>
      </c>
      <c r="G2660" s="65" t="s">
        <v>90</v>
      </c>
      <c r="H2660" s="15"/>
      <c r="I2660" s="16">
        <v>19</v>
      </c>
      <c r="J2660" s="15"/>
      <c r="K2660" s="17" t="s">
        <v>1194</v>
      </c>
    </row>
    <row r="2661" spans="1:12" x14ac:dyDescent="0.2">
      <c r="A2661" s="58" t="s">
        <v>1369</v>
      </c>
      <c r="B2661" s="17" t="s">
        <v>69</v>
      </c>
      <c r="C2661" s="42">
        <v>0.52776620370370375</v>
      </c>
      <c r="D2661" s="65" t="s">
        <v>1204</v>
      </c>
      <c r="E2661" s="75">
        <v>8</v>
      </c>
      <c r="F2661" s="75">
        <v>4</v>
      </c>
      <c r="G2661" s="65" t="s">
        <v>90</v>
      </c>
      <c r="H2661" s="15"/>
      <c r="I2661" s="16">
        <v>16</v>
      </c>
      <c r="J2661" s="15"/>
      <c r="K2661" s="15"/>
    </row>
    <row r="2662" spans="1:12" x14ac:dyDescent="0.2">
      <c r="A2662" s="58" t="s">
        <v>1369</v>
      </c>
      <c r="B2662" s="17" t="s">
        <v>69</v>
      </c>
      <c r="C2662" s="42">
        <v>0.5308680555555555</v>
      </c>
      <c r="D2662" s="65" t="s">
        <v>1271</v>
      </c>
      <c r="E2662" s="75">
        <v>3</v>
      </c>
      <c r="F2662" s="75">
        <v>1</v>
      </c>
      <c r="G2662" s="65" t="s">
        <v>90</v>
      </c>
      <c r="H2662" s="16">
        <v>0.7</v>
      </c>
      <c r="I2662" s="16">
        <v>17</v>
      </c>
      <c r="J2662" s="15"/>
      <c r="K2662" s="17" t="s">
        <v>1272</v>
      </c>
    </row>
    <row r="2663" spans="1:12" x14ac:dyDescent="0.2">
      <c r="A2663" s="58" t="s">
        <v>1369</v>
      </c>
      <c r="B2663" s="17" t="s">
        <v>69</v>
      </c>
      <c r="C2663" s="42">
        <v>0.53100694444444441</v>
      </c>
      <c r="D2663" s="65" t="s">
        <v>1220</v>
      </c>
      <c r="E2663" s="75">
        <v>8</v>
      </c>
      <c r="F2663" s="75">
        <v>1</v>
      </c>
      <c r="G2663" s="65" t="s">
        <v>90</v>
      </c>
      <c r="H2663" s="15"/>
      <c r="I2663" s="16">
        <v>17</v>
      </c>
      <c r="J2663" s="15"/>
      <c r="K2663" s="15"/>
    </row>
    <row r="2664" spans="1:12" x14ac:dyDescent="0.2">
      <c r="A2664" s="58" t="s">
        <v>1369</v>
      </c>
      <c r="B2664" s="17" t="s">
        <v>69</v>
      </c>
      <c r="C2664" s="42">
        <v>0.53325231481481483</v>
      </c>
      <c r="D2664" s="65" t="s">
        <v>1213</v>
      </c>
      <c r="E2664" s="75">
        <v>9</v>
      </c>
      <c r="F2664" s="75">
        <v>3</v>
      </c>
      <c r="G2664" s="65" t="s">
        <v>90</v>
      </c>
      <c r="H2664" s="15"/>
      <c r="I2664" s="16">
        <v>18</v>
      </c>
      <c r="J2664" s="15"/>
      <c r="K2664" s="15"/>
    </row>
    <row r="2665" spans="1:12" x14ac:dyDescent="0.2">
      <c r="A2665" s="58" t="s">
        <v>1369</v>
      </c>
      <c r="B2665" s="17" t="s">
        <v>69</v>
      </c>
      <c r="C2665" s="42">
        <v>0.53421296296296295</v>
      </c>
      <c r="D2665" s="65" t="s">
        <v>1227</v>
      </c>
      <c r="E2665" s="75">
        <v>8</v>
      </c>
      <c r="F2665" s="75">
        <v>4</v>
      </c>
      <c r="G2665" s="65" t="s">
        <v>90</v>
      </c>
      <c r="H2665" s="15"/>
      <c r="I2665" s="16">
        <v>17</v>
      </c>
      <c r="J2665" s="15"/>
      <c r="K2665" s="15"/>
    </row>
    <row r="2666" spans="1:12" x14ac:dyDescent="0.2">
      <c r="A2666" s="58" t="s">
        <v>1369</v>
      </c>
      <c r="B2666" s="17" t="s">
        <v>69</v>
      </c>
      <c r="C2666" s="42">
        <v>0.53518518518518521</v>
      </c>
      <c r="D2666" s="65" t="s">
        <v>1291</v>
      </c>
      <c r="E2666" s="75">
        <v>1</v>
      </c>
      <c r="F2666" s="75"/>
      <c r="G2666" s="65" t="s">
        <v>90</v>
      </c>
      <c r="H2666" s="16">
        <v>0.8</v>
      </c>
      <c r="I2666" s="16">
        <v>17</v>
      </c>
      <c r="J2666" s="15"/>
      <c r="K2666" s="17" t="s">
        <v>1225</v>
      </c>
    </row>
    <row r="2667" spans="1:12" x14ac:dyDescent="0.2">
      <c r="A2667" s="58" t="s">
        <v>1369</v>
      </c>
      <c r="B2667" s="17" t="s">
        <v>69</v>
      </c>
      <c r="C2667" s="42">
        <v>0.54030092592592593</v>
      </c>
      <c r="D2667" s="65" t="s">
        <v>1283</v>
      </c>
      <c r="E2667" s="75">
        <v>4</v>
      </c>
      <c r="F2667" s="75">
        <v>2</v>
      </c>
      <c r="G2667" s="65" t="s">
        <v>90</v>
      </c>
      <c r="H2667" s="15"/>
      <c r="I2667" s="16">
        <v>25</v>
      </c>
      <c r="J2667" s="15"/>
      <c r="K2667" s="17"/>
    </row>
    <row r="2668" spans="1:12" x14ac:dyDescent="0.2">
      <c r="A2668" s="58" t="s">
        <v>1369</v>
      </c>
      <c r="B2668" s="17" t="s">
        <v>69</v>
      </c>
      <c r="C2668" s="42">
        <v>0.54165509259259259</v>
      </c>
      <c r="D2668" s="65" t="s">
        <v>1302</v>
      </c>
      <c r="E2668" s="75">
        <v>1</v>
      </c>
      <c r="F2668" s="75">
        <v>2</v>
      </c>
      <c r="G2668" s="65" t="s">
        <v>90</v>
      </c>
      <c r="H2668" s="15"/>
      <c r="I2668" s="16">
        <v>19</v>
      </c>
      <c r="J2668" s="15"/>
      <c r="K2668" s="17" t="s">
        <v>1290</v>
      </c>
    </row>
    <row r="2669" spans="1:12" x14ac:dyDescent="0.2">
      <c r="A2669" s="58" t="s">
        <v>1369</v>
      </c>
      <c r="B2669" s="17" t="s">
        <v>69</v>
      </c>
      <c r="C2669" s="42">
        <v>0.54231481481481481</v>
      </c>
      <c r="D2669" s="65" t="s">
        <v>1288</v>
      </c>
      <c r="E2669" s="75">
        <v>4</v>
      </c>
      <c r="F2669" s="75">
        <v>2</v>
      </c>
      <c r="G2669" s="65" t="s">
        <v>90</v>
      </c>
      <c r="H2669" s="15"/>
      <c r="I2669" s="16">
        <v>19</v>
      </c>
      <c r="J2669" s="15"/>
      <c r="K2669" s="17"/>
      <c r="L2669" s="40">
        <f t="shared" ref="L2669:L2698" si="8">C2669+0.5</f>
        <v>1.0423148148148149</v>
      </c>
    </row>
    <row r="2670" spans="1:12" x14ac:dyDescent="0.2">
      <c r="A2670" s="58" t="s">
        <v>1369</v>
      </c>
      <c r="B2670" s="17" t="s">
        <v>69</v>
      </c>
      <c r="C2670" s="42">
        <v>0.55137731481481478</v>
      </c>
      <c r="D2670" s="65" t="s">
        <v>1331</v>
      </c>
      <c r="E2670" s="75">
        <v>24</v>
      </c>
      <c r="F2670" s="75">
        <v>3</v>
      </c>
      <c r="G2670" s="65" t="s">
        <v>90</v>
      </c>
      <c r="H2670" s="15"/>
      <c r="I2670" s="16">
        <v>24</v>
      </c>
      <c r="J2670" s="15"/>
      <c r="K2670" s="17" t="s">
        <v>1326</v>
      </c>
      <c r="L2670" s="40">
        <f t="shared" si="8"/>
        <v>1.0513773148148147</v>
      </c>
    </row>
    <row r="2671" spans="1:12" x14ac:dyDescent="0.2">
      <c r="A2671" s="58" t="s">
        <v>1369</v>
      </c>
      <c r="B2671" s="17" t="s">
        <v>69</v>
      </c>
      <c r="C2671" s="42">
        <v>0.55226851851851855</v>
      </c>
      <c r="D2671" s="65" t="s">
        <v>1178</v>
      </c>
      <c r="E2671" s="75">
        <v>2</v>
      </c>
      <c r="F2671" s="77"/>
      <c r="G2671" s="65" t="s">
        <v>90</v>
      </c>
      <c r="H2671" s="15"/>
      <c r="I2671" s="16">
        <v>19</v>
      </c>
      <c r="J2671" s="15"/>
      <c r="K2671" s="17" t="s">
        <v>1179</v>
      </c>
      <c r="L2671" s="40">
        <f t="shared" si="8"/>
        <v>1.0522685185185185</v>
      </c>
    </row>
    <row r="2672" spans="1:12" x14ac:dyDescent="0.2">
      <c r="A2672" s="58" t="s">
        <v>1369</v>
      </c>
      <c r="B2672" s="17" t="s">
        <v>69</v>
      </c>
      <c r="C2672" s="42">
        <v>0.56343750000000004</v>
      </c>
      <c r="D2672" s="65" t="s">
        <v>1332</v>
      </c>
      <c r="E2672" s="75">
        <v>8</v>
      </c>
      <c r="F2672" s="75">
        <v>4</v>
      </c>
      <c r="G2672" s="65" t="s">
        <v>90</v>
      </c>
      <c r="H2672" s="15"/>
      <c r="I2672" s="16">
        <v>23</v>
      </c>
      <c r="J2672" s="15"/>
      <c r="K2672" s="17"/>
      <c r="L2672" s="40">
        <f t="shared" si="8"/>
        <v>1.0634375</v>
      </c>
    </row>
    <row r="2673" spans="1:12" x14ac:dyDescent="0.2">
      <c r="A2673" s="58" t="s">
        <v>1369</v>
      </c>
      <c r="B2673" s="17" t="s">
        <v>69</v>
      </c>
      <c r="C2673" s="42">
        <v>0.57523148148148151</v>
      </c>
      <c r="D2673" s="65" t="s">
        <v>1299</v>
      </c>
      <c r="E2673" s="75">
        <v>8</v>
      </c>
      <c r="F2673" s="75">
        <v>3</v>
      </c>
      <c r="G2673" s="65" t="s">
        <v>90</v>
      </c>
      <c r="H2673" s="15"/>
      <c r="I2673" s="16">
        <v>19</v>
      </c>
      <c r="J2673" s="15"/>
      <c r="K2673" s="17"/>
      <c r="L2673" s="40">
        <f t="shared" si="8"/>
        <v>1.0752314814814814</v>
      </c>
    </row>
    <row r="2674" spans="1:12" x14ac:dyDescent="0.2">
      <c r="A2674" s="58" t="s">
        <v>1369</v>
      </c>
      <c r="B2674" s="17" t="s">
        <v>69</v>
      </c>
      <c r="C2674" s="42">
        <v>0.5816782407407407</v>
      </c>
      <c r="D2674" s="65" t="s">
        <v>1305</v>
      </c>
      <c r="E2674" s="75">
        <v>9</v>
      </c>
      <c r="F2674" s="75">
        <v>3</v>
      </c>
      <c r="G2674" s="65" t="s">
        <v>90</v>
      </c>
      <c r="H2674" s="15"/>
      <c r="I2674" s="16">
        <v>18</v>
      </c>
      <c r="J2674" s="15"/>
      <c r="K2674" s="17"/>
      <c r="L2674" s="40">
        <f t="shared" si="8"/>
        <v>1.0816782407407408</v>
      </c>
    </row>
    <row r="2675" spans="1:12" x14ac:dyDescent="0.2">
      <c r="A2675" s="58" t="s">
        <v>1369</v>
      </c>
      <c r="B2675" s="17" t="s">
        <v>69</v>
      </c>
      <c r="C2675" s="42">
        <v>0.58250000000000002</v>
      </c>
      <c r="D2675" s="65" t="s">
        <v>1333</v>
      </c>
      <c r="E2675" s="75">
        <v>35</v>
      </c>
      <c r="F2675" s="75">
        <v>4</v>
      </c>
      <c r="G2675" s="65" t="s">
        <v>90</v>
      </c>
      <c r="H2675" s="15"/>
      <c r="I2675" s="16">
        <v>24</v>
      </c>
      <c r="J2675" s="15"/>
      <c r="K2675" s="17"/>
      <c r="L2675" s="40">
        <f t="shared" si="8"/>
        <v>1.0825</v>
      </c>
    </row>
    <row r="2676" spans="1:12" x14ac:dyDescent="0.2">
      <c r="A2676" s="58" t="s">
        <v>1369</v>
      </c>
      <c r="B2676" s="17" t="s">
        <v>69</v>
      </c>
      <c r="C2676" s="42">
        <v>0.5851736111111111</v>
      </c>
      <c r="D2676" s="65" t="s">
        <v>1264</v>
      </c>
      <c r="E2676" s="75">
        <v>8</v>
      </c>
      <c r="F2676" s="75">
        <v>2</v>
      </c>
      <c r="G2676" s="65" t="s">
        <v>90</v>
      </c>
      <c r="H2676" s="15"/>
      <c r="I2676" s="16">
        <v>14</v>
      </c>
      <c r="J2676" s="15"/>
      <c r="K2676" s="17"/>
      <c r="L2676" s="40">
        <f t="shared" si="8"/>
        <v>1.0851736111111112</v>
      </c>
    </row>
    <row r="2677" spans="1:12" x14ac:dyDescent="0.2">
      <c r="A2677" s="58" t="s">
        <v>1369</v>
      </c>
      <c r="B2677" s="17" t="s">
        <v>69</v>
      </c>
      <c r="C2677" s="42">
        <v>0.58657407407407414</v>
      </c>
      <c r="D2677" s="65" t="s">
        <v>1334</v>
      </c>
      <c r="E2677" s="75">
        <v>8</v>
      </c>
      <c r="F2677" s="75">
        <v>4</v>
      </c>
      <c r="G2677" s="65" t="s">
        <v>90</v>
      </c>
      <c r="H2677" s="15"/>
      <c r="I2677" s="16">
        <v>24</v>
      </c>
      <c r="J2677" s="15"/>
      <c r="K2677" s="17"/>
      <c r="L2677" s="40">
        <f t="shared" si="8"/>
        <v>1.0865740740740741</v>
      </c>
    </row>
    <row r="2678" spans="1:12" x14ac:dyDescent="0.2">
      <c r="A2678" s="58" t="s">
        <v>1369</v>
      </c>
      <c r="B2678" s="17" t="s">
        <v>69</v>
      </c>
      <c r="C2678" s="42">
        <v>0.58687500000000004</v>
      </c>
      <c r="D2678" s="65" t="s">
        <v>1289</v>
      </c>
      <c r="E2678" s="75">
        <v>2</v>
      </c>
      <c r="F2678" s="75">
        <v>1</v>
      </c>
      <c r="G2678" s="65" t="s">
        <v>90</v>
      </c>
      <c r="H2678" s="15"/>
      <c r="I2678" s="16">
        <v>18</v>
      </c>
      <c r="J2678" s="15"/>
      <c r="K2678" s="17" t="s">
        <v>1290</v>
      </c>
      <c r="L2678" s="40">
        <f t="shared" si="8"/>
        <v>1.086875</v>
      </c>
    </row>
    <row r="2679" spans="1:12" x14ac:dyDescent="0.2">
      <c r="A2679" s="58" t="s">
        <v>1369</v>
      </c>
      <c r="B2679" s="17" t="s">
        <v>69</v>
      </c>
      <c r="C2679" s="42">
        <v>0.60679398148148145</v>
      </c>
      <c r="D2679" s="65" t="s">
        <v>1265</v>
      </c>
      <c r="E2679" s="75">
        <v>7</v>
      </c>
      <c r="F2679" s="75">
        <v>3</v>
      </c>
      <c r="G2679" s="65" t="s">
        <v>90</v>
      </c>
      <c r="H2679" s="15"/>
      <c r="I2679" s="16">
        <v>14</v>
      </c>
      <c r="J2679" s="15"/>
      <c r="K2679" s="17"/>
      <c r="L2679" s="40">
        <f t="shared" si="8"/>
        <v>1.1067939814814816</v>
      </c>
    </row>
    <row r="2680" spans="1:12" x14ac:dyDescent="0.2">
      <c r="A2680" s="58" t="s">
        <v>1369</v>
      </c>
      <c r="B2680" s="17" t="s">
        <v>69</v>
      </c>
      <c r="C2680" s="42">
        <v>0.62081018518518516</v>
      </c>
      <c r="D2680" s="65" t="s">
        <v>1335</v>
      </c>
      <c r="E2680" s="75">
        <v>35</v>
      </c>
      <c r="F2680" s="75">
        <v>4</v>
      </c>
      <c r="G2680" s="65" t="s">
        <v>90</v>
      </c>
      <c r="H2680" s="15"/>
      <c r="I2680" s="16">
        <v>24</v>
      </c>
      <c r="J2680" s="15"/>
      <c r="K2680" s="17"/>
      <c r="L2680" s="40">
        <f t="shared" si="8"/>
        <v>1.120810185185185</v>
      </c>
    </row>
    <row r="2681" spans="1:12" x14ac:dyDescent="0.2">
      <c r="A2681" s="58" t="s">
        <v>1369</v>
      </c>
      <c r="B2681" s="17" t="s">
        <v>69</v>
      </c>
      <c r="C2681" s="42">
        <v>0.62754629629629632</v>
      </c>
      <c r="D2681" s="65" t="s">
        <v>1336</v>
      </c>
      <c r="E2681" s="75">
        <v>28</v>
      </c>
      <c r="F2681" s="75">
        <v>4</v>
      </c>
      <c r="G2681" s="65" t="s">
        <v>90</v>
      </c>
      <c r="H2681" s="15"/>
      <c r="I2681" s="16">
        <v>24</v>
      </c>
      <c r="J2681" s="15"/>
      <c r="K2681" s="17"/>
      <c r="L2681" s="40">
        <f t="shared" si="8"/>
        <v>1.1275462962962963</v>
      </c>
    </row>
    <row r="2682" spans="1:12" x14ac:dyDescent="0.2">
      <c r="A2682" s="58" t="s">
        <v>1369</v>
      </c>
      <c r="B2682" s="17" t="s">
        <v>69</v>
      </c>
      <c r="C2682" s="42">
        <v>0.63293981481481487</v>
      </c>
      <c r="D2682" s="65" t="s">
        <v>1292</v>
      </c>
      <c r="E2682" s="75">
        <v>9</v>
      </c>
      <c r="F2682" s="75">
        <v>3</v>
      </c>
      <c r="G2682" s="65" t="s">
        <v>90</v>
      </c>
      <c r="H2682" s="15"/>
      <c r="I2682" s="16">
        <v>18</v>
      </c>
      <c r="J2682" s="15"/>
      <c r="K2682" s="17" t="s">
        <v>1293</v>
      </c>
      <c r="L2682" s="40">
        <f t="shared" si="8"/>
        <v>1.1329398148148149</v>
      </c>
    </row>
    <row r="2683" spans="1:12" x14ac:dyDescent="0.2">
      <c r="A2683" s="58" t="s">
        <v>1369</v>
      </c>
      <c r="B2683" s="17" t="s">
        <v>69</v>
      </c>
      <c r="C2683" s="42">
        <v>0.64739583333333339</v>
      </c>
      <c r="D2683" s="65" t="s">
        <v>1236</v>
      </c>
      <c r="E2683" s="75">
        <v>131</v>
      </c>
      <c r="F2683" s="75">
        <v>4</v>
      </c>
      <c r="G2683" s="65" t="s">
        <v>90</v>
      </c>
      <c r="H2683" s="15"/>
      <c r="I2683" s="16">
        <v>9</v>
      </c>
      <c r="J2683" s="15"/>
      <c r="K2683" s="15"/>
      <c r="L2683" s="40">
        <f t="shared" si="8"/>
        <v>1.1473958333333334</v>
      </c>
    </row>
    <row r="2684" spans="1:12" x14ac:dyDescent="0.2">
      <c r="A2684" s="58" t="s">
        <v>1369</v>
      </c>
      <c r="B2684" s="17" t="s">
        <v>69</v>
      </c>
      <c r="C2684" s="42">
        <v>0.64909722222222221</v>
      </c>
      <c r="D2684" s="65" t="s">
        <v>1229</v>
      </c>
      <c r="E2684" s="75">
        <v>8</v>
      </c>
      <c r="F2684" s="75">
        <v>4</v>
      </c>
      <c r="G2684" s="65" t="s">
        <v>90</v>
      </c>
      <c r="H2684" s="15"/>
      <c r="I2684" s="16">
        <v>17</v>
      </c>
      <c r="J2684" s="15"/>
      <c r="K2684" s="15"/>
      <c r="L2684" s="40">
        <f t="shared" si="8"/>
        <v>1.1490972222222222</v>
      </c>
    </row>
    <row r="2685" spans="1:12" x14ac:dyDescent="0.2">
      <c r="A2685" s="58" t="s">
        <v>1369</v>
      </c>
      <c r="B2685" s="17" t="s">
        <v>69</v>
      </c>
      <c r="C2685" s="42">
        <v>0.65377314814814813</v>
      </c>
      <c r="D2685" s="65" t="s">
        <v>660</v>
      </c>
      <c r="E2685" s="75">
        <v>4</v>
      </c>
      <c r="F2685" s="75">
        <v>2</v>
      </c>
      <c r="G2685" s="65" t="s">
        <v>90</v>
      </c>
      <c r="H2685" s="15"/>
      <c r="I2685" s="16">
        <v>20</v>
      </c>
      <c r="J2685" s="15"/>
      <c r="K2685" s="17"/>
      <c r="L2685" s="40">
        <f t="shared" si="8"/>
        <v>1.1537731481481481</v>
      </c>
    </row>
    <row r="2686" spans="1:12" x14ac:dyDescent="0.2">
      <c r="A2686" s="58" t="s">
        <v>1369</v>
      </c>
      <c r="B2686" s="17" t="s">
        <v>69</v>
      </c>
      <c r="C2686" s="42">
        <v>0.67467592592592596</v>
      </c>
      <c r="D2686" s="65" t="s">
        <v>1273</v>
      </c>
      <c r="E2686" s="75">
        <v>21</v>
      </c>
      <c r="F2686" s="75">
        <v>4</v>
      </c>
      <c r="G2686" s="65" t="s">
        <v>90</v>
      </c>
      <c r="H2686" s="15"/>
      <c r="I2686" s="16">
        <v>16</v>
      </c>
      <c r="J2686" s="15"/>
      <c r="K2686" s="17"/>
      <c r="L2686" s="40">
        <f t="shared" si="8"/>
        <v>1.1746759259259258</v>
      </c>
    </row>
    <row r="2687" spans="1:12" x14ac:dyDescent="0.2">
      <c r="A2687" s="58" t="s">
        <v>1369</v>
      </c>
      <c r="B2687" s="17" t="s">
        <v>69</v>
      </c>
      <c r="C2687" s="42">
        <v>0.68549768518518517</v>
      </c>
      <c r="D2687" s="65" t="s">
        <v>1322</v>
      </c>
      <c r="E2687" s="75">
        <v>4</v>
      </c>
      <c r="F2687" s="75">
        <v>2</v>
      </c>
      <c r="G2687" s="65" t="s">
        <v>90</v>
      </c>
      <c r="H2687" s="15"/>
      <c r="I2687" s="16">
        <v>18</v>
      </c>
      <c r="J2687" s="15"/>
      <c r="K2687" s="17"/>
      <c r="L2687" s="40">
        <f t="shared" si="8"/>
        <v>1.1854976851851853</v>
      </c>
    </row>
    <row r="2688" spans="1:12" x14ac:dyDescent="0.2">
      <c r="A2688" s="58" t="s">
        <v>1369</v>
      </c>
      <c r="B2688" s="17" t="s">
        <v>69</v>
      </c>
      <c r="C2688" s="42">
        <v>0.69578703703703704</v>
      </c>
      <c r="D2688" s="65"/>
      <c r="E2688" s="88" t="s">
        <v>1375</v>
      </c>
      <c r="F2688" s="88" t="s">
        <v>1375</v>
      </c>
      <c r="G2688" s="65" t="s">
        <v>90</v>
      </c>
      <c r="H2688" s="15"/>
      <c r="I2688" s="16">
        <v>15</v>
      </c>
      <c r="J2688" s="15"/>
      <c r="K2688" s="17" t="s">
        <v>1243</v>
      </c>
      <c r="L2688" s="40">
        <f t="shared" si="8"/>
        <v>1.1957870370370371</v>
      </c>
    </row>
    <row r="2689" spans="1:12" x14ac:dyDescent="0.2">
      <c r="A2689" s="58" t="s">
        <v>1369</v>
      </c>
      <c r="B2689" s="17" t="s">
        <v>69</v>
      </c>
      <c r="C2689" s="42">
        <v>0.69753472222222224</v>
      </c>
      <c r="D2689" s="65" t="s">
        <v>1306</v>
      </c>
      <c r="E2689" s="75">
        <v>8</v>
      </c>
      <c r="F2689" s="75">
        <v>2</v>
      </c>
      <c r="G2689" s="65" t="s">
        <v>90</v>
      </c>
      <c r="H2689" s="15"/>
      <c r="I2689" s="16">
        <v>15</v>
      </c>
      <c r="J2689" s="15"/>
      <c r="K2689" s="17"/>
      <c r="L2689" s="40">
        <f t="shared" si="8"/>
        <v>1.1975347222222221</v>
      </c>
    </row>
    <row r="2690" spans="1:12" x14ac:dyDescent="0.2">
      <c r="A2690" s="58" t="s">
        <v>1369</v>
      </c>
      <c r="B2690" s="17" t="s">
        <v>69</v>
      </c>
      <c r="C2690" s="42">
        <v>0.70372685185185191</v>
      </c>
      <c r="D2690" s="65" t="s">
        <v>1258</v>
      </c>
      <c r="E2690" s="75">
        <v>9</v>
      </c>
      <c r="F2690" s="75">
        <v>3</v>
      </c>
      <c r="G2690" s="65" t="s">
        <v>90</v>
      </c>
      <c r="H2690" s="15"/>
      <c r="I2690" s="16">
        <v>14</v>
      </c>
      <c r="J2690" s="15"/>
      <c r="K2690" s="17"/>
      <c r="L2690" s="40">
        <f t="shared" si="8"/>
        <v>1.2037268518518518</v>
      </c>
    </row>
    <row r="2691" spans="1:12" x14ac:dyDescent="0.2">
      <c r="A2691" s="58" t="s">
        <v>1369</v>
      </c>
      <c r="B2691" s="17" t="s">
        <v>69</v>
      </c>
      <c r="C2691" s="42">
        <v>0.70374999999999999</v>
      </c>
      <c r="D2691" s="65" t="s">
        <v>1205</v>
      </c>
      <c r="E2691" s="75">
        <v>8</v>
      </c>
      <c r="F2691" s="75">
        <v>2</v>
      </c>
      <c r="G2691" s="65" t="s">
        <v>90</v>
      </c>
      <c r="H2691" s="15"/>
      <c r="I2691" s="16">
        <v>14</v>
      </c>
      <c r="J2691" s="15"/>
      <c r="K2691" s="15"/>
      <c r="L2691" s="40">
        <f t="shared" si="8"/>
        <v>1.2037499999999999</v>
      </c>
    </row>
    <row r="2692" spans="1:12" x14ac:dyDescent="0.2">
      <c r="A2692" s="58" t="s">
        <v>1369</v>
      </c>
      <c r="B2692" s="17" t="s">
        <v>69</v>
      </c>
      <c r="C2692" s="42">
        <v>0.70864583333333331</v>
      </c>
      <c r="D2692" s="65" t="s">
        <v>1211</v>
      </c>
      <c r="E2692" s="75">
        <v>2</v>
      </c>
      <c r="F2692" s="75">
        <v>1</v>
      </c>
      <c r="G2692" s="65" t="s">
        <v>90</v>
      </c>
      <c r="H2692" s="15"/>
      <c r="I2692" s="16">
        <v>13</v>
      </c>
      <c r="J2692" s="15"/>
      <c r="K2692" s="17" t="s">
        <v>1212</v>
      </c>
      <c r="L2692" s="40">
        <f t="shared" si="8"/>
        <v>1.2086458333333332</v>
      </c>
    </row>
    <row r="2693" spans="1:12" x14ac:dyDescent="0.2">
      <c r="A2693" s="58" t="s">
        <v>1369</v>
      </c>
      <c r="B2693" s="17" t="s">
        <v>69</v>
      </c>
      <c r="C2693" s="42">
        <v>0.71096064814814819</v>
      </c>
      <c r="D2693" s="65" t="s">
        <v>1247</v>
      </c>
      <c r="E2693" s="75">
        <v>8</v>
      </c>
      <c r="F2693" s="75">
        <v>1</v>
      </c>
      <c r="G2693" s="65" t="s">
        <v>90</v>
      </c>
      <c r="H2693" s="15"/>
      <c r="I2693" s="16">
        <v>12</v>
      </c>
      <c r="J2693" s="15"/>
      <c r="K2693" s="15"/>
      <c r="L2693" s="40">
        <f t="shared" si="8"/>
        <v>1.2109606481481481</v>
      </c>
    </row>
    <row r="2694" spans="1:12" x14ac:dyDescent="0.2">
      <c r="A2694" s="58" t="s">
        <v>1369</v>
      </c>
      <c r="B2694" s="17" t="s">
        <v>69</v>
      </c>
      <c r="C2694" s="42">
        <v>0.71614583333333337</v>
      </c>
      <c r="D2694" s="65" t="s">
        <v>1274</v>
      </c>
      <c r="E2694" s="75">
        <v>3</v>
      </c>
      <c r="F2694" s="75">
        <v>1</v>
      </c>
      <c r="G2694" s="65" t="s">
        <v>90</v>
      </c>
      <c r="H2694" s="15"/>
      <c r="I2694" s="16">
        <v>13</v>
      </c>
      <c r="J2694" s="15"/>
      <c r="K2694" s="17"/>
      <c r="L2694" s="40">
        <f t="shared" si="8"/>
        <v>1.2161458333333335</v>
      </c>
    </row>
    <row r="2695" spans="1:12" x14ac:dyDescent="0.2">
      <c r="A2695" s="58" t="s">
        <v>1369</v>
      </c>
      <c r="B2695" s="17" t="s">
        <v>69</v>
      </c>
      <c r="C2695" s="42">
        <v>0.71703703703703703</v>
      </c>
      <c r="D2695" s="65" t="s">
        <v>1237</v>
      </c>
      <c r="E2695" s="75">
        <v>7</v>
      </c>
      <c r="F2695" s="75">
        <v>3</v>
      </c>
      <c r="G2695" s="65" t="s">
        <v>90</v>
      </c>
      <c r="H2695" s="15"/>
      <c r="I2695" s="16">
        <v>8</v>
      </c>
      <c r="J2695" s="15"/>
      <c r="K2695" s="15"/>
      <c r="L2695" s="40">
        <f t="shared" si="8"/>
        <v>1.2170370370370369</v>
      </c>
    </row>
    <row r="2696" spans="1:12" x14ac:dyDescent="0.2">
      <c r="A2696" s="58" t="s">
        <v>1369</v>
      </c>
      <c r="B2696" s="17" t="s">
        <v>69</v>
      </c>
      <c r="C2696" s="42">
        <v>0.72457175925925921</v>
      </c>
      <c r="D2696" s="65" t="s">
        <v>1300</v>
      </c>
      <c r="E2696" s="75">
        <v>7</v>
      </c>
      <c r="F2696" s="75">
        <v>1</v>
      </c>
      <c r="G2696" s="65" t="s">
        <v>90</v>
      </c>
      <c r="H2696" s="15"/>
      <c r="I2696" s="16">
        <v>14</v>
      </c>
      <c r="J2696" s="15"/>
      <c r="K2696" s="17"/>
      <c r="L2696" s="40">
        <f t="shared" si="8"/>
        <v>1.2245717592592591</v>
      </c>
    </row>
    <row r="2697" spans="1:12" x14ac:dyDescent="0.2">
      <c r="A2697" s="58" t="s">
        <v>1369</v>
      </c>
      <c r="B2697" s="17" t="s">
        <v>69</v>
      </c>
      <c r="C2697" s="42">
        <v>0.72616898148148146</v>
      </c>
      <c r="D2697" s="65" t="s">
        <v>1294</v>
      </c>
      <c r="E2697" s="75">
        <v>7</v>
      </c>
      <c r="F2697" s="75">
        <v>3</v>
      </c>
      <c r="G2697" s="65" t="s">
        <v>90</v>
      </c>
      <c r="H2697" s="15"/>
      <c r="I2697" s="16">
        <v>13</v>
      </c>
      <c r="J2697" s="15"/>
      <c r="K2697" s="17"/>
      <c r="L2697" s="40">
        <f t="shared" si="8"/>
        <v>1.2261689814814813</v>
      </c>
    </row>
    <row r="2698" spans="1:12" x14ac:dyDescent="0.2">
      <c r="A2698" s="58" t="s">
        <v>1369</v>
      </c>
      <c r="B2698" s="17" t="s">
        <v>69</v>
      </c>
      <c r="C2698" s="42">
        <v>0.73615740740740743</v>
      </c>
      <c r="D2698" s="65" t="s">
        <v>1275</v>
      </c>
      <c r="E2698" s="75">
        <v>3</v>
      </c>
      <c r="F2698" s="75">
        <v>1</v>
      </c>
      <c r="G2698" s="65" t="s">
        <v>90</v>
      </c>
      <c r="H2698" s="15"/>
      <c r="I2698" s="16">
        <v>11</v>
      </c>
      <c r="J2698" s="15"/>
      <c r="K2698" s="17"/>
      <c r="L2698" s="40">
        <f t="shared" si="8"/>
        <v>1.2361574074074073</v>
      </c>
    </row>
    <row r="2699" spans="1:12" x14ac:dyDescent="0.2">
      <c r="A2699" s="58" t="s">
        <v>1369</v>
      </c>
      <c r="B2699" s="17" t="s">
        <v>68</v>
      </c>
      <c r="C2699" s="42">
        <v>0.42668981481481483</v>
      </c>
      <c r="D2699" s="65" t="s">
        <v>1277</v>
      </c>
      <c r="E2699" s="75">
        <v>3</v>
      </c>
      <c r="F2699" s="75">
        <v>2</v>
      </c>
      <c r="G2699" s="65" t="s">
        <v>1374</v>
      </c>
      <c r="H2699" s="15"/>
      <c r="I2699" s="16">
        <v>14</v>
      </c>
      <c r="J2699" s="15"/>
      <c r="K2699" s="17"/>
    </row>
    <row r="2700" spans="1:12" x14ac:dyDescent="0.2">
      <c r="A2700" s="58" t="s">
        <v>1369</v>
      </c>
      <c r="B2700" s="17" t="s">
        <v>68</v>
      </c>
      <c r="C2700" s="42">
        <v>1.1805555555555556E-3</v>
      </c>
      <c r="D2700" s="65" t="s">
        <v>1354</v>
      </c>
      <c r="E2700" s="75">
        <v>5</v>
      </c>
      <c r="F2700" s="75">
        <v>0</v>
      </c>
      <c r="G2700" s="65" t="s">
        <v>48</v>
      </c>
      <c r="H2700" s="16">
        <v>0.6</v>
      </c>
      <c r="I2700" s="16">
        <v>14</v>
      </c>
      <c r="J2700" s="15"/>
      <c r="K2700" s="17"/>
    </row>
    <row r="2701" spans="1:12" x14ac:dyDescent="0.2">
      <c r="A2701" s="58" t="s">
        <v>1369</v>
      </c>
      <c r="B2701" s="17" t="s">
        <v>68</v>
      </c>
      <c r="C2701" s="42">
        <v>0.13155092592592593</v>
      </c>
      <c r="D2701" s="65" t="s">
        <v>1351</v>
      </c>
      <c r="E2701" s="75">
        <v>7</v>
      </c>
      <c r="F2701" s="75">
        <v>0</v>
      </c>
      <c r="G2701" s="65" t="s">
        <v>48</v>
      </c>
      <c r="H2701" s="16"/>
      <c r="I2701" s="16">
        <v>9</v>
      </c>
      <c r="J2701" s="15"/>
      <c r="K2701" s="17"/>
    </row>
    <row r="2702" spans="1:12" x14ac:dyDescent="0.2">
      <c r="A2702" s="58" t="s">
        <v>1369</v>
      </c>
      <c r="B2702" s="17" t="s">
        <v>68</v>
      </c>
      <c r="C2702" s="42">
        <v>0.1461226851851852</v>
      </c>
      <c r="D2702" s="65" t="s">
        <v>1337</v>
      </c>
      <c r="E2702" s="75">
        <v>1</v>
      </c>
      <c r="F2702" s="75">
        <v>0</v>
      </c>
      <c r="G2702" s="65" t="s">
        <v>48</v>
      </c>
      <c r="H2702" s="15"/>
      <c r="I2702" s="16">
        <v>14</v>
      </c>
      <c r="J2702" s="15"/>
      <c r="K2702" s="17" t="s">
        <v>1338</v>
      </c>
    </row>
    <row r="2703" spans="1:12" x14ac:dyDescent="0.2">
      <c r="A2703" s="58" t="s">
        <v>1369</v>
      </c>
      <c r="B2703" s="17" t="s">
        <v>68</v>
      </c>
      <c r="C2703" s="42">
        <v>0.22300925925925927</v>
      </c>
      <c r="D2703" s="65" t="s">
        <v>1284</v>
      </c>
      <c r="E2703" s="75">
        <v>2</v>
      </c>
      <c r="F2703" s="75">
        <v>0</v>
      </c>
      <c r="G2703" s="65" t="s">
        <v>48</v>
      </c>
      <c r="H2703" s="15"/>
      <c r="I2703" s="16">
        <v>13</v>
      </c>
      <c r="J2703" s="15"/>
      <c r="K2703" s="17"/>
    </row>
    <row r="2704" spans="1:12" x14ac:dyDescent="0.2">
      <c r="A2704" s="58" t="s">
        <v>1369</v>
      </c>
      <c r="B2704" s="17" t="s">
        <v>69</v>
      </c>
      <c r="C2704" s="42">
        <v>0.7540162037037037</v>
      </c>
      <c r="D2704" s="65" t="s">
        <v>1355</v>
      </c>
      <c r="E2704" s="75">
        <v>4</v>
      </c>
      <c r="F2704" s="75">
        <v>0</v>
      </c>
      <c r="G2704" s="65" t="s">
        <v>48</v>
      </c>
      <c r="H2704" s="16"/>
      <c r="I2704" s="16">
        <v>14</v>
      </c>
      <c r="J2704" s="15"/>
      <c r="K2704" s="17"/>
      <c r="L2704" s="40">
        <f t="shared" ref="L2704:L2719" si="9">C2704+0.5</f>
        <v>1.2540162037037037</v>
      </c>
    </row>
    <row r="2705" spans="1:12" x14ac:dyDescent="0.2">
      <c r="A2705" s="58" t="s">
        <v>1369</v>
      </c>
      <c r="B2705" s="17" t="s">
        <v>69</v>
      </c>
      <c r="C2705" s="42">
        <v>0.78697916666666667</v>
      </c>
      <c r="D2705" s="65" t="s">
        <v>1365</v>
      </c>
      <c r="E2705" s="75">
        <v>2</v>
      </c>
      <c r="F2705" s="75">
        <v>0</v>
      </c>
      <c r="G2705" s="65" t="s">
        <v>48</v>
      </c>
      <c r="H2705" s="16"/>
      <c r="I2705" s="16">
        <v>9</v>
      </c>
      <c r="J2705" s="15"/>
      <c r="K2705" s="17"/>
      <c r="L2705" s="40">
        <f t="shared" si="9"/>
        <v>1.2869791666666668</v>
      </c>
    </row>
    <row r="2706" spans="1:12" x14ac:dyDescent="0.2">
      <c r="A2706" s="58" t="s">
        <v>1369</v>
      </c>
      <c r="B2706" s="17" t="s">
        <v>69</v>
      </c>
      <c r="C2706" s="42">
        <v>0.80311342592592594</v>
      </c>
      <c r="D2706" s="65" t="s">
        <v>1356</v>
      </c>
      <c r="E2706" s="75">
        <v>2</v>
      </c>
      <c r="F2706" s="75">
        <v>0</v>
      </c>
      <c r="G2706" s="65" t="s">
        <v>48</v>
      </c>
      <c r="H2706" s="16"/>
      <c r="I2706" s="16">
        <v>12</v>
      </c>
      <c r="J2706" s="15"/>
      <c r="K2706" s="17"/>
      <c r="L2706" s="40">
        <f t="shared" si="9"/>
        <v>1.3031134259259258</v>
      </c>
    </row>
    <row r="2707" spans="1:12" x14ac:dyDescent="0.2">
      <c r="A2707" s="58" t="s">
        <v>1369</v>
      </c>
      <c r="B2707" s="17" t="s">
        <v>69</v>
      </c>
      <c r="C2707" s="42">
        <v>0.80833333333333335</v>
      </c>
      <c r="D2707" s="65" t="s">
        <v>1347</v>
      </c>
      <c r="E2707" s="75">
        <v>1</v>
      </c>
      <c r="F2707" s="75">
        <v>0</v>
      </c>
      <c r="G2707" s="65" t="s">
        <v>48</v>
      </c>
      <c r="H2707" s="16"/>
      <c r="I2707" s="16">
        <v>6</v>
      </c>
      <c r="J2707" s="15"/>
      <c r="K2707" s="17" t="s">
        <v>1348</v>
      </c>
      <c r="L2707" s="40">
        <f t="shared" si="9"/>
        <v>1.3083333333333333</v>
      </c>
    </row>
    <row r="2708" spans="1:12" x14ac:dyDescent="0.2">
      <c r="A2708" s="58" t="s">
        <v>1369</v>
      </c>
      <c r="B2708" s="17" t="s">
        <v>69</v>
      </c>
      <c r="C2708" s="42">
        <v>0.81289351851851843</v>
      </c>
      <c r="D2708" s="65" t="s">
        <v>1206</v>
      </c>
      <c r="E2708" s="75">
        <v>1</v>
      </c>
      <c r="F2708" s="75">
        <v>0</v>
      </c>
      <c r="G2708" s="65" t="s">
        <v>48</v>
      </c>
      <c r="H2708" s="15"/>
      <c r="I2708" s="16">
        <v>7</v>
      </c>
      <c r="J2708" s="15"/>
      <c r="K2708" s="17" t="s">
        <v>1207</v>
      </c>
      <c r="L2708" s="40">
        <f t="shared" si="9"/>
        <v>1.3128935185185184</v>
      </c>
    </row>
    <row r="2709" spans="1:12" x14ac:dyDescent="0.2">
      <c r="A2709" s="58" t="s">
        <v>1369</v>
      </c>
      <c r="B2709" s="17" t="s">
        <v>69</v>
      </c>
      <c r="C2709" s="42">
        <v>0.82885416666666667</v>
      </c>
      <c r="D2709" s="65" t="s">
        <v>1352</v>
      </c>
      <c r="E2709" s="75">
        <v>1</v>
      </c>
      <c r="F2709" s="75">
        <v>0</v>
      </c>
      <c r="G2709" s="65" t="s">
        <v>48</v>
      </c>
      <c r="H2709" s="16"/>
      <c r="I2709" s="16">
        <v>15</v>
      </c>
      <c r="J2709" s="15"/>
      <c r="K2709" s="17" t="s">
        <v>1353</v>
      </c>
      <c r="L2709" s="40">
        <f t="shared" si="9"/>
        <v>1.3288541666666667</v>
      </c>
    </row>
    <row r="2710" spans="1:12" x14ac:dyDescent="0.2">
      <c r="A2710" s="58" t="s">
        <v>1369</v>
      </c>
      <c r="B2710" s="17" t="s">
        <v>69</v>
      </c>
      <c r="C2710" s="42">
        <v>0.8428472222222223</v>
      </c>
      <c r="D2710" s="65" t="s">
        <v>1307</v>
      </c>
      <c r="E2710" s="75">
        <v>2</v>
      </c>
      <c r="F2710" s="75">
        <v>0</v>
      </c>
      <c r="G2710" s="65" t="s">
        <v>48</v>
      </c>
      <c r="H2710" s="15"/>
      <c r="I2710" s="16">
        <v>3</v>
      </c>
      <c r="J2710" s="15"/>
      <c r="K2710" s="17"/>
      <c r="L2710" s="40">
        <f t="shared" si="9"/>
        <v>1.3428472222222223</v>
      </c>
    </row>
    <row r="2711" spans="1:12" x14ac:dyDescent="0.2">
      <c r="A2711" s="58" t="s">
        <v>1369</v>
      </c>
      <c r="B2711" s="17" t="s">
        <v>69</v>
      </c>
      <c r="C2711" s="42">
        <v>0.85666666666666669</v>
      </c>
      <c r="D2711" s="65" t="s">
        <v>1367</v>
      </c>
      <c r="E2711" s="75">
        <v>1</v>
      </c>
      <c r="F2711" s="75">
        <v>0</v>
      </c>
      <c r="G2711" s="65" t="s">
        <v>48</v>
      </c>
      <c r="H2711" s="16"/>
      <c r="I2711" s="16">
        <v>8</v>
      </c>
      <c r="J2711" s="15"/>
      <c r="K2711" s="17"/>
      <c r="L2711" s="40">
        <f t="shared" si="9"/>
        <v>1.3566666666666667</v>
      </c>
    </row>
    <row r="2712" spans="1:12" x14ac:dyDescent="0.2">
      <c r="A2712" s="58" t="s">
        <v>1369</v>
      </c>
      <c r="B2712" s="17" t="s">
        <v>69</v>
      </c>
      <c r="C2712" s="42">
        <v>0.86127314814814815</v>
      </c>
      <c r="D2712" s="65" t="s">
        <v>1184</v>
      </c>
      <c r="E2712" s="75">
        <v>2</v>
      </c>
      <c r="F2712" s="75">
        <v>0</v>
      </c>
      <c r="G2712" s="65" t="s">
        <v>48</v>
      </c>
      <c r="H2712" s="16">
        <v>0.3</v>
      </c>
      <c r="I2712" s="16">
        <v>3</v>
      </c>
      <c r="J2712" s="15"/>
      <c r="K2712" s="17" t="s">
        <v>1185</v>
      </c>
      <c r="L2712" s="40">
        <f t="shared" si="9"/>
        <v>1.3612731481481481</v>
      </c>
    </row>
    <row r="2713" spans="1:12" x14ac:dyDescent="0.2">
      <c r="A2713" s="58" t="s">
        <v>1369</v>
      </c>
      <c r="B2713" s="17" t="s">
        <v>69</v>
      </c>
      <c r="C2713" s="42">
        <v>0.86361111111111111</v>
      </c>
      <c r="D2713" s="65" t="s">
        <v>1361</v>
      </c>
      <c r="E2713" s="75">
        <v>41</v>
      </c>
      <c r="F2713" s="75">
        <v>0</v>
      </c>
      <c r="G2713" s="65" t="s">
        <v>48</v>
      </c>
      <c r="H2713" s="16"/>
      <c r="I2713" s="16">
        <v>11</v>
      </c>
      <c r="J2713" s="15"/>
      <c r="K2713" s="17"/>
      <c r="L2713" s="40">
        <f t="shared" si="9"/>
        <v>1.3636111111111111</v>
      </c>
    </row>
    <row r="2714" spans="1:12" x14ac:dyDescent="0.2">
      <c r="A2714" s="58" t="s">
        <v>1369</v>
      </c>
      <c r="B2714" s="17" t="s">
        <v>69</v>
      </c>
      <c r="C2714" s="42">
        <v>0.87156250000000002</v>
      </c>
      <c r="D2714" s="65" t="s">
        <v>1312</v>
      </c>
      <c r="E2714" s="75">
        <v>2</v>
      </c>
      <c r="F2714" s="75">
        <v>0</v>
      </c>
      <c r="G2714" s="65" t="s">
        <v>48</v>
      </c>
      <c r="H2714" s="15"/>
      <c r="I2714" s="16">
        <v>7</v>
      </c>
      <c r="J2714" s="15"/>
      <c r="K2714" s="17"/>
      <c r="L2714" s="40">
        <f t="shared" si="9"/>
        <v>1.3715625</v>
      </c>
    </row>
    <row r="2715" spans="1:12" x14ac:dyDescent="0.2">
      <c r="A2715" s="58" t="s">
        <v>1369</v>
      </c>
      <c r="B2715" s="17" t="s">
        <v>1368</v>
      </c>
      <c r="C2715" s="42">
        <v>0.89541666666666675</v>
      </c>
      <c r="D2715" s="65" t="s">
        <v>866</v>
      </c>
      <c r="E2715" s="75">
        <v>7</v>
      </c>
      <c r="F2715" s="75">
        <v>0</v>
      </c>
      <c r="G2715" s="65" t="s">
        <v>48</v>
      </c>
      <c r="H2715" s="16">
        <v>0.9</v>
      </c>
      <c r="I2715" s="16">
        <v>12</v>
      </c>
      <c r="J2715" s="15"/>
      <c r="K2715" s="17"/>
      <c r="L2715" s="40">
        <f t="shared" si="9"/>
        <v>1.3954166666666667</v>
      </c>
    </row>
    <row r="2716" spans="1:12" x14ac:dyDescent="0.2">
      <c r="A2716" s="58" t="s">
        <v>1369</v>
      </c>
      <c r="B2716" s="17" t="s">
        <v>69</v>
      </c>
      <c r="C2716" s="42">
        <v>0.90238425925925925</v>
      </c>
      <c r="D2716" s="65" t="s">
        <v>1366</v>
      </c>
      <c r="E2716" s="75">
        <v>7</v>
      </c>
      <c r="F2716" s="75">
        <v>0</v>
      </c>
      <c r="G2716" s="65" t="s">
        <v>48</v>
      </c>
      <c r="H2716" s="16"/>
      <c r="I2716" s="16">
        <v>9</v>
      </c>
      <c r="J2716" s="15"/>
      <c r="K2716" s="17"/>
      <c r="L2716" s="40">
        <f t="shared" si="9"/>
        <v>1.4023842592592592</v>
      </c>
    </row>
    <row r="2717" spans="1:12" x14ac:dyDescent="0.2">
      <c r="A2717" s="58" t="s">
        <v>1369</v>
      </c>
      <c r="B2717" s="17" t="s">
        <v>69</v>
      </c>
      <c r="C2717" s="42">
        <v>0.96697916666666672</v>
      </c>
      <c r="D2717" s="65" t="s">
        <v>1168</v>
      </c>
      <c r="E2717" s="75">
        <v>1</v>
      </c>
      <c r="F2717" s="75">
        <v>0</v>
      </c>
      <c r="G2717" s="65" t="s">
        <v>48</v>
      </c>
      <c r="H2717" s="16">
        <v>0.2</v>
      </c>
      <c r="I2717" s="16">
        <v>9</v>
      </c>
      <c r="J2717" s="15"/>
      <c r="K2717" s="17" t="s">
        <v>1169</v>
      </c>
      <c r="L2717" s="40">
        <f t="shared" si="9"/>
        <v>1.4669791666666667</v>
      </c>
    </row>
    <row r="2718" spans="1:12" x14ac:dyDescent="0.2">
      <c r="A2718" s="58" t="s">
        <v>1369</v>
      </c>
      <c r="B2718" s="17" t="s">
        <v>69</v>
      </c>
      <c r="C2718" s="42">
        <v>0.96716435185185179</v>
      </c>
      <c r="D2718" s="65" t="s">
        <v>1170</v>
      </c>
      <c r="E2718" s="75">
        <v>1</v>
      </c>
      <c r="F2718" s="75">
        <v>0</v>
      </c>
      <c r="G2718" s="65" t="s">
        <v>48</v>
      </c>
      <c r="H2718" s="15"/>
      <c r="I2718" s="16">
        <v>9</v>
      </c>
      <c r="J2718" s="15"/>
      <c r="K2718" s="17" t="s">
        <v>1171</v>
      </c>
      <c r="L2718" s="40">
        <f t="shared" si="9"/>
        <v>1.4671643518518518</v>
      </c>
    </row>
    <row r="2719" spans="1:12" x14ac:dyDescent="0.2">
      <c r="A2719" s="58" t="s">
        <v>1369</v>
      </c>
      <c r="B2719" s="17" t="s">
        <v>69</v>
      </c>
      <c r="C2719" s="42">
        <v>0.97512731481481474</v>
      </c>
      <c r="D2719" s="65" t="s">
        <v>1172</v>
      </c>
      <c r="E2719" s="75">
        <v>7</v>
      </c>
      <c r="F2719" s="75">
        <v>0</v>
      </c>
      <c r="G2719" s="65" t="s">
        <v>48</v>
      </c>
      <c r="H2719" s="15"/>
      <c r="I2719" s="16">
        <v>13</v>
      </c>
      <c r="J2719" s="15"/>
      <c r="K2719" s="17" t="s">
        <v>1173</v>
      </c>
      <c r="L2719" s="40">
        <f t="shared" si="9"/>
        <v>1.4751273148148147</v>
      </c>
    </row>
    <row r="2720" spans="1:12" x14ac:dyDescent="0.2">
      <c r="A2720" s="58" t="s">
        <v>1369</v>
      </c>
      <c r="B2720" s="17" t="s">
        <v>68</v>
      </c>
      <c r="C2720" s="42">
        <v>0.4450925925925926</v>
      </c>
      <c r="D2720" s="65" t="s">
        <v>1182</v>
      </c>
      <c r="E2720" s="75">
        <v>16</v>
      </c>
      <c r="F2720" s="75">
        <v>5</v>
      </c>
      <c r="G2720" s="65" t="s">
        <v>47</v>
      </c>
      <c r="H2720" s="15"/>
      <c r="I2720" s="16">
        <v>17</v>
      </c>
      <c r="J2720" s="15"/>
      <c r="K2720" s="17" t="s">
        <v>1183</v>
      </c>
    </row>
    <row r="2721" spans="1:11" x14ac:dyDescent="0.2">
      <c r="A2721" s="58" t="s">
        <v>1369</v>
      </c>
      <c r="B2721" s="17" t="s">
        <v>68</v>
      </c>
      <c r="C2721" s="42">
        <v>0.37208333333333332</v>
      </c>
      <c r="D2721" s="65" t="s">
        <v>1201</v>
      </c>
      <c r="E2721" s="75">
        <v>9</v>
      </c>
      <c r="F2721" s="75">
        <v>4</v>
      </c>
      <c r="G2721" s="65" t="s">
        <v>1373</v>
      </c>
      <c r="H2721" s="15"/>
      <c r="I2721" s="16">
        <v>13</v>
      </c>
      <c r="J2721" s="15"/>
      <c r="K2721" s="15"/>
    </row>
    <row r="2722" spans="1:11" x14ac:dyDescent="0.2">
      <c r="A2722" s="58" t="s">
        <v>1369</v>
      </c>
      <c r="B2722" s="17" t="s">
        <v>68</v>
      </c>
      <c r="C2722" s="42">
        <v>0.29593750000000002</v>
      </c>
      <c r="D2722" s="65" t="s">
        <v>1214</v>
      </c>
      <c r="E2722" s="75">
        <v>3</v>
      </c>
      <c r="F2722" s="75">
        <v>1</v>
      </c>
      <c r="G2722" s="65" t="s">
        <v>45</v>
      </c>
      <c r="H2722" s="15"/>
      <c r="I2722" s="16">
        <v>5</v>
      </c>
      <c r="J2722" s="15"/>
      <c r="K2722" s="17" t="s">
        <v>1215</v>
      </c>
    </row>
    <row r="2723" spans="1:11" x14ac:dyDescent="0.2">
      <c r="A2723" s="58" t="s">
        <v>1369</v>
      </c>
      <c r="B2723" s="17" t="s">
        <v>68</v>
      </c>
      <c r="C2723" s="42">
        <v>0.31945601851851851</v>
      </c>
      <c r="D2723" s="65" t="s">
        <v>1231</v>
      </c>
      <c r="E2723" s="75">
        <v>15</v>
      </c>
      <c r="F2723" s="75">
        <v>3</v>
      </c>
      <c r="G2723" s="65" t="s">
        <v>44</v>
      </c>
      <c r="H2723" s="15"/>
      <c r="I2723" s="16">
        <v>5</v>
      </c>
      <c r="J2723" s="15"/>
      <c r="K2723" s="15"/>
    </row>
    <row r="2724" spans="1:11" x14ac:dyDescent="0.2">
      <c r="A2724" s="58" t="s">
        <v>1369</v>
      </c>
      <c r="B2724" s="17" t="s">
        <v>68</v>
      </c>
      <c r="C2724" s="42">
        <v>0.33770833333333333</v>
      </c>
      <c r="D2724" s="65" t="s">
        <v>1313</v>
      </c>
      <c r="E2724" s="75">
        <v>1</v>
      </c>
      <c r="F2724" s="75">
        <v>1</v>
      </c>
      <c r="G2724" s="65" t="s">
        <v>44</v>
      </c>
      <c r="H2724" s="15"/>
      <c r="I2724" s="16">
        <v>-1</v>
      </c>
      <c r="J2724" s="15"/>
      <c r="K2724" s="17" t="s">
        <v>1314</v>
      </c>
    </row>
    <row r="2725" spans="1:11" x14ac:dyDescent="0.2">
      <c r="A2725" s="58" t="s">
        <v>1369</v>
      </c>
      <c r="B2725" s="17" t="s">
        <v>68</v>
      </c>
      <c r="C2725" s="42">
        <v>0.33789351851851851</v>
      </c>
      <c r="D2725" s="65" t="s">
        <v>1276</v>
      </c>
      <c r="E2725" s="75">
        <v>4</v>
      </c>
      <c r="F2725" s="75">
        <v>1</v>
      </c>
      <c r="G2725" s="65" t="s">
        <v>44</v>
      </c>
      <c r="H2725" s="15"/>
      <c r="I2725" s="16">
        <v>8</v>
      </c>
      <c r="J2725" s="15"/>
      <c r="K2725" s="17"/>
    </row>
    <row r="2726" spans="1:11" x14ac:dyDescent="0.2">
      <c r="A2726" s="58" t="s">
        <v>1369</v>
      </c>
      <c r="B2726" s="17" t="s">
        <v>68</v>
      </c>
      <c r="C2726" s="42">
        <v>0.3435185185185185</v>
      </c>
      <c r="D2726" s="65" t="s">
        <v>1267</v>
      </c>
      <c r="E2726" s="75">
        <v>4</v>
      </c>
      <c r="F2726" s="75">
        <v>1</v>
      </c>
      <c r="G2726" s="65" t="s">
        <v>44</v>
      </c>
      <c r="H2726" s="15"/>
      <c r="I2726" s="16">
        <v>1</v>
      </c>
      <c r="J2726" s="15"/>
      <c r="K2726" s="17"/>
    </row>
    <row r="2727" spans="1:11" x14ac:dyDescent="0.2">
      <c r="A2727" s="58" t="s">
        <v>1369</v>
      </c>
      <c r="B2727" s="17" t="s">
        <v>68</v>
      </c>
      <c r="C2727" s="42">
        <v>0.35855324074074074</v>
      </c>
      <c r="D2727" s="65" t="s">
        <v>1208</v>
      </c>
      <c r="E2727" s="75">
        <v>8</v>
      </c>
      <c r="F2727" s="75">
        <v>4</v>
      </c>
      <c r="G2727" s="65" t="s">
        <v>44</v>
      </c>
      <c r="H2727" s="15"/>
      <c r="I2727" s="16">
        <v>6</v>
      </c>
      <c r="J2727" s="15"/>
      <c r="K2727" s="15"/>
    </row>
    <row r="2728" spans="1:11" x14ac:dyDescent="0.2">
      <c r="A2728" s="58" t="s">
        <v>1369</v>
      </c>
      <c r="B2728" s="17" t="s">
        <v>68</v>
      </c>
      <c r="C2728" s="42">
        <v>0.39560185185185182</v>
      </c>
      <c r="D2728" s="65" t="s">
        <v>1357</v>
      </c>
      <c r="E2728" s="75">
        <v>8</v>
      </c>
      <c r="F2728" s="75">
        <v>2</v>
      </c>
      <c r="G2728" s="65" t="s">
        <v>44</v>
      </c>
      <c r="H2728" s="16">
        <v>0.7</v>
      </c>
      <c r="I2728" s="16">
        <v>15</v>
      </c>
      <c r="J2728" s="15"/>
      <c r="K2728" s="17"/>
    </row>
    <row r="2729" spans="1:11" x14ac:dyDescent="0.2">
      <c r="A2729" s="58" t="s">
        <v>1369</v>
      </c>
      <c r="B2729" s="17" t="s">
        <v>68</v>
      </c>
      <c r="C2729" s="42">
        <v>0.41046296296296297</v>
      </c>
      <c r="D2729" s="65" t="s">
        <v>1252</v>
      </c>
      <c r="E2729" s="75">
        <v>3</v>
      </c>
      <c r="F2729" s="75">
        <v>0</v>
      </c>
      <c r="G2729" s="65" t="s">
        <v>45</v>
      </c>
      <c r="H2729" s="15"/>
      <c r="I2729" s="16">
        <v>13</v>
      </c>
      <c r="J2729" s="15"/>
      <c r="K2729" s="17" t="s">
        <v>1253</v>
      </c>
    </row>
    <row r="2730" spans="1:11" x14ac:dyDescent="0.2">
      <c r="A2730" s="58" t="s">
        <v>1369</v>
      </c>
      <c r="B2730" s="17" t="s">
        <v>68</v>
      </c>
      <c r="C2730" s="42">
        <v>0.41174768518518517</v>
      </c>
      <c r="D2730" s="65" t="s">
        <v>1222</v>
      </c>
      <c r="E2730" s="75">
        <v>3</v>
      </c>
      <c r="F2730" s="75">
        <v>0</v>
      </c>
      <c r="G2730" s="65" t="s">
        <v>44</v>
      </c>
      <c r="H2730" s="15"/>
      <c r="I2730" s="16">
        <v>14</v>
      </c>
      <c r="J2730" s="15"/>
      <c r="K2730" s="17" t="s">
        <v>1223</v>
      </c>
    </row>
    <row r="2731" spans="1:11" x14ac:dyDescent="0.2">
      <c r="A2731" s="58" t="s">
        <v>1369</v>
      </c>
      <c r="B2731" s="17" t="s">
        <v>68</v>
      </c>
      <c r="C2731" s="42">
        <v>0.44162037037037033</v>
      </c>
      <c r="D2731" s="65" t="s">
        <v>1362</v>
      </c>
      <c r="E2731" s="75">
        <v>8</v>
      </c>
      <c r="F2731" s="75">
        <v>3</v>
      </c>
      <c r="G2731" s="65" t="s">
        <v>44</v>
      </c>
      <c r="H2731" s="16"/>
      <c r="I2731" s="16">
        <v>15</v>
      </c>
      <c r="J2731" s="15"/>
      <c r="K2731" s="17"/>
    </row>
    <row r="2732" spans="1:11" x14ac:dyDescent="0.2">
      <c r="A2732" s="58" t="s">
        <v>1369</v>
      </c>
      <c r="B2732" s="17" t="s">
        <v>68</v>
      </c>
      <c r="C2732" s="42">
        <v>0.4470486111111111</v>
      </c>
      <c r="D2732" s="65" t="s">
        <v>1342</v>
      </c>
      <c r="E2732" s="75">
        <v>8</v>
      </c>
      <c r="F2732" s="75">
        <v>4</v>
      </c>
      <c r="G2732" s="65" t="s">
        <v>44</v>
      </c>
      <c r="H2732" s="15"/>
      <c r="I2732" s="16">
        <v>22</v>
      </c>
      <c r="J2732" s="15"/>
      <c r="K2732" s="17"/>
    </row>
    <row r="2733" spans="1:11" x14ac:dyDescent="0.2">
      <c r="A2733" s="58" t="s">
        <v>1369</v>
      </c>
      <c r="B2733" s="17" t="s">
        <v>68</v>
      </c>
      <c r="C2733" s="42">
        <v>0.45659722222222227</v>
      </c>
      <c r="D2733" s="65" t="s">
        <v>1358</v>
      </c>
      <c r="E2733" s="75">
        <v>8</v>
      </c>
      <c r="F2733" s="75">
        <v>3</v>
      </c>
      <c r="G2733" s="65" t="s">
        <v>44</v>
      </c>
      <c r="H2733" s="16"/>
      <c r="I2733" s="16">
        <v>18</v>
      </c>
      <c r="J2733" s="15"/>
      <c r="K2733" s="17"/>
    </row>
    <row r="2734" spans="1:11" x14ac:dyDescent="0.2">
      <c r="A2734" s="58" t="s">
        <v>1369</v>
      </c>
      <c r="B2734" s="17" t="s">
        <v>68</v>
      </c>
      <c r="C2734" s="42">
        <v>0.4601851851851852</v>
      </c>
      <c r="D2734" s="65" t="s">
        <v>1345</v>
      </c>
      <c r="E2734" s="75">
        <v>7</v>
      </c>
      <c r="F2734" s="75">
        <v>3</v>
      </c>
      <c r="G2734" s="65" t="s">
        <v>44</v>
      </c>
      <c r="H2734" s="16">
        <v>0.5</v>
      </c>
      <c r="I2734" s="16">
        <v>15</v>
      </c>
      <c r="J2734" s="15"/>
      <c r="K2734" s="17"/>
    </row>
    <row r="2735" spans="1:11" x14ac:dyDescent="0.2">
      <c r="A2735" s="58" t="s">
        <v>1369</v>
      </c>
      <c r="B2735" s="17" t="s">
        <v>68</v>
      </c>
      <c r="C2735" s="42">
        <v>0.46913194444444445</v>
      </c>
      <c r="D2735" s="65" t="s">
        <v>1316</v>
      </c>
      <c r="E2735" s="75">
        <v>7</v>
      </c>
      <c r="F2735" s="75">
        <v>3</v>
      </c>
      <c r="G2735" s="65" t="s">
        <v>44</v>
      </c>
      <c r="H2735" s="16">
        <v>1</v>
      </c>
      <c r="I2735" s="16">
        <v>16</v>
      </c>
      <c r="J2735" s="15"/>
      <c r="K2735" s="17"/>
    </row>
    <row r="2736" spans="1:11" x14ac:dyDescent="0.2">
      <c r="A2736" s="58" t="s">
        <v>1369</v>
      </c>
      <c r="B2736" s="17" t="s">
        <v>68</v>
      </c>
      <c r="C2736" s="42">
        <v>0.47792824074074075</v>
      </c>
      <c r="D2736" s="65" t="s">
        <v>1298</v>
      </c>
      <c r="E2736" s="75">
        <v>8</v>
      </c>
      <c r="F2736" s="75">
        <v>2</v>
      </c>
      <c r="G2736" s="65" t="s">
        <v>45</v>
      </c>
      <c r="H2736" s="15"/>
      <c r="I2736" s="16">
        <v>16</v>
      </c>
      <c r="J2736" s="15"/>
      <c r="K2736" s="17"/>
    </row>
    <row r="2737" spans="1:12" x14ac:dyDescent="0.2">
      <c r="A2737" s="58" t="s">
        <v>1369</v>
      </c>
      <c r="B2737" s="17" t="s">
        <v>68</v>
      </c>
      <c r="C2737" s="42">
        <v>0.4805787037037037</v>
      </c>
      <c r="D2737" s="65"/>
      <c r="E2737" s="88" t="s">
        <v>1375</v>
      </c>
      <c r="F2737" s="88" t="s">
        <v>1375</v>
      </c>
      <c r="G2737" s="65" t="s">
        <v>44</v>
      </c>
      <c r="H2737" s="15"/>
      <c r="I2737" s="16">
        <v>14</v>
      </c>
      <c r="J2737" s="15"/>
      <c r="K2737" s="17" t="s">
        <v>1243</v>
      </c>
    </row>
    <row r="2738" spans="1:12" x14ac:dyDescent="0.2">
      <c r="A2738" s="58" t="s">
        <v>1369</v>
      </c>
      <c r="B2738" s="17" t="s">
        <v>68</v>
      </c>
      <c r="C2738" s="42">
        <v>0.48226851851851849</v>
      </c>
      <c r="D2738" s="65" t="s">
        <v>1349</v>
      </c>
      <c r="E2738" s="75">
        <v>8</v>
      </c>
      <c r="F2738" s="75">
        <v>1</v>
      </c>
      <c r="G2738" s="65" t="s">
        <v>44</v>
      </c>
      <c r="H2738" s="16"/>
      <c r="I2738" s="16">
        <v>16</v>
      </c>
      <c r="J2738" s="15"/>
      <c r="K2738" s="17"/>
    </row>
    <row r="2739" spans="1:12" x14ac:dyDescent="0.2">
      <c r="A2739" s="58" t="s">
        <v>1369</v>
      </c>
      <c r="B2739" s="17" t="s">
        <v>68</v>
      </c>
      <c r="C2739" s="42">
        <v>0.48810185185185184</v>
      </c>
      <c r="D2739" s="65" t="s">
        <v>1303</v>
      </c>
      <c r="E2739" s="75">
        <v>2</v>
      </c>
      <c r="F2739" s="75">
        <v>0</v>
      </c>
      <c r="G2739" s="65" t="s">
        <v>44</v>
      </c>
      <c r="H2739" s="16">
        <v>0.9</v>
      </c>
      <c r="I2739" s="16">
        <v>15</v>
      </c>
      <c r="J2739" s="15"/>
      <c r="K2739" s="17" t="s">
        <v>1304</v>
      </c>
    </row>
    <row r="2740" spans="1:12" x14ac:dyDescent="0.2">
      <c r="A2740" s="58" t="s">
        <v>1369</v>
      </c>
      <c r="B2740" s="17" t="s">
        <v>68</v>
      </c>
      <c r="C2740" s="42">
        <v>0.49131944444444442</v>
      </c>
      <c r="D2740" s="65" t="s">
        <v>1346</v>
      </c>
      <c r="E2740" s="75">
        <v>25</v>
      </c>
      <c r="F2740" s="75">
        <v>7</v>
      </c>
      <c r="G2740" s="65" t="s">
        <v>44</v>
      </c>
      <c r="H2740" s="16"/>
      <c r="I2740" s="16">
        <v>16</v>
      </c>
      <c r="J2740" s="15"/>
      <c r="K2740" s="17"/>
    </row>
    <row r="2741" spans="1:12" x14ac:dyDescent="0.2">
      <c r="A2741" s="58" t="s">
        <v>1369</v>
      </c>
      <c r="B2741" s="17" t="s">
        <v>68</v>
      </c>
      <c r="C2741" s="42">
        <v>0.49508101851851855</v>
      </c>
      <c r="D2741" s="65" t="s">
        <v>1363</v>
      </c>
      <c r="E2741" s="75">
        <v>2</v>
      </c>
      <c r="F2741" s="75">
        <v>1</v>
      </c>
      <c r="G2741" s="65" t="s">
        <v>44</v>
      </c>
      <c r="H2741" s="16"/>
      <c r="I2741" s="16">
        <v>16</v>
      </c>
      <c r="J2741" s="15"/>
      <c r="K2741" s="17"/>
    </row>
    <row r="2742" spans="1:12" x14ac:dyDescent="0.2">
      <c r="A2742" s="58" t="s">
        <v>1369</v>
      </c>
      <c r="B2742" s="17" t="s">
        <v>69</v>
      </c>
      <c r="C2742" s="42">
        <v>0.50237268518518519</v>
      </c>
      <c r="D2742" s="65" t="s">
        <v>1359</v>
      </c>
      <c r="E2742" s="75">
        <v>36</v>
      </c>
      <c r="F2742" s="75">
        <v>10</v>
      </c>
      <c r="G2742" s="65" t="s">
        <v>44</v>
      </c>
      <c r="H2742" s="16"/>
      <c r="I2742" s="16">
        <v>18</v>
      </c>
      <c r="J2742" s="15"/>
      <c r="K2742" s="17"/>
    </row>
    <row r="2743" spans="1:12" x14ac:dyDescent="0.2">
      <c r="A2743" s="58" t="s">
        <v>1369</v>
      </c>
      <c r="B2743" s="17" t="s">
        <v>69</v>
      </c>
      <c r="C2743" s="42">
        <v>0.50416666666666665</v>
      </c>
      <c r="D2743" s="65" t="s">
        <v>977</v>
      </c>
      <c r="E2743" s="75">
        <v>2</v>
      </c>
      <c r="F2743" s="75">
        <v>1</v>
      </c>
      <c r="G2743" s="65" t="s">
        <v>44</v>
      </c>
      <c r="H2743" s="16"/>
      <c r="I2743" s="16">
        <v>16</v>
      </c>
      <c r="J2743" s="15"/>
      <c r="K2743" s="17"/>
    </row>
    <row r="2744" spans="1:12" x14ac:dyDescent="0.2">
      <c r="A2744" s="58" t="s">
        <v>1369</v>
      </c>
      <c r="B2744" s="17" t="s">
        <v>69</v>
      </c>
      <c r="C2744" s="42">
        <v>0.52271990740740748</v>
      </c>
      <c r="D2744" s="65" t="s">
        <v>1344</v>
      </c>
      <c r="E2744" s="75">
        <v>8</v>
      </c>
      <c r="F2744" s="75">
        <v>4</v>
      </c>
      <c r="G2744" s="65" t="s">
        <v>44</v>
      </c>
      <c r="H2744" s="15"/>
      <c r="I2744" s="16">
        <v>22</v>
      </c>
      <c r="J2744" s="15"/>
      <c r="K2744" s="17"/>
    </row>
    <row r="2745" spans="1:12" x14ac:dyDescent="0.2">
      <c r="A2745" s="58" t="s">
        <v>1369</v>
      </c>
      <c r="B2745" s="17" t="s">
        <v>69</v>
      </c>
      <c r="C2745" s="42">
        <v>0.52884259259259259</v>
      </c>
      <c r="D2745" s="65" t="s">
        <v>1318</v>
      </c>
      <c r="E2745" s="75">
        <v>6</v>
      </c>
      <c r="F2745" s="75">
        <v>3</v>
      </c>
      <c r="G2745" s="65" t="s">
        <v>44</v>
      </c>
      <c r="H2745" s="16">
        <v>0.4</v>
      </c>
      <c r="I2745" s="16">
        <v>21</v>
      </c>
      <c r="J2745" s="15"/>
      <c r="K2745" s="17" t="s">
        <v>1319</v>
      </c>
    </row>
    <row r="2746" spans="1:12" x14ac:dyDescent="0.2">
      <c r="A2746" s="58" t="s">
        <v>1369</v>
      </c>
      <c r="B2746" s="17" t="s">
        <v>69</v>
      </c>
      <c r="C2746" s="42">
        <v>0.54166666666666663</v>
      </c>
      <c r="D2746" s="65" t="s">
        <v>1350</v>
      </c>
      <c r="E2746" s="75">
        <v>1</v>
      </c>
      <c r="F2746" s="75">
        <v>2</v>
      </c>
      <c r="G2746" s="65" t="s">
        <v>44</v>
      </c>
      <c r="H2746" s="16"/>
      <c r="I2746" s="16">
        <v>18</v>
      </c>
      <c r="J2746" s="15"/>
      <c r="K2746" s="17"/>
      <c r="L2746" s="40">
        <f t="shared" ref="L2746:L2754" si="10">C2746+0.5</f>
        <v>1.0416666666666665</v>
      </c>
    </row>
    <row r="2747" spans="1:12" x14ac:dyDescent="0.2">
      <c r="A2747" s="58" t="s">
        <v>1369</v>
      </c>
      <c r="B2747" s="17" t="s">
        <v>69</v>
      </c>
      <c r="C2747" s="42">
        <v>0.56145833333333339</v>
      </c>
      <c r="D2747" s="65" t="s">
        <v>1210</v>
      </c>
      <c r="E2747" s="75">
        <v>7</v>
      </c>
      <c r="F2747" s="75">
        <v>3</v>
      </c>
      <c r="G2747" s="65" t="s">
        <v>44</v>
      </c>
      <c r="H2747" s="16">
        <v>0.4</v>
      </c>
      <c r="I2747" s="16">
        <v>17</v>
      </c>
      <c r="J2747" s="15"/>
      <c r="K2747" s="15"/>
      <c r="L2747" s="40">
        <f t="shared" si="10"/>
        <v>1.0614583333333334</v>
      </c>
    </row>
    <row r="2748" spans="1:12" x14ac:dyDescent="0.2">
      <c r="A2748" s="58" t="s">
        <v>1369</v>
      </c>
      <c r="B2748" s="17" t="s">
        <v>69</v>
      </c>
      <c r="C2748" s="42">
        <v>0.58568287037037037</v>
      </c>
      <c r="D2748" s="65" t="s">
        <v>1228</v>
      </c>
      <c r="E2748" s="75">
        <v>9</v>
      </c>
      <c r="F2748" s="75">
        <v>3</v>
      </c>
      <c r="G2748" s="65" t="s">
        <v>44</v>
      </c>
      <c r="H2748" s="16">
        <v>0.5</v>
      </c>
      <c r="I2748" s="16">
        <v>18</v>
      </c>
      <c r="J2748" s="15"/>
      <c r="K2748" s="15"/>
      <c r="L2748" s="40">
        <f t="shared" si="10"/>
        <v>1.0856828703703703</v>
      </c>
    </row>
    <row r="2749" spans="1:12" x14ac:dyDescent="0.2">
      <c r="A2749" s="58" t="s">
        <v>1369</v>
      </c>
      <c r="B2749" s="17" t="s">
        <v>69</v>
      </c>
      <c r="C2749" s="42">
        <v>0.58718749999999997</v>
      </c>
      <c r="D2749" s="65" t="s">
        <v>1320</v>
      </c>
      <c r="E2749" s="75">
        <v>6</v>
      </c>
      <c r="F2749" s="75">
        <v>3</v>
      </c>
      <c r="G2749" s="65" t="s">
        <v>44</v>
      </c>
      <c r="H2749" s="15"/>
      <c r="I2749" s="16">
        <v>22</v>
      </c>
      <c r="J2749" s="15"/>
      <c r="K2749" s="17"/>
      <c r="L2749" s="40">
        <f t="shared" si="10"/>
        <v>1.0871875</v>
      </c>
    </row>
    <row r="2750" spans="1:12" x14ac:dyDescent="0.2">
      <c r="A2750" s="58" t="s">
        <v>1369</v>
      </c>
      <c r="B2750" s="17" t="s">
        <v>69</v>
      </c>
      <c r="C2750" s="42">
        <v>0.61586805555555557</v>
      </c>
      <c r="D2750" s="65" t="s">
        <v>1317</v>
      </c>
      <c r="E2750" s="75">
        <v>8</v>
      </c>
      <c r="F2750" s="75">
        <v>3</v>
      </c>
      <c r="G2750" s="65" t="s">
        <v>44</v>
      </c>
      <c r="H2750" s="15"/>
      <c r="I2750" s="16">
        <v>18</v>
      </c>
      <c r="J2750" s="15"/>
      <c r="K2750" s="17"/>
      <c r="L2750" s="40">
        <f t="shared" si="10"/>
        <v>1.1158680555555556</v>
      </c>
    </row>
    <row r="2751" spans="1:12" x14ac:dyDescent="0.2">
      <c r="A2751" s="58" t="s">
        <v>1369</v>
      </c>
      <c r="B2751" s="17" t="s">
        <v>69</v>
      </c>
      <c r="C2751" s="42">
        <v>0.63709490740740737</v>
      </c>
      <c r="D2751" s="65" t="s">
        <v>1315</v>
      </c>
      <c r="E2751" s="75">
        <v>8</v>
      </c>
      <c r="F2751" s="75">
        <v>3</v>
      </c>
      <c r="G2751" s="65" t="s">
        <v>44</v>
      </c>
      <c r="H2751" s="15"/>
      <c r="I2751" s="16">
        <v>19</v>
      </c>
      <c r="J2751" s="15"/>
      <c r="K2751" s="17"/>
      <c r="L2751" s="40">
        <f t="shared" si="10"/>
        <v>1.1370949074074073</v>
      </c>
    </row>
    <row r="2752" spans="1:12" x14ac:dyDescent="0.2">
      <c r="A2752" s="58" t="s">
        <v>1369</v>
      </c>
      <c r="B2752" s="17" t="s">
        <v>69</v>
      </c>
      <c r="C2752" s="42">
        <v>0.70741898148148152</v>
      </c>
      <c r="D2752" s="65" t="s">
        <v>1321</v>
      </c>
      <c r="E2752" s="75">
        <v>8</v>
      </c>
      <c r="F2752" s="75">
        <v>3</v>
      </c>
      <c r="G2752" s="65" t="s">
        <v>44</v>
      </c>
      <c r="H2752" s="15"/>
      <c r="I2752" s="16">
        <v>17</v>
      </c>
      <c r="J2752" s="15"/>
      <c r="K2752" s="17"/>
      <c r="L2752" s="40">
        <f t="shared" si="10"/>
        <v>1.2074189814814815</v>
      </c>
    </row>
    <row r="2753" spans="1:12" x14ac:dyDescent="0.2">
      <c r="A2753" s="58" t="s">
        <v>1369</v>
      </c>
      <c r="B2753" s="17" t="s">
        <v>69</v>
      </c>
      <c r="C2753" s="42">
        <v>0.7114583333333333</v>
      </c>
      <c r="D2753" s="65" t="s">
        <v>1360</v>
      </c>
      <c r="E2753" s="75">
        <v>8</v>
      </c>
      <c r="F2753" s="75">
        <v>2</v>
      </c>
      <c r="G2753" s="65" t="s">
        <v>44</v>
      </c>
      <c r="H2753" s="16"/>
      <c r="I2753" s="16">
        <v>15</v>
      </c>
      <c r="J2753" s="15"/>
      <c r="K2753" s="17"/>
      <c r="L2753" s="40">
        <f t="shared" si="10"/>
        <v>1.2114583333333333</v>
      </c>
    </row>
    <row r="2754" spans="1:12" x14ac:dyDescent="0.2">
      <c r="A2754" s="58" t="s">
        <v>1369</v>
      </c>
      <c r="B2754" s="17" t="s">
        <v>69</v>
      </c>
      <c r="C2754" s="42">
        <v>0.7411226851851852</v>
      </c>
      <c r="D2754" s="65" t="s">
        <v>1364</v>
      </c>
      <c r="E2754" s="75">
        <v>7</v>
      </c>
      <c r="F2754" s="75">
        <v>3</v>
      </c>
      <c r="G2754" s="65" t="s">
        <v>44</v>
      </c>
      <c r="H2754" s="16"/>
      <c r="I2754" s="16">
        <v>10</v>
      </c>
      <c r="J2754" s="15"/>
      <c r="K2754" s="17"/>
      <c r="L2754" s="40">
        <f t="shared" si="10"/>
        <v>1.2411226851851853</v>
      </c>
    </row>
    <row r="2755" spans="1:12" x14ac:dyDescent="0.2">
      <c r="A2755" s="58" t="s">
        <v>1369</v>
      </c>
      <c r="B2755" s="17" t="s">
        <v>68</v>
      </c>
      <c r="C2755" s="42">
        <v>0.45702546296296293</v>
      </c>
      <c r="D2755" s="65" t="s">
        <v>1308</v>
      </c>
      <c r="E2755" s="75">
        <v>6</v>
      </c>
      <c r="F2755" s="75">
        <v>2</v>
      </c>
      <c r="G2755" s="65" t="s">
        <v>44</v>
      </c>
      <c r="H2755" s="15"/>
      <c r="I2755" s="16">
        <v>18</v>
      </c>
      <c r="J2755" s="15"/>
      <c r="K2755" s="17" t="s">
        <v>1309</v>
      </c>
    </row>
    <row r="2756" spans="1:12" x14ac:dyDescent="0.2">
      <c r="A2756" s="58" t="s">
        <v>1369</v>
      </c>
      <c r="B2756" s="17" t="s">
        <v>68</v>
      </c>
      <c r="C2756" s="42">
        <v>0.49974537037037042</v>
      </c>
      <c r="D2756" s="65" t="s">
        <v>1343</v>
      </c>
      <c r="E2756" s="75">
        <v>3</v>
      </c>
      <c r="F2756" s="75">
        <v>1</v>
      </c>
      <c r="G2756" s="65" t="s">
        <v>1372</v>
      </c>
      <c r="H2756" s="15"/>
      <c r="I2756" s="16">
        <v>22</v>
      </c>
      <c r="J2756" s="15"/>
      <c r="K2756" s="17"/>
    </row>
    <row r="2757" spans="1:12" x14ac:dyDescent="0.2">
      <c r="A2757" s="58" t="s">
        <v>1369</v>
      </c>
      <c r="B2757" s="17" t="s">
        <v>68</v>
      </c>
      <c r="C2757" s="42">
        <v>0.47594907407407411</v>
      </c>
      <c r="D2757" s="65" t="s">
        <v>1295</v>
      </c>
      <c r="E2757" s="75">
        <v>8</v>
      </c>
      <c r="F2757" s="75">
        <v>1</v>
      </c>
      <c r="G2757" s="65" t="s">
        <v>1296</v>
      </c>
      <c r="H2757" s="15"/>
      <c r="I2757" s="16">
        <v>16</v>
      </c>
      <c r="J2757" s="15"/>
      <c r="K2757" s="17" t="s">
        <v>1297</v>
      </c>
    </row>
    <row r="2758" spans="1:12" x14ac:dyDescent="0.2">
      <c r="A2758" s="58" t="s">
        <v>1369</v>
      </c>
      <c r="B2758" s="17" t="s">
        <v>68</v>
      </c>
      <c r="C2758" s="42">
        <v>0.32178240740740743</v>
      </c>
      <c r="D2758" s="65" t="s">
        <v>1195</v>
      </c>
      <c r="E2758" s="75">
        <v>1</v>
      </c>
      <c r="F2758" s="75">
        <v>0</v>
      </c>
      <c r="G2758" s="65" t="s">
        <v>46</v>
      </c>
      <c r="H2758" s="15"/>
      <c r="I2758" s="16">
        <v>8</v>
      </c>
      <c r="J2758" s="15"/>
      <c r="K2758" s="17" t="s">
        <v>1188</v>
      </c>
    </row>
    <row r="2759" spans="1:12" x14ac:dyDescent="0.2">
      <c r="A2759" s="58" t="s">
        <v>1369</v>
      </c>
      <c r="B2759" s="17" t="s">
        <v>68</v>
      </c>
      <c r="C2759" s="42">
        <v>0.33810185185185188</v>
      </c>
      <c r="D2759" s="65" t="s">
        <v>1232</v>
      </c>
      <c r="E2759" s="75">
        <v>134</v>
      </c>
      <c r="F2759" s="75">
        <v>12</v>
      </c>
      <c r="G2759" s="65" t="s">
        <v>46</v>
      </c>
      <c r="H2759" s="15"/>
      <c r="I2759" s="16">
        <v>4</v>
      </c>
      <c r="J2759" s="15"/>
      <c r="K2759" s="15"/>
    </row>
    <row r="2760" spans="1:12" x14ac:dyDescent="0.2">
      <c r="A2760" s="58" t="s">
        <v>1369</v>
      </c>
      <c r="B2760" s="17" t="s">
        <v>68</v>
      </c>
      <c r="C2760" s="42">
        <v>0.34487268518518516</v>
      </c>
      <c r="D2760" s="65" t="s">
        <v>1174</v>
      </c>
      <c r="E2760" s="75">
        <v>3</v>
      </c>
      <c r="F2760" s="75">
        <v>2</v>
      </c>
      <c r="G2760" s="65" t="s">
        <v>46</v>
      </c>
      <c r="H2760" s="15"/>
      <c r="I2760" s="16">
        <v>9</v>
      </c>
      <c r="J2760" s="15"/>
      <c r="K2760" s="17" t="s">
        <v>1175</v>
      </c>
    </row>
    <row r="2761" spans="1:12" x14ac:dyDescent="0.2">
      <c r="A2761" s="58" t="s">
        <v>1369</v>
      </c>
      <c r="B2761" s="17" t="s">
        <v>69</v>
      </c>
      <c r="C2761" s="42">
        <v>0.5172106481481481</v>
      </c>
      <c r="D2761" s="65" t="s">
        <v>1209</v>
      </c>
      <c r="E2761" s="75">
        <v>121</v>
      </c>
      <c r="F2761" s="75">
        <v>16</v>
      </c>
      <c r="G2761" s="65" t="s">
        <v>46</v>
      </c>
      <c r="H2761" s="15"/>
      <c r="I2761" s="16">
        <v>13</v>
      </c>
      <c r="J2761" s="15"/>
      <c r="K2761" s="15"/>
    </row>
    <row r="2762" spans="1:12" x14ac:dyDescent="0.2">
      <c r="A2762" s="58" t="s">
        <v>1369</v>
      </c>
      <c r="B2762" s="17" t="s">
        <v>69</v>
      </c>
      <c r="C2762" s="42">
        <v>0.65949074074074077</v>
      </c>
      <c r="D2762" s="65" t="s">
        <v>1266</v>
      </c>
      <c r="E2762" s="75">
        <v>9</v>
      </c>
      <c r="F2762" s="75">
        <v>4</v>
      </c>
      <c r="G2762" s="65" t="s">
        <v>46</v>
      </c>
      <c r="H2762" s="15"/>
      <c r="I2762" s="16">
        <v>13</v>
      </c>
      <c r="J2762" s="15"/>
      <c r="K2762" s="17"/>
      <c r="L2762" s="40">
        <f>C2762+0.5</f>
        <v>1.1594907407407407</v>
      </c>
    </row>
    <row r="2763" spans="1:12" x14ac:dyDescent="0.2">
      <c r="A2763" s="58" t="s">
        <v>1369</v>
      </c>
      <c r="B2763" s="17" t="s">
        <v>68</v>
      </c>
      <c r="C2763" s="42">
        <v>0.34618055555555555</v>
      </c>
      <c r="D2763" s="65" t="s">
        <v>1238</v>
      </c>
      <c r="E2763" s="75">
        <v>13</v>
      </c>
      <c r="F2763" s="75">
        <v>4</v>
      </c>
      <c r="G2763" s="65" t="s">
        <v>47</v>
      </c>
      <c r="H2763" s="15"/>
      <c r="I2763" s="16">
        <v>8</v>
      </c>
      <c r="J2763" s="15"/>
      <c r="K2763" s="15"/>
    </row>
    <row r="2764" spans="1:12" x14ac:dyDescent="0.2">
      <c r="A2764" s="58" t="s">
        <v>1369</v>
      </c>
      <c r="B2764" s="17" t="s">
        <v>68</v>
      </c>
      <c r="C2764" s="42">
        <v>0.3640856481481482</v>
      </c>
      <c r="D2764" s="65" t="s">
        <v>1197</v>
      </c>
      <c r="E2764" s="75">
        <v>4</v>
      </c>
      <c r="F2764" s="75">
        <v>2</v>
      </c>
      <c r="G2764" s="65" t="s">
        <v>47</v>
      </c>
      <c r="H2764" s="15"/>
      <c r="I2764" s="16">
        <v>16</v>
      </c>
      <c r="J2764" s="15"/>
      <c r="K2764" s="17" t="s">
        <v>1198</v>
      </c>
    </row>
    <row r="2765" spans="1:12" x14ac:dyDescent="0.2">
      <c r="A2765" s="58" t="s">
        <v>1369</v>
      </c>
      <c r="B2765" s="17" t="s">
        <v>68</v>
      </c>
      <c r="C2765" s="42">
        <v>0.49306712962962962</v>
      </c>
      <c r="D2765" s="65" t="s">
        <v>1245</v>
      </c>
      <c r="E2765" s="75">
        <v>27</v>
      </c>
      <c r="F2765" s="75">
        <v>11</v>
      </c>
      <c r="G2765" s="65" t="s">
        <v>47</v>
      </c>
      <c r="H2765" s="15"/>
      <c r="I2765" s="16">
        <v>15</v>
      </c>
      <c r="J2765" s="15"/>
      <c r="K2765" s="15"/>
    </row>
    <row r="2766" spans="1:12" x14ac:dyDescent="0.2">
      <c r="A2766" s="72" t="s">
        <v>18</v>
      </c>
      <c r="B2766" s="71" t="s">
        <v>68</v>
      </c>
      <c r="C2766" s="46">
        <v>0.46607638888888886</v>
      </c>
      <c r="D2766" s="73">
        <v>42736.466122685182</v>
      </c>
      <c r="E2766" s="51">
        <v>4</v>
      </c>
      <c r="F2766" s="74" t="s">
        <v>420</v>
      </c>
      <c r="G2766" s="74" t="s">
        <v>48</v>
      </c>
      <c r="H2766" s="39">
        <v>0.1</v>
      </c>
      <c r="I2766" s="39">
        <v>0</v>
      </c>
    </row>
    <row r="2767" spans="1:12" x14ac:dyDescent="0.2">
      <c r="A2767" s="72" t="s">
        <v>18</v>
      </c>
      <c r="B2767" s="71" t="s">
        <v>69</v>
      </c>
      <c r="C2767" s="46">
        <v>0.78456018518518522</v>
      </c>
      <c r="D2767" s="73">
        <v>42844.284629629627</v>
      </c>
      <c r="E2767" s="51">
        <v>6</v>
      </c>
      <c r="F2767" s="74" t="s">
        <v>420</v>
      </c>
      <c r="G2767" s="74" t="s">
        <v>48</v>
      </c>
      <c r="H2767" s="39">
        <v>0.3</v>
      </c>
      <c r="I2767" s="39">
        <v>12</v>
      </c>
    </row>
    <row r="2768" spans="1:12" x14ac:dyDescent="0.2">
      <c r="A2768" s="72" t="s">
        <v>18</v>
      </c>
      <c r="B2768" s="71" t="s">
        <v>69</v>
      </c>
      <c r="C2768" s="46">
        <v>0.81805555555555554</v>
      </c>
      <c r="D2768" s="73">
        <v>42844.320127314815</v>
      </c>
      <c r="E2768" s="51">
        <v>179</v>
      </c>
      <c r="F2768" s="74" t="s">
        <v>420</v>
      </c>
      <c r="G2768" s="74" t="s">
        <v>48</v>
      </c>
      <c r="H2768" s="39">
        <v>0.2</v>
      </c>
      <c r="I2768" s="39">
        <v>13</v>
      </c>
      <c r="J2768" s="71" t="s">
        <v>1078</v>
      </c>
    </row>
    <row r="2769" spans="1:10" x14ac:dyDescent="0.2">
      <c r="A2769" s="72" t="s">
        <v>18</v>
      </c>
      <c r="B2769" s="71" t="s">
        <v>69</v>
      </c>
      <c r="C2769" s="46">
        <v>0.81883101851851858</v>
      </c>
      <c r="D2769" s="73">
        <v>42844.31890046296</v>
      </c>
      <c r="E2769" s="51">
        <v>6</v>
      </c>
      <c r="F2769" s="74" t="s">
        <v>420</v>
      </c>
      <c r="G2769" s="74" t="s">
        <v>48</v>
      </c>
      <c r="H2769" s="39">
        <v>0.4</v>
      </c>
      <c r="I2769" s="39">
        <v>9</v>
      </c>
    </row>
    <row r="2770" spans="1:10" x14ac:dyDescent="0.2">
      <c r="A2770" s="72" t="s">
        <v>18</v>
      </c>
      <c r="B2770" s="71" t="s">
        <v>69</v>
      </c>
      <c r="C2770" s="46">
        <v>0.85749999999999993</v>
      </c>
      <c r="D2770" s="73">
        <v>42736.357557870368</v>
      </c>
      <c r="E2770" s="51">
        <v>8</v>
      </c>
      <c r="F2770" s="74" t="s">
        <v>420</v>
      </c>
      <c r="G2770" s="74" t="s">
        <v>48</v>
      </c>
      <c r="H2770" s="39">
        <v>0.3</v>
      </c>
      <c r="I2770" s="39">
        <v>11</v>
      </c>
    </row>
    <row r="2771" spans="1:10" x14ac:dyDescent="0.2">
      <c r="A2771" s="72" t="s">
        <v>18</v>
      </c>
      <c r="B2771" s="71" t="s">
        <v>69</v>
      </c>
      <c r="C2771" s="46">
        <v>0.85918981481481482</v>
      </c>
      <c r="D2771" s="73">
        <v>42844.359247685185</v>
      </c>
      <c r="E2771" s="51">
        <v>5</v>
      </c>
      <c r="F2771" s="74" t="s">
        <v>420</v>
      </c>
      <c r="G2771" s="74" t="s">
        <v>48</v>
      </c>
      <c r="H2771" s="39">
        <v>0.3</v>
      </c>
      <c r="I2771" s="39">
        <v>11</v>
      </c>
      <c r="J2771" s="71" t="s">
        <v>1081</v>
      </c>
    </row>
    <row r="2772" spans="1:10" x14ac:dyDescent="0.2">
      <c r="A2772" s="72" t="s">
        <v>18</v>
      </c>
      <c r="B2772" s="71" t="s">
        <v>69</v>
      </c>
      <c r="C2772" s="46">
        <v>0.86134259259259249</v>
      </c>
      <c r="D2772" s="73">
        <v>42844.36141203704</v>
      </c>
      <c r="E2772" s="51">
        <v>6</v>
      </c>
      <c r="F2772" s="74" t="s">
        <v>420</v>
      </c>
      <c r="G2772" s="74" t="s">
        <v>48</v>
      </c>
      <c r="H2772" s="39">
        <v>0.2</v>
      </c>
      <c r="I2772" s="39">
        <v>13</v>
      </c>
    </row>
    <row r="2773" spans="1:10" x14ac:dyDescent="0.2">
      <c r="A2773" s="72" t="s">
        <v>18</v>
      </c>
      <c r="B2773" s="71" t="s">
        <v>69</v>
      </c>
      <c r="C2773" s="46">
        <v>0.93599537037037039</v>
      </c>
      <c r="D2773" s="73">
        <v>42844.436157407406</v>
      </c>
      <c r="E2773" s="51">
        <v>14</v>
      </c>
      <c r="F2773" s="74" t="s">
        <v>420</v>
      </c>
      <c r="G2773" s="74" t="s">
        <v>48</v>
      </c>
      <c r="H2773" s="39">
        <v>0.3</v>
      </c>
      <c r="I2773" s="39">
        <v>10</v>
      </c>
    </row>
    <row r="2774" spans="1:10" x14ac:dyDescent="0.2">
      <c r="A2774" s="72" t="s">
        <v>18</v>
      </c>
      <c r="B2774" s="71" t="s">
        <v>68</v>
      </c>
      <c r="C2774" s="46">
        <v>0.33239583333333333</v>
      </c>
      <c r="D2774" s="73">
        <v>42844.332743055558</v>
      </c>
      <c r="E2774" s="51">
        <v>30</v>
      </c>
      <c r="F2774" s="51">
        <v>7</v>
      </c>
      <c r="G2774" s="74" t="s">
        <v>46</v>
      </c>
      <c r="H2774" s="39">
        <v>0.3</v>
      </c>
      <c r="I2774" s="39">
        <v>8</v>
      </c>
      <c r="J2774" s="71" t="s">
        <v>1079</v>
      </c>
    </row>
    <row r="2775" spans="1:10" x14ac:dyDescent="0.2">
      <c r="A2775" s="72" t="s">
        <v>18</v>
      </c>
      <c r="B2775" s="71" t="s">
        <v>68</v>
      </c>
      <c r="C2775" s="46">
        <v>0.33930555555555553</v>
      </c>
      <c r="D2775" s="73">
        <v>42844.33966435185</v>
      </c>
      <c r="E2775" s="51">
        <v>31</v>
      </c>
      <c r="F2775" s="51">
        <v>8</v>
      </c>
      <c r="G2775" s="74" t="s">
        <v>46</v>
      </c>
      <c r="H2775" s="39">
        <v>0.4</v>
      </c>
      <c r="I2775" s="39">
        <v>8</v>
      </c>
      <c r="J2775" s="71" t="s">
        <v>1083</v>
      </c>
    </row>
    <row r="2776" spans="1:10" x14ac:dyDescent="0.2">
      <c r="A2776" s="72" t="s">
        <v>18</v>
      </c>
      <c r="B2776" s="71" t="s">
        <v>68</v>
      </c>
      <c r="C2776" s="46">
        <v>0.35792824074074076</v>
      </c>
      <c r="D2776" s="73">
        <v>42844.358090277776</v>
      </c>
      <c r="E2776" s="51">
        <v>14</v>
      </c>
      <c r="F2776" s="51">
        <v>5</v>
      </c>
      <c r="G2776" s="74" t="s">
        <v>46</v>
      </c>
      <c r="H2776" s="39">
        <v>0.4</v>
      </c>
      <c r="I2776" s="39">
        <v>12</v>
      </c>
    </row>
    <row r="2777" spans="1:10" x14ac:dyDescent="0.2">
      <c r="A2777" s="72" t="s">
        <v>18</v>
      </c>
      <c r="B2777" s="71" t="s">
        <v>68</v>
      </c>
      <c r="C2777" s="46">
        <v>0.39116898148148144</v>
      </c>
      <c r="D2777" s="73">
        <v>42844.391435185185</v>
      </c>
      <c r="E2777" s="51">
        <v>23</v>
      </c>
      <c r="F2777" s="51">
        <v>6</v>
      </c>
      <c r="G2777" s="74" t="s">
        <v>46</v>
      </c>
      <c r="H2777" s="39">
        <v>0.4</v>
      </c>
      <c r="I2777" s="39">
        <v>13</v>
      </c>
      <c r="J2777" s="71" t="s">
        <v>1082</v>
      </c>
    </row>
    <row r="2778" spans="1:10" x14ac:dyDescent="0.2">
      <c r="A2778" s="72" t="s">
        <v>18</v>
      </c>
      <c r="B2778" s="71" t="s">
        <v>68</v>
      </c>
      <c r="C2778" s="46">
        <v>0.40586805555555555</v>
      </c>
      <c r="D2778" s="73">
        <v>42844.4062962963</v>
      </c>
      <c r="E2778" s="51">
        <v>37</v>
      </c>
      <c r="F2778" s="51">
        <v>9</v>
      </c>
      <c r="G2778" s="74" t="s">
        <v>46</v>
      </c>
      <c r="H2778" s="39">
        <v>0.4</v>
      </c>
      <c r="I2778" s="39">
        <v>14</v>
      </c>
      <c r="J2778" s="71" t="s">
        <v>1084</v>
      </c>
    </row>
    <row r="2779" spans="1:10" x14ac:dyDescent="0.2">
      <c r="A2779" s="72" t="s">
        <v>18</v>
      </c>
      <c r="B2779" s="71" t="s">
        <v>68</v>
      </c>
      <c r="C2779" s="46">
        <v>0.42254629629629631</v>
      </c>
      <c r="D2779" s="73">
        <v>42844.422638888886</v>
      </c>
      <c r="E2779" s="51">
        <v>8</v>
      </c>
      <c r="F2779" s="51">
        <v>3</v>
      </c>
      <c r="G2779" s="74" t="s">
        <v>45</v>
      </c>
      <c r="H2779" s="39">
        <v>0.3</v>
      </c>
      <c r="I2779" s="39">
        <v>19</v>
      </c>
    </row>
    <row r="2780" spans="1:10" x14ac:dyDescent="0.2">
      <c r="A2780" s="72" t="s">
        <v>18</v>
      </c>
      <c r="B2780" s="71" t="s">
        <v>69</v>
      </c>
      <c r="C2780" s="46">
        <v>0.6097569444444445</v>
      </c>
      <c r="D2780" s="73">
        <v>42844.109837962962</v>
      </c>
      <c r="E2780" s="51">
        <v>7</v>
      </c>
      <c r="F2780" s="51">
        <v>2</v>
      </c>
      <c r="G2780" s="74" t="s">
        <v>45</v>
      </c>
      <c r="H2780" s="39">
        <v>0.2</v>
      </c>
      <c r="I2780" s="39">
        <v>15</v>
      </c>
    </row>
    <row r="2781" spans="1:10" x14ac:dyDescent="0.2">
      <c r="A2781" s="72" t="s">
        <v>18</v>
      </c>
      <c r="B2781" s="71" t="s">
        <v>69</v>
      </c>
      <c r="C2781" s="46">
        <v>0.63336805555555553</v>
      </c>
      <c r="D2781" s="73">
        <v>42844.133449074077</v>
      </c>
      <c r="E2781" s="51">
        <v>7</v>
      </c>
      <c r="F2781" s="51">
        <v>3</v>
      </c>
      <c r="G2781" s="74" t="s">
        <v>45</v>
      </c>
      <c r="H2781" s="39">
        <v>0.2</v>
      </c>
      <c r="I2781" s="39">
        <v>15</v>
      </c>
    </row>
    <row r="2782" spans="1:10" x14ac:dyDescent="0.2">
      <c r="A2782" s="72" t="s">
        <v>18</v>
      </c>
      <c r="B2782" s="71" t="s">
        <v>69</v>
      </c>
      <c r="C2782" s="46">
        <v>0.58491898148148147</v>
      </c>
      <c r="D2782" s="73">
        <v>42844.085011574076</v>
      </c>
      <c r="E2782" s="51">
        <v>8</v>
      </c>
      <c r="F2782" s="51">
        <v>2</v>
      </c>
      <c r="G2782" s="74" t="s">
        <v>44</v>
      </c>
      <c r="H2782" s="39">
        <v>0.4</v>
      </c>
      <c r="I2782" s="39">
        <v>15</v>
      </c>
    </row>
    <row r="2783" spans="1:10" x14ac:dyDescent="0.2">
      <c r="A2783" s="72" t="s">
        <v>18</v>
      </c>
      <c r="B2783" s="71" t="s">
        <v>69</v>
      </c>
      <c r="C2783" s="46">
        <v>0.63626157407407413</v>
      </c>
      <c r="D2783" s="73">
        <v>42844.136701388888</v>
      </c>
      <c r="E2783" s="51">
        <v>38</v>
      </c>
      <c r="F2783" s="51">
        <v>1</v>
      </c>
      <c r="G2783" s="74" t="s">
        <v>44</v>
      </c>
      <c r="H2783" s="39">
        <v>0.2</v>
      </c>
      <c r="I2783" s="39">
        <v>15</v>
      </c>
      <c r="J2783" s="71" t="s">
        <v>1077</v>
      </c>
    </row>
    <row r="2784" spans="1:10" x14ac:dyDescent="0.2">
      <c r="A2784" s="72" t="s">
        <v>18</v>
      </c>
      <c r="B2784" s="71" t="s">
        <v>69</v>
      </c>
      <c r="C2784" s="46">
        <v>0.64908564814814818</v>
      </c>
      <c r="D2784" s="73">
        <v>42844.14916666667</v>
      </c>
      <c r="E2784" s="51">
        <v>7</v>
      </c>
      <c r="F2784" s="51">
        <v>2</v>
      </c>
      <c r="G2784" s="74" t="s">
        <v>44</v>
      </c>
      <c r="H2784" s="39">
        <v>0.4</v>
      </c>
      <c r="I2784" s="39">
        <v>19</v>
      </c>
    </row>
    <row r="2785" spans="1:10" x14ac:dyDescent="0.2">
      <c r="A2785" s="72" t="s">
        <v>18</v>
      </c>
      <c r="B2785" s="71" t="s">
        <v>68</v>
      </c>
      <c r="C2785" s="46">
        <v>0.36197916666666669</v>
      </c>
      <c r="D2785" s="73">
        <v>42844.362129629626</v>
      </c>
      <c r="E2785" s="51">
        <v>13</v>
      </c>
      <c r="F2785" s="51">
        <v>4</v>
      </c>
      <c r="G2785" s="74" t="s">
        <v>47</v>
      </c>
      <c r="H2785" s="39">
        <v>0.3</v>
      </c>
      <c r="I2785" s="39">
        <v>11</v>
      </c>
      <c r="J2785" s="71" t="s">
        <v>1080</v>
      </c>
    </row>
    <row r="2786" spans="1:10" x14ac:dyDescent="0.2">
      <c r="A2786" s="72" t="s">
        <v>18</v>
      </c>
      <c r="B2786" s="71" t="s">
        <v>68</v>
      </c>
      <c r="C2786" s="46">
        <v>0.40783564814814816</v>
      </c>
      <c r="D2786" s="73">
        <v>42844.407858796294</v>
      </c>
      <c r="E2786" s="51">
        <v>2</v>
      </c>
      <c r="F2786" s="51">
        <v>1</v>
      </c>
      <c r="G2786" s="74" t="s">
        <v>47</v>
      </c>
      <c r="H2786" s="39">
        <v>0.4</v>
      </c>
      <c r="I2786" s="39">
        <v>14</v>
      </c>
    </row>
  </sheetData>
  <sortState ref="A13:L2796">
    <sortCondition ref="A13:A2796"/>
    <sortCondition ref="G13:G2796"/>
    <sortCondition ref="C13:C2796"/>
  </sortState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86"/>
  <sheetViews>
    <sheetView workbookViewId="0">
      <selection activeCell="J29" sqref="J29"/>
    </sheetView>
  </sheetViews>
  <sheetFormatPr baseColWidth="10" defaultRowHeight="16" x14ac:dyDescent="0.2"/>
  <cols>
    <col min="1" max="1" width="10.83203125" style="39"/>
    <col min="2" max="2" width="11.5" style="46" bestFit="1" customWidth="1"/>
    <col min="3" max="5" width="10.83203125" style="51"/>
  </cols>
  <sheetData>
    <row r="1" spans="1:6" x14ac:dyDescent="0.2">
      <c r="A1" s="25" t="s">
        <v>14</v>
      </c>
      <c r="B1" s="53" t="s">
        <v>61</v>
      </c>
      <c r="C1" s="57" t="s">
        <v>63</v>
      </c>
      <c r="D1" s="57" t="s">
        <v>64</v>
      </c>
      <c r="E1" s="57" t="s">
        <v>65</v>
      </c>
      <c r="F1" s="88" t="s">
        <v>1376</v>
      </c>
    </row>
    <row r="2" spans="1:6" x14ac:dyDescent="0.2">
      <c r="A2" s="39" t="s">
        <v>86</v>
      </c>
      <c r="B2" s="43">
        <v>0.44712962962962965</v>
      </c>
      <c r="C2" s="75">
        <v>3</v>
      </c>
      <c r="D2" s="75">
        <v>2</v>
      </c>
      <c r="E2" s="65" t="s">
        <v>90</v>
      </c>
      <c r="F2" s="6">
        <v>10</v>
      </c>
    </row>
    <row r="3" spans="1:6" x14ac:dyDescent="0.2">
      <c r="A3" s="39" t="s">
        <v>86</v>
      </c>
      <c r="B3" s="43">
        <v>0.48582175925925924</v>
      </c>
      <c r="C3" s="75">
        <v>6</v>
      </c>
      <c r="D3" s="75">
        <v>3</v>
      </c>
      <c r="E3" s="65" t="s">
        <v>90</v>
      </c>
      <c r="F3" s="6">
        <v>11</v>
      </c>
    </row>
    <row r="4" spans="1:6" x14ac:dyDescent="0.2">
      <c r="A4" s="39" t="s">
        <v>86</v>
      </c>
      <c r="B4" s="43">
        <v>0.48677083333333332</v>
      </c>
      <c r="C4" s="75">
        <v>4</v>
      </c>
      <c r="D4" s="75">
        <v>1</v>
      </c>
      <c r="E4" s="65" t="s">
        <v>90</v>
      </c>
      <c r="F4" s="6">
        <v>11</v>
      </c>
    </row>
    <row r="5" spans="1:6" x14ac:dyDescent="0.2">
      <c r="A5" s="39" t="s">
        <v>86</v>
      </c>
      <c r="B5" s="43">
        <v>0.4965162037037037</v>
      </c>
      <c r="C5" s="75">
        <v>6</v>
      </c>
      <c r="D5" s="75">
        <v>2</v>
      </c>
      <c r="E5" s="65" t="s">
        <v>90</v>
      </c>
      <c r="F5" s="6">
        <v>11</v>
      </c>
    </row>
    <row r="6" spans="1:6" x14ac:dyDescent="0.2">
      <c r="A6" s="39" t="s">
        <v>86</v>
      </c>
      <c r="B6" s="43">
        <v>0.49743055555555554</v>
      </c>
      <c r="C6" s="75">
        <v>14</v>
      </c>
      <c r="D6" s="75">
        <v>5</v>
      </c>
      <c r="E6" s="65" t="s">
        <v>90</v>
      </c>
      <c r="F6" s="6">
        <v>11</v>
      </c>
    </row>
    <row r="7" spans="1:6" x14ac:dyDescent="0.2">
      <c r="A7" s="39" t="s">
        <v>86</v>
      </c>
      <c r="B7" s="43">
        <v>0.50135416666666666</v>
      </c>
      <c r="C7" s="75">
        <v>6</v>
      </c>
      <c r="D7" s="75">
        <v>2</v>
      </c>
      <c r="E7" s="65" t="s">
        <v>90</v>
      </c>
      <c r="F7" s="6">
        <v>12</v>
      </c>
    </row>
    <row r="8" spans="1:6" x14ac:dyDescent="0.2">
      <c r="A8" s="39" t="s">
        <v>86</v>
      </c>
      <c r="B8" s="43">
        <v>0.50192129629629634</v>
      </c>
      <c r="C8" s="75">
        <v>3</v>
      </c>
      <c r="D8" s="75">
        <v>8</v>
      </c>
      <c r="E8" s="65" t="s">
        <v>90</v>
      </c>
      <c r="F8" s="6">
        <v>12</v>
      </c>
    </row>
    <row r="9" spans="1:6" x14ac:dyDescent="0.2">
      <c r="A9" s="39" t="s">
        <v>86</v>
      </c>
      <c r="B9" s="43">
        <v>0.52324074074074078</v>
      </c>
      <c r="C9" s="75">
        <v>7</v>
      </c>
      <c r="D9" s="75">
        <v>3</v>
      </c>
      <c r="E9" s="65" t="s">
        <v>90</v>
      </c>
      <c r="F9" s="6">
        <v>12</v>
      </c>
    </row>
    <row r="10" spans="1:6" x14ac:dyDescent="0.2">
      <c r="A10" s="39" t="s">
        <v>86</v>
      </c>
      <c r="B10" s="43">
        <v>0.57534722222222223</v>
      </c>
      <c r="C10" s="75">
        <v>7</v>
      </c>
      <c r="D10" s="75">
        <v>4</v>
      </c>
      <c r="E10" s="65" t="s">
        <v>90</v>
      </c>
      <c r="F10" s="6">
        <v>13</v>
      </c>
    </row>
    <row r="11" spans="1:6" x14ac:dyDescent="0.2">
      <c r="A11" s="39" t="s">
        <v>86</v>
      </c>
      <c r="B11" s="43">
        <v>0.59383101851851849</v>
      </c>
      <c r="C11" s="75">
        <v>4</v>
      </c>
      <c r="D11" s="75">
        <v>2</v>
      </c>
      <c r="E11" s="65" t="s">
        <v>90</v>
      </c>
      <c r="F11" s="6">
        <v>14</v>
      </c>
    </row>
    <row r="12" spans="1:6" x14ac:dyDescent="0.2">
      <c r="A12" s="39" t="s">
        <v>86</v>
      </c>
      <c r="B12" s="43">
        <v>0.59574074074074068</v>
      </c>
      <c r="C12" s="75">
        <v>8</v>
      </c>
      <c r="D12" s="75">
        <v>1</v>
      </c>
      <c r="E12" s="65" t="s">
        <v>90</v>
      </c>
      <c r="F12" s="6">
        <v>14</v>
      </c>
    </row>
    <row r="13" spans="1:6" x14ac:dyDescent="0.2">
      <c r="A13" s="39" t="s">
        <v>86</v>
      </c>
      <c r="B13" s="43">
        <v>6.6006944444444438E-2</v>
      </c>
      <c r="C13" s="75">
        <v>17</v>
      </c>
      <c r="D13" s="65" t="s">
        <v>1375</v>
      </c>
      <c r="E13" s="65" t="s">
        <v>48</v>
      </c>
      <c r="F13" s="6">
        <v>1</v>
      </c>
    </row>
    <row r="14" spans="1:6" x14ac:dyDescent="0.2">
      <c r="A14" s="39" t="s">
        <v>86</v>
      </c>
      <c r="B14" s="43">
        <v>0.14390046296296297</v>
      </c>
      <c r="C14" s="75">
        <v>33</v>
      </c>
      <c r="D14" s="65" t="s">
        <v>1375</v>
      </c>
      <c r="E14" s="65" t="s">
        <v>48</v>
      </c>
      <c r="F14" s="6">
        <v>3</v>
      </c>
    </row>
    <row r="15" spans="1:6" x14ac:dyDescent="0.2">
      <c r="A15" s="39" t="s">
        <v>86</v>
      </c>
      <c r="B15" s="43">
        <v>0.79628472222222224</v>
      </c>
      <c r="C15" s="75">
        <v>5</v>
      </c>
      <c r="D15" s="65" t="s">
        <v>1375</v>
      </c>
      <c r="E15" s="65" t="s">
        <v>48</v>
      </c>
      <c r="F15" s="6">
        <v>19</v>
      </c>
    </row>
    <row r="16" spans="1:6" x14ac:dyDescent="0.2">
      <c r="A16" s="39" t="s">
        <v>86</v>
      </c>
      <c r="B16" s="43">
        <v>0.79965277777777777</v>
      </c>
      <c r="C16" s="75">
        <v>6</v>
      </c>
      <c r="D16" s="65" t="s">
        <v>1375</v>
      </c>
      <c r="E16" s="65" t="s">
        <v>48</v>
      </c>
      <c r="F16" s="6">
        <v>19</v>
      </c>
    </row>
    <row r="17" spans="1:6" x14ac:dyDescent="0.2">
      <c r="A17" s="39" t="s">
        <v>86</v>
      </c>
      <c r="B17" s="43">
        <v>0.81420138888888882</v>
      </c>
      <c r="C17" s="75">
        <v>6</v>
      </c>
      <c r="D17" s="65" t="s">
        <v>1375</v>
      </c>
      <c r="E17" s="65" t="s">
        <v>48</v>
      </c>
      <c r="F17" s="6">
        <v>19</v>
      </c>
    </row>
    <row r="18" spans="1:6" x14ac:dyDescent="0.2">
      <c r="A18" s="39" t="s">
        <v>86</v>
      </c>
      <c r="B18" s="43">
        <v>0.81490740740740741</v>
      </c>
      <c r="C18" s="75">
        <v>6</v>
      </c>
      <c r="D18" s="65" t="s">
        <v>1375</v>
      </c>
      <c r="E18" s="65" t="s">
        <v>48</v>
      </c>
      <c r="F18" s="6">
        <v>19</v>
      </c>
    </row>
    <row r="19" spans="1:6" x14ac:dyDescent="0.2">
      <c r="A19" s="39" t="s">
        <v>86</v>
      </c>
      <c r="B19" s="43">
        <v>0.84997685185185179</v>
      </c>
      <c r="C19" s="75">
        <v>6</v>
      </c>
      <c r="D19" s="65" t="s">
        <v>1375</v>
      </c>
      <c r="E19" s="65" t="s">
        <v>48</v>
      </c>
      <c r="F19" s="6">
        <v>20</v>
      </c>
    </row>
    <row r="20" spans="1:6" x14ac:dyDescent="0.2">
      <c r="A20" s="39" t="s">
        <v>86</v>
      </c>
      <c r="B20" s="43">
        <v>0.91225694444444438</v>
      </c>
      <c r="C20" s="75">
        <v>6</v>
      </c>
      <c r="D20" s="65" t="s">
        <v>1375</v>
      </c>
      <c r="E20" s="65" t="s">
        <v>48</v>
      </c>
      <c r="F20" s="6">
        <v>21</v>
      </c>
    </row>
    <row r="21" spans="1:6" x14ac:dyDescent="0.2">
      <c r="A21" s="39" t="s">
        <v>86</v>
      </c>
      <c r="B21" s="43">
        <v>0.99353009259259251</v>
      </c>
      <c r="C21" s="75">
        <v>6</v>
      </c>
      <c r="D21" s="65" t="s">
        <v>1375</v>
      </c>
      <c r="E21" s="65" t="s">
        <v>48</v>
      </c>
      <c r="F21" s="6">
        <v>23</v>
      </c>
    </row>
    <row r="22" spans="1:6" x14ac:dyDescent="0.2">
      <c r="A22" s="39" t="s">
        <v>86</v>
      </c>
      <c r="B22" s="43">
        <v>0.99467592592592591</v>
      </c>
      <c r="C22" s="75">
        <v>38</v>
      </c>
      <c r="D22" s="65" t="s">
        <v>1375</v>
      </c>
      <c r="E22" s="65" t="s">
        <v>48</v>
      </c>
      <c r="F22" s="6">
        <v>23</v>
      </c>
    </row>
    <row r="23" spans="1:6" x14ac:dyDescent="0.2">
      <c r="A23" s="39" t="s">
        <v>86</v>
      </c>
      <c r="B23" s="43">
        <v>0.4256712962962963</v>
      </c>
      <c r="C23" s="75">
        <v>5</v>
      </c>
      <c r="D23" s="75">
        <v>1</v>
      </c>
      <c r="E23" s="65" t="s">
        <v>46</v>
      </c>
      <c r="F23" s="6">
        <v>10</v>
      </c>
    </row>
    <row r="24" spans="1:6" x14ac:dyDescent="0.2">
      <c r="A24" s="39" t="s">
        <v>86</v>
      </c>
      <c r="B24" s="43">
        <v>0.4337152777777778</v>
      </c>
      <c r="C24" s="75">
        <v>28</v>
      </c>
      <c r="D24" s="75">
        <v>3</v>
      </c>
      <c r="E24" s="65" t="s">
        <v>46</v>
      </c>
      <c r="F24" s="6">
        <v>10</v>
      </c>
    </row>
    <row r="25" spans="1:6" x14ac:dyDescent="0.2">
      <c r="A25" s="39" t="s">
        <v>86</v>
      </c>
      <c r="B25" s="43">
        <v>0.4337152777777778</v>
      </c>
      <c r="C25" s="75">
        <v>7</v>
      </c>
      <c r="D25" s="75">
        <v>1</v>
      </c>
      <c r="E25" s="65" t="s">
        <v>46</v>
      </c>
      <c r="F25" s="6">
        <v>10</v>
      </c>
    </row>
    <row r="26" spans="1:6" x14ac:dyDescent="0.2">
      <c r="A26" s="39" t="s">
        <v>86</v>
      </c>
      <c r="B26" s="43">
        <v>0.44418981481481484</v>
      </c>
      <c r="C26" s="75">
        <v>3</v>
      </c>
      <c r="D26" s="75">
        <v>2</v>
      </c>
      <c r="E26" s="65" t="s">
        <v>44</v>
      </c>
      <c r="F26" s="6">
        <v>10</v>
      </c>
    </row>
    <row r="27" spans="1:6" x14ac:dyDescent="0.2">
      <c r="A27" s="39" t="s">
        <v>86</v>
      </c>
      <c r="B27" s="43">
        <v>0.48740740740740746</v>
      </c>
      <c r="C27" s="75">
        <v>5</v>
      </c>
      <c r="D27" s="75">
        <v>3</v>
      </c>
      <c r="E27" s="65" t="s">
        <v>44</v>
      </c>
      <c r="F27" s="6">
        <v>11</v>
      </c>
    </row>
    <row r="28" spans="1:6" x14ac:dyDescent="0.2">
      <c r="A28" s="39" t="s">
        <v>86</v>
      </c>
      <c r="B28" s="43">
        <v>0.48783564814814812</v>
      </c>
      <c r="C28" s="65" t="s">
        <v>1375</v>
      </c>
      <c r="D28" s="75">
        <v>1</v>
      </c>
      <c r="E28" s="65" t="s">
        <v>44</v>
      </c>
      <c r="F28" s="6">
        <v>11</v>
      </c>
    </row>
    <row r="29" spans="1:6" x14ac:dyDescent="0.2">
      <c r="A29" s="39" t="s">
        <v>86</v>
      </c>
      <c r="B29" s="43">
        <v>0.48829861111111111</v>
      </c>
      <c r="C29" s="75">
        <v>7</v>
      </c>
      <c r="D29" s="75">
        <v>3</v>
      </c>
      <c r="E29" s="65" t="s">
        <v>44</v>
      </c>
      <c r="F29" s="6">
        <v>11</v>
      </c>
    </row>
    <row r="30" spans="1:6" x14ac:dyDescent="0.2">
      <c r="A30" s="39" t="s">
        <v>86</v>
      </c>
      <c r="B30" s="43">
        <v>0.49668981481481483</v>
      </c>
      <c r="C30" s="75">
        <v>8</v>
      </c>
      <c r="D30" s="75">
        <v>1</v>
      </c>
      <c r="E30" s="65" t="s">
        <v>44</v>
      </c>
      <c r="F30" s="6">
        <v>11</v>
      </c>
    </row>
    <row r="31" spans="1:6" x14ac:dyDescent="0.2">
      <c r="A31" s="39" t="s">
        <v>86</v>
      </c>
      <c r="B31" s="43">
        <v>0.51195601851851846</v>
      </c>
      <c r="C31" s="75">
        <v>9</v>
      </c>
      <c r="D31" s="75">
        <v>2</v>
      </c>
      <c r="E31" s="65" t="s">
        <v>44</v>
      </c>
      <c r="F31" s="6">
        <v>12</v>
      </c>
    </row>
    <row r="32" spans="1:6" x14ac:dyDescent="0.2">
      <c r="A32" s="39" t="s">
        <v>86</v>
      </c>
      <c r="B32" s="43">
        <v>0.53386574074074067</v>
      </c>
      <c r="C32" s="75">
        <v>18</v>
      </c>
      <c r="D32" s="75">
        <v>4</v>
      </c>
      <c r="E32" s="65" t="s">
        <v>44</v>
      </c>
      <c r="F32" s="6">
        <v>12</v>
      </c>
    </row>
    <row r="33" spans="1:6" x14ac:dyDescent="0.2">
      <c r="A33" s="39" t="s">
        <v>86</v>
      </c>
      <c r="B33" s="43">
        <v>0.53465277777777775</v>
      </c>
      <c r="C33" s="75">
        <v>4</v>
      </c>
      <c r="D33" s="75">
        <v>2</v>
      </c>
      <c r="E33" s="65" t="s">
        <v>44</v>
      </c>
      <c r="F33" s="6">
        <v>12</v>
      </c>
    </row>
    <row r="34" spans="1:6" x14ac:dyDescent="0.2">
      <c r="A34" s="39" t="s">
        <v>86</v>
      </c>
      <c r="B34" s="43">
        <v>0.5444444444444444</v>
      </c>
      <c r="C34" s="75">
        <v>6</v>
      </c>
      <c r="D34" s="75">
        <v>3</v>
      </c>
      <c r="E34" s="65" t="s">
        <v>44</v>
      </c>
      <c r="F34" s="6">
        <v>13</v>
      </c>
    </row>
    <row r="35" spans="1:6" x14ac:dyDescent="0.2">
      <c r="A35" s="39" t="s">
        <v>86</v>
      </c>
      <c r="B35" s="43">
        <v>0.54876157407407411</v>
      </c>
      <c r="C35" s="75">
        <v>7</v>
      </c>
      <c r="D35" s="75">
        <v>5</v>
      </c>
      <c r="E35" s="65" t="s">
        <v>44</v>
      </c>
      <c r="F35" s="6">
        <v>13</v>
      </c>
    </row>
    <row r="36" spans="1:6" x14ac:dyDescent="0.2">
      <c r="A36" s="39" t="s">
        <v>86</v>
      </c>
      <c r="B36" s="43">
        <v>0.56179398148148152</v>
      </c>
      <c r="C36" s="75">
        <v>7</v>
      </c>
      <c r="D36" s="75">
        <v>4</v>
      </c>
      <c r="E36" s="65" t="s">
        <v>44</v>
      </c>
      <c r="F36" s="6">
        <v>13</v>
      </c>
    </row>
    <row r="37" spans="1:6" x14ac:dyDescent="0.2">
      <c r="A37" s="39" t="s">
        <v>86</v>
      </c>
      <c r="B37" s="43">
        <v>0.57925925925925925</v>
      </c>
      <c r="C37" s="75">
        <v>7</v>
      </c>
      <c r="D37" s="75">
        <v>4</v>
      </c>
      <c r="E37" s="65" t="s">
        <v>44</v>
      </c>
      <c r="F37" s="6">
        <v>13</v>
      </c>
    </row>
    <row r="38" spans="1:6" x14ac:dyDescent="0.2">
      <c r="A38" s="39" t="s">
        <v>86</v>
      </c>
      <c r="B38" s="43">
        <v>0.58540509259259255</v>
      </c>
      <c r="C38" s="75">
        <v>6</v>
      </c>
      <c r="D38" s="75">
        <v>3</v>
      </c>
      <c r="E38" s="65" t="s">
        <v>44</v>
      </c>
      <c r="F38" s="6">
        <v>14</v>
      </c>
    </row>
    <row r="39" spans="1:6" x14ac:dyDescent="0.2">
      <c r="A39" s="39" t="s">
        <v>86</v>
      </c>
      <c r="B39" s="43">
        <v>0.60150462962962958</v>
      </c>
      <c r="C39" s="75">
        <v>3</v>
      </c>
      <c r="D39" s="75">
        <v>2</v>
      </c>
      <c r="E39" s="65" t="s">
        <v>44</v>
      </c>
      <c r="F39" s="6">
        <v>14</v>
      </c>
    </row>
    <row r="40" spans="1:6" x14ac:dyDescent="0.2">
      <c r="A40" s="39" t="s">
        <v>86</v>
      </c>
      <c r="B40" s="43">
        <v>0.62008101851851849</v>
      </c>
      <c r="C40" s="75">
        <v>16</v>
      </c>
      <c r="D40" s="75">
        <v>6</v>
      </c>
      <c r="E40" s="65" t="s">
        <v>44</v>
      </c>
      <c r="F40" s="6">
        <v>14</v>
      </c>
    </row>
    <row r="41" spans="1:6" x14ac:dyDescent="0.2">
      <c r="A41" s="39" t="s">
        <v>86</v>
      </c>
      <c r="B41" s="43">
        <v>0.62581018518518516</v>
      </c>
      <c r="C41" s="75">
        <v>14</v>
      </c>
      <c r="D41" s="75">
        <v>5</v>
      </c>
      <c r="E41" s="65" t="s">
        <v>44</v>
      </c>
      <c r="F41" s="6">
        <v>15</v>
      </c>
    </row>
    <row r="42" spans="1:6" x14ac:dyDescent="0.2">
      <c r="A42" s="39" t="s">
        <v>86</v>
      </c>
      <c r="B42" s="43">
        <v>0.64266203703703706</v>
      </c>
      <c r="C42" s="75">
        <v>4</v>
      </c>
      <c r="D42" s="75">
        <v>2</v>
      </c>
      <c r="E42" s="65" t="s">
        <v>44</v>
      </c>
      <c r="F42" s="6">
        <v>15</v>
      </c>
    </row>
    <row r="43" spans="1:6" x14ac:dyDescent="0.2">
      <c r="A43" s="39" t="s">
        <v>86</v>
      </c>
      <c r="B43" s="43">
        <v>0.64766203703703706</v>
      </c>
      <c r="C43" s="75">
        <v>8</v>
      </c>
      <c r="D43" s="75">
        <v>3</v>
      </c>
      <c r="E43" s="65" t="s">
        <v>44</v>
      </c>
      <c r="F43" s="6">
        <v>15</v>
      </c>
    </row>
    <row r="44" spans="1:6" x14ac:dyDescent="0.2">
      <c r="A44" s="39" t="s">
        <v>86</v>
      </c>
      <c r="B44" s="43">
        <v>0.65557870370370375</v>
      </c>
      <c r="C44" s="75">
        <v>1</v>
      </c>
      <c r="D44" s="75">
        <v>1</v>
      </c>
      <c r="E44" s="65" t="s">
        <v>44</v>
      </c>
      <c r="F44" s="6">
        <v>15</v>
      </c>
    </row>
    <row r="45" spans="1:6" x14ac:dyDescent="0.2">
      <c r="A45" s="39" t="s">
        <v>86</v>
      </c>
      <c r="B45" s="43">
        <v>0.66589120370370369</v>
      </c>
      <c r="C45" s="75">
        <v>7</v>
      </c>
      <c r="D45" s="75">
        <v>3</v>
      </c>
      <c r="E45" s="65" t="s">
        <v>44</v>
      </c>
      <c r="F45" s="6">
        <v>15</v>
      </c>
    </row>
    <row r="46" spans="1:6" x14ac:dyDescent="0.2">
      <c r="A46" s="39" t="s">
        <v>86</v>
      </c>
      <c r="B46" s="43">
        <v>0.70601851851851849</v>
      </c>
      <c r="C46" s="75">
        <v>8</v>
      </c>
      <c r="D46" s="75">
        <v>2</v>
      </c>
      <c r="E46" s="65" t="s">
        <v>44</v>
      </c>
      <c r="F46" s="6">
        <v>16</v>
      </c>
    </row>
    <row r="47" spans="1:6" x14ac:dyDescent="0.2">
      <c r="A47" s="39" t="s">
        <v>86</v>
      </c>
      <c r="B47" s="43">
        <v>0.34</v>
      </c>
      <c r="C47" s="75">
        <v>21</v>
      </c>
      <c r="D47" s="75">
        <v>9</v>
      </c>
      <c r="E47" s="65" t="s">
        <v>47</v>
      </c>
      <c r="F47" s="6">
        <v>8</v>
      </c>
    </row>
    <row r="48" spans="1:6" x14ac:dyDescent="0.2">
      <c r="A48" s="39" t="s">
        <v>86</v>
      </c>
      <c r="B48" s="43">
        <v>0.36486111111111108</v>
      </c>
      <c r="C48" s="75">
        <v>8</v>
      </c>
      <c r="D48" s="75">
        <v>3</v>
      </c>
      <c r="E48" s="65" t="s">
        <v>47</v>
      </c>
      <c r="F48" s="6">
        <v>8</v>
      </c>
    </row>
    <row r="49" spans="1:6" x14ac:dyDescent="0.2">
      <c r="A49" s="39" t="s">
        <v>86</v>
      </c>
      <c r="B49" s="43">
        <v>0.36980324074074072</v>
      </c>
      <c r="C49" s="75">
        <v>33</v>
      </c>
      <c r="D49" s="75">
        <v>3</v>
      </c>
      <c r="E49" s="65" t="s">
        <v>47</v>
      </c>
      <c r="F49" s="6">
        <v>8</v>
      </c>
    </row>
    <row r="50" spans="1:6" x14ac:dyDescent="0.2">
      <c r="A50" s="39" t="s">
        <v>86</v>
      </c>
      <c r="B50" s="43">
        <v>0.40565972222222224</v>
      </c>
      <c r="C50" s="75">
        <v>23</v>
      </c>
      <c r="D50" s="75">
        <v>3</v>
      </c>
      <c r="E50" s="65" t="s">
        <v>47</v>
      </c>
      <c r="F50" s="6">
        <v>9</v>
      </c>
    </row>
    <row r="51" spans="1:6" x14ac:dyDescent="0.2">
      <c r="A51" s="39" t="s">
        <v>86</v>
      </c>
      <c r="B51" s="43">
        <v>0.41070601851851851</v>
      </c>
      <c r="C51" s="75">
        <v>12</v>
      </c>
      <c r="D51" s="75">
        <v>5</v>
      </c>
      <c r="E51" s="65" t="s">
        <v>47</v>
      </c>
      <c r="F51" s="6">
        <v>9</v>
      </c>
    </row>
    <row r="52" spans="1:6" x14ac:dyDescent="0.2">
      <c r="A52" s="39" t="s">
        <v>86</v>
      </c>
      <c r="B52" s="43">
        <v>0.44127314814814816</v>
      </c>
      <c r="C52" s="75">
        <v>27</v>
      </c>
      <c r="D52" s="75">
        <v>12</v>
      </c>
      <c r="E52" s="65" t="s">
        <v>47</v>
      </c>
      <c r="F52" s="6">
        <v>10</v>
      </c>
    </row>
    <row r="53" spans="1:6" x14ac:dyDescent="0.2">
      <c r="A53" s="39" t="s">
        <v>86</v>
      </c>
      <c r="B53" s="43">
        <v>0.47416666666666668</v>
      </c>
      <c r="C53" s="75">
        <v>41</v>
      </c>
      <c r="D53" s="75">
        <v>6</v>
      </c>
      <c r="E53" s="65" t="s">
        <v>47</v>
      </c>
      <c r="F53" s="6">
        <v>11</v>
      </c>
    </row>
    <row r="54" spans="1:6" x14ac:dyDescent="0.2">
      <c r="A54" s="39" t="s">
        <v>86</v>
      </c>
      <c r="B54" s="43">
        <v>0.47685185185185186</v>
      </c>
      <c r="C54" s="75">
        <v>29</v>
      </c>
      <c r="D54" s="75">
        <v>11</v>
      </c>
      <c r="E54" s="65" t="s">
        <v>47</v>
      </c>
      <c r="F54" s="6">
        <v>11</v>
      </c>
    </row>
    <row r="55" spans="1:6" x14ac:dyDescent="0.2">
      <c r="A55" s="39" t="s">
        <v>86</v>
      </c>
      <c r="B55" s="43">
        <v>0.65574074074074074</v>
      </c>
      <c r="C55" s="75">
        <v>5</v>
      </c>
      <c r="D55" s="75">
        <v>1</v>
      </c>
      <c r="E55" s="65" t="s">
        <v>47</v>
      </c>
      <c r="F55" s="6">
        <v>15</v>
      </c>
    </row>
    <row r="56" spans="1:6" x14ac:dyDescent="0.2">
      <c r="A56" s="54" t="s">
        <v>19</v>
      </c>
      <c r="B56" s="40">
        <v>0.7052546296296297</v>
      </c>
      <c r="C56" s="51" t="s">
        <v>1375</v>
      </c>
      <c r="D56" s="51" t="s">
        <v>1375</v>
      </c>
      <c r="E56" s="51" t="s">
        <v>103</v>
      </c>
      <c r="F56" s="6">
        <v>16</v>
      </c>
    </row>
    <row r="57" spans="1:6" x14ac:dyDescent="0.2">
      <c r="A57" s="54" t="s">
        <v>19</v>
      </c>
      <c r="B57" s="40">
        <v>0.41292824074074069</v>
      </c>
      <c r="C57" s="51">
        <v>8</v>
      </c>
      <c r="D57" s="51">
        <v>2</v>
      </c>
      <c r="E57" s="51" t="s">
        <v>90</v>
      </c>
      <c r="F57" s="6">
        <v>9</v>
      </c>
    </row>
    <row r="58" spans="1:6" x14ac:dyDescent="0.2">
      <c r="A58" s="54" t="s">
        <v>19</v>
      </c>
      <c r="B58" s="40">
        <v>0.4131481481481481</v>
      </c>
      <c r="C58" s="51">
        <v>9</v>
      </c>
      <c r="D58" s="51">
        <v>2</v>
      </c>
      <c r="E58" s="51" t="s">
        <v>90</v>
      </c>
      <c r="F58" s="6">
        <v>9</v>
      </c>
    </row>
    <row r="59" spans="1:6" x14ac:dyDescent="0.2">
      <c r="A59" s="54" t="s">
        <v>19</v>
      </c>
      <c r="B59" s="40">
        <v>0.41327546296296297</v>
      </c>
      <c r="C59" s="51">
        <v>8</v>
      </c>
      <c r="D59" s="51">
        <v>2</v>
      </c>
      <c r="E59" s="51" t="s">
        <v>90</v>
      </c>
      <c r="F59" s="6">
        <v>9</v>
      </c>
    </row>
    <row r="60" spans="1:6" x14ac:dyDescent="0.2">
      <c r="A60" s="54" t="s">
        <v>19</v>
      </c>
      <c r="B60" s="40">
        <v>0.41339120370370369</v>
      </c>
      <c r="C60" s="51">
        <v>10</v>
      </c>
      <c r="D60" s="51">
        <v>4</v>
      </c>
      <c r="E60" s="51" t="s">
        <v>90</v>
      </c>
      <c r="F60" s="6">
        <v>9</v>
      </c>
    </row>
    <row r="61" spans="1:6" x14ac:dyDescent="0.2">
      <c r="A61" s="54" t="s">
        <v>19</v>
      </c>
      <c r="B61" s="40">
        <v>0.4135416666666667</v>
      </c>
      <c r="C61" s="51" t="s">
        <v>1375</v>
      </c>
      <c r="D61" s="51" t="s">
        <v>1375</v>
      </c>
      <c r="E61" s="51" t="s">
        <v>90</v>
      </c>
      <c r="F61" s="6">
        <v>9</v>
      </c>
    </row>
    <row r="62" spans="1:6" x14ac:dyDescent="0.2">
      <c r="A62" s="54" t="s">
        <v>19</v>
      </c>
      <c r="B62" s="40">
        <v>0.42388888888888893</v>
      </c>
      <c r="C62" s="51" t="s">
        <v>1375</v>
      </c>
      <c r="D62" s="51">
        <v>1</v>
      </c>
      <c r="E62" s="51" t="s">
        <v>90</v>
      </c>
      <c r="F62" s="6">
        <v>10</v>
      </c>
    </row>
    <row r="63" spans="1:6" x14ac:dyDescent="0.2">
      <c r="A63" s="54" t="s">
        <v>19</v>
      </c>
      <c r="B63" s="40">
        <v>0.44259259259259259</v>
      </c>
      <c r="C63" s="51">
        <v>2</v>
      </c>
      <c r="D63" s="51">
        <v>1</v>
      </c>
      <c r="E63" s="51" t="s">
        <v>90</v>
      </c>
      <c r="F63" s="6">
        <v>10</v>
      </c>
    </row>
    <row r="64" spans="1:6" x14ac:dyDescent="0.2">
      <c r="A64" s="54" t="s">
        <v>19</v>
      </c>
      <c r="B64" s="40">
        <v>0.52959490740740744</v>
      </c>
      <c r="C64" s="51">
        <v>15</v>
      </c>
      <c r="D64" s="51">
        <v>4</v>
      </c>
      <c r="E64" s="51" t="s">
        <v>90</v>
      </c>
      <c r="F64" s="6">
        <v>12</v>
      </c>
    </row>
    <row r="65" spans="1:6" x14ac:dyDescent="0.2">
      <c r="A65" s="54" t="s">
        <v>19</v>
      </c>
      <c r="B65" s="40">
        <v>0.54678240740740747</v>
      </c>
      <c r="C65" s="51">
        <v>1</v>
      </c>
      <c r="D65" s="51">
        <v>1</v>
      </c>
      <c r="E65" s="51" t="s">
        <v>90</v>
      </c>
      <c r="F65" s="6">
        <v>13</v>
      </c>
    </row>
    <row r="66" spans="1:6" x14ac:dyDescent="0.2">
      <c r="A66" s="54" t="s">
        <v>19</v>
      </c>
      <c r="B66" s="40">
        <v>0.63119212962962967</v>
      </c>
      <c r="C66" s="51">
        <v>5</v>
      </c>
      <c r="D66" s="51">
        <v>2</v>
      </c>
      <c r="E66" s="51" t="s">
        <v>90</v>
      </c>
      <c r="F66" s="6">
        <v>15</v>
      </c>
    </row>
    <row r="67" spans="1:6" x14ac:dyDescent="0.2">
      <c r="A67" s="54" t="s">
        <v>19</v>
      </c>
      <c r="B67" s="55">
        <v>0.68560185185185185</v>
      </c>
      <c r="C67" s="70">
        <v>9</v>
      </c>
      <c r="D67" s="70">
        <v>3</v>
      </c>
      <c r="E67" s="51" t="s">
        <v>90</v>
      </c>
      <c r="F67" s="6">
        <v>16</v>
      </c>
    </row>
    <row r="68" spans="1:6" x14ac:dyDescent="0.2">
      <c r="A68" s="54" t="s">
        <v>19</v>
      </c>
      <c r="B68" s="55">
        <v>0.5103240740740741</v>
      </c>
      <c r="C68" s="70" t="s">
        <v>1375</v>
      </c>
      <c r="D68" s="70" t="s">
        <v>1375</v>
      </c>
      <c r="E68" s="70" t="s">
        <v>103</v>
      </c>
      <c r="F68" s="6">
        <v>12</v>
      </c>
    </row>
    <row r="69" spans="1:6" x14ac:dyDescent="0.2">
      <c r="A69" s="54" t="s">
        <v>19</v>
      </c>
      <c r="B69" s="40">
        <v>0.68806712962962957</v>
      </c>
      <c r="C69" s="51" t="s">
        <v>1375</v>
      </c>
      <c r="D69" s="51" t="s">
        <v>1375</v>
      </c>
      <c r="E69" s="51" t="s">
        <v>103</v>
      </c>
      <c r="F69" s="6">
        <v>16</v>
      </c>
    </row>
    <row r="70" spans="1:6" x14ac:dyDescent="0.2">
      <c r="A70" s="54" t="s">
        <v>19</v>
      </c>
      <c r="B70" s="40">
        <v>0.11957175925925927</v>
      </c>
      <c r="C70" s="51">
        <v>5</v>
      </c>
      <c r="D70" s="51">
        <v>0</v>
      </c>
      <c r="E70" s="51" t="s">
        <v>48</v>
      </c>
      <c r="F70" s="6">
        <v>2</v>
      </c>
    </row>
    <row r="71" spans="1:6" x14ac:dyDescent="0.2">
      <c r="A71" s="54" t="s">
        <v>19</v>
      </c>
      <c r="B71" s="55">
        <v>0.12693287037037038</v>
      </c>
      <c r="C71" s="70">
        <v>2</v>
      </c>
      <c r="D71" s="51">
        <v>0</v>
      </c>
      <c r="E71" s="51" t="s">
        <v>48</v>
      </c>
      <c r="F71" s="6">
        <v>3</v>
      </c>
    </row>
    <row r="72" spans="1:6" x14ac:dyDescent="0.2">
      <c r="A72" s="54" t="s">
        <v>19</v>
      </c>
      <c r="B72" s="40">
        <v>0.21549768518518519</v>
      </c>
      <c r="C72" s="51" t="s">
        <v>1375</v>
      </c>
      <c r="D72" s="51" t="s">
        <v>1375</v>
      </c>
      <c r="E72" s="51" t="s">
        <v>48</v>
      </c>
      <c r="F72" s="6">
        <v>5</v>
      </c>
    </row>
    <row r="73" spans="1:6" x14ac:dyDescent="0.2">
      <c r="A73" s="54" t="s">
        <v>19</v>
      </c>
      <c r="B73" s="40">
        <v>0.83569444444444452</v>
      </c>
      <c r="C73" s="45" t="s">
        <v>1375</v>
      </c>
      <c r="D73" s="51" t="s">
        <v>1375</v>
      </c>
      <c r="E73" s="51" t="s">
        <v>48</v>
      </c>
      <c r="F73" s="6">
        <v>20</v>
      </c>
    </row>
    <row r="74" spans="1:6" x14ac:dyDescent="0.2">
      <c r="A74" s="54" t="s">
        <v>19</v>
      </c>
      <c r="B74" s="40">
        <v>0.8819907407407408</v>
      </c>
      <c r="C74" s="51">
        <v>4</v>
      </c>
      <c r="D74" s="51">
        <v>0</v>
      </c>
      <c r="E74" s="51" t="s">
        <v>48</v>
      </c>
      <c r="F74" s="6">
        <v>21</v>
      </c>
    </row>
    <row r="75" spans="1:6" x14ac:dyDescent="0.2">
      <c r="A75" s="54" t="s">
        <v>19</v>
      </c>
      <c r="B75" s="55">
        <v>0.94755787037037043</v>
      </c>
      <c r="C75" s="70">
        <v>2</v>
      </c>
      <c r="D75" s="51">
        <v>0</v>
      </c>
      <c r="E75" s="51" t="s">
        <v>48</v>
      </c>
      <c r="F75" s="6">
        <v>22</v>
      </c>
    </row>
    <row r="76" spans="1:6" x14ac:dyDescent="0.2">
      <c r="A76" s="54" t="s">
        <v>19</v>
      </c>
      <c r="B76" s="40">
        <v>0.15034722222222222</v>
      </c>
      <c r="C76" s="51">
        <v>6</v>
      </c>
      <c r="D76" s="51">
        <v>0</v>
      </c>
      <c r="E76" s="51" t="s">
        <v>48</v>
      </c>
      <c r="F76" s="6">
        <v>3</v>
      </c>
    </row>
    <row r="77" spans="1:6" x14ac:dyDescent="0.2">
      <c r="A77" s="54" t="s">
        <v>19</v>
      </c>
      <c r="B77" s="40">
        <v>0.97675925925925933</v>
      </c>
      <c r="C77" s="51">
        <v>7</v>
      </c>
      <c r="D77" s="51">
        <v>0</v>
      </c>
      <c r="E77" s="51" t="s">
        <v>48</v>
      </c>
      <c r="F77" s="6">
        <v>23</v>
      </c>
    </row>
    <row r="78" spans="1:6" x14ac:dyDescent="0.2">
      <c r="A78" s="54" t="s">
        <v>19</v>
      </c>
      <c r="B78" s="40">
        <v>5.7650462962962966E-2</v>
      </c>
      <c r="C78" s="51">
        <v>6</v>
      </c>
      <c r="D78" s="51">
        <v>0</v>
      </c>
      <c r="E78" s="51" t="s">
        <v>48</v>
      </c>
      <c r="F78" s="6">
        <v>1</v>
      </c>
    </row>
    <row r="79" spans="1:6" x14ac:dyDescent="0.2">
      <c r="A79" s="54" t="s">
        <v>19</v>
      </c>
      <c r="B79" s="40">
        <v>0.26222222222222219</v>
      </c>
      <c r="C79" s="51">
        <v>7</v>
      </c>
      <c r="D79" s="51">
        <v>3</v>
      </c>
      <c r="E79" s="51" t="s">
        <v>45</v>
      </c>
      <c r="F79" s="6">
        <v>6</v>
      </c>
    </row>
    <row r="80" spans="1:6" x14ac:dyDescent="0.2">
      <c r="A80" s="54" t="s">
        <v>19</v>
      </c>
      <c r="B80" s="40">
        <v>0.26890046296296294</v>
      </c>
      <c r="C80" s="51">
        <v>9</v>
      </c>
      <c r="D80" s="51">
        <v>2</v>
      </c>
      <c r="E80" s="51" t="s">
        <v>45</v>
      </c>
      <c r="F80" s="6">
        <v>6</v>
      </c>
    </row>
    <row r="81" spans="1:6" x14ac:dyDescent="0.2">
      <c r="A81" s="54" t="s">
        <v>19</v>
      </c>
      <c r="B81" s="55">
        <v>0.28251157407407407</v>
      </c>
      <c r="C81" s="70">
        <v>7</v>
      </c>
      <c r="D81" s="70">
        <v>3</v>
      </c>
      <c r="E81" s="51" t="s">
        <v>45</v>
      </c>
      <c r="F81" s="6">
        <v>6</v>
      </c>
    </row>
    <row r="82" spans="1:6" x14ac:dyDescent="0.2">
      <c r="A82" s="54" t="s">
        <v>19</v>
      </c>
      <c r="B82" s="55">
        <v>0.2830671296296296</v>
      </c>
      <c r="C82" s="70">
        <v>9</v>
      </c>
      <c r="D82" s="70">
        <v>3</v>
      </c>
      <c r="E82" s="51" t="s">
        <v>44</v>
      </c>
      <c r="F82" s="6">
        <v>6</v>
      </c>
    </row>
    <row r="83" spans="1:6" x14ac:dyDescent="0.2">
      <c r="A83" s="54" t="s">
        <v>19</v>
      </c>
      <c r="B83" s="55">
        <v>0.28697916666666667</v>
      </c>
      <c r="C83" s="70">
        <v>3</v>
      </c>
      <c r="D83" s="70">
        <v>3</v>
      </c>
      <c r="E83" s="51" t="s">
        <v>45</v>
      </c>
      <c r="F83" s="6">
        <v>6</v>
      </c>
    </row>
    <row r="84" spans="1:6" x14ac:dyDescent="0.2">
      <c r="A84" s="54" t="s">
        <v>19</v>
      </c>
      <c r="B84" s="55">
        <v>0.28841435185185188</v>
      </c>
      <c r="C84" s="70">
        <v>3</v>
      </c>
      <c r="D84" s="70">
        <v>1</v>
      </c>
      <c r="E84" s="51" t="s">
        <v>44</v>
      </c>
      <c r="F84" s="6">
        <v>6</v>
      </c>
    </row>
    <row r="85" spans="1:6" x14ac:dyDescent="0.2">
      <c r="A85" s="54" t="s">
        <v>19</v>
      </c>
      <c r="B85" s="40">
        <v>0.29982638888888891</v>
      </c>
      <c r="C85" s="51">
        <v>8</v>
      </c>
      <c r="D85" s="51">
        <v>2</v>
      </c>
      <c r="E85" s="51" t="s">
        <v>44</v>
      </c>
      <c r="F85" s="6">
        <v>7</v>
      </c>
    </row>
    <row r="86" spans="1:6" x14ac:dyDescent="0.2">
      <c r="A86" s="54" t="s">
        <v>19</v>
      </c>
      <c r="B86" s="40">
        <v>0.31778935185185186</v>
      </c>
      <c r="C86" s="51">
        <v>11</v>
      </c>
      <c r="D86" s="51">
        <v>5</v>
      </c>
      <c r="E86" s="51" t="s">
        <v>44</v>
      </c>
      <c r="F86" s="6">
        <v>7</v>
      </c>
    </row>
    <row r="87" spans="1:6" x14ac:dyDescent="0.2">
      <c r="A87" s="54" t="s">
        <v>19</v>
      </c>
      <c r="B87" s="40">
        <v>0.32498842592592592</v>
      </c>
      <c r="C87" s="51">
        <v>8</v>
      </c>
      <c r="D87" s="51">
        <v>4</v>
      </c>
      <c r="E87" s="51" t="s">
        <v>45</v>
      </c>
      <c r="F87" s="6">
        <v>7</v>
      </c>
    </row>
    <row r="88" spans="1:6" x14ac:dyDescent="0.2">
      <c r="A88" s="54" t="s">
        <v>19</v>
      </c>
      <c r="B88" s="40">
        <v>0.32645833333333335</v>
      </c>
      <c r="C88" s="51">
        <v>8</v>
      </c>
      <c r="D88" s="51">
        <v>4</v>
      </c>
      <c r="E88" s="51" t="s">
        <v>45</v>
      </c>
      <c r="F88" s="6">
        <v>7</v>
      </c>
    </row>
    <row r="89" spans="1:6" x14ac:dyDescent="0.2">
      <c r="A89" s="54" t="s">
        <v>19</v>
      </c>
      <c r="B89" s="40">
        <v>0.32692129629629629</v>
      </c>
      <c r="C89" s="51" t="s">
        <v>1375</v>
      </c>
      <c r="D89" s="51" t="s">
        <v>1375</v>
      </c>
      <c r="E89" s="51" t="s">
        <v>1370</v>
      </c>
      <c r="F89" s="6">
        <v>7</v>
      </c>
    </row>
    <row r="90" spans="1:6" x14ac:dyDescent="0.2">
      <c r="A90" s="54" t="s">
        <v>19</v>
      </c>
      <c r="B90" s="55">
        <v>0.32905092592592594</v>
      </c>
      <c r="C90" s="70">
        <v>8</v>
      </c>
      <c r="D90" s="70">
        <v>3</v>
      </c>
      <c r="E90" s="51" t="s">
        <v>44</v>
      </c>
      <c r="F90" s="6">
        <v>7</v>
      </c>
    </row>
    <row r="91" spans="1:6" x14ac:dyDescent="0.2">
      <c r="A91" s="54" t="s">
        <v>19</v>
      </c>
      <c r="B91" s="40">
        <v>0.33402777777777781</v>
      </c>
      <c r="C91" s="51">
        <v>55</v>
      </c>
      <c r="D91" s="51">
        <v>5</v>
      </c>
      <c r="E91" s="51" t="s">
        <v>44</v>
      </c>
      <c r="F91" s="6">
        <v>8</v>
      </c>
    </row>
    <row r="92" spans="1:6" x14ac:dyDescent="0.2">
      <c r="A92" s="54" t="s">
        <v>19</v>
      </c>
      <c r="B92" s="55">
        <v>0.33680555555555558</v>
      </c>
      <c r="C92" s="70">
        <v>3</v>
      </c>
      <c r="D92" s="70">
        <v>1</v>
      </c>
      <c r="E92" s="51" t="s">
        <v>45</v>
      </c>
      <c r="F92" s="6">
        <v>8</v>
      </c>
    </row>
    <row r="93" spans="1:6" x14ac:dyDescent="0.2">
      <c r="A93" s="54" t="s">
        <v>19</v>
      </c>
      <c r="B93" s="40">
        <v>0.33765046296296292</v>
      </c>
      <c r="C93" s="51">
        <v>1</v>
      </c>
      <c r="D93" s="51">
        <v>1</v>
      </c>
      <c r="E93" s="51" t="s">
        <v>45</v>
      </c>
      <c r="F93" s="6">
        <v>8</v>
      </c>
    </row>
    <row r="94" spans="1:6" x14ac:dyDescent="0.2">
      <c r="A94" s="54" t="s">
        <v>19</v>
      </c>
      <c r="B94" s="40">
        <v>0.34182870370370372</v>
      </c>
      <c r="C94" s="51">
        <v>9</v>
      </c>
      <c r="D94" s="51">
        <v>4</v>
      </c>
      <c r="E94" s="51" t="s">
        <v>45</v>
      </c>
      <c r="F94" s="6">
        <v>8</v>
      </c>
    </row>
    <row r="95" spans="1:6" x14ac:dyDescent="0.2">
      <c r="A95" s="54" t="s">
        <v>19</v>
      </c>
      <c r="B95" s="40">
        <v>0.34630787037037036</v>
      </c>
      <c r="C95" s="51">
        <v>4</v>
      </c>
      <c r="D95" s="51">
        <v>0</v>
      </c>
      <c r="E95" s="51" t="s">
        <v>45</v>
      </c>
      <c r="F95" s="6">
        <v>8</v>
      </c>
    </row>
    <row r="96" spans="1:6" x14ac:dyDescent="0.2">
      <c r="A96" s="54" t="s">
        <v>19</v>
      </c>
      <c r="B96" s="40">
        <v>0.35311342592592593</v>
      </c>
      <c r="C96" s="51">
        <v>7</v>
      </c>
      <c r="D96" s="51">
        <v>2</v>
      </c>
      <c r="E96" s="51" t="s">
        <v>44</v>
      </c>
      <c r="F96" s="6">
        <v>8</v>
      </c>
    </row>
    <row r="97" spans="1:6" x14ac:dyDescent="0.2">
      <c r="A97" s="54" t="s">
        <v>19</v>
      </c>
      <c r="B97" s="40">
        <v>0.35814814814814816</v>
      </c>
      <c r="C97" s="51">
        <v>2</v>
      </c>
      <c r="D97" s="51">
        <v>1</v>
      </c>
      <c r="E97" s="51" t="s">
        <v>45</v>
      </c>
      <c r="F97" s="6">
        <v>8</v>
      </c>
    </row>
    <row r="98" spans="1:6" x14ac:dyDescent="0.2">
      <c r="A98" s="54" t="s">
        <v>19</v>
      </c>
      <c r="B98" s="40">
        <v>0.35850694444444442</v>
      </c>
      <c r="C98" s="51">
        <v>9</v>
      </c>
      <c r="D98" s="51">
        <v>4</v>
      </c>
      <c r="E98" s="51" t="s">
        <v>44</v>
      </c>
      <c r="F98" s="6">
        <v>8</v>
      </c>
    </row>
    <row r="99" spans="1:6" x14ac:dyDescent="0.2">
      <c r="A99" s="54" t="s">
        <v>19</v>
      </c>
      <c r="B99" s="40">
        <v>0.36180555555555555</v>
      </c>
      <c r="C99" s="51">
        <v>9</v>
      </c>
      <c r="D99" s="51">
        <v>2</v>
      </c>
      <c r="E99" s="51" t="s">
        <v>45</v>
      </c>
      <c r="F99" s="6">
        <v>8</v>
      </c>
    </row>
    <row r="100" spans="1:6" x14ac:dyDescent="0.2">
      <c r="A100" s="54" t="s">
        <v>19</v>
      </c>
      <c r="B100" s="40">
        <v>0.36671296296296302</v>
      </c>
      <c r="C100" s="51">
        <v>2</v>
      </c>
      <c r="D100" s="51">
        <v>1</v>
      </c>
      <c r="E100" s="51" t="s">
        <v>45</v>
      </c>
      <c r="F100" s="6">
        <v>8</v>
      </c>
    </row>
    <row r="101" spans="1:6" x14ac:dyDescent="0.2">
      <c r="A101" s="54" t="s">
        <v>19</v>
      </c>
      <c r="B101" s="40">
        <v>0.36746527777777777</v>
      </c>
      <c r="C101" s="51">
        <v>6</v>
      </c>
      <c r="D101" s="51">
        <v>1</v>
      </c>
      <c r="E101" s="51" t="s">
        <v>45</v>
      </c>
      <c r="F101" s="6">
        <v>8</v>
      </c>
    </row>
    <row r="102" spans="1:6" x14ac:dyDescent="0.2">
      <c r="A102" s="54" t="s">
        <v>19</v>
      </c>
      <c r="B102" s="40">
        <v>0.37910879629629629</v>
      </c>
      <c r="C102" s="51">
        <v>1</v>
      </c>
      <c r="D102" s="51">
        <v>0</v>
      </c>
      <c r="E102" s="51" t="s">
        <v>45</v>
      </c>
      <c r="F102" s="6">
        <v>9</v>
      </c>
    </row>
    <row r="103" spans="1:6" x14ac:dyDescent="0.2">
      <c r="A103" s="54" t="s">
        <v>19</v>
      </c>
      <c r="B103" s="40">
        <v>0.38153935185185189</v>
      </c>
      <c r="C103" s="51">
        <v>7</v>
      </c>
      <c r="D103" s="51">
        <v>3</v>
      </c>
      <c r="E103" s="51" t="s">
        <v>44</v>
      </c>
      <c r="F103" s="6">
        <v>9</v>
      </c>
    </row>
    <row r="104" spans="1:6" x14ac:dyDescent="0.2">
      <c r="A104" s="54" t="s">
        <v>19</v>
      </c>
      <c r="B104" s="40">
        <v>0.38420138888888888</v>
      </c>
      <c r="C104" s="51">
        <v>3</v>
      </c>
      <c r="D104" s="51">
        <v>1</v>
      </c>
      <c r="E104" s="51" t="s">
        <v>44</v>
      </c>
      <c r="F104" s="6">
        <v>9</v>
      </c>
    </row>
    <row r="105" spans="1:6" x14ac:dyDescent="0.2">
      <c r="A105" s="54" t="s">
        <v>19</v>
      </c>
      <c r="B105" s="40">
        <v>0.38476851851851851</v>
      </c>
      <c r="C105" s="51">
        <v>21</v>
      </c>
      <c r="D105" s="51">
        <v>5</v>
      </c>
      <c r="E105" s="51" t="s">
        <v>44</v>
      </c>
      <c r="F105" s="6">
        <v>9</v>
      </c>
    </row>
    <row r="106" spans="1:6" x14ac:dyDescent="0.2">
      <c r="A106" s="54" t="s">
        <v>19</v>
      </c>
      <c r="B106" s="55">
        <v>0.38642361111111106</v>
      </c>
      <c r="C106" s="70">
        <v>9</v>
      </c>
      <c r="D106" s="70">
        <v>3</v>
      </c>
      <c r="E106" s="51" t="s">
        <v>44</v>
      </c>
      <c r="F106" s="6">
        <v>9</v>
      </c>
    </row>
    <row r="107" spans="1:6" x14ac:dyDescent="0.2">
      <c r="A107" s="54" t="s">
        <v>19</v>
      </c>
      <c r="B107" s="40">
        <v>0.38890046296296293</v>
      </c>
      <c r="C107" s="51">
        <v>4</v>
      </c>
      <c r="D107" s="51">
        <v>1</v>
      </c>
      <c r="E107" s="51" t="s">
        <v>44</v>
      </c>
      <c r="F107" s="6">
        <v>9</v>
      </c>
    </row>
    <row r="108" spans="1:6" x14ac:dyDescent="0.2">
      <c r="A108" s="54" t="s">
        <v>19</v>
      </c>
      <c r="B108" s="40">
        <v>0.3975231481481481</v>
      </c>
      <c r="C108" s="51">
        <v>5</v>
      </c>
      <c r="D108" s="51">
        <v>2</v>
      </c>
      <c r="E108" s="51" t="s">
        <v>45</v>
      </c>
      <c r="F108" s="6">
        <v>9</v>
      </c>
    </row>
    <row r="109" spans="1:6" x14ac:dyDescent="0.2">
      <c r="A109" s="54" t="s">
        <v>19</v>
      </c>
      <c r="B109" s="40">
        <v>0.40929398148148149</v>
      </c>
      <c r="C109" s="51">
        <v>10</v>
      </c>
      <c r="D109" s="51">
        <v>2</v>
      </c>
      <c r="E109" s="51" t="s">
        <v>44</v>
      </c>
      <c r="F109" s="6">
        <v>9</v>
      </c>
    </row>
    <row r="110" spans="1:6" x14ac:dyDescent="0.2">
      <c r="A110" s="54" t="s">
        <v>19</v>
      </c>
      <c r="B110" s="40">
        <v>0.40947916666666667</v>
      </c>
      <c r="C110" s="51">
        <v>10</v>
      </c>
      <c r="D110" s="51">
        <v>2</v>
      </c>
      <c r="E110" s="51" t="s">
        <v>44</v>
      </c>
      <c r="F110" s="6">
        <v>9</v>
      </c>
    </row>
    <row r="111" spans="1:6" x14ac:dyDescent="0.2">
      <c r="A111" s="54" t="s">
        <v>19</v>
      </c>
      <c r="B111" s="40">
        <v>0.41128472222222223</v>
      </c>
      <c r="C111" s="51">
        <v>5</v>
      </c>
      <c r="D111" s="51">
        <v>1</v>
      </c>
      <c r="E111" s="51" t="s">
        <v>44</v>
      </c>
      <c r="F111" s="6">
        <v>9</v>
      </c>
    </row>
    <row r="112" spans="1:6" x14ac:dyDescent="0.2">
      <c r="A112" s="54" t="s">
        <v>19</v>
      </c>
      <c r="B112" s="40">
        <v>0.4145138888888889</v>
      </c>
      <c r="C112" s="51">
        <v>30</v>
      </c>
      <c r="D112" s="51">
        <v>7</v>
      </c>
      <c r="E112" s="51" t="s">
        <v>46</v>
      </c>
      <c r="F112" s="6">
        <v>9</v>
      </c>
    </row>
    <row r="113" spans="1:6" x14ac:dyDescent="0.2">
      <c r="A113" s="54" t="s">
        <v>19</v>
      </c>
      <c r="B113" s="40">
        <v>0.4181597222222222</v>
      </c>
      <c r="C113" s="51">
        <v>10</v>
      </c>
      <c r="D113" s="51">
        <v>2</v>
      </c>
      <c r="E113" s="51" t="s">
        <v>44</v>
      </c>
      <c r="F113" s="6">
        <v>10</v>
      </c>
    </row>
    <row r="114" spans="1:6" x14ac:dyDescent="0.2">
      <c r="A114" s="54" t="s">
        <v>19</v>
      </c>
      <c r="B114" s="55">
        <v>0.41951388888888891</v>
      </c>
      <c r="C114" s="70">
        <v>1</v>
      </c>
      <c r="D114" s="70">
        <v>1</v>
      </c>
      <c r="E114" s="51" t="s">
        <v>45</v>
      </c>
      <c r="F114" s="6">
        <v>10</v>
      </c>
    </row>
    <row r="115" spans="1:6" x14ac:dyDescent="0.2">
      <c r="A115" s="54" t="s">
        <v>19</v>
      </c>
      <c r="B115" s="40">
        <v>0.42019675925925926</v>
      </c>
      <c r="C115" s="51">
        <v>10</v>
      </c>
      <c r="D115" s="51">
        <v>3</v>
      </c>
      <c r="E115" s="51" t="s">
        <v>45</v>
      </c>
      <c r="F115" s="6">
        <v>10</v>
      </c>
    </row>
    <row r="116" spans="1:6" x14ac:dyDescent="0.2">
      <c r="A116" s="54" t="s">
        <v>19</v>
      </c>
      <c r="B116" s="55">
        <v>0.42079861111111111</v>
      </c>
      <c r="C116" s="70">
        <v>9</v>
      </c>
      <c r="D116" s="70">
        <v>3</v>
      </c>
      <c r="E116" s="51" t="s">
        <v>44</v>
      </c>
      <c r="F116" s="6">
        <v>10</v>
      </c>
    </row>
    <row r="117" spans="1:6" x14ac:dyDescent="0.2">
      <c r="A117" s="54" t="s">
        <v>19</v>
      </c>
      <c r="B117" s="55">
        <v>0.42348379629629629</v>
      </c>
      <c r="C117" s="70">
        <v>9</v>
      </c>
      <c r="D117" s="70">
        <v>3</v>
      </c>
      <c r="E117" s="51" t="s">
        <v>44</v>
      </c>
      <c r="F117" s="6">
        <v>10</v>
      </c>
    </row>
    <row r="118" spans="1:6" x14ac:dyDescent="0.2">
      <c r="A118" s="54" t="s">
        <v>19</v>
      </c>
      <c r="B118" s="40">
        <v>0.42511574074074071</v>
      </c>
      <c r="C118" s="51">
        <v>29</v>
      </c>
      <c r="D118" s="51">
        <v>1</v>
      </c>
      <c r="E118" s="51" t="s">
        <v>45</v>
      </c>
      <c r="F118" s="6">
        <v>10</v>
      </c>
    </row>
    <row r="119" spans="1:6" x14ac:dyDescent="0.2">
      <c r="A119" s="54" t="s">
        <v>19</v>
      </c>
      <c r="B119" s="40">
        <v>0.43548611111111107</v>
      </c>
      <c r="C119" s="51">
        <v>11</v>
      </c>
      <c r="D119" s="51">
        <v>1</v>
      </c>
      <c r="E119" s="51" t="s">
        <v>45</v>
      </c>
      <c r="F119" s="6">
        <v>10</v>
      </c>
    </row>
    <row r="120" spans="1:6" x14ac:dyDescent="0.2">
      <c r="A120" s="54" t="s">
        <v>19</v>
      </c>
      <c r="B120" s="40">
        <v>0.43745370370370368</v>
      </c>
      <c r="C120" s="51">
        <v>10</v>
      </c>
      <c r="D120" s="51">
        <v>3</v>
      </c>
      <c r="E120" s="51" t="s">
        <v>44</v>
      </c>
      <c r="F120" s="6">
        <v>10</v>
      </c>
    </row>
    <row r="121" spans="1:6" x14ac:dyDescent="0.2">
      <c r="A121" s="54" t="s">
        <v>19</v>
      </c>
      <c r="B121" s="40">
        <v>0.44059027777777776</v>
      </c>
      <c r="C121" s="51">
        <v>1</v>
      </c>
      <c r="D121" s="51">
        <v>1</v>
      </c>
      <c r="E121" s="51" t="s">
        <v>45</v>
      </c>
      <c r="F121" s="6">
        <v>10</v>
      </c>
    </row>
    <row r="122" spans="1:6" x14ac:dyDescent="0.2">
      <c r="A122" s="54" t="s">
        <v>19</v>
      </c>
      <c r="B122" s="40">
        <v>0.44297453703703704</v>
      </c>
      <c r="C122" s="51">
        <v>8</v>
      </c>
      <c r="D122" s="51">
        <v>3</v>
      </c>
      <c r="E122" s="51" t="s">
        <v>44</v>
      </c>
      <c r="F122" s="6">
        <v>10</v>
      </c>
    </row>
    <row r="123" spans="1:6" x14ac:dyDescent="0.2">
      <c r="A123" s="54" t="s">
        <v>19</v>
      </c>
      <c r="B123" s="40">
        <v>0.44644675925925931</v>
      </c>
      <c r="C123" s="51">
        <v>10</v>
      </c>
      <c r="D123" s="51">
        <v>4</v>
      </c>
      <c r="E123" s="51" t="s">
        <v>44</v>
      </c>
      <c r="F123" s="6">
        <v>10</v>
      </c>
    </row>
    <row r="124" spans="1:6" x14ac:dyDescent="0.2">
      <c r="A124" s="54" t="s">
        <v>19</v>
      </c>
      <c r="B124" s="55">
        <v>0.44930555555555557</v>
      </c>
      <c r="C124" s="70">
        <v>2</v>
      </c>
      <c r="D124" s="70">
        <v>1</v>
      </c>
      <c r="E124" s="51" t="s">
        <v>45</v>
      </c>
      <c r="F124" s="6">
        <v>10</v>
      </c>
    </row>
    <row r="125" spans="1:6" x14ac:dyDescent="0.2">
      <c r="A125" s="54" t="s">
        <v>19</v>
      </c>
      <c r="B125" s="40">
        <v>0.453125</v>
      </c>
      <c r="C125" s="51">
        <v>7</v>
      </c>
      <c r="D125" s="51">
        <v>1</v>
      </c>
      <c r="E125" s="51" t="s">
        <v>44</v>
      </c>
      <c r="F125" s="6">
        <v>10</v>
      </c>
    </row>
    <row r="126" spans="1:6" x14ac:dyDescent="0.2">
      <c r="A126" s="54" t="s">
        <v>19</v>
      </c>
      <c r="B126" s="40">
        <v>0.46020833333333333</v>
      </c>
      <c r="C126" s="51">
        <v>9</v>
      </c>
      <c r="D126" s="51">
        <v>3</v>
      </c>
      <c r="E126" s="51" t="s">
        <v>45</v>
      </c>
      <c r="F126" s="6">
        <v>11</v>
      </c>
    </row>
    <row r="127" spans="1:6" x14ac:dyDescent="0.2">
      <c r="A127" s="54" t="s">
        <v>19</v>
      </c>
      <c r="B127" s="40">
        <v>0.46131944444444445</v>
      </c>
      <c r="C127" s="51">
        <v>10</v>
      </c>
      <c r="D127" s="51">
        <v>3</v>
      </c>
      <c r="E127" s="51" t="s">
        <v>45</v>
      </c>
      <c r="F127" s="6">
        <v>11</v>
      </c>
    </row>
    <row r="128" spans="1:6" x14ac:dyDescent="0.2">
      <c r="A128" s="54" t="s">
        <v>19</v>
      </c>
      <c r="B128" s="40">
        <v>0.46166666666666667</v>
      </c>
      <c r="C128" s="51">
        <v>1</v>
      </c>
      <c r="D128" s="51">
        <v>1</v>
      </c>
      <c r="E128" s="51" t="s">
        <v>45</v>
      </c>
      <c r="F128" s="6">
        <v>11</v>
      </c>
    </row>
    <row r="129" spans="1:6" x14ac:dyDescent="0.2">
      <c r="A129" s="54" t="s">
        <v>19</v>
      </c>
      <c r="B129" s="40">
        <v>0.46179398148148149</v>
      </c>
      <c r="C129" s="51" t="s">
        <v>1375</v>
      </c>
      <c r="D129" s="51" t="s">
        <v>1375</v>
      </c>
      <c r="E129" s="51" t="s">
        <v>45</v>
      </c>
      <c r="F129" s="6">
        <v>11</v>
      </c>
    </row>
    <row r="130" spans="1:6" x14ac:dyDescent="0.2">
      <c r="A130" s="54" t="s">
        <v>19</v>
      </c>
      <c r="B130" s="40">
        <v>0.46311342592592591</v>
      </c>
      <c r="C130" s="51">
        <v>10</v>
      </c>
      <c r="D130" s="51">
        <v>1</v>
      </c>
      <c r="E130" s="51" t="s">
        <v>44</v>
      </c>
      <c r="F130" s="6">
        <v>11</v>
      </c>
    </row>
    <row r="131" spans="1:6" x14ac:dyDescent="0.2">
      <c r="A131" s="54" t="s">
        <v>19</v>
      </c>
      <c r="B131" s="40">
        <v>0.46687499999999998</v>
      </c>
      <c r="C131" s="51">
        <v>9</v>
      </c>
      <c r="D131" s="51">
        <v>2</v>
      </c>
      <c r="E131" s="51" t="s">
        <v>44</v>
      </c>
      <c r="F131" s="6">
        <v>11</v>
      </c>
    </row>
    <row r="132" spans="1:6" x14ac:dyDescent="0.2">
      <c r="A132" s="54" t="s">
        <v>19</v>
      </c>
      <c r="B132" s="40">
        <v>0.47417824074074072</v>
      </c>
      <c r="C132" s="51">
        <v>9</v>
      </c>
      <c r="D132" s="51">
        <v>4</v>
      </c>
      <c r="E132" s="51" t="s">
        <v>44</v>
      </c>
      <c r="F132" s="6">
        <v>11</v>
      </c>
    </row>
    <row r="133" spans="1:6" x14ac:dyDescent="0.2">
      <c r="A133" s="54" t="s">
        <v>19</v>
      </c>
      <c r="B133" s="40">
        <v>0.47557870370370375</v>
      </c>
      <c r="C133" s="51">
        <v>5</v>
      </c>
      <c r="D133" s="51">
        <v>1</v>
      </c>
      <c r="E133" s="51" t="s">
        <v>45</v>
      </c>
      <c r="F133" s="6">
        <v>11</v>
      </c>
    </row>
    <row r="134" spans="1:6" x14ac:dyDescent="0.2">
      <c r="A134" s="54" t="s">
        <v>19</v>
      </c>
      <c r="B134" s="40">
        <v>0.48122685185185188</v>
      </c>
      <c r="C134" s="51">
        <v>10</v>
      </c>
      <c r="D134" s="51">
        <v>2</v>
      </c>
      <c r="E134" s="51" t="s">
        <v>44</v>
      </c>
      <c r="F134" s="6">
        <v>11</v>
      </c>
    </row>
    <row r="135" spans="1:6" x14ac:dyDescent="0.2">
      <c r="A135" s="54" t="s">
        <v>19</v>
      </c>
      <c r="B135" s="40">
        <v>0.48143518518518519</v>
      </c>
      <c r="C135" s="51">
        <v>9</v>
      </c>
      <c r="D135" s="51">
        <v>3</v>
      </c>
      <c r="E135" s="51" t="s">
        <v>45</v>
      </c>
      <c r="F135" s="6">
        <v>11</v>
      </c>
    </row>
    <row r="136" spans="1:6" x14ac:dyDescent="0.2">
      <c r="A136" s="54" t="s">
        <v>19</v>
      </c>
      <c r="B136" s="40">
        <v>0.48166666666666669</v>
      </c>
      <c r="C136" s="51">
        <v>9</v>
      </c>
      <c r="D136" s="51">
        <v>2</v>
      </c>
      <c r="E136" s="51" t="s">
        <v>45</v>
      </c>
      <c r="F136" s="6">
        <v>11</v>
      </c>
    </row>
    <row r="137" spans="1:6" x14ac:dyDescent="0.2">
      <c r="A137" s="54" t="s">
        <v>19</v>
      </c>
      <c r="B137" s="40">
        <v>0.4820949074074074</v>
      </c>
      <c r="C137" s="51">
        <v>1</v>
      </c>
      <c r="D137" s="51">
        <v>1</v>
      </c>
      <c r="E137" s="51" t="s">
        <v>44</v>
      </c>
      <c r="F137" s="6">
        <v>11</v>
      </c>
    </row>
    <row r="138" spans="1:6" x14ac:dyDescent="0.2">
      <c r="A138" s="54" t="s">
        <v>19</v>
      </c>
      <c r="B138" s="40">
        <v>0.48318287037037039</v>
      </c>
      <c r="C138" s="51">
        <v>11</v>
      </c>
      <c r="D138" s="51">
        <v>3</v>
      </c>
      <c r="E138" s="51" t="s">
        <v>44</v>
      </c>
      <c r="F138" s="6">
        <v>11</v>
      </c>
    </row>
    <row r="139" spans="1:6" x14ac:dyDescent="0.2">
      <c r="A139" s="54" t="s">
        <v>19</v>
      </c>
      <c r="B139" s="40">
        <v>0.48341435185185189</v>
      </c>
      <c r="C139" s="51">
        <v>1</v>
      </c>
      <c r="D139" s="51">
        <v>0</v>
      </c>
      <c r="E139" s="51" t="s">
        <v>1370</v>
      </c>
      <c r="F139" s="6">
        <v>11</v>
      </c>
    </row>
    <row r="140" spans="1:6" x14ac:dyDescent="0.2">
      <c r="A140" s="54" t="s">
        <v>19</v>
      </c>
      <c r="B140" s="40">
        <v>0.48561342592592593</v>
      </c>
      <c r="C140" s="51">
        <v>22</v>
      </c>
      <c r="D140" s="51">
        <v>6</v>
      </c>
      <c r="E140" s="51" t="s">
        <v>45</v>
      </c>
      <c r="F140" s="6">
        <v>11</v>
      </c>
    </row>
    <row r="141" spans="1:6" x14ac:dyDescent="0.2">
      <c r="A141" s="54" t="s">
        <v>19</v>
      </c>
      <c r="B141" s="40">
        <v>0.48821759259259262</v>
      </c>
      <c r="C141" s="45">
        <v>9</v>
      </c>
      <c r="D141" s="51">
        <v>3</v>
      </c>
      <c r="E141" s="51" t="s">
        <v>45</v>
      </c>
      <c r="F141" s="6">
        <v>11</v>
      </c>
    </row>
    <row r="142" spans="1:6" x14ac:dyDescent="0.2">
      <c r="A142" s="54" t="s">
        <v>19</v>
      </c>
      <c r="B142" s="40">
        <v>0.48884259259259261</v>
      </c>
      <c r="C142" s="51">
        <v>10</v>
      </c>
      <c r="D142" s="51">
        <v>3</v>
      </c>
      <c r="E142" s="51" t="s">
        <v>1370</v>
      </c>
      <c r="F142" s="6">
        <v>11</v>
      </c>
    </row>
    <row r="143" spans="1:6" x14ac:dyDescent="0.2">
      <c r="A143" s="54" t="s">
        <v>19</v>
      </c>
      <c r="B143" s="40">
        <v>0.49129629629629629</v>
      </c>
      <c r="C143" s="51">
        <v>5</v>
      </c>
      <c r="D143" s="51">
        <v>1</v>
      </c>
      <c r="E143" s="51" t="s">
        <v>44</v>
      </c>
      <c r="F143" s="6">
        <v>11</v>
      </c>
    </row>
    <row r="144" spans="1:6" x14ac:dyDescent="0.2">
      <c r="A144" s="54" t="s">
        <v>19</v>
      </c>
      <c r="B144" s="40">
        <v>0.49258101851851849</v>
      </c>
      <c r="C144" s="51">
        <v>8</v>
      </c>
      <c r="D144" s="51">
        <v>3</v>
      </c>
      <c r="E144" s="51" t="s">
        <v>44</v>
      </c>
      <c r="F144" s="6">
        <v>11</v>
      </c>
    </row>
    <row r="145" spans="1:6" x14ac:dyDescent="0.2">
      <c r="A145" s="54" t="s">
        <v>19</v>
      </c>
      <c r="B145" s="40">
        <v>0.49396990740740737</v>
      </c>
      <c r="C145" s="51">
        <v>9</v>
      </c>
      <c r="D145" s="51">
        <v>3</v>
      </c>
      <c r="E145" s="51" t="s">
        <v>44</v>
      </c>
      <c r="F145" s="6">
        <v>11</v>
      </c>
    </row>
    <row r="146" spans="1:6" x14ac:dyDescent="0.2">
      <c r="A146" s="54" t="s">
        <v>19</v>
      </c>
      <c r="B146" s="40">
        <v>0.49723379629629627</v>
      </c>
      <c r="C146" s="51">
        <v>6</v>
      </c>
      <c r="D146" s="51">
        <v>1</v>
      </c>
      <c r="E146" s="51" t="s">
        <v>44</v>
      </c>
      <c r="F146" s="6">
        <v>11</v>
      </c>
    </row>
    <row r="147" spans="1:6" x14ac:dyDescent="0.2">
      <c r="A147" s="54" t="s">
        <v>19</v>
      </c>
      <c r="B147" s="40">
        <v>0.49734953703703705</v>
      </c>
      <c r="C147" s="51">
        <v>9</v>
      </c>
      <c r="D147" s="51">
        <v>3</v>
      </c>
      <c r="E147" s="51" t="s">
        <v>44</v>
      </c>
      <c r="F147" s="6">
        <v>11</v>
      </c>
    </row>
    <row r="148" spans="1:6" x14ac:dyDescent="0.2">
      <c r="A148" s="54" t="s">
        <v>19</v>
      </c>
      <c r="B148" s="40">
        <v>0.50031250000000005</v>
      </c>
      <c r="C148" s="51">
        <v>8</v>
      </c>
      <c r="D148" s="51">
        <v>3</v>
      </c>
      <c r="E148" s="51" t="s">
        <v>45</v>
      </c>
      <c r="F148" s="6">
        <v>12</v>
      </c>
    </row>
    <row r="149" spans="1:6" x14ac:dyDescent="0.2">
      <c r="A149" s="54" t="s">
        <v>19</v>
      </c>
      <c r="B149" s="40">
        <v>0.50069444444444444</v>
      </c>
      <c r="C149" s="51">
        <v>11</v>
      </c>
      <c r="D149" s="51">
        <v>4</v>
      </c>
      <c r="E149" s="51" t="s">
        <v>44</v>
      </c>
      <c r="F149" s="6">
        <v>12</v>
      </c>
    </row>
    <row r="150" spans="1:6" x14ac:dyDescent="0.2">
      <c r="A150" s="54" t="s">
        <v>19</v>
      </c>
      <c r="B150" s="40">
        <v>0.50408564814814816</v>
      </c>
      <c r="C150" s="51">
        <v>9</v>
      </c>
      <c r="D150" s="51">
        <v>3</v>
      </c>
      <c r="E150" s="51" t="s">
        <v>45</v>
      </c>
      <c r="F150" s="6">
        <v>12</v>
      </c>
    </row>
    <row r="151" spans="1:6" x14ac:dyDescent="0.2">
      <c r="A151" s="54" t="s">
        <v>19</v>
      </c>
      <c r="B151" s="40">
        <v>0.51063657407407403</v>
      </c>
      <c r="C151" s="51">
        <v>14</v>
      </c>
      <c r="D151" s="51">
        <v>3</v>
      </c>
      <c r="E151" s="51" t="s">
        <v>44</v>
      </c>
      <c r="F151" s="6">
        <v>12</v>
      </c>
    </row>
    <row r="152" spans="1:6" x14ac:dyDescent="0.2">
      <c r="A152" s="54" t="s">
        <v>19</v>
      </c>
      <c r="B152" s="40">
        <v>0.51343749999999999</v>
      </c>
      <c r="C152" s="51">
        <v>4</v>
      </c>
      <c r="D152" s="51">
        <v>1</v>
      </c>
      <c r="E152" s="51" t="s">
        <v>45</v>
      </c>
      <c r="F152" s="6">
        <v>12</v>
      </c>
    </row>
    <row r="153" spans="1:6" x14ac:dyDescent="0.2">
      <c r="A153" s="54" t="s">
        <v>19</v>
      </c>
      <c r="B153" s="55">
        <v>0.51597222222222217</v>
      </c>
      <c r="C153" s="70">
        <v>4</v>
      </c>
      <c r="D153" s="70">
        <v>1</v>
      </c>
      <c r="E153" s="51" t="s">
        <v>45</v>
      </c>
      <c r="F153" s="6">
        <v>12</v>
      </c>
    </row>
    <row r="154" spans="1:6" x14ac:dyDescent="0.2">
      <c r="A154" s="54" t="s">
        <v>19</v>
      </c>
      <c r="B154" s="40">
        <v>0.51974537037037039</v>
      </c>
      <c r="C154" s="51">
        <v>8</v>
      </c>
      <c r="D154" s="51">
        <v>2</v>
      </c>
      <c r="E154" s="51" t="s">
        <v>45</v>
      </c>
      <c r="F154" s="6">
        <v>12</v>
      </c>
    </row>
    <row r="155" spans="1:6" x14ac:dyDescent="0.2">
      <c r="A155" s="54" t="s">
        <v>19</v>
      </c>
      <c r="B155" s="40">
        <v>0.52385416666666662</v>
      </c>
      <c r="C155" s="51" t="s">
        <v>1375</v>
      </c>
      <c r="D155" s="51" t="s">
        <v>1375</v>
      </c>
      <c r="E155" s="51" t="s">
        <v>1370</v>
      </c>
      <c r="F155" s="6">
        <v>12</v>
      </c>
    </row>
    <row r="156" spans="1:6" x14ac:dyDescent="0.2">
      <c r="A156" s="54" t="s">
        <v>19</v>
      </c>
      <c r="B156" s="40">
        <v>0.5272916666666666</v>
      </c>
      <c r="C156" s="51">
        <v>1</v>
      </c>
      <c r="D156" s="51">
        <v>0</v>
      </c>
      <c r="E156" s="51" t="s">
        <v>44</v>
      </c>
      <c r="F156" s="6">
        <v>12</v>
      </c>
    </row>
    <row r="157" spans="1:6" x14ac:dyDescent="0.2">
      <c r="A157" s="54" t="s">
        <v>19</v>
      </c>
      <c r="B157" s="40">
        <v>0.52835648148148151</v>
      </c>
      <c r="C157" s="51">
        <v>14</v>
      </c>
      <c r="D157" s="51">
        <v>2</v>
      </c>
      <c r="E157" s="51" t="s">
        <v>44</v>
      </c>
      <c r="F157" s="6">
        <v>12</v>
      </c>
    </row>
    <row r="158" spans="1:6" x14ac:dyDescent="0.2">
      <c r="A158" s="54" t="s">
        <v>19</v>
      </c>
      <c r="B158" s="40">
        <v>0.53436342592592589</v>
      </c>
      <c r="C158" s="51">
        <v>4</v>
      </c>
      <c r="D158" s="51">
        <v>1</v>
      </c>
      <c r="E158" s="51" t="s">
        <v>45</v>
      </c>
      <c r="F158" s="6">
        <v>12</v>
      </c>
    </row>
    <row r="159" spans="1:6" x14ac:dyDescent="0.2">
      <c r="A159" s="54" t="s">
        <v>19</v>
      </c>
      <c r="B159" s="40">
        <v>0.53487268518518516</v>
      </c>
      <c r="C159" s="51">
        <v>5</v>
      </c>
      <c r="D159" s="51">
        <v>2</v>
      </c>
      <c r="E159" s="51" t="s">
        <v>45</v>
      </c>
      <c r="F159" s="6">
        <v>12</v>
      </c>
    </row>
    <row r="160" spans="1:6" x14ac:dyDescent="0.2">
      <c r="A160" s="54" t="s">
        <v>19</v>
      </c>
      <c r="B160" s="40">
        <v>0.53939814814814813</v>
      </c>
      <c r="C160" s="51">
        <v>10</v>
      </c>
      <c r="D160" s="51">
        <v>5</v>
      </c>
      <c r="E160" s="51" t="s">
        <v>44</v>
      </c>
      <c r="F160" s="6">
        <v>12</v>
      </c>
    </row>
    <row r="161" spans="1:6" x14ac:dyDescent="0.2">
      <c r="A161" s="54" t="s">
        <v>19</v>
      </c>
      <c r="B161" s="40">
        <v>0.53964120370370372</v>
      </c>
      <c r="C161" s="51">
        <v>26</v>
      </c>
      <c r="D161" s="51">
        <v>6</v>
      </c>
      <c r="E161" s="51" t="s">
        <v>45</v>
      </c>
      <c r="F161" s="6">
        <v>12</v>
      </c>
    </row>
    <row r="162" spans="1:6" x14ac:dyDescent="0.2">
      <c r="A162" s="54" t="s">
        <v>19</v>
      </c>
      <c r="B162" s="40">
        <v>0.54201388888888891</v>
      </c>
      <c r="C162" s="51">
        <v>10</v>
      </c>
      <c r="D162" s="51">
        <v>3</v>
      </c>
      <c r="E162" s="51" t="s">
        <v>44</v>
      </c>
      <c r="F162" s="6">
        <v>13</v>
      </c>
    </row>
    <row r="163" spans="1:6" x14ac:dyDescent="0.2">
      <c r="A163" s="54" t="s">
        <v>19</v>
      </c>
      <c r="B163" s="40">
        <v>0.55053240740740739</v>
      </c>
      <c r="C163" s="51">
        <v>10</v>
      </c>
      <c r="D163" s="51">
        <v>2</v>
      </c>
      <c r="E163" s="51" t="s">
        <v>44</v>
      </c>
      <c r="F163" s="6">
        <v>13</v>
      </c>
    </row>
    <row r="164" spans="1:6" x14ac:dyDescent="0.2">
      <c r="A164" s="54" t="s">
        <v>19</v>
      </c>
      <c r="B164" s="40">
        <v>0.55521990740740745</v>
      </c>
      <c r="C164" s="51" t="s">
        <v>1375</v>
      </c>
      <c r="D164" s="51" t="s">
        <v>1375</v>
      </c>
      <c r="E164" s="51" t="s">
        <v>45</v>
      </c>
      <c r="F164" s="6">
        <v>13</v>
      </c>
    </row>
    <row r="165" spans="1:6" x14ac:dyDescent="0.2">
      <c r="A165" s="54" t="s">
        <v>19</v>
      </c>
      <c r="B165" s="55">
        <v>0.56089120370370371</v>
      </c>
      <c r="C165" s="70">
        <v>4</v>
      </c>
      <c r="D165" s="70">
        <v>0</v>
      </c>
      <c r="E165" s="51" t="s">
        <v>45</v>
      </c>
      <c r="F165" s="6">
        <v>13</v>
      </c>
    </row>
    <row r="166" spans="1:6" x14ac:dyDescent="0.2">
      <c r="A166" s="54" t="s">
        <v>19</v>
      </c>
      <c r="B166" s="55">
        <v>0.56089120370370371</v>
      </c>
      <c r="C166" s="70">
        <v>4</v>
      </c>
      <c r="D166" s="70">
        <v>0</v>
      </c>
      <c r="E166" s="51" t="s">
        <v>44</v>
      </c>
      <c r="F166" s="6">
        <v>13</v>
      </c>
    </row>
    <row r="167" spans="1:6" x14ac:dyDescent="0.2">
      <c r="A167" s="54" t="s">
        <v>19</v>
      </c>
      <c r="B167" s="40">
        <v>0.56260416666666668</v>
      </c>
      <c r="C167" s="51">
        <v>3</v>
      </c>
      <c r="D167" s="51">
        <v>1</v>
      </c>
      <c r="E167" s="51" t="s">
        <v>45</v>
      </c>
      <c r="F167" s="6">
        <v>13</v>
      </c>
    </row>
    <row r="168" spans="1:6" x14ac:dyDescent="0.2">
      <c r="A168" s="54" t="s">
        <v>19</v>
      </c>
      <c r="B168" s="40">
        <v>0.56420138888888893</v>
      </c>
      <c r="C168" s="51">
        <v>10</v>
      </c>
      <c r="D168" s="51">
        <v>3</v>
      </c>
      <c r="E168" s="51" t="s">
        <v>45</v>
      </c>
      <c r="F168" s="6">
        <v>13</v>
      </c>
    </row>
    <row r="169" spans="1:6" x14ac:dyDescent="0.2">
      <c r="A169" s="54" t="s">
        <v>19</v>
      </c>
      <c r="B169" s="40">
        <v>0.56469907407407405</v>
      </c>
      <c r="C169" s="51">
        <v>1</v>
      </c>
      <c r="D169" s="51">
        <v>1</v>
      </c>
      <c r="E169" s="51" t="s">
        <v>44</v>
      </c>
      <c r="F169" s="6">
        <v>13</v>
      </c>
    </row>
    <row r="170" spans="1:6" x14ac:dyDescent="0.2">
      <c r="A170" s="54" t="s">
        <v>19</v>
      </c>
      <c r="B170" s="40">
        <v>0.57223379629629634</v>
      </c>
      <c r="C170" s="51">
        <v>10</v>
      </c>
      <c r="D170" s="51">
        <v>4</v>
      </c>
      <c r="E170" s="51" t="s">
        <v>45</v>
      </c>
      <c r="F170" s="6">
        <v>13</v>
      </c>
    </row>
    <row r="171" spans="1:6" x14ac:dyDescent="0.2">
      <c r="A171" s="54" t="s">
        <v>19</v>
      </c>
      <c r="B171" s="40">
        <v>0.58089120370370373</v>
      </c>
      <c r="C171" s="51">
        <v>10</v>
      </c>
      <c r="D171" s="51">
        <v>4</v>
      </c>
      <c r="E171" s="51" t="s">
        <v>44</v>
      </c>
      <c r="F171" s="6">
        <v>13</v>
      </c>
    </row>
    <row r="172" spans="1:6" x14ac:dyDescent="0.2">
      <c r="A172" s="54" t="s">
        <v>19</v>
      </c>
      <c r="B172" s="40">
        <v>0.58151620370370372</v>
      </c>
      <c r="C172" s="51">
        <v>9</v>
      </c>
      <c r="D172" s="51">
        <v>3</v>
      </c>
      <c r="E172" s="51" t="s">
        <v>44</v>
      </c>
      <c r="F172" s="6">
        <v>13</v>
      </c>
    </row>
    <row r="173" spans="1:6" x14ac:dyDescent="0.2">
      <c r="A173" s="54" t="s">
        <v>19</v>
      </c>
      <c r="B173" s="40">
        <v>0.58644675925925926</v>
      </c>
      <c r="C173" s="51">
        <v>2</v>
      </c>
      <c r="D173" s="51">
        <v>1</v>
      </c>
      <c r="E173" s="51" t="s">
        <v>45</v>
      </c>
      <c r="F173" s="6">
        <v>14</v>
      </c>
    </row>
    <row r="174" spans="1:6" x14ac:dyDescent="0.2">
      <c r="A174" s="54" t="s">
        <v>19</v>
      </c>
      <c r="B174" s="40">
        <v>0.58652777777777776</v>
      </c>
      <c r="C174" s="51">
        <v>1</v>
      </c>
      <c r="D174" s="51">
        <v>0</v>
      </c>
      <c r="E174" s="51" t="s">
        <v>45</v>
      </c>
      <c r="F174" s="6">
        <v>14</v>
      </c>
    </row>
    <row r="175" spans="1:6" x14ac:dyDescent="0.2">
      <c r="A175" s="54" t="s">
        <v>19</v>
      </c>
      <c r="B175" s="40">
        <v>0.58780092592592592</v>
      </c>
      <c r="C175" s="51">
        <v>10</v>
      </c>
      <c r="D175" s="51">
        <v>4</v>
      </c>
      <c r="E175" s="51" t="s">
        <v>44</v>
      </c>
      <c r="F175" s="6">
        <v>14</v>
      </c>
    </row>
    <row r="176" spans="1:6" x14ac:dyDescent="0.2">
      <c r="A176" s="54" t="s">
        <v>19</v>
      </c>
      <c r="B176" s="40">
        <v>0.59917824074074078</v>
      </c>
      <c r="C176" s="51">
        <v>11</v>
      </c>
      <c r="D176" s="51">
        <v>2</v>
      </c>
      <c r="E176" s="51" t="s">
        <v>45</v>
      </c>
      <c r="F176" s="6">
        <v>14</v>
      </c>
    </row>
    <row r="177" spans="1:6" x14ac:dyDescent="0.2">
      <c r="A177" s="54" t="s">
        <v>19</v>
      </c>
      <c r="B177" s="40">
        <v>0.60337962962962965</v>
      </c>
      <c r="C177" s="51">
        <v>10</v>
      </c>
      <c r="D177" s="51">
        <v>3</v>
      </c>
      <c r="E177" s="51" t="s">
        <v>44</v>
      </c>
      <c r="F177" s="6">
        <v>14</v>
      </c>
    </row>
    <row r="178" spans="1:6" x14ac:dyDescent="0.2">
      <c r="A178" s="54" t="s">
        <v>19</v>
      </c>
      <c r="B178" s="55">
        <v>0.6162037037037037</v>
      </c>
      <c r="C178" s="70">
        <v>9</v>
      </c>
      <c r="D178" s="70">
        <v>3</v>
      </c>
      <c r="E178" s="51" t="s">
        <v>45</v>
      </c>
      <c r="F178" s="6">
        <v>14</v>
      </c>
    </row>
    <row r="179" spans="1:6" x14ac:dyDescent="0.2">
      <c r="A179" s="54" t="s">
        <v>19</v>
      </c>
      <c r="B179" s="40">
        <v>0.62807870370370367</v>
      </c>
      <c r="C179" s="51">
        <v>9</v>
      </c>
      <c r="D179" s="51">
        <v>2</v>
      </c>
      <c r="E179" s="51" t="s">
        <v>45</v>
      </c>
      <c r="F179" s="6">
        <v>15</v>
      </c>
    </row>
    <row r="180" spans="1:6" x14ac:dyDescent="0.2">
      <c r="A180" s="54" t="s">
        <v>19</v>
      </c>
      <c r="B180" s="40">
        <v>0.63686342592592593</v>
      </c>
      <c r="C180" s="51">
        <v>9</v>
      </c>
      <c r="D180" s="51">
        <v>3</v>
      </c>
      <c r="E180" s="51" t="s">
        <v>44</v>
      </c>
      <c r="F180" s="6">
        <v>15</v>
      </c>
    </row>
    <row r="181" spans="1:6" x14ac:dyDescent="0.2">
      <c r="A181" s="54" t="s">
        <v>19</v>
      </c>
      <c r="B181" s="40">
        <v>0.64844907407407404</v>
      </c>
      <c r="C181" s="51">
        <v>10</v>
      </c>
      <c r="D181" s="51">
        <v>1</v>
      </c>
      <c r="E181" s="51" t="s">
        <v>45</v>
      </c>
      <c r="F181" s="6">
        <v>15</v>
      </c>
    </row>
    <row r="182" spans="1:6" x14ac:dyDescent="0.2">
      <c r="A182" s="54" t="s">
        <v>19</v>
      </c>
      <c r="B182" s="55">
        <v>0.68092592592592593</v>
      </c>
      <c r="C182" s="70">
        <v>9</v>
      </c>
      <c r="D182" s="70">
        <v>3</v>
      </c>
      <c r="E182" s="51" t="s">
        <v>44</v>
      </c>
      <c r="F182" s="6">
        <v>16</v>
      </c>
    </row>
    <row r="183" spans="1:6" x14ac:dyDescent="0.2">
      <c r="A183" s="54" t="s">
        <v>19</v>
      </c>
      <c r="B183" s="40">
        <v>0.68309027777777775</v>
      </c>
      <c r="C183" s="51">
        <v>10</v>
      </c>
      <c r="D183" s="51">
        <v>3</v>
      </c>
      <c r="E183" s="51" t="s">
        <v>45</v>
      </c>
      <c r="F183" s="6">
        <v>16</v>
      </c>
    </row>
    <row r="184" spans="1:6" x14ac:dyDescent="0.2">
      <c r="A184" s="54" t="s">
        <v>19</v>
      </c>
      <c r="B184" s="40">
        <v>0.70434027777777775</v>
      </c>
      <c r="C184" s="51">
        <v>8</v>
      </c>
      <c r="D184" s="51">
        <v>2</v>
      </c>
      <c r="E184" s="51" t="s">
        <v>44</v>
      </c>
      <c r="F184" s="6">
        <v>16</v>
      </c>
    </row>
    <row r="185" spans="1:6" x14ac:dyDescent="0.2">
      <c r="A185" s="54" t="s">
        <v>19</v>
      </c>
      <c r="B185" s="40">
        <v>0.70813657407407404</v>
      </c>
      <c r="C185" s="51">
        <v>7</v>
      </c>
      <c r="D185" s="51">
        <v>3</v>
      </c>
      <c r="E185" s="51" t="s">
        <v>45</v>
      </c>
      <c r="F185" s="6">
        <v>16</v>
      </c>
    </row>
    <row r="186" spans="1:6" x14ac:dyDescent="0.2">
      <c r="A186" s="54" t="s">
        <v>19</v>
      </c>
      <c r="B186" s="40">
        <v>0.71478009259259256</v>
      </c>
      <c r="C186" s="51">
        <v>10</v>
      </c>
      <c r="D186" s="51">
        <v>4</v>
      </c>
      <c r="E186" s="51" t="s">
        <v>45</v>
      </c>
      <c r="F186" s="6">
        <v>17</v>
      </c>
    </row>
    <row r="187" spans="1:6" x14ac:dyDescent="0.2">
      <c r="A187" s="54" t="s">
        <v>19</v>
      </c>
      <c r="B187" s="40">
        <v>0.7299768518518519</v>
      </c>
      <c r="C187" s="51">
        <v>8</v>
      </c>
      <c r="D187" s="51">
        <v>3</v>
      </c>
      <c r="E187" s="51" t="s">
        <v>45</v>
      </c>
      <c r="F187" s="6">
        <v>17</v>
      </c>
    </row>
    <row r="188" spans="1:6" x14ac:dyDescent="0.2">
      <c r="A188" s="54" t="s">
        <v>19</v>
      </c>
      <c r="B188" s="40">
        <v>0.74185185185185187</v>
      </c>
      <c r="C188" s="51">
        <v>8</v>
      </c>
      <c r="D188" s="51">
        <v>2</v>
      </c>
      <c r="E188" s="51" t="s">
        <v>44</v>
      </c>
      <c r="F188" s="6">
        <v>17</v>
      </c>
    </row>
    <row r="189" spans="1:6" x14ac:dyDescent="0.2">
      <c r="A189" s="54" t="s">
        <v>19</v>
      </c>
      <c r="B189" s="40">
        <v>0.74310185185185185</v>
      </c>
      <c r="C189" s="51">
        <v>7</v>
      </c>
      <c r="D189" s="51">
        <v>3</v>
      </c>
      <c r="E189" s="51" t="s">
        <v>44</v>
      </c>
      <c r="F189" s="6">
        <v>17</v>
      </c>
    </row>
    <row r="190" spans="1:6" x14ac:dyDescent="0.2">
      <c r="A190" s="54" t="s">
        <v>19</v>
      </c>
      <c r="B190" s="40">
        <v>0.75306712962962963</v>
      </c>
      <c r="C190" s="51">
        <v>6</v>
      </c>
      <c r="D190" s="51">
        <v>3</v>
      </c>
      <c r="E190" s="51" t="s">
        <v>44</v>
      </c>
      <c r="F190" s="6">
        <v>18</v>
      </c>
    </row>
    <row r="191" spans="1:6" x14ac:dyDescent="0.2">
      <c r="A191" s="54" t="s">
        <v>19</v>
      </c>
      <c r="B191" s="40">
        <v>0.3195601851851852</v>
      </c>
      <c r="C191" s="51">
        <v>5</v>
      </c>
      <c r="D191" s="51">
        <v>2</v>
      </c>
      <c r="E191" s="51" t="s">
        <v>1372</v>
      </c>
      <c r="F191" s="6">
        <v>7</v>
      </c>
    </row>
    <row r="192" spans="1:6" x14ac:dyDescent="0.2">
      <c r="A192" s="54" t="s">
        <v>19</v>
      </c>
      <c r="B192" s="40">
        <v>0.26984953703703701</v>
      </c>
      <c r="C192" s="51">
        <v>4</v>
      </c>
      <c r="D192" s="51">
        <v>0</v>
      </c>
      <c r="E192" s="51" t="s">
        <v>1372</v>
      </c>
      <c r="F192" s="6">
        <v>6</v>
      </c>
    </row>
    <row r="193" spans="1:6" x14ac:dyDescent="0.2">
      <c r="A193" s="54" t="s">
        <v>19</v>
      </c>
      <c r="B193" s="40">
        <v>0.26718749999999997</v>
      </c>
      <c r="C193" s="51" t="s">
        <v>1375</v>
      </c>
      <c r="D193" s="51" t="s">
        <v>1375</v>
      </c>
      <c r="E193" s="51" t="s">
        <v>46</v>
      </c>
      <c r="F193" s="6">
        <v>6</v>
      </c>
    </row>
    <row r="194" spans="1:6" x14ac:dyDescent="0.2">
      <c r="A194" s="54" t="s">
        <v>19</v>
      </c>
      <c r="B194" s="40">
        <v>0.2721412037037037</v>
      </c>
      <c r="C194" s="51">
        <v>1</v>
      </c>
      <c r="D194" s="51">
        <v>1</v>
      </c>
      <c r="E194" s="51" t="s">
        <v>46</v>
      </c>
      <c r="F194" s="6">
        <v>6</v>
      </c>
    </row>
    <row r="195" spans="1:6" x14ac:dyDescent="0.2">
      <c r="A195" s="54" t="s">
        <v>19</v>
      </c>
      <c r="B195" s="40">
        <v>0.31243055555555554</v>
      </c>
      <c r="C195" s="51">
        <v>25</v>
      </c>
      <c r="D195" s="51">
        <v>4</v>
      </c>
      <c r="E195" s="51" t="s">
        <v>46</v>
      </c>
      <c r="F195" s="6">
        <v>7</v>
      </c>
    </row>
    <row r="196" spans="1:6" x14ac:dyDescent="0.2">
      <c r="A196" s="54" t="s">
        <v>19</v>
      </c>
      <c r="B196" s="40">
        <v>0.31468750000000001</v>
      </c>
      <c r="C196" s="51">
        <v>2</v>
      </c>
      <c r="D196" s="51">
        <v>0</v>
      </c>
      <c r="E196" s="51" t="s">
        <v>46</v>
      </c>
      <c r="F196" s="6">
        <v>7</v>
      </c>
    </row>
    <row r="197" spans="1:6" x14ac:dyDescent="0.2">
      <c r="A197" s="54" t="s">
        <v>19</v>
      </c>
      <c r="B197" s="55">
        <v>0.34037037037037038</v>
      </c>
      <c r="C197" s="70">
        <v>6</v>
      </c>
      <c r="D197" s="70">
        <v>2</v>
      </c>
      <c r="E197" s="51" t="s">
        <v>46</v>
      </c>
      <c r="F197" s="6">
        <v>8</v>
      </c>
    </row>
    <row r="198" spans="1:6" x14ac:dyDescent="0.2">
      <c r="A198" s="54" t="s">
        <v>19</v>
      </c>
      <c r="B198" s="40">
        <v>0.35327546296296292</v>
      </c>
      <c r="C198" s="51" t="s">
        <v>1375</v>
      </c>
      <c r="D198" s="51" t="s">
        <v>1375</v>
      </c>
      <c r="E198" s="51" t="s">
        <v>46</v>
      </c>
      <c r="F198" s="6">
        <v>8</v>
      </c>
    </row>
    <row r="199" spans="1:6" x14ac:dyDescent="0.2">
      <c r="A199" s="54" t="s">
        <v>19</v>
      </c>
      <c r="B199" s="40">
        <v>0.36289351851851853</v>
      </c>
      <c r="C199" s="51">
        <v>41</v>
      </c>
      <c r="D199" s="51">
        <v>7</v>
      </c>
      <c r="E199" s="51" t="s">
        <v>46</v>
      </c>
      <c r="F199" s="6">
        <v>8</v>
      </c>
    </row>
    <row r="200" spans="1:6" x14ac:dyDescent="0.2">
      <c r="A200" s="54" t="s">
        <v>19</v>
      </c>
      <c r="B200" s="40">
        <v>0.38046296296296295</v>
      </c>
      <c r="C200" s="51">
        <v>36</v>
      </c>
      <c r="D200" s="51">
        <v>7</v>
      </c>
      <c r="E200" s="51" t="s">
        <v>46</v>
      </c>
      <c r="F200" s="6">
        <v>9</v>
      </c>
    </row>
    <row r="201" spans="1:6" x14ac:dyDescent="0.2">
      <c r="A201" s="54" t="s">
        <v>19</v>
      </c>
      <c r="B201" s="40">
        <v>0.43119212962962966</v>
      </c>
      <c r="C201" s="51">
        <v>83</v>
      </c>
      <c r="D201" s="51">
        <v>6</v>
      </c>
      <c r="E201" s="51" t="s">
        <v>46</v>
      </c>
      <c r="F201" s="6">
        <v>10</v>
      </c>
    </row>
    <row r="202" spans="1:6" x14ac:dyDescent="0.2">
      <c r="A202" s="54" t="s">
        <v>19</v>
      </c>
      <c r="B202" s="40">
        <v>0.47993055555555553</v>
      </c>
      <c r="C202" s="51">
        <v>67</v>
      </c>
      <c r="D202" s="51">
        <v>10</v>
      </c>
      <c r="E202" s="51" t="s">
        <v>46</v>
      </c>
      <c r="F202" s="6">
        <v>11</v>
      </c>
    </row>
    <row r="203" spans="1:6" x14ac:dyDescent="0.2">
      <c r="A203" s="54" t="s">
        <v>19</v>
      </c>
      <c r="B203" s="40">
        <v>0.51078703703703698</v>
      </c>
      <c r="C203" s="51">
        <v>126</v>
      </c>
      <c r="D203" s="51">
        <v>17</v>
      </c>
      <c r="E203" s="51" t="s">
        <v>46</v>
      </c>
      <c r="F203" s="6">
        <v>12</v>
      </c>
    </row>
    <row r="204" spans="1:6" x14ac:dyDescent="0.2">
      <c r="A204" s="54" t="s">
        <v>19</v>
      </c>
      <c r="B204" s="40">
        <v>0.51292824074074073</v>
      </c>
      <c r="C204" s="51">
        <v>86</v>
      </c>
      <c r="D204" s="51">
        <v>7</v>
      </c>
      <c r="E204" s="51" t="s">
        <v>46</v>
      </c>
      <c r="F204" s="6">
        <v>12</v>
      </c>
    </row>
    <row r="205" spans="1:6" x14ac:dyDescent="0.2">
      <c r="A205" s="54" t="s">
        <v>19</v>
      </c>
      <c r="B205" s="40">
        <v>0.57204861111111116</v>
      </c>
      <c r="C205" s="51">
        <v>24</v>
      </c>
      <c r="D205" s="51">
        <v>4</v>
      </c>
      <c r="E205" s="51" t="s">
        <v>46</v>
      </c>
      <c r="F205" s="6">
        <v>13</v>
      </c>
    </row>
    <row r="206" spans="1:6" x14ac:dyDescent="0.2">
      <c r="A206" s="54" t="s">
        <v>19</v>
      </c>
      <c r="B206" s="40">
        <v>0.58300925925925928</v>
      </c>
      <c r="C206" s="51">
        <v>4</v>
      </c>
      <c r="D206" s="51">
        <v>1</v>
      </c>
      <c r="E206" s="51" t="s">
        <v>46</v>
      </c>
      <c r="F206" s="6">
        <v>13</v>
      </c>
    </row>
    <row r="207" spans="1:6" x14ac:dyDescent="0.2">
      <c r="A207" s="54" t="s">
        <v>19</v>
      </c>
      <c r="B207" s="40">
        <v>0.58607638888888891</v>
      </c>
      <c r="C207" s="51">
        <v>24</v>
      </c>
      <c r="D207" s="51">
        <v>4</v>
      </c>
      <c r="E207" s="51" t="s">
        <v>46</v>
      </c>
      <c r="F207" s="6">
        <v>14</v>
      </c>
    </row>
    <row r="208" spans="1:6" x14ac:dyDescent="0.2">
      <c r="A208" s="54" t="s">
        <v>19</v>
      </c>
      <c r="B208" s="40">
        <v>0.64585648148148145</v>
      </c>
      <c r="C208" s="51">
        <v>32</v>
      </c>
      <c r="D208" s="51">
        <v>5</v>
      </c>
      <c r="E208" s="51" t="s">
        <v>46</v>
      </c>
      <c r="F208" s="6">
        <v>15</v>
      </c>
    </row>
    <row r="209" spans="1:6" x14ac:dyDescent="0.2">
      <c r="A209" s="54" t="s">
        <v>19</v>
      </c>
      <c r="B209" s="40">
        <v>0.68381944444444442</v>
      </c>
      <c r="C209" s="51">
        <v>11</v>
      </c>
      <c r="D209" s="51">
        <v>10</v>
      </c>
      <c r="E209" s="51" t="s">
        <v>46</v>
      </c>
      <c r="F209" s="6">
        <v>16</v>
      </c>
    </row>
    <row r="210" spans="1:6" x14ac:dyDescent="0.2">
      <c r="A210" s="54" t="s">
        <v>19</v>
      </c>
      <c r="B210" s="40">
        <v>0.69064814814814812</v>
      </c>
      <c r="C210" s="51">
        <v>73</v>
      </c>
      <c r="D210" s="51">
        <v>6</v>
      </c>
      <c r="E210" s="51" t="s">
        <v>46</v>
      </c>
      <c r="F210" s="6">
        <v>16</v>
      </c>
    </row>
    <row r="211" spans="1:6" x14ac:dyDescent="0.2">
      <c r="A211" s="54" t="s">
        <v>19</v>
      </c>
      <c r="B211" s="40">
        <v>0.71280092592592592</v>
      </c>
      <c r="C211" s="51">
        <v>4</v>
      </c>
      <c r="D211" s="51">
        <v>1</v>
      </c>
      <c r="E211" s="51" t="s">
        <v>46</v>
      </c>
      <c r="F211" s="6">
        <v>17</v>
      </c>
    </row>
    <row r="212" spans="1:6" x14ac:dyDescent="0.2">
      <c r="A212" s="54" t="s">
        <v>19</v>
      </c>
      <c r="B212" s="40">
        <v>0.71591435185185182</v>
      </c>
      <c r="C212" s="51">
        <v>47</v>
      </c>
      <c r="D212" s="51">
        <v>8</v>
      </c>
      <c r="E212" s="51" t="s">
        <v>46</v>
      </c>
      <c r="F212" s="6">
        <v>17</v>
      </c>
    </row>
    <row r="213" spans="1:6" x14ac:dyDescent="0.2">
      <c r="A213" s="47" t="s">
        <v>2</v>
      </c>
      <c r="B213" s="43">
        <v>0.24596064814814814</v>
      </c>
      <c r="C213" s="75" t="s">
        <v>1375</v>
      </c>
      <c r="D213" s="75">
        <v>1</v>
      </c>
      <c r="E213" s="65" t="s">
        <v>90</v>
      </c>
      <c r="F213" s="6">
        <v>5</v>
      </c>
    </row>
    <row r="214" spans="1:6" x14ac:dyDescent="0.2">
      <c r="A214" s="47" t="s">
        <v>2</v>
      </c>
      <c r="B214" s="43">
        <v>0.25114583333333335</v>
      </c>
      <c r="C214" s="75">
        <v>7</v>
      </c>
      <c r="D214" s="75">
        <v>4</v>
      </c>
      <c r="E214" s="65" t="s">
        <v>90</v>
      </c>
      <c r="F214" s="6">
        <v>6</v>
      </c>
    </row>
    <row r="215" spans="1:6" x14ac:dyDescent="0.2">
      <c r="A215" s="47" t="s">
        <v>2</v>
      </c>
      <c r="B215" s="43">
        <v>0.25422453703703701</v>
      </c>
      <c r="C215" s="75">
        <v>6</v>
      </c>
      <c r="D215" s="75">
        <v>4</v>
      </c>
      <c r="E215" s="65" t="s">
        <v>90</v>
      </c>
      <c r="F215" s="6">
        <v>6</v>
      </c>
    </row>
    <row r="216" spans="1:6" x14ac:dyDescent="0.2">
      <c r="A216" s="47" t="s">
        <v>2</v>
      </c>
      <c r="B216" s="43">
        <v>0.25472222222222224</v>
      </c>
      <c r="C216" s="75">
        <v>14</v>
      </c>
      <c r="D216" s="75">
        <v>5</v>
      </c>
      <c r="E216" s="65" t="s">
        <v>90</v>
      </c>
      <c r="F216" s="6">
        <v>6</v>
      </c>
    </row>
    <row r="217" spans="1:6" x14ac:dyDescent="0.2">
      <c r="A217" s="47" t="s">
        <v>2</v>
      </c>
      <c r="B217" s="43">
        <v>0.26097222222222222</v>
      </c>
      <c r="C217" s="75">
        <v>7</v>
      </c>
      <c r="D217" s="75">
        <v>3</v>
      </c>
      <c r="E217" s="65" t="s">
        <v>90</v>
      </c>
      <c r="F217" s="6">
        <v>6</v>
      </c>
    </row>
    <row r="218" spans="1:6" x14ac:dyDescent="0.2">
      <c r="A218" s="47" t="s">
        <v>2</v>
      </c>
      <c r="B218" s="43">
        <v>0.29061342592592593</v>
      </c>
      <c r="C218" s="75">
        <v>28</v>
      </c>
      <c r="D218" s="75">
        <v>6</v>
      </c>
      <c r="E218" s="65" t="s">
        <v>90</v>
      </c>
      <c r="F218" s="6">
        <v>6</v>
      </c>
    </row>
    <row r="219" spans="1:6" x14ac:dyDescent="0.2">
      <c r="A219" s="47" t="s">
        <v>2</v>
      </c>
      <c r="B219" s="43">
        <v>0.29545138888888889</v>
      </c>
      <c r="C219" s="75">
        <v>15</v>
      </c>
      <c r="D219" s="75">
        <v>11</v>
      </c>
      <c r="E219" s="65" t="s">
        <v>90</v>
      </c>
      <c r="F219" s="6">
        <v>7</v>
      </c>
    </row>
    <row r="220" spans="1:6" x14ac:dyDescent="0.2">
      <c r="A220" s="47" t="s">
        <v>2</v>
      </c>
      <c r="B220" s="43">
        <v>0.30231481481481481</v>
      </c>
      <c r="C220" s="75">
        <v>16</v>
      </c>
      <c r="D220" s="75">
        <v>8</v>
      </c>
      <c r="E220" s="65" t="s">
        <v>90</v>
      </c>
      <c r="F220" s="6">
        <v>7</v>
      </c>
    </row>
    <row r="221" spans="1:6" x14ac:dyDescent="0.2">
      <c r="A221" s="47" t="s">
        <v>2</v>
      </c>
      <c r="B221" s="43">
        <v>0.31256944444444446</v>
      </c>
      <c r="C221" s="75">
        <v>9</v>
      </c>
      <c r="D221" s="75">
        <v>5</v>
      </c>
      <c r="E221" s="65" t="s">
        <v>90</v>
      </c>
      <c r="F221" s="6">
        <v>7</v>
      </c>
    </row>
    <row r="222" spans="1:6" x14ac:dyDescent="0.2">
      <c r="A222" s="47" t="s">
        <v>2</v>
      </c>
      <c r="B222" s="43">
        <v>0.31268518518518518</v>
      </c>
      <c r="C222" s="75">
        <v>9</v>
      </c>
      <c r="D222" s="75">
        <v>5</v>
      </c>
      <c r="E222" s="65" t="s">
        <v>90</v>
      </c>
      <c r="F222" s="6">
        <v>7</v>
      </c>
    </row>
    <row r="223" spans="1:6" x14ac:dyDescent="0.2">
      <c r="A223" s="47" t="s">
        <v>2</v>
      </c>
      <c r="B223" s="43">
        <v>0.32652777777777781</v>
      </c>
      <c r="C223" s="75">
        <v>8</v>
      </c>
      <c r="D223" s="75">
        <v>8</v>
      </c>
      <c r="E223" s="65" t="s">
        <v>90</v>
      </c>
      <c r="F223" s="6">
        <v>7</v>
      </c>
    </row>
    <row r="224" spans="1:6" x14ac:dyDescent="0.2">
      <c r="A224" s="47" t="s">
        <v>2</v>
      </c>
      <c r="B224" s="43">
        <v>0.33282407407407405</v>
      </c>
      <c r="C224" s="75">
        <v>8</v>
      </c>
      <c r="D224" s="75">
        <v>7</v>
      </c>
      <c r="E224" s="65" t="s">
        <v>90</v>
      </c>
      <c r="F224" s="6">
        <v>7</v>
      </c>
    </row>
    <row r="225" spans="1:6" x14ac:dyDescent="0.2">
      <c r="A225" s="47" t="s">
        <v>2</v>
      </c>
      <c r="B225" s="43">
        <v>0.35057870370370375</v>
      </c>
      <c r="C225" s="75">
        <v>8</v>
      </c>
      <c r="D225" s="75">
        <v>4</v>
      </c>
      <c r="E225" s="65" t="s">
        <v>90</v>
      </c>
      <c r="F225" s="6">
        <v>8</v>
      </c>
    </row>
    <row r="226" spans="1:6" x14ac:dyDescent="0.2">
      <c r="A226" s="47" t="s">
        <v>2</v>
      </c>
      <c r="B226" s="43">
        <v>0.3536111111111111</v>
      </c>
      <c r="C226" s="75">
        <v>21</v>
      </c>
      <c r="D226" s="75">
        <v>7</v>
      </c>
      <c r="E226" s="65" t="s">
        <v>90</v>
      </c>
      <c r="F226" s="6">
        <v>8</v>
      </c>
    </row>
    <row r="227" spans="1:6" x14ac:dyDescent="0.2">
      <c r="A227" s="47" t="s">
        <v>2</v>
      </c>
      <c r="B227" s="43">
        <v>0.3548263888888889</v>
      </c>
      <c r="C227" s="75">
        <v>9</v>
      </c>
      <c r="D227" s="75">
        <v>5</v>
      </c>
      <c r="E227" s="65" t="s">
        <v>90</v>
      </c>
      <c r="F227" s="6">
        <v>8</v>
      </c>
    </row>
    <row r="228" spans="1:6" x14ac:dyDescent="0.2">
      <c r="A228" s="47" t="s">
        <v>2</v>
      </c>
      <c r="B228" s="43">
        <v>0.35843749999999996</v>
      </c>
      <c r="C228" s="75">
        <v>29</v>
      </c>
      <c r="D228" s="75">
        <v>16</v>
      </c>
      <c r="E228" s="65" t="s">
        <v>90</v>
      </c>
      <c r="F228" s="6">
        <v>8</v>
      </c>
    </row>
    <row r="229" spans="1:6" x14ac:dyDescent="0.2">
      <c r="A229" s="47" t="s">
        <v>2</v>
      </c>
      <c r="B229" s="43">
        <v>0.37989583333333332</v>
      </c>
      <c r="C229" s="75">
        <v>83</v>
      </c>
      <c r="D229" s="75">
        <v>10</v>
      </c>
      <c r="E229" s="65" t="s">
        <v>90</v>
      </c>
      <c r="F229" s="6">
        <v>9</v>
      </c>
    </row>
    <row r="230" spans="1:6" x14ac:dyDescent="0.2">
      <c r="A230" s="47" t="s">
        <v>2</v>
      </c>
      <c r="B230" s="43">
        <v>0.38141203703703702</v>
      </c>
      <c r="C230" s="75">
        <v>10</v>
      </c>
      <c r="D230" s="75">
        <v>5</v>
      </c>
      <c r="E230" s="65" t="s">
        <v>90</v>
      </c>
      <c r="F230" s="6">
        <v>9</v>
      </c>
    </row>
    <row r="231" spans="1:6" x14ac:dyDescent="0.2">
      <c r="A231" s="47" t="s">
        <v>2</v>
      </c>
      <c r="B231" s="43">
        <v>0.38157407407407407</v>
      </c>
      <c r="C231" s="75">
        <v>4</v>
      </c>
      <c r="D231" s="76">
        <v>0</v>
      </c>
      <c r="E231" s="65" t="s">
        <v>90</v>
      </c>
      <c r="F231" s="6">
        <v>9</v>
      </c>
    </row>
    <row r="232" spans="1:6" x14ac:dyDescent="0.2">
      <c r="A232" s="47" t="s">
        <v>2</v>
      </c>
      <c r="B232" s="43">
        <v>0.38307870370370373</v>
      </c>
      <c r="C232" s="75">
        <v>8</v>
      </c>
      <c r="D232" s="75">
        <v>5</v>
      </c>
      <c r="E232" s="65" t="s">
        <v>90</v>
      </c>
      <c r="F232" s="6">
        <v>9</v>
      </c>
    </row>
    <row r="233" spans="1:6" x14ac:dyDescent="0.2">
      <c r="A233" s="47" t="s">
        <v>2</v>
      </c>
      <c r="B233" s="43">
        <v>0.38929398148148148</v>
      </c>
      <c r="C233" s="75">
        <v>9</v>
      </c>
      <c r="D233" s="75">
        <v>5</v>
      </c>
      <c r="E233" s="65" t="s">
        <v>90</v>
      </c>
      <c r="F233" s="6">
        <v>9</v>
      </c>
    </row>
    <row r="234" spans="1:6" x14ac:dyDescent="0.2">
      <c r="A234" s="47" t="s">
        <v>2</v>
      </c>
      <c r="B234" s="43">
        <v>0.39501157407407406</v>
      </c>
      <c r="C234" s="75">
        <v>8</v>
      </c>
      <c r="D234" s="75">
        <v>4</v>
      </c>
      <c r="E234" s="65" t="s">
        <v>90</v>
      </c>
      <c r="F234" s="6">
        <v>9</v>
      </c>
    </row>
    <row r="235" spans="1:6" x14ac:dyDescent="0.2">
      <c r="A235" s="47" t="s">
        <v>2</v>
      </c>
      <c r="B235" s="43">
        <v>0.39531250000000001</v>
      </c>
      <c r="C235" s="75">
        <v>16</v>
      </c>
      <c r="D235" s="75">
        <v>3</v>
      </c>
      <c r="E235" s="65" t="s">
        <v>90</v>
      </c>
      <c r="F235" s="6">
        <v>9</v>
      </c>
    </row>
    <row r="236" spans="1:6" x14ac:dyDescent="0.2">
      <c r="A236" s="47" t="s">
        <v>2</v>
      </c>
      <c r="B236" s="43">
        <v>0.40530092592592593</v>
      </c>
      <c r="C236" s="75">
        <v>9</v>
      </c>
      <c r="D236" s="75">
        <v>4</v>
      </c>
      <c r="E236" s="65" t="s">
        <v>90</v>
      </c>
      <c r="F236" s="6">
        <v>9</v>
      </c>
    </row>
    <row r="237" spans="1:6" x14ac:dyDescent="0.2">
      <c r="A237" s="47" t="s">
        <v>2</v>
      </c>
      <c r="B237" s="43">
        <v>0.42170138888888892</v>
      </c>
      <c r="C237" s="75">
        <v>13</v>
      </c>
      <c r="D237" s="75">
        <v>5</v>
      </c>
      <c r="E237" s="65" t="s">
        <v>90</v>
      </c>
      <c r="F237" s="6">
        <v>10</v>
      </c>
    </row>
    <row r="238" spans="1:6" x14ac:dyDescent="0.2">
      <c r="A238" s="47" t="s">
        <v>2</v>
      </c>
      <c r="B238" s="43">
        <v>0.45476851851851857</v>
      </c>
      <c r="C238" s="75">
        <v>3</v>
      </c>
      <c r="D238" s="76">
        <v>0</v>
      </c>
      <c r="E238" s="65" t="s">
        <v>90</v>
      </c>
      <c r="F238" s="6">
        <v>10</v>
      </c>
    </row>
    <row r="239" spans="1:6" x14ac:dyDescent="0.2">
      <c r="A239" s="47" t="s">
        <v>2</v>
      </c>
      <c r="B239" s="43">
        <v>0.49012731481481481</v>
      </c>
      <c r="C239" s="75">
        <v>41</v>
      </c>
      <c r="D239" s="75">
        <v>14</v>
      </c>
      <c r="E239" s="65" t="s">
        <v>90</v>
      </c>
      <c r="F239" s="6">
        <v>11</v>
      </c>
    </row>
    <row r="240" spans="1:6" x14ac:dyDescent="0.2">
      <c r="A240" s="47" t="s">
        <v>2</v>
      </c>
      <c r="B240" s="43">
        <v>0.51324074074074078</v>
      </c>
      <c r="C240" s="75">
        <v>8</v>
      </c>
      <c r="D240" s="75">
        <v>5</v>
      </c>
      <c r="E240" s="65" t="s">
        <v>90</v>
      </c>
      <c r="F240" s="6">
        <v>12</v>
      </c>
    </row>
    <row r="241" spans="1:6" x14ac:dyDescent="0.2">
      <c r="A241" s="47" t="s">
        <v>2</v>
      </c>
      <c r="B241" s="53">
        <v>0.56958333333333333</v>
      </c>
      <c r="C241" s="75">
        <v>4</v>
      </c>
      <c r="D241" s="75">
        <v>3</v>
      </c>
      <c r="E241" s="65" t="s">
        <v>90</v>
      </c>
      <c r="F241" s="6">
        <v>13</v>
      </c>
    </row>
    <row r="242" spans="1:6" x14ac:dyDescent="0.2">
      <c r="A242" s="47" t="s">
        <v>2</v>
      </c>
      <c r="B242" s="53">
        <v>0.59594907407407405</v>
      </c>
      <c r="C242" s="75">
        <v>9</v>
      </c>
      <c r="D242" s="75">
        <v>3</v>
      </c>
      <c r="E242" s="65" t="s">
        <v>90</v>
      </c>
      <c r="F242" s="6">
        <v>14</v>
      </c>
    </row>
    <row r="243" spans="1:6" x14ac:dyDescent="0.2">
      <c r="A243" s="47" t="s">
        <v>2</v>
      </c>
      <c r="B243" s="53">
        <v>0.59657407407407403</v>
      </c>
      <c r="C243" s="75">
        <v>9</v>
      </c>
      <c r="D243" s="75">
        <v>4</v>
      </c>
      <c r="E243" s="65" t="s">
        <v>90</v>
      </c>
      <c r="F243" s="6">
        <v>14</v>
      </c>
    </row>
    <row r="244" spans="1:6" x14ac:dyDescent="0.2">
      <c r="A244" s="47" t="s">
        <v>2</v>
      </c>
      <c r="B244" s="53">
        <v>0.63531250000000006</v>
      </c>
      <c r="C244" s="75">
        <v>4</v>
      </c>
      <c r="D244" s="75">
        <v>1</v>
      </c>
      <c r="E244" s="65" t="s">
        <v>90</v>
      </c>
      <c r="F244" s="6">
        <v>15</v>
      </c>
    </row>
    <row r="245" spans="1:6" x14ac:dyDescent="0.2">
      <c r="A245" s="47" t="s">
        <v>2</v>
      </c>
      <c r="B245" s="53">
        <v>0.6629976851851852</v>
      </c>
      <c r="C245" s="75">
        <v>6</v>
      </c>
      <c r="D245" s="75">
        <v>5</v>
      </c>
      <c r="E245" s="65" t="s">
        <v>90</v>
      </c>
      <c r="F245" s="6">
        <v>15</v>
      </c>
    </row>
    <row r="246" spans="1:6" x14ac:dyDescent="0.2">
      <c r="A246" s="47" t="s">
        <v>2</v>
      </c>
      <c r="B246" s="53">
        <v>0.68482638888888892</v>
      </c>
      <c r="C246" s="75">
        <v>5</v>
      </c>
      <c r="D246" s="75">
        <v>3</v>
      </c>
      <c r="E246" s="65" t="s">
        <v>90</v>
      </c>
      <c r="F246" s="6">
        <v>16</v>
      </c>
    </row>
    <row r="247" spans="1:6" x14ac:dyDescent="0.2">
      <c r="A247" s="47" t="s">
        <v>2</v>
      </c>
      <c r="B247" s="53">
        <v>0.6853703703703703</v>
      </c>
      <c r="C247" s="75">
        <v>6</v>
      </c>
      <c r="D247" s="75">
        <v>3</v>
      </c>
      <c r="E247" s="65" t="s">
        <v>90</v>
      </c>
      <c r="F247" s="6">
        <v>16</v>
      </c>
    </row>
    <row r="248" spans="1:6" x14ac:dyDescent="0.2">
      <c r="A248" s="47" t="s">
        <v>2</v>
      </c>
      <c r="B248" s="53">
        <v>0.71350694444444451</v>
      </c>
      <c r="C248" s="75">
        <v>5</v>
      </c>
      <c r="D248" s="75">
        <v>2</v>
      </c>
      <c r="E248" s="65" t="s">
        <v>90</v>
      </c>
      <c r="F248" s="6">
        <v>17</v>
      </c>
    </row>
    <row r="249" spans="1:6" x14ac:dyDescent="0.2">
      <c r="A249" s="47" t="s">
        <v>2</v>
      </c>
      <c r="B249" s="53">
        <v>0.75868055555555547</v>
      </c>
      <c r="C249" s="75">
        <v>6</v>
      </c>
      <c r="D249" s="75">
        <v>2</v>
      </c>
      <c r="E249" s="65" t="s">
        <v>90</v>
      </c>
      <c r="F249" s="6">
        <v>18</v>
      </c>
    </row>
    <row r="250" spans="1:6" x14ac:dyDescent="0.2">
      <c r="A250" s="47" t="s">
        <v>2</v>
      </c>
      <c r="B250" s="43">
        <v>0.37841435185185185</v>
      </c>
      <c r="C250" s="75">
        <v>44</v>
      </c>
      <c r="D250" s="75">
        <v>12</v>
      </c>
      <c r="E250" s="65" t="s">
        <v>90</v>
      </c>
      <c r="F250" s="6">
        <v>9</v>
      </c>
    </row>
    <row r="251" spans="1:6" x14ac:dyDescent="0.2">
      <c r="A251" s="47" t="s">
        <v>2</v>
      </c>
      <c r="B251" s="43">
        <v>0.38157407407407407</v>
      </c>
      <c r="C251" s="75">
        <v>20</v>
      </c>
      <c r="D251" s="75">
        <v>8</v>
      </c>
      <c r="E251" s="65" t="s">
        <v>90</v>
      </c>
      <c r="F251" s="6">
        <v>9</v>
      </c>
    </row>
    <row r="252" spans="1:6" x14ac:dyDescent="0.2">
      <c r="A252" s="47" t="s">
        <v>2</v>
      </c>
      <c r="B252" s="43">
        <v>0.50284722222222222</v>
      </c>
      <c r="C252" s="75">
        <v>9</v>
      </c>
      <c r="D252" s="75">
        <v>3</v>
      </c>
      <c r="E252" s="65" t="s">
        <v>90</v>
      </c>
      <c r="F252" s="6">
        <v>12</v>
      </c>
    </row>
    <row r="253" spans="1:6" x14ac:dyDescent="0.2">
      <c r="A253" s="47" t="s">
        <v>2</v>
      </c>
      <c r="B253" s="53">
        <v>0.6538194444444444</v>
      </c>
      <c r="C253" s="75">
        <v>9</v>
      </c>
      <c r="D253" s="75">
        <v>5</v>
      </c>
      <c r="E253" s="65" t="s">
        <v>90</v>
      </c>
      <c r="F253" s="6">
        <v>15</v>
      </c>
    </row>
    <row r="254" spans="1:6" x14ac:dyDescent="0.2">
      <c r="A254" s="47" t="s">
        <v>2</v>
      </c>
      <c r="B254" s="53">
        <v>0.75582175925925921</v>
      </c>
      <c r="C254" s="75">
        <v>6</v>
      </c>
      <c r="D254" s="75">
        <v>2</v>
      </c>
      <c r="E254" s="65" t="s">
        <v>90</v>
      </c>
      <c r="F254" s="6">
        <v>18</v>
      </c>
    </row>
    <row r="255" spans="1:6" x14ac:dyDescent="0.2">
      <c r="A255" s="47" t="s">
        <v>2</v>
      </c>
      <c r="B255" s="43">
        <v>2.7465277777777772E-2</v>
      </c>
      <c r="C255" s="75">
        <v>7</v>
      </c>
      <c r="D255" s="77">
        <v>0</v>
      </c>
      <c r="E255" s="65" t="s">
        <v>48</v>
      </c>
      <c r="F255" s="6">
        <v>0</v>
      </c>
    </row>
    <row r="256" spans="1:6" x14ac:dyDescent="0.2">
      <c r="A256" s="47" t="s">
        <v>2</v>
      </c>
      <c r="B256" s="43">
        <v>2.809027777777778E-2</v>
      </c>
      <c r="C256" s="75">
        <v>6</v>
      </c>
      <c r="D256" s="77">
        <v>0</v>
      </c>
      <c r="E256" s="65" t="s">
        <v>48</v>
      </c>
      <c r="F256" s="6">
        <v>0</v>
      </c>
    </row>
    <row r="257" spans="1:6" x14ac:dyDescent="0.2">
      <c r="A257" s="47" t="s">
        <v>2</v>
      </c>
      <c r="B257" s="43">
        <v>2.8773148148148145E-2</v>
      </c>
      <c r="C257" s="75">
        <v>2</v>
      </c>
      <c r="D257" s="77">
        <v>0</v>
      </c>
      <c r="E257" s="65" t="s">
        <v>48</v>
      </c>
      <c r="F257" s="6">
        <v>0</v>
      </c>
    </row>
    <row r="258" spans="1:6" x14ac:dyDescent="0.2">
      <c r="A258" s="47" t="s">
        <v>2</v>
      </c>
      <c r="B258" s="43">
        <v>6.9027777777777785E-2</v>
      </c>
      <c r="C258" s="75">
        <v>6</v>
      </c>
      <c r="D258" s="77">
        <v>0</v>
      </c>
      <c r="E258" s="65" t="s">
        <v>48</v>
      </c>
      <c r="F258" s="6">
        <v>1</v>
      </c>
    </row>
    <row r="259" spans="1:6" x14ac:dyDescent="0.2">
      <c r="A259" s="47" t="s">
        <v>2</v>
      </c>
      <c r="B259" s="43">
        <v>0.12567129629629628</v>
      </c>
      <c r="C259" s="75">
        <v>37</v>
      </c>
      <c r="D259" s="77">
        <v>0</v>
      </c>
      <c r="E259" s="65" t="s">
        <v>48</v>
      </c>
      <c r="F259" s="6">
        <v>3</v>
      </c>
    </row>
    <row r="260" spans="1:6" x14ac:dyDescent="0.2">
      <c r="A260" s="47" t="s">
        <v>2</v>
      </c>
      <c r="B260" s="43">
        <v>0.12892361111111111</v>
      </c>
      <c r="C260" s="75">
        <v>6</v>
      </c>
      <c r="D260" s="77">
        <v>0</v>
      </c>
      <c r="E260" s="65" t="s">
        <v>48</v>
      </c>
      <c r="F260" s="6">
        <v>3</v>
      </c>
    </row>
    <row r="261" spans="1:6" x14ac:dyDescent="0.2">
      <c r="A261" s="47" t="s">
        <v>2</v>
      </c>
      <c r="B261" s="43">
        <v>0.16127314814814817</v>
      </c>
      <c r="C261" s="75">
        <v>9</v>
      </c>
      <c r="D261" s="77">
        <v>0</v>
      </c>
      <c r="E261" s="65" t="s">
        <v>48</v>
      </c>
      <c r="F261" s="6">
        <v>3</v>
      </c>
    </row>
    <row r="262" spans="1:6" x14ac:dyDescent="0.2">
      <c r="A262" s="47" t="s">
        <v>2</v>
      </c>
      <c r="B262" s="43">
        <v>0.16277777777777777</v>
      </c>
      <c r="C262" s="75">
        <v>6</v>
      </c>
      <c r="D262" s="77">
        <v>0</v>
      </c>
      <c r="E262" s="65" t="s">
        <v>48</v>
      </c>
      <c r="F262" s="6">
        <v>3</v>
      </c>
    </row>
    <row r="263" spans="1:6" x14ac:dyDescent="0.2">
      <c r="A263" s="47" t="s">
        <v>2</v>
      </c>
      <c r="B263" s="43">
        <v>0.18038194444444444</v>
      </c>
      <c r="C263" s="75">
        <v>6</v>
      </c>
      <c r="D263" s="77">
        <v>0</v>
      </c>
      <c r="E263" s="65" t="s">
        <v>48</v>
      </c>
      <c r="F263" s="6">
        <v>4</v>
      </c>
    </row>
    <row r="264" spans="1:6" x14ac:dyDescent="0.2">
      <c r="A264" s="47" t="s">
        <v>2</v>
      </c>
      <c r="B264" s="43">
        <v>0.18065972222222224</v>
      </c>
      <c r="C264" s="75">
        <v>27</v>
      </c>
      <c r="D264" s="77">
        <v>0</v>
      </c>
      <c r="E264" s="65" t="s">
        <v>48</v>
      </c>
      <c r="F264" s="6">
        <v>4</v>
      </c>
    </row>
    <row r="265" spans="1:6" x14ac:dyDescent="0.2">
      <c r="A265" s="47" t="s">
        <v>2</v>
      </c>
      <c r="B265" s="43">
        <v>0.1854513888888889</v>
      </c>
      <c r="C265" s="75">
        <v>7</v>
      </c>
      <c r="D265" s="77">
        <v>0</v>
      </c>
      <c r="E265" s="65" t="s">
        <v>48</v>
      </c>
      <c r="F265" s="6">
        <v>4</v>
      </c>
    </row>
    <row r="266" spans="1:6" x14ac:dyDescent="0.2">
      <c r="A266" s="47" t="s">
        <v>2</v>
      </c>
      <c r="B266" s="43">
        <v>0.22097222222222224</v>
      </c>
      <c r="C266" s="75">
        <v>6</v>
      </c>
      <c r="D266" s="77">
        <v>0</v>
      </c>
      <c r="E266" s="65" t="s">
        <v>48</v>
      </c>
      <c r="F266" s="6">
        <v>5</v>
      </c>
    </row>
    <row r="267" spans="1:6" x14ac:dyDescent="0.2">
      <c r="A267" s="47" t="s">
        <v>2</v>
      </c>
      <c r="B267" s="43">
        <v>0.22922453703703705</v>
      </c>
      <c r="C267" s="75">
        <v>28</v>
      </c>
      <c r="D267" s="77">
        <v>0</v>
      </c>
      <c r="E267" s="65" t="s">
        <v>48</v>
      </c>
      <c r="F267" s="6">
        <v>5</v>
      </c>
    </row>
    <row r="268" spans="1:6" x14ac:dyDescent="0.2">
      <c r="A268" s="47" t="s">
        <v>2</v>
      </c>
      <c r="B268" s="53">
        <v>0.79884259259259249</v>
      </c>
      <c r="C268" s="75">
        <v>5</v>
      </c>
      <c r="D268" s="77">
        <v>0</v>
      </c>
      <c r="E268" s="65" t="s">
        <v>48</v>
      </c>
      <c r="F268" s="6">
        <v>19</v>
      </c>
    </row>
    <row r="269" spans="1:6" x14ac:dyDescent="0.2">
      <c r="A269" s="47" t="s">
        <v>2</v>
      </c>
      <c r="B269" s="53">
        <v>0.82337962962962974</v>
      </c>
      <c r="C269" s="75">
        <v>6</v>
      </c>
      <c r="D269" s="77">
        <v>0</v>
      </c>
      <c r="E269" s="65" t="s">
        <v>48</v>
      </c>
      <c r="F269" s="6">
        <v>19</v>
      </c>
    </row>
    <row r="270" spans="1:6" x14ac:dyDescent="0.2">
      <c r="A270" s="47" t="s">
        <v>2</v>
      </c>
      <c r="B270" s="53">
        <v>0.82488425925925923</v>
      </c>
      <c r="C270" s="75">
        <v>3</v>
      </c>
      <c r="D270" s="77">
        <v>0</v>
      </c>
      <c r="E270" s="65" t="s">
        <v>48</v>
      </c>
      <c r="F270" s="6">
        <v>19</v>
      </c>
    </row>
    <row r="271" spans="1:6" x14ac:dyDescent="0.2">
      <c r="A271" s="47" t="s">
        <v>2</v>
      </c>
      <c r="B271" s="53">
        <v>0.82548611111111114</v>
      </c>
      <c r="C271" s="75">
        <v>6</v>
      </c>
      <c r="D271" s="77">
        <v>0</v>
      </c>
      <c r="E271" s="65" t="s">
        <v>48</v>
      </c>
      <c r="F271" s="6">
        <v>19</v>
      </c>
    </row>
    <row r="272" spans="1:6" x14ac:dyDescent="0.2">
      <c r="A272" s="47" t="s">
        <v>2</v>
      </c>
      <c r="B272" s="53">
        <v>0.8267592592592593</v>
      </c>
      <c r="C272" s="75">
        <v>6</v>
      </c>
      <c r="D272" s="77">
        <v>0</v>
      </c>
      <c r="E272" s="65" t="s">
        <v>48</v>
      </c>
      <c r="F272" s="6">
        <v>19</v>
      </c>
    </row>
    <row r="273" spans="1:6" x14ac:dyDescent="0.2">
      <c r="A273" s="47" t="s">
        <v>2</v>
      </c>
      <c r="B273" s="53">
        <v>0.82739583333333344</v>
      </c>
      <c r="C273" s="75">
        <v>6</v>
      </c>
      <c r="D273" s="77">
        <v>0</v>
      </c>
      <c r="E273" s="65" t="s">
        <v>48</v>
      </c>
      <c r="F273" s="6">
        <v>19</v>
      </c>
    </row>
    <row r="274" spans="1:6" x14ac:dyDescent="0.2">
      <c r="A274" s="47" t="s">
        <v>2</v>
      </c>
      <c r="B274" s="53">
        <v>0.82803240740740736</v>
      </c>
      <c r="C274" s="75">
        <v>8</v>
      </c>
      <c r="D274" s="77">
        <v>0</v>
      </c>
      <c r="E274" s="65" t="s">
        <v>48</v>
      </c>
      <c r="F274" s="6">
        <v>19</v>
      </c>
    </row>
    <row r="275" spans="1:6" x14ac:dyDescent="0.2">
      <c r="A275" s="47" t="s">
        <v>2</v>
      </c>
      <c r="B275" s="53">
        <v>0.8283449074074074</v>
      </c>
      <c r="C275" s="75" t="s">
        <v>1375</v>
      </c>
      <c r="D275" s="77">
        <v>0</v>
      </c>
      <c r="E275" s="65" t="s">
        <v>48</v>
      </c>
      <c r="F275" s="6">
        <v>19</v>
      </c>
    </row>
    <row r="276" spans="1:6" x14ac:dyDescent="0.2">
      <c r="A276" s="47" t="s">
        <v>2</v>
      </c>
      <c r="B276" s="53">
        <v>0.828587962962963</v>
      </c>
      <c r="C276" s="75">
        <v>14</v>
      </c>
      <c r="D276" s="77">
        <v>0</v>
      </c>
      <c r="E276" s="65" t="s">
        <v>48</v>
      </c>
      <c r="F276" s="6">
        <v>19</v>
      </c>
    </row>
    <row r="277" spans="1:6" x14ac:dyDescent="0.2">
      <c r="A277" s="47" t="s">
        <v>2</v>
      </c>
      <c r="B277" s="53">
        <v>0.83152777777777775</v>
      </c>
      <c r="C277" s="75">
        <v>7</v>
      </c>
      <c r="D277" s="77">
        <v>0</v>
      </c>
      <c r="E277" s="65" t="s">
        <v>48</v>
      </c>
      <c r="F277" s="6">
        <v>19</v>
      </c>
    </row>
    <row r="278" spans="1:6" x14ac:dyDescent="0.2">
      <c r="A278" s="47" t="s">
        <v>2</v>
      </c>
      <c r="B278" s="53">
        <v>0.83291666666666664</v>
      </c>
      <c r="C278" s="75">
        <v>3</v>
      </c>
      <c r="D278" s="77">
        <v>0</v>
      </c>
      <c r="E278" s="65" t="s">
        <v>48</v>
      </c>
      <c r="F278" s="6">
        <v>19</v>
      </c>
    </row>
    <row r="279" spans="1:6" x14ac:dyDescent="0.2">
      <c r="A279" s="47" t="s">
        <v>2</v>
      </c>
      <c r="B279" s="53">
        <v>0.83618055555555548</v>
      </c>
      <c r="C279" s="75">
        <v>6</v>
      </c>
      <c r="D279" s="77">
        <v>0</v>
      </c>
      <c r="E279" s="65" t="s">
        <v>48</v>
      </c>
      <c r="F279" s="6">
        <v>20</v>
      </c>
    </row>
    <row r="280" spans="1:6" x14ac:dyDescent="0.2">
      <c r="A280" s="47" t="s">
        <v>2</v>
      </c>
      <c r="B280" s="53">
        <v>0.83770833333333339</v>
      </c>
      <c r="C280" s="75">
        <v>11</v>
      </c>
      <c r="D280" s="77">
        <v>0</v>
      </c>
      <c r="E280" s="65" t="s">
        <v>48</v>
      </c>
      <c r="F280" s="6">
        <v>20</v>
      </c>
    </row>
    <row r="281" spans="1:6" x14ac:dyDescent="0.2">
      <c r="A281" s="47" t="s">
        <v>2</v>
      </c>
      <c r="B281" s="53">
        <v>0.83920138888888884</v>
      </c>
      <c r="C281" s="75">
        <v>6</v>
      </c>
      <c r="D281" s="77">
        <v>0</v>
      </c>
      <c r="E281" s="65" t="s">
        <v>48</v>
      </c>
      <c r="F281" s="6">
        <v>20</v>
      </c>
    </row>
    <row r="282" spans="1:6" x14ac:dyDescent="0.2">
      <c r="A282" s="47" t="s">
        <v>2</v>
      </c>
      <c r="B282" s="53">
        <v>0.8445717592592592</v>
      </c>
      <c r="C282" s="75">
        <v>6</v>
      </c>
      <c r="D282" s="77">
        <v>0</v>
      </c>
      <c r="E282" s="65" t="s">
        <v>48</v>
      </c>
      <c r="F282" s="6">
        <v>20</v>
      </c>
    </row>
    <row r="283" spans="1:6" x14ac:dyDescent="0.2">
      <c r="A283" s="47" t="s">
        <v>2</v>
      </c>
      <c r="B283" s="53">
        <v>0.85504629629629625</v>
      </c>
      <c r="C283" s="75">
        <v>7</v>
      </c>
      <c r="D283" s="77">
        <v>0</v>
      </c>
      <c r="E283" s="65" t="s">
        <v>48</v>
      </c>
      <c r="F283" s="6">
        <v>20</v>
      </c>
    </row>
    <row r="284" spans="1:6" x14ac:dyDescent="0.2">
      <c r="A284" s="47" t="s">
        <v>2</v>
      </c>
      <c r="B284" s="53">
        <v>0.86854166666666666</v>
      </c>
      <c r="C284" s="75">
        <v>7</v>
      </c>
      <c r="D284" s="77">
        <v>0</v>
      </c>
      <c r="E284" s="65" t="s">
        <v>48</v>
      </c>
      <c r="F284" s="6">
        <v>20</v>
      </c>
    </row>
    <row r="285" spans="1:6" x14ac:dyDescent="0.2">
      <c r="A285" s="47" t="s">
        <v>2</v>
      </c>
      <c r="B285" s="53">
        <v>0.87138888888888888</v>
      </c>
      <c r="C285" s="75">
        <v>24</v>
      </c>
      <c r="D285" s="77">
        <v>0</v>
      </c>
      <c r="E285" s="65" t="s">
        <v>48</v>
      </c>
      <c r="F285" s="6">
        <v>20</v>
      </c>
    </row>
    <row r="286" spans="1:6" x14ac:dyDescent="0.2">
      <c r="A286" s="47" t="s">
        <v>2</v>
      </c>
      <c r="B286" s="53">
        <v>0.87905092592592593</v>
      </c>
      <c r="C286" s="75">
        <v>6</v>
      </c>
      <c r="D286" s="77">
        <v>0</v>
      </c>
      <c r="E286" s="65" t="s">
        <v>48</v>
      </c>
      <c r="F286" s="6">
        <v>21</v>
      </c>
    </row>
    <row r="287" spans="1:6" x14ac:dyDescent="0.2">
      <c r="A287" s="47" t="s">
        <v>2</v>
      </c>
      <c r="B287" s="53">
        <v>0.88755787037037026</v>
      </c>
      <c r="C287" s="75">
        <v>5</v>
      </c>
      <c r="D287" s="77">
        <v>0</v>
      </c>
      <c r="E287" s="65" t="s">
        <v>48</v>
      </c>
      <c r="F287" s="6">
        <v>21</v>
      </c>
    </row>
    <row r="288" spans="1:6" x14ac:dyDescent="0.2">
      <c r="A288" s="47" t="s">
        <v>2</v>
      </c>
      <c r="B288" s="53">
        <v>0.8881944444444444</v>
      </c>
      <c r="C288" s="75">
        <v>2</v>
      </c>
      <c r="D288" s="77">
        <v>0</v>
      </c>
      <c r="E288" s="65" t="s">
        <v>48</v>
      </c>
      <c r="F288" s="6">
        <v>21</v>
      </c>
    </row>
    <row r="289" spans="1:6" x14ac:dyDescent="0.2">
      <c r="A289" s="47" t="s">
        <v>2</v>
      </c>
      <c r="B289" s="53">
        <v>0.8971527777777778</v>
      </c>
      <c r="C289" s="75">
        <v>6</v>
      </c>
      <c r="D289" s="77">
        <v>0</v>
      </c>
      <c r="E289" s="65" t="s">
        <v>48</v>
      </c>
      <c r="F289" s="6">
        <v>21</v>
      </c>
    </row>
    <row r="290" spans="1:6" x14ac:dyDescent="0.2">
      <c r="A290" s="47" t="s">
        <v>2</v>
      </c>
      <c r="B290" s="53">
        <v>0.89777777777777779</v>
      </c>
      <c r="C290" s="75">
        <v>1</v>
      </c>
      <c r="D290" s="77">
        <v>0</v>
      </c>
      <c r="E290" s="65" t="s">
        <v>48</v>
      </c>
      <c r="F290" s="6">
        <v>21</v>
      </c>
    </row>
    <row r="291" spans="1:6" x14ac:dyDescent="0.2">
      <c r="A291" s="47" t="s">
        <v>2</v>
      </c>
      <c r="B291" s="53">
        <v>0.9286226851851852</v>
      </c>
      <c r="C291" s="75">
        <v>7</v>
      </c>
      <c r="D291" s="77">
        <v>0</v>
      </c>
      <c r="E291" s="65" t="s">
        <v>48</v>
      </c>
      <c r="F291" s="6">
        <v>22</v>
      </c>
    </row>
    <row r="292" spans="1:6" x14ac:dyDescent="0.2">
      <c r="A292" s="47" t="s">
        <v>2</v>
      </c>
      <c r="B292" s="53">
        <v>0.95112268518518517</v>
      </c>
      <c r="C292" s="75">
        <v>6</v>
      </c>
      <c r="D292" s="77">
        <v>0</v>
      </c>
      <c r="E292" s="65" t="s">
        <v>48</v>
      </c>
      <c r="F292" s="6">
        <v>22</v>
      </c>
    </row>
    <row r="293" spans="1:6" x14ac:dyDescent="0.2">
      <c r="A293" s="47" t="s">
        <v>2</v>
      </c>
      <c r="B293" s="53">
        <v>0.95784722222222218</v>
      </c>
      <c r="C293" s="75">
        <v>6</v>
      </c>
      <c r="D293" s="77">
        <v>0</v>
      </c>
      <c r="E293" s="65" t="s">
        <v>48</v>
      </c>
      <c r="F293" s="6">
        <v>22</v>
      </c>
    </row>
    <row r="294" spans="1:6" x14ac:dyDescent="0.2">
      <c r="A294" s="47" t="s">
        <v>2</v>
      </c>
      <c r="B294" s="53">
        <v>0.95846064814814813</v>
      </c>
      <c r="C294" s="75">
        <v>10</v>
      </c>
      <c r="D294" s="77">
        <v>0</v>
      </c>
      <c r="E294" s="65" t="s">
        <v>48</v>
      </c>
      <c r="F294" s="6">
        <v>23</v>
      </c>
    </row>
    <row r="295" spans="1:6" x14ac:dyDescent="0.2">
      <c r="A295" s="47" t="s">
        <v>2</v>
      </c>
      <c r="B295" s="53">
        <v>0.95938657407407402</v>
      </c>
      <c r="C295" s="75">
        <v>6</v>
      </c>
      <c r="D295" s="77">
        <v>0</v>
      </c>
      <c r="E295" s="65" t="s">
        <v>48</v>
      </c>
      <c r="F295" s="6">
        <v>23</v>
      </c>
    </row>
    <row r="296" spans="1:6" x14ac:dyDescent="0.2">
      <c r="A296" s="47" t="s">
        <v>2</v>
      </c>
      <c r="B296" s="53">
        <v>0.96626157407407398</v>
      </c>
      <c r="C296" s="75">
        <v>3</v>
      </c>
      <c r="D296" s="77">
        <v>0</v>
      </c>
      <c r="E296" s="65" t="s">
        <v>48</v>
      </c>
      <c r="F296" s="6">
        <v>23</v>
      </c>
    </row>
    <row r="297" spans="1:6" x14ac:dyDescent="0.2">
      <c r="A297" s="47" t="s">
        <v>2</v>
      </c>
      <c r="B297" s="53">
        <v>0.966863425925926</v>
      </c>
      <c r="C297" s="75">
        <v>4</v>
      </c>
      <c r="D297" s="77">
        <v>0</v>
      </c>
      <c r="E297" s="65" t="s">
        <v>48</v>
      </c>
      <c r="F297" s="6">
        <v>23</v>
      </c>
    </row>
    <row r="298" spans="1:6" x14ac:dyDescent="0.2">
      <c r="A298" s="47" t="s">
        <v>2</v>
      </c>
      <c r="B298" s="53">
        <v>0.99318287037037034</v>
      </c>
      <c r="C298" s="75">
        <v>6</v>
      </c>
      <c r="D298" s="77">
        <v>0</v>
      </c>
      <c r="E298" s="65" t="s">
        <v>48</v>
      </c>
      <c r="F298" s="6">
        <v>23</v>
      </c>
    </row>
    <row r="299" spans="1:6" x14ac:dyDescent="0.2">
      <c r="A299" s="47" t="s">
        <v>2</v>
      </c>
      <c r="B299" s="53">
        <v>0.9983912037037036</v>
      </c>
      <c r="C299" s="75">
        <v>6</v>
      </c>
      <c r="D299" s="77">
        <v>0</v>
      </c>
      <c r="E299" s="65" t="s">
        <v>48</v>
      </c>
      <c r="F299" s="6">
        <v>23</v>
      </c>
    </row>
    <row r="300" spans="1:6" x14ac:dyDescent="0.2">
      <c r="A300" s="47" t="s">
        <v>2</v>
      </c>
      <c r="B300" s="43">
        <v>0.34019675925925924</v>
      </c>
      <c r="C300" s="75">
        <v>4</v>
      </c>
      <c r="D300" s="75">
        <v>2</v>
      </c>
      <c r="E300" s="65" t="s">
        <v>46</v>
      </c>
      <c r="F300" s="6">
        <v>8</v>
      </c>
    </row>
    <row r="301" spans="1:6" x14ac:dyDescent="0.2">
      <c r="A301" s="47" t="s">
        <v>2</v>
      </c>
      <c r="B301" s="43">
        <v>0.24156250000000001</v>
      </c>
      <c r="C301" s="75">
        <v>8</v>
      </c>
      <c r="D301" s="78">
        <v>0</v>
      </c>
      <c r="E301" s="65" t="s">
        <v>45</v>
      </c>
      <c r="F301" s="6">
        <v>5</v>
      </c>
    </row>
    <row r="302" spans="1:6" x14ac:dyDescent="0.2">
      <c r="A302" s="47" t="s">
        <v>2</v>
      </c>
      <c r="B302" s="43">
        <v>0.24217592592592593</v>
      </c>
      <c r="C302" s="75">
        <v>7</v>
      </c>
      <c r="D302" s="75">
        <v>2</v>
      </c>
      <c r="E302" s="65" t="s">
        <v>45</v>
      </c>
      <c r="F302" s="6">
        <v>5</v>
      </c>
    </row>
    <row r="303" spans="1:6" x14ac:dyDescent="0.2">
      <c r="A303" s="47" t="s">
        <v>2</v>
      </c>
      <c r="B303" s="43">
        <v>0.24299768518518516</v>
      </c>
      <c r="C303" s="75">
        <v>1</v>
      </c>
      <c r="D303" s="75">
        <v>1</v>
      </c>
      <c r="E303" s="65" t="s">
        <v>45</v>
      </c>
      <c r="F303" s="6">
        <v>5</v>
      </c>
    </row>
    <row r="304" spans="1:6" x14ac:dyDescent="0.2">
      <c r="A304" s="47" t="s">
        <v>2</v>
      </c>
      <c r="B304" s="43">
        <v>0.24313657407407407</v>
      </c>
      <c r="C304" s="75">
        <v>9</v>
      </c>
      <c r="D304" s="75">
        <v>1</v>
      </c>
      <c r="E304" s="65" t="s">
        <v>45</v>
      </c>
      <c r="F304" s="6">
        <v>5</v>
      </c>
    </row>
    <row r="305" spans="1:6" x14ac:dyDescent="0.2">
      <c r="A305" s="47" t="s">
        <v>2</v>
      </c>
      <c r="B305" s="43">
        <v>0.2447222222222222</v>
      </c>
      <c r="C305" s="75">
        <v>2</v>
      </c>
      <c r="D305" s="75">
        <v>2</v>
      </c>
      <c r="E305" s="65" t="s">
        <v>45</v>
      </c>
      <c r="F305" s="6">
        <v>5</v>
      </c>
    </row>
    <row r="306" spans="1:6" x14ac:dyDescent="0.2">
      <c r="A306" s="47" t="s">
        <v>2</v>
      </c>
      <c r="B306" s="43">
        <v>0.24547453703703703</v>
      </c>
      <c r="C306" s="75">
        <v>15</v>
      </c>
      <c r="D306" s="75">
        <v>4</v>
      </c>
      <c r="E306" s="65" t="s">
        <v>45</v>
      </c>
      <c r="F306" s="6">
        <v>5</v>
      </c>
    </row>
    <row r="307" spans="1:6" x14ac:dyDescent="0.2">
      <c r="A307" s="47" t="s">
        <v>2</v>
      </c>
      <c r="B307" s="43">
        <v>0.24690972222222221</v>
      </c>
      <c r="C307" s="75">
        <v>6</v>
      </c>
      <c r="D307" s="75">
        <v>3</v>
      </c>
      <c r="E307" s="65" t="s">
        <v>45</v>
      </c>
      <c r="F307" s="6">
        <v>5</v>
      </c>
    </row>
    <row r="308" spans="1:6" x14ac:dyDescent="0.2">
      <c r="A308" s="47" t="s">
        <v>2</v>
      </c>
      <c r="B308" s="43">
        <v>0.24741898148148148</v>
      </c>
      <c r="C308" s="75">
        <v>23</v>
      </c>
      <c r="D308" s="75">
        <v>7</v>
      </c>
      <c r="E308" s="65" t="s">
        <v>45</v>
      </c>
      <c r="F308" s="6">
        <v>5</v>
      </c>
    </row>
    <row r="309" spans="1:6" x14ac:dyDescent="0.2">
      <c r="A309" s="47" t="s">
        <v>2</v>
      </c>
      <c r="B309" s="43">
        <v>0.24818287037037037</v>
      </c>
      <c r="C309" s="75">
        <v>7</v>
      </c>
      <c r="D309" s="75">
        <v>3</v>
      </c>
      <c r="E309" s="65" t="s">
        <v>45</v>
      </c>
      <c r="F309" s="6">
        <v>5</v>
      </c>
    </row>
    <row r="310" spans="1:6" x14ac:dyDescent="0.2">
      <c r="A310" s="47" t="s">
        <v>2</v>
      </c>
      <c r="B310" s="43">
        <v>0.24875</v>
      </c>
      <c r="C310" s="75">
        <v>6</v>
      </c>
      <c r="D310" s="75">
        <v>1</v>
      </c>
      <c r="E310" s="65" t="s">
        <v>45</v>
      </c>
      <c r="F310" s="6">
        <v>5</v>
      </c>
    </row>
    <row r="311" spans="1:6" x14ac:dyDescent="0.2">
      <c r="A311" s="47" t="s">
        <v>2</v>
      </c>
      <c r="B311" s="43">
        <v>0.24895833333333331</v>
      </c>
      <c r="C311" s="75">
        <v>6</v>
      </c>
      <c r="D311" s="75">
        <v>9</v>
      </c>
      <c r="E311" s="65" t="s">
        <v>45</v>
      </c>
      <c r="F311" s="6">
        <v>5</v>
      </c>
    </row>
    <row r="312" spans="1:6" x14ac:dyDescent="0.2">
      <c r="A312" s="47" t="s">
        <v>2</v>
      </c>
      <c r="B312" s="43">
        <v>0.25212962962962965</v>
      </c>
      <c r="C312" s="75">
        <v>34</v>
      </c>
      <c r="D312" s="75">
        <v>7</v>
      </c>
      <c r="E312" s="65" t="s">
        <v>45</v>
      </c>
      <c r="F312" s="6">
        <v>6</v>
      </c>
    </row>
    <row r="313" spans="1:6" x14ac:dyDescent="0.2">
      <c r="A313" s="47" t="s">
        <v>2</v>
      </c>
      <c r="B313" s="43">
        <v>0.25283564814814813</v>
      </c>
      <c r="C313" s="75" t="s">
        <v>1375</v>
      </c>
      <c r="D313" s="78" t="s">
        <v>1375</v>
      </c>
      <c r="E313" s="65" t="s">
        <v>45</v>
      </c>
      <c r="F313" s="6">
        <v>6</v>
      </c>
    </row>
    <row r="314" spans="1:6" x14ac:dyDescent="0.2">
      <c r="A314" s="47" t="s">
        <v>2</v>
      </c>
      <c r="B314" s="43">
        <v>0.25309027777777776</v>
      </c>
      <c r="C314" s="75">
        <v>4</v>
      </c>
      <c r="D314" s="75">
        <v>2</v>
      </c>
      <c r="E314" s="65" t="s">
        <v>45</v>
      </c>
      <c r="F314" s="6">
        <v>6</v>
      </c>
    </row>
    <row r="315" spans="1:6" x14ac:dyDescent="0.2">
      <c r="A315" s="47" t="s">
        <v>2</v>
      </c>
      <c r="B315" s="43">
        <v>0.25380787037037039</v>
      </c>
      <c r="C315" s="75">
        <v>21</v>
      </c>
      <c r="D315" s="75">
        <v>6</v>
      </c>
      <c r="E315" s="65" t="s">
        <v>45</v>
      </c>
      <c r="F315" s="6">
        <v>6</v>
      </c>
    </row>
    <row r="316" spans="1:6" x14ac:dyDescent="0.2">
      <c r="A316" s="47" t="s">
        <v>2</v>
      </c>
      <c r="B316" s="43">
        <v>0.25398148148148147</v>
      </c>
      <c r="C316" s="75">
        <v>8</v>
      </c>
      <c r="D316" s="75">
        <v>2</v>
      </c>
      <c r="E316" s="65" t="s">
        <v>45</v>
      </c>
      <c r="F316" s="6">
        <v>6</v>
      </c>
    </row>
    <row r="317" spans="1:6" x14ac:dyDescent="0.2">
      <c r="A317" s="47" t="s">
        <v>2</v>
      </c>
      <c r="B317" s="43">
        <v>0.25493055555555555</v>
      </c>
      <c r="C317" s="75">
        <v>24</v>
      </c>
      <c r="D317" s="75">
        <v>8</v>
      </c>
      <c r="E317" s="65" t="s">
        <v>45</v>
      </c>
      <c r="F317" s="6">
        <v>6</v>
      </c>
    </row>
    <row r="318" spans="1:6" x14ac:dyDescent="0.2">
      <c r="A318" s="47" t="s">
        <v>2</v>
      </c>
      <c r="B318" s="43">
        <v>0.2575925925925926</v>
      </c>
      <c r="C318" s="75">
        <v>7</v>
      </c>
      <c r="D318" s="75">
        <v>3</v>
      </c>
      <c r="E318" s="65" t="s">
        <v>45</v>
      </c>
      <c r="F318" s="6">
        <v>6</v>
      </c>
    </row>
    <row r="319" spans="1:6" x14ac:dyDescent="0.2">
      <c r="A319" s="47" t="s">
        <v>2</v>
      </c>
      <c r="B319" s="43">
        <v>0.26103009259259258</v>
      </c>
      <c r="C319" s="75">
        <v>7</v>
      </c>
      <c r="D319" s="75">
        <v>3</v>
      </c>
      <c r="E319" s="65" t="s">
        <v>45</v>
      </c>
      <c r="F319" s="6">
        <v>6</v>
      </c>
    </row>
    <row r="320" spans="1:6" x14ac:dyDescent="0.2">
      <c r="A320" s="47" t="s">
        <v>2</v>
      </c>
      <c r="B320" s="43">
        <v>0.27391203703703704</v>
      </c>
      <c r="C320" s="75">
        <v>59</v>
      </c>
      <c r="D320" s="75">
        <v>19</v>
      </c>
      <c r="E320" s="65" t="s">
        <v>45</v>
      </c>
      <c r="F320" s="6">
        <v>6</v>
      </c>
    </row>
    <row r="321" spans="1:6" x14ac:dyDescent="0.2">
      <c r="A321" s="47" t="s">
        <v>2</v>
      </c>
      <c r="B321" s="43">
        <v>0.28684027777777776</v>
      </c>
      <c r="C321" s="75">
        <v>7</v>
      </c>
      <c r="D321" s="75">
        <v>4</v>
      </c>
      <c r="E321" s="65" t="s">
        <v>45</v>
      </c>
      <c r="F321" s="6">
        <v>6</v>
      </c>
    </row>
    <row r="322" spans="1:6" x14ac:dyDescent="0.2">
      <c r="A322" s="47" t="s">
        <v>2</v>
      </c>
      <c r="B322" s="43">
        <v>0.28729166666666667</v>
      </c>
      <c r="C322" s="75">
        <v>28</v>
      </c>
      <c r="D322" s="75">
        <v>11</v>
      </c>
      <c r="E322" s="65" t="s">
        <v>45</v>
      </c>
      <c r="F322" s="6">
        <v>6</v>
      </c>
    </row>
    <row r="323" spans="1:6" x14ac:dyDescent="0.2">
      <c r="A323" s="47" t="s">
        <v>2</v>
      </c>
      <c r="B323" s="43">
        <v>0.28737268518518516</v>
      </c>
      <c r="C323" s="75">
        <v>17</v>
      </c>
      <c r="D323" s="75">
        <v>15</v>
      </c>
      <c r="E323" s="65" t="s">
        <v>45</v>
      </c>
      <c r="F323" s="6">
        <v>6</v>
      </c>
    </row>
    <row r="324" spans="1:6" x14ac:dyDescent="0.2">
      <c r="A324" s="47" t="s">
        <v>2</v>
      </c>
      <c r="B324" s="43">
        <v>0.28851851851851851</v>
      </c>
      <c r="C324" s="75">
        <v>31</v>
      </c>
      <c r="D324" s="75">
        <v>8</v>
      </c>
      <c r="E324" s="65" t="s">
        <v>45</v>
      </c>
      <c r="F324" s="6">
        <v>6</v>
      </c>
    </row>
    <row r="325" spans="1:6" x14ac:dyDescent="0.2">
      <c r="A325" s="47" t="s">
        <v>2</v>
      </c>
      <c r="B325" s="43">
        <v>0.29842592592592593</v>
      </c>
      <c r="C325" s="75">
        <v>31</v>
      </c>
      <c r="D325" s="75">
        <v>12</v>
      </c>
      <c r="E325" s="65" t="s">
        <v>45</v>
      </c>
      <c r="F325" s="6">
        <v>7</v>
      </c>
    </row>
    <row r="326" spans="1:6" x14ac:dyDescent="0.2">
      <c r="A326" s="47" t="s">
        <v>2</v>
      </c>
      <c r="B326" s="43">
        <v>0.29979166666666668</v>
      </c>
      <c r="C326" s="75">
        <v>9</v>
      </c>
      <c r="D326" s="75">
        <v>7</v>
      </c>
      <c r="E326" s="65" t="s">
        <v>45</v>
      </c>
      <c r="F326" s="6">
        <v>7</v>
      </c>
    </row>
    <row r="327" spans="1:6" x14ac:dyDescent="0.2">
      <c r="A327" s="47" t="s">
        <v>2</v>
      </c>
      <c r="B327" s="43">
        <v>0.30127314814814815</v>
      </c>
      <c r="C327" s="75">
        <v>6</v>
      </c>
      <c r="D327" s="75">
        <v>4</v>
      </c>
      <c r="E327" s="65" t="s">
        <v>45</v>
      </c>
      <c r="F327" s="6">
        <v>7</v>
      </c>
    </row>
    <row r="328" spans="1:6" x14ac:dyDescent="0.2">
      <c r="A328" s="47" t="s">
        <v>2</v>
      </c>
      <c r="B328" s="43">
        <v>0.3016550925925926</v>
      </c>
      <c r="C328" s="75">
        <v>18</v>
      </c>
      <c r="D328" s="75">
        <v>8</v>
      </c>
      <c r="E328" s="65" t="s">
        <v>45</v>
      </c>
      <c r="F328" s="6">
        <v>7</v>
      </c>
    </row>
    <row r="329" spans="1:6" x14ac:dyDescent="0.2">
      <c r="A329" s="47" t="s">
        <v>2</v>
      </c>
      <c r="B329" s="43">
        <v>0.31545138888888885</v>
      </c>
      <c r="C329" s="75">
        <v>17</v>
      </c>
      <c r="D329" s="75">
        <v>8</v>
      </c>
      <c r="E329" s="65" t="s">
        <v>45</v>
      </c>
      <c r="F329" s="6">
        <v>7</v>
      </c>
    </row>
    <row r="330" spans="1:6" x14ac:dyDescent="0.2">
      <c r="A330" s="47" t="s">
        <v>2</v>
      </c>
      <c r="B330" s="43">
        <v>0.31584490740740739</v>
      </c>
      <c r="C330" s="75">
        <v>7</v>
      </c>
      <c r="D330" s="75">
        <v>7</v>
      </c>
      <c r="E330" s="65" t="s">
        <v>45</v>
      </c>
      <c r="F330" s="6">
        <v>7</v>
      </c>
    </row>
    <row r="331" spans="1:6" x14ac:dyDescent="0.2">
      <c r="A331" s="47" t="s">
        <v>2</v>
      </c>
      <c r="B331" s="43">
        <v>0.32394675925925925</v>
      </c>
      <c r="C331" s="75">
        <v>9</v>
      </c>
      <c r="D331" s="75">
        <v>6</v>
      </c>
      <c r="E331" s="65" t="s">
        <v>45</v>
      </c>
      <c r="F331" s="6">
        <v>7</v>
      </c>
    </row>
    <row r="332" spans="1:6" x14ac:dyDescent="0.2">
      <c r="A332" s="47" t="s">
        <v>2</v>
      </c>
      <c r="B332" s="43">
        <v>0.3273726851851852</v>
      </c>
      <c r="C332" s="75">
        <v>4</v>
      </c>
      <c r="D332" s="75">
        <v>3</v>
      </c>
      <c r="E332" s="65" t="s">
        <v>45</v>
      </c>
      <c r="F332" s="6">
        <v>7</v>
      </c>
    </row>
    <row r="333" spans="1:6" x14ac:dyDescent="0.2">
      <c r="A333" s="47" t="s">
        <v>2</v>
      </c>
      <c r="B333" s="43">
        <v>0.3298611111111111</v>
      </c>
      <c r="C333" s="75">
        <v>20</v>
      </c>
      <c r="D333" s="75">
        <v>11</v>
      </c>
      <c r="E333" s="65" t="s">
        <v>45</v>
      </c>
      <c r="F333" s="6">
        <v>7</v>
      </c>
    </row>
    <row r="334" spans="1:6" x14ac:dyDescent="0.2">
      <c r="A334" s="47" t="s">
        <v>2</v>
      </c>
      <c r="B334" s="43">
        <v>0.32997685185185183</v>
      </c>
      <c r="C334" s="75">
        <v>10</v>
      </c>
      <c r="D334" s="75">
        <v>7</v>
      </c>
      <c r="E334" s="65" t="s">
        <v>45</v>
      </c>
      <c r="F334" s="6">
        <v>7</v>
      </c>
    </row>
    <row r="335" spans="1:6" x14ac:dyDescent="0.2">
      <c r="A335" s="47" t="s">
        <v>2</v>
      </c>
      <c r="B335" s="43">
        <v>0.33178240740740739</v>
      </c>
      <c r="C335" s="75">
        <v>9</v>
      </c>
      <c r="D335" s="75">
        <v>5</v>
      </c>
      <c r="E335" s="65" t="s">
        <v>45</v>
      </c>
      <c r="F335" s="6">
        <v>7</v>
      </c>
    </row>
    <row r="336" spans="1:6" x14ac:dyDescent="0.2">
      <c r="A336" s="47" t="s">
        <v>2</v>
      </c>
      <c r="B336" s="43">
        <v>0.3323726851851852</v>
      </c>
      <c r="C336" s="75">
        <v>27</v>
      </c>
      <c r="D336" s="75">
        <v>14</v>
      </c>
      <c r="E336" s="65" t="s">
        <v>45</v>
      </c>
      <c r="F336" s="6">
        <v>7</v>
      </c>
    </row>
    <row r="337" spans="1:6" x14ac:dyDescent="0.2">
      <c r="A337" s="47" t="s">
        <v>2</v>
      </c>
      <c r="B337" s="43">
        <v>0.34818287037037038</v>
      </c>
      <c r="C337" s="75" t="s">
        <v>1375</v>
      </c>
      <c r="D337" s="76" t="s">
        <v>1375</v>
      </c>
      <c r="E337" s="65" t="s">
        <v>45</v>
      </c>
      <c r="F337" s="6">
        <v>8</v>
      </c>
    </row>
    <row r="338" spans="1:6" x14ac:dyDescent="0.2">
      <c r="A338" s="47" t="s">
        <v>2</v>
      </c>
      <c r="B338" s="43">
        <v>0.34936342592592595</v>
      </c>
      <c r="C338" s="75">
        <v>5</v>
      </c>
      <c r="D338" s="75">
        <v>4</v>
      </c>
      <c r="E338" s="65" t="s">
        <v>45</v>
      </c>
      <c r="F338" s="6">
        <v>8</v>
      </c>
    </row>
    <row r="339" spans="1:6" x14ac:dyDescent="0.2">
      <c r="A339" s="47" t="s">
        <v>2</v>
      </c>
      <c r="B339" s="43">
        <v>0.3600694444444445</v>
      </c>
      <c r="C339" s="75">
        <v>1</v>
      </c>
      <c r="D339" s="75">
        <v>1</v>
      </c>
      <c r="E339" s="65" t="s">
        <v>45</v>
      </c>
      <c r="F339" s="6">
        <v>8</v>
      </c>
    </row>
    <row r="340" spans="1:6" x14ac:dyDescent="0.2">
      <c r="A340" s="47" t="s">
        <v>2</v>
      </c>
      <c r="B340" s="43">
        <v>0.36385416666666665</v>
      </c>
      <c r="C340" s="75">
        <v>5</v>
      </c>
      <c r="D340" s="75">
        <v>3</v>
      </c>
      <c r="E340" s="65" t="s">
        <v>45</v>
      </c>
      <c r="F340" s="6">
        <v>8</v>
      </c>
    </row>
    <row r="341" spans="1:6" x14ac:dyDescent="0.2">
      <c r="A341" s="47" t="s">
        <v>2</v>
      </c>
      <c r="B341" s="43">
        <v>0.36806712962962962</v>
      </c>
      <c r="C341" s="75">
        <v>19</v>
      </c>
      <c r="D341" s="75">
        <v>11</v>
      </c>
      <c r="E341" s="65" t="s">
        <v>45</v>
      </c>
      <c r="F341" s="6">
        <v>8</v>
      </c>
    </row>
    <row r="342" spans="1:6" x14ac:dyDescent="0.2">
      <c r="A342" s="47" t="s">
        <v>2</v>
      </c>
      <c r="B342" s="43">
        <v>0.37337962962962962</v>
      </c>
      <c r="C342" s="75">
        <v>7</v>
      </c>
      <c r="D342" s="75">
        <v>6</v>
      </c>
      <c r="E342" s="65" t="s">
        <v>45</v>
      </c>
      <c r="F342" s="6">
        <v>8</v>
      </c>
    </row>
    <row r="343" spans="1:6" x14ac:dyDescent="0.2">
      <c r="A343" s="47" t="s">
        <v>2</v>
      </c>
      <c r="B343" s="43">
        <v>0.38634259259259257</v>
      </c>
      <c r="C343" s="75">
        <v>29</v>
      </c>
      <c r="D343" s="75">
        <v>9</v>
      </c>
      <c r="E343" s="65" t="s">
        <v>45</v>
      </c>
      <c r="F343" s="6">
        <v>9</v>
      </c>
    </row>
    <row r="344" spans="1:6" x14ac:dyDescent="0.2">
      <c r="A344" s="47" t="s">
        <v>2</v>
      </c>
      <c r="B344" s="43">
        <v>0.38966435185185189</v>
      </c>
      <c r="C344" s="75">
        <v>9</v>
      </c>
      <c r="D344" s="75">
        <v>5</v>
      </c>
      <c r="E344" s="65" t="s">
        <v>45</v>
      </c>
      <c r="F344" s="6">
        <v>9</v>
      </c>
    </row>
    <row r="345" spans="1:6" x14ac:dyDescent="0.2">
      <c r="A345" s="47" t="s">
        <v>2</v>
      </c>
      <c r="B345" s="43">
        <v>0.39038194444444446</v>
      </c>
      <c r="C345" s="75" t="s">
        <v>1375</v>
      </c>
      <c r="D345" s="79" t="s">
        <v>1375</v>
      </c>
      <c r="E345" s="65" t="s">
        <v>45</v>
      </c>
      <c r="F345" s="6">
        <v>9</v>
      </c>
    </row>
    <row r="346" spans="1:6" x14ac:dyDescent="0.2">
      <c r="A346" s="47" t="s">
        <v>2</v>
      </c>
      <c r="B346" s="43">
        <v>0.40354166666666669</v>
      </c>
      <c r="C346" s="75">
        <v>3</v>
      </c>
      <c r="D346" s="75">
        <v>2</v>
      </c>
      <c r="E346" s="65" t="s">
        <v>45</v>
      </c>
      <c r="F346" s="6">
        <v>9</v>
      </c>
    </row>
    <row r="347" spans="1:6" x14ac:dyDescent="0.2">
      <c r="A347" s="47" t="s">
        <v>2</v>
      </c>
      <c r="B347" s="43">
        <v>0.4137615740740741</v>
      </c>
      <c r="C347" s="75">
        <v>8</v>
      </c>
      <c r="D347" s="75">
        <v>5</v>
      </c>
      <c r="E347" s="65" t="s">
        <v>45</v>
      </c>
      <c r="F347" s="6">
        <v>9</v>
      </c>
    </row>
    <row r="348" spans="1:6" x14ac:dyDescent="0.2">
      <c r="A348" s="47" t="s">
        <v>2</v>
      </c>
      <c r="B348" s="43">
        <v>0.41446759259259264</v>
      </c>
      <c r="C348" s="75">
        <v>5</v>
      </c>
      <c r="D348" s="75">
        <v>3</v>
      </c>
      <c r="E348" s="65" t="s">
        <v>45</v>
      </c>
      <c r="F348" s="6">
        <v>9</v>
      </c>
    </row>
    <row r="349" spans="1:6" x14ac:dyDescent="0.2">
      <c r="A349" s="47" t="s">
        <v>2</v>
      </c>
      <c r="B349" s="43">
        <v>0.42017361111111112</v>
      </c>
      <c r="C349" s="75">
        <v>2</v>
      </c>
      <c r="D349" s="75">
        <v>1</v>
      </c>
      <c r="E349" s="65" t="s">
        <v>45</v>
      </c>
      <c r="F349" s="6">
        <v>10</v>
      </c>
    </row>
    <row r="350" spans="1:6" x14ac:dyDescent="0.2">
      <c r="A350" s="47" t="s">
        <v>2</v>
      </c>
      <c r="B350" s="43">
        <v>0.42416666666666664</v>
      </c>
      <c r="C350" s="75">
        <v>3</v>
      </c>
      <c r="D350" s="75">
        <v>1</v>
      </c>
      <c r="E350" s="65" t="s">
        <v>45</v>
      </c>
      <c r="F350" s="6">
        <v>10</v>
      </c>
    </row>
    <row r="351" spans="1:6" x14ac:dyDescent="0.2">
      <c r="A351" s="47" t="s">
        <v>2</v>
      </c>
      <c r="B351" s="43">
        <v>0.44817129629629626</v>
      </c>
      <c r="C351" s="75">
        <v>3</v>
      </c>
      <c r="D351" s="75">
        <v>3</v>
      </c>
      <c r="E351" s="65" t="s">
        <v>45</v>
      </c>
      <c r="F351" s="6">
        <v>10</v>
      </c>
    </row>
    <row r="352" spans="1:6" x14ac:dyDescent="0.2">
      <c r="A352" s="47" t="s">
        <v>2</v>
      </c>
      <c r="B352" s="62">
        <v>0.47174768518518517</v>
      </c>
      <c r="C352" s="80">
        <v>1</v>
      </c>
      <c r="D352" s="81">
        <v>0</v>
      </c>
      <c r="E352" s="65" t="s">
        <v>45</v>
      </c>
      <c r="F352" s="6">
        <v>11</v>
      </c>
    </row>
    <row r="353" spans="1:6" x14ac:dyDescent="0.2">
      <c r="A353" s="47" t="s">
        <v>2</v>
      </c>
      <c r="B353" s="43">
        <v>0.47303240740740743</v>
      </c>
      <c r="C353" s="75">
        <v>30</v>
      </c>
      <c r="D353" s="75">
        <v>15</v>
      </c>
      <c r="E353" s="65" t="s">
        <v>45</v>
      </c>
      <c r="F353" s="6">
        <v>11</v>
      </c>
    </row>
    <row r="354" spans="1:6" x14ac:dyDescent="0.2">
      <c r="A354" s="47" t="s">
        <v>2</v>
      </c>
      <c r="B354" s="43">
        <v>0.48202546296296295</v>
      </c>
      <c r="C354" s="75">
        <v>10</v>
      </c>
      <c r="D354" s="75">
        <v>4</v>
      </c>
      <c r="E354" s="65" t="s">
        <v>45</v>
      </c>
      <c r="F354" s="6">
        <v>11</v>
      </c>
    </row>
    <row r="355" spans="1:6" x14ac:dyDescent="0.2">
      <c r="A355" s="47" t="s">
        <v>2</v>
      </c>
      <c r="B355" s="43">
        <v>0.49224537037037036</v>
      </c>
      <c r="C355" s="75">
        <v>8</v>
      </c>
      <c r="D355" s="75">
        <v>5</v>
      </c>
      <c r="E355" s="65" t="s">
        <v>45</v>
      </c>
      <c r="F355" s="6">
        <v>11</v>
      </c>
    </row>
    <row r="356" spans="1:6" x14ac:dyDescent="0.2">
      <c r="A356" s="47" t="s">
        <v>2</v>
      </c>
      <c r="B356" s="43">
        <v>0.5078125</v>
      </c>
      <c r="C356" s="75">
        <v>4</v>
      </c>
      <c r="D356" s="75">
        <v>1</v>
      </c>
      <c r="E356" s="65" t="s">
        <v>45</v>
      </c>
      <c r="F356" s="6">
        <v>12</v>
      </c>
    </row>
    <row r="357" spans="1:6" x14ac:dyDescent="0.2">
      <c r="A357" s="47" t="s">
        <v>2</v>
      </c>
      <c r="B357" s="43">
        <v>0.51500000000000001</v>
      </c>
      <c r="C357" s="75" t="s">
        <v>1375</v>
      </c>
      <c r="D357" s="76" t="s">
        <v>1375</v>
      </c>
      <c r="E357" s="65" t="s">
        <v>45</v>
      </c>
      <c r="F357" s="6">
        <v>12</v>
      </c>
    </row>
    <row r="358" spans="1:6" x14ac:dyDescent="0.2">
      <c r="A358" s="47" t="s">
        <v>2</v>
      </c>
      <c r="B358" s="43">
        <v>0.52277777777777779</v>
      </c>
      <c r="C358" s="75">
        <v>7</v>
      </c>
      <c r="D358" s="78" t="s">
        <v>1375</v>
      </c>
      <c r="E358" s="65" t="s">
        <v>45</v>
      </c>
      <c r="F358" s="6">
        <v>12</v>
      </c>
    </row>
    <row r="359" spans="1:6" x14ac:dyDescent="0.2">
      <c r="A359" s="47" t="s">
        <v>2</v>
      </c>
      <c r="B359" s="43">
        <v>0.52339120370370373</v>
      </c>
      <c r="C359" s="75">
        <v>8</v>
      </c>
      <c r="D359" s="75">
        <v>4</v>
      </c>
      <c r="E359" s="65" t="s">
        <v>45</v>
      </c>
      <c r="F359" s="6">
        <v>12</v>
      </c>
    </row>
    <row r="360" spans="1:6" x14ac:dyDescent="0.2">
      <c r="A360" s="47" t="s">
        <v>2</v>
      </c>
      <c r="B360" s="50">
        <v>0.52516203703703701</v>
      </c>
      <c r="C360" s="82">
        <v>11</v>
      </c>
      <c r="D360" s="82">
        <v>4</v>
      </c>
      <c r="E360" s="65" t="s">
        <v>45</v>
      </c>
      <c r="F360" s="6">
        <v>12</v>
      </c>
    </row>
    <row r="361" spans="1:6" x14ac:dyDescent="0.2">
      <c r="A361" s="47" t="s">
        <v>2</v>
      </c>
      <c r="B361" s="43">
        <v>0.53956018518518511</v>
      </c>
      <c r="C361" s="75">
        <v>8</v>
      </c>
      <c r="D361" s="75">
        <v>7</v>
      </c>
      <c r="E361" s="65" t="s">
        <v>45</v>
      </c>
      <c r="F361" s="6">
        <v>12</v>
      </c>
    </row>
    <row r="362" spans="1:6" x14ac:dyDescent="0.2">
      <c r="A362" s="47" t="s">
        <v>2</v>
      </c>
      <c r="B362" s="53">
        <v>0.57885416666666667</v>
      </c>
      <c r="C362" s="75">
        <v>8</v>
      </c>
      <c r="D362" s="75">
        <v>5</v>
      </c>
      <c r="E362" s="65" t="s">
        <v>45</v>
      </c>
      <c r="F362" s="6">
        <v>13</v>
      </c>
    </row>
    <row r="363" spans="1:6" x14ac:dyDescent="0.2">
      <c r="A363" s="47" t="s">
        <v>2</v>
      </c>
      <c r="B363" s="53">
        <v>0.58538194444444447</v>
      </c>
      <c r="C363" s="75">
        <v>29</v>
      </c>
      <c r="D363" s="75">
        <v>4</v>
      </c>
      <c r="E363" s="65" t="s">
        <v>45</v>
      </c>
      <c r="F363" s="6">
        <v>14</v>
      </c>
    </row>
    <row r="364" spans="1:6" x14ac:dyDescent="0.2">
      <c r="A364" s="47" t="s">
        <v>2</v>
      </c>
      <c r="B364" s="53">
        <v>0.60556712962962966</v>
      </c>
      <c r="C364" s="75">
        <v>2</v>
      </c>
      <c r="D364" s="75">
        <v>1</v>
      </c>
      <c r="E364" s="65" t="s">
        <v>45</v>
      </c>
      <c r="F364" s="6">
        <v>14</v>
      </c>
    </row>
    <row r="365" spans="1:6" x14ac:dyDescent="0.2">
      <c r="A365" s="47" t="s">
        <v>2</v>
      </c>
      <c r="B365" s="53">
        <v>0.60619212962962965</v>
      </c>
      <c r="C365" s="75">
        <v>4</v>
      </c>
      <c r="D365" s="75">
        <v>4</v>
      </c>
      <c r="E365" s="65" t="s">
        <v>45</v>
      </c>
      <c r="F365" s="6">
        <v>14</v>
      </c>
    </row>
    <row r="366" spans="1:6" x14ac:dyDescent="0.2">
      <c r="A366" s="47" t="s">
        <v>2</v>
      </c>
      <c r="B366" s="53">
        <v>0.62534722222222217</v>
      </c>
      <c r="C366" s="75">
        <v>8</v>
      </c>
      <c r="D366" s="75">
        <v>6</v>
      </c>
      <c r="E366" s="65" t="s">
        <v>45</v>
      </c>
      <c r="F366" s="6">
        <v>15</v>
      </c>
    </row>
    <row r="367" spans="1:6" x14ac:dyDescent="0.2">
      <c r="A367" s="47" t="s">
        <v>2</v>
      </c>
      <c r="B367" s="53">
        <v>0.62819444444444439</v>
      </c>
      <c r="C367" s="75">
        <v>9</v>
      </c>
      <c r="D367" s="75">
        <v>7</v>
      </c>
      <c r="E367" s="65" t="s">
        <v>45</v>
      </c>
      <c r="F367" s="6">
        <v>15</v>
      </c>
    </row>
    <row r="368" spans="1:6" x14ac:dyDescent="0.2">
      <c r="A368" s="47" t="s">
        <v>2</v>
      </c>
      <c r="B368" s="53">
        <v>0.64789351851851851</v>
      </c>
      <c r="C368" s="75">
        <v>4</v>
      </c>
      <c r="D368" s="75">
        <v>2</v>
      </c>
      <c r="E368" s="65" t="s">
        <v>45</v>
      </c>
      <c r="F368" s="6">
        <v>15</v>
      </c>
    </row>
    <row r="369" spans="1:6" x14ac:dyDescent="0.2">
      <c r="A369" s="47" t="s">
        <v>2</v>
      </c>
      <c r="B369" s="53">
        <v>0.68392361111111111</v>
      </c>
      <c r="C369" s="75" t="s">
        <v>1375</v>
      </c>
      <c r="D369" s="75">
        <v>1</v>
      </c>
      <c r="E369" s="65" t="s">
        <v>45</v>
      </c>
      <c r="F369" s="6">
        <v>16</v>
      </c>
    </row>
    <row r="370" spans="1:6" x14ac:dyDescent="0.2">
      <c r="A370" s="47" t="s">
        <v>2</v>
      </c>
      <c r="B370" s="53">
        <v>0.6853703703703703</v>
      </c>
      <c r="C370" s="75">
        <v>3</v>
      </c>
      <c r="D370" s="75">
        <v>2</v>
      </c>
      <c r="E370" s="65" t="s">
        <v>45</v>
      </c>
      <c r="F370" s="6">
        <v>16</v>
      </c>
    </row>
    <row r="371" spans="1:6" x14ac:dyDescent="0.2">
      <c r="A371" s="47" t="s">
        <v>2</v>
      </c>
      <c r="B371" s="53">
        <v>0.68560185185185185</v>
      </c>
      <c r="C371" s="82">
        <v>8</v>
      </c>
      <c r="D371" s="82">
        <v>4</v>
      </c>
      <c r="E371" s="65" t="s">
        <v>45</v>
      </c>
      <c r="F371" s="6">
        <v>16</v>
      </c>
    </row>
    <row r="372" spans="1:6" x14ac:dyDescent="0.2">
      <c r="A372" s="47" t="s">
        <v>2</v>
      </c>
      <c r="B372" s="53">
        <v>0.69843749999999993</v>
      </c>
      <c r="C372" s="75">
        <v>9</v>
      </c>
      <c r="D372" s="75">
        <v>5</v>
      </c>
      <c r="E372" s="65" t="s">
        <v>45</v>
      </c>
      <c r="F372" s="6">
        <v>16</v>
      </c>
    </row>
    <row r="373" spans="1:6" x14ac:dyDescent="0.2">
      <c r="A373" s="47" t="s">
        <v>2</v>
      </c>
      <c r="B373" s="53">
        <v>0.70876157407407403</v>
      </c>
      <c r="C373" s="75">
        <v>3</v>
      </c>
      <c r="D373" s="75">
        <v>1</v>
      </c>
      <c r="E373" s="65" t="s">
        <v>45</v>
      </c>
      <c r="F373" s="6">
        <v>17</v>
      </c>
    </row>
    <row r="374" spans="1:6" x14ac:dyDescent="0.2">
      <c r="A374" s="47" t="s">
        <v>2</v>
      </c>
      <c r="B374" s="53">
        <v>0.71310185185185182</v>
      </c>
      <c r="C374" s="75">
        <v>8</v>
      </c>
      <c r="D374" s="75">
        <v>6</v>
      </c>
      <c r="E374" s="65" t="s">
        <v>45</v>
      </c>
      <c r="F374" s="6">
        <v>17</v>
      </c>
    </row>
    <row r="375" spans="1:6" x14ac:dyDescent="0.2">
      <c r="A375" s="47" t="s">
        <v>2</v>
      </c>
      <c r="B375" s="53">
        <v>0.71958333333333335</v>
      </c>
      <c r="C375" s="75">
        <v>9</v>
      </c>
      <c r="D375" s="75">
        <v>4</v>
      </c>
      <c r="E375" s="65" t="s">
        <v>45</v>
      </c>
      <c r="F375" s="6">
        <v>17</v>
      </c>
    </row>
    <row r="376" spans="1:6" x14ac:dyDescent="0.2">
      <c r="A376" s="47" t="s">
        <v>2</v>
      </c>
      <c r="B376" s="53">
        <v>0.72600694444444447</v>
      </c>
      <c r="C376" s="75">
        <v>9</v>
      </c>
      <c r="D376" s="75">
        <v>3</v>
      </c>
      <c r="E376" s="65" t="s">
        <v>45</v>
      </c>
      <c r="F376" s="6">
        <v>17</v>
      </c>
    </row>
    <row r="377" spans="1:6" x14ac:dyDescent="0.2">
      <c r="A377" s="47" t="s">
        <v>2</v>
      </c>
      <c r="B377" s="53">
        <v>0.72883101851851861</v>
      </c>
      <c r="C377" s="75">
        <v>18</v>
      </c>
      <c r="D377" s="75">
        <v>8</v>
      </c>
      <c r="E377" s="65" t="s">
        <v>45</v>
      </c>
      <c r="F377" s="6">
        <v>17</v>
      </c>
    </row>
    <row r="378" spans="1:6" x14ac:dyDescent="0.2">
      <c r="A378" s="47" t="s">
        <v>2</v>
      </c>
      <c r="B378" s="53">
        <v>0.72962962962962974</v>
      </c>
      <c r="C378" s="75">
        <v>15</v>
      </c>
      <c r="D378" s="75">
        <v>5</v>
      </c>
      <c r="E378" s="65" t="s">
        <v>45</v>
      </c>
      <c r="F378" s="6">
        <v>17</v>
      </c>
    </row>
    <row r="379" spans="1:6" x14ac:dyDescent="0.2">
      <c r="A379" s="47" t="s">
        <v>2</v>
      </c>
      <c r="B379" s="53">
        <v>0.7303587962962963</v>
      </c>
      <c r="C379" s="75">
        <v>7</v>
      </c>
      <c r="D379" s="75">
        <v>4</v>
      </c>
      <c r="E379" s="65" t="s">
        <v>45</v>
      </c>
      <c r="F379" s="6">
        <v>17</v>
      </c>
    </row>
    <row r="380" spans="1:6" x14ac:dyDescent="0.2">
      <c r="A380" s="47" t="s">
        <v>2</v>
      </c>
      <c r="B380" s="53">
        <v>0.73409722222222218</v>
      </c>
      <c r="C380" s="75">
        <v>19</v>
      </c>
      <c r="D380" s="75">
        <v>5</v>
      </c>
      <c r="E380" s="65" t="s">
        <v>45</v>
      </c>
      <c r="F380" s="6">
        <v>17</v>
      </c>
    </row>
    <row r="381" spans="1:6" x14ac:dyDescent="0.2">
      <c r="A381" s="47" t="s">
        <v>2</v>
      </c>
      <c r="B381" s="53">
        <v>0.74472222222222229</v>
      </c>
      <c r="C381" s="75">
        <v>7</v>
      </c>
      <c r="D381" s="75">
        <v>2</v>
      </c>
      <c r="E381" s="65" t="s">
        <v>45</v>
      </c>
      <c r="F381" s="6">
        <v>17</v>
      </c>
    </row>
    <row r="382" spans="1:6" x14ac:dyDescent="0.2">
      <c r="A382" s="47" t="s">
        <v>2</v>
      </c>
      <c r="B382" s="53">
        <v>0.74733796296296295</v>
      </c>
      <c r="C382" s="75">
        <v>8</v>
      </c>
      <c r="D382" s="75">
        <v>2</v>
      </c>
      <c r="E382" s="65" t="s">
        <v>45</v>
      </c>
      <c r="F382" s="6">
        <v>17</v>
      </c>
    </row>
    <row r="383" spans="1:6" x14ac:dyDescent="0.2">
      <c r="A383" s="47" t="s">
        <v>2</v>
      </c>
      <c r="B383" s="53">
        <v>0.75635416666666666</v>
      </c>
      <c r="C383" s="75">
        <v>3</v>
      </c>
      <c r="D383" s="75">
        <v>2</v>
      </c>
      <c r="E383" s="65" t="s">
        <v>45</v>
      </c>
      <c r="F383" s="6">
        <v>18</v>
      </c>
    </row>
    <row r="384" spans="1:6" x14ac:dyDescent="0.2">
      <c r="A384" s="47" t="s">
        <v>2</v>
      </c>
      <c r="B384" s="43">
        <v>0.18400462962962963</v>
      </c>
      <c r="C384" s="75">
        <v>1</v>
      </c>
      <c r="D384" s="75">
        <v>1</v>
      </c>
      <c r="E384" s="65" t="s">
        <v>44</v>
      </c>
      <c r="F384" s="6">
        <v>4</v>
      </c>
    </row>
    <row r="385" spans="1:6" x14ac:dyDescent="0.2">
      <c r="A385" s="47" t="s">
        <v>2</v>
      </c>
      <c r="B385" s="43">
        <v>0.24372685185185183</v>
      </c>
      <c r="C385" s="75">
        <v>14</v>
      </c>
      <c r="D385" s="75">
        <v>8</v>
      </c>
      <c r="E385" s="65" t="s">
        <v>44</v>
      </c>
      <c r="F385" s="6">
        <v>5</v>
      </c>
    </row>
    <row r="386" spans="1:6" x14ac:dyDescent="0.2">
      <c r="A386" s="47" t="s">
        <v>2</v>
      </c>
      <c r="B386" s="43">
        <v>0.24414351851851854</v>
      </c>
      <c r="C386" s="75">
        <v>8</v>
      </c>
      <c r="D386" s="75">
        <v>4</v>
      </c>
      <c r="E386" s="65" t="s">
        <v>44</v>
      </c>
      <c r="F386" s="6">
        <v>5</v>
      </c>
    </row>
    <row r="387" spans="1:6" x14ac:dyDescent="0.2">
      <c r="A387" s="47" t="s">
        <v>2</v>
      </c>
      <c r="B387" s="50">
        <v>0.24559027777777778</v>
      </c>
      <c r="C387" s="82">
        <v>5</v>
      </c>
      <c r="D387" s="82">
        <v>2</v>
      </c>
      <c r="E387" s="65" t="s">
        <v>44</v>
      </c>
      <c r="F387" s="6">
        <v>5</v>
      </c>
    </row>
    <row r="388" spans="1:6" x14ac:dyDescent="0.2">
      <c r="A388" s="47" t="s">
        <v>2</v>
      </c>
      <c r="B388" s="43">
        <v>0.24673611111111113</v>
      </c>
      <c r="C388" s="75">
        <v>6</v>
      </c>
      <c r="D388" s="75">
        <v>3</v>
      </c>
      <c r="E388" s="65" t="s">
        <v>44</v>
      </c>
      <c r="F388" s="6">
        <v>5</v>
      </c>
    </row>
    <row r="389" spans="1:6" x14ac:dyDescent="0.2">
      <c r="A389" s="47" t="s">
        <v>2</v>
      </c>
      <c r="B389" s="43">
        <v>0.24684027777777776</v>
      </c>
      <c r="C389" s="75">
        <v>23</v>
      </c>
      <c r="D389" s="75">
        <v>6</v>
      </c>
      <c r="E389" s="65" t="s">
        <v>44</v>
      </c>
      <c r="F389" s="6">
        <v>5</v>
      </c>
    </row>
    <row r="390" spans="1:6" x14ac:dyDescent="0.2">
      <c r="A390" s="47" t="s">
        <v>2</v>
      </c>
      <c r="B390" s="43">
        <v>0.24777777777777776</v>
      </c>
      <c r="C390" s="75">
        <v>12</v>
      </c>
      <c r="D390" s="75">
        <v>3</v>
      </c>
      <c r="E390" s="65" t="s">
        <v>44</v>
      </c>
      <c r="F390" s="6">
        <v>5</v>
      </c>
    </row>
    <row r="391" spans="1:6" x14ac:dyDescent="0.2">
      <c r="A391" s="47" t="s">
        <v>2</v>
      </c>
      <c r="B391" s="43">
        <v>0.24814814814814815</v>
      </c>
      <c r="C391" s="75">
        <v>41</v>
      </c>
      <c r="D391" s="75">
        <v>7</v>
      </c>
      <c r="E391" s="65" t="s">
        <v>44</v>
      </c>
      <c r="F391" s="6">
        <v>5</v>
      </c>
    </row>
    <row r="392" spans="1:6" x14ac:dyDescent="0.2">
      <c r="A392" s="47" t="s">
        <v>2</v>
      </c>
      <c r="B392" s="43">
        <v>0.24890046296296298</v>
      </c>
      <c r="C392" s="75">
        <v>14</v>
      </c>
      <c r="D392" s="75">
        <v>3</v>
      </c>
      <c r="E392" s="65" t="s">
        <v>44</v>
      </c>
      <c r="F392" s="6">
        <v>5</v>
      </c>
    </row>
    <row r="393" spans="1:6" x14ac:dyDescent="0.2">
      <c r="A393" s="47" t="s">
        <v>2</v>
      </c>
      <c r="B393" s="43">
        <v>0.24960648148148148</v>
      </c>
      <c r="C393" s="75">
        <v>4</v>
      </c>
      <c r="D393" s="75">
        <v>4</v>
      </c>
      <c r="E393" s="65" t="s">
        <v>44</v>
      </c>
      <c r="F393" s="6">
        <v>5</v>
      </c>
    </row>
    <row r="394" spans="1:6" x14ac:dyDescent="0.2">
      <c r="A394" s="47" t="s">
        <v>2</v>
      </c>
      <c r="B394" s="43">
        <v>0.24979166666666666</v>
      </c>
      <c r="C394" s="75" t="s">
        <v>1375</v>
      </c>
      <c r="D394" s="76" t="s">
        <v>1375</v>
      </c>
      <c r="E394" s="65" t="s">
        <v>44</v>
      </c>
      <c r="F394" s="6">
        <v>5</v>
      </c>
    </row>
    <row r="395" spans="1:6" x14ac:dyDescent="0.2">
      <c r="A395" s="47" t="s">
        <v>2</v>
      </c>
      <c r="B395" s="50">
        <v>0.24982638888888889</v>
      </c>
      <c r="C395" s="82">
        <v>6</v>
      </c>
      <c r="D395" s="82">
        <v>4</v>
      </c>
      <c r="E395" s="65" t="s">
        <v>44</v>
      </c>
      <c r="F395" s="6">
        <v>5</v>
      </c>
    </row>
    <row r="396" spans="1:6" x14ac:dyDescent="0.2">
      <c r="A396" s="47" t="s">
        <v>2</v>
      </c>
      <c r="B396" s="43">
        <v>0.25178240740740737</v>
      </c>
      <c r="C396" s="75">
        <v>8</v>
      </c>
      <c r="D396" s="75">
        <v>22</v>
      </c>
      <c r="E396" s="65" t="s">
        <v>44</v>
      </c>
      <c r="F396" s="6">
        <v>6</v>
      </c>
    </row>
    <row r="397" spans="1:6" x14ac:dyDescent="0.2">
      <c r="A397" s="47" t="s">
        <v>2</v>
      </c>
      <c r="B397" s="43">
        <v>0.25320601851851848</v>
      </c>
      <c r="C397" s="75">
        <v>8</v>
      </c>
      <c r="D397" s="75">
        <v>5</v>
      </c>
      <c r="E397" s="65" t="s">
        <v>44</v>
      </c>
      <c r="F397" s="6">
        <v>6</v>
      </c>
    </row>
    <row r="398" spans="1:6" x14ac:dyDescent="0.2">
      <c r="A398" s="47" t="s">
        <v>2</v>
      </c>
      <c r="B398" s="43">
        <v>0.2542476851851852</v>
      </c>
      <c r="C398" s="75">
        <v>13</v>
      </c>
      <c r="D398" s="75">
        <v>8</v>
      </c>
      <c r="E398" s="65" t="s">
        <v>44</v>
      </c>
      <c r="F398" s="6">
        <v>6</v>
      </c>
    </row>
    <row r="399" spans="1:6" x14ac:dyDescent="0.2">
      <c r="A399" s="47" t="s">
        <v>2</v>
      </c>
      <c r="B399" s="43">
        <v>0.25458333333333333</v>
      </c>
      <c r="C399" s="75">
        <v>7</v>
      </c>
      <c r="D399" s="76">
        <v>0</v>
      </c>
      <c r="E399" s="65" t="s">
        <v>44</v>
      </c>
      <c r="F399" s="6">
        <v>6</v>
      </c>
    </row>
    <row r="400" spans="1:6" x14ac:dyDescent="0.2">
      <c r="A400" s="47" t="s">
        <v>2</v>
      </c>
      <c r="B400" s="43">
        <v>0.25505787037037037</v>
      </c>
      <c r="C400" s="75">
        <v>7</v>
      </c>
      <c r="D400" s="75">
        <v>4</v>
      </c>
      <c r="E400" s="65" t="s">
        <v>44</v>
      </c>
      <c r="F400" s="6">
        <v>6</v>
      </c>
    </row>
    <row r="401" spans="1:6" x14ac:dyDescent="0.2">
      <c r="A401" s="47" t="s">
        <v>2</v>
      </c>
      <c r="B401" s="43">
        <v>0.26002314814814814</v>
      </c>
      <c r="C401" s="75">
        <v>6</v>
      </c>
      <c r="D401" s="75">
        <v>4</v>
      </c>
      <c r="E401" s="65" t="s">
        <v>44</v>
      </c>
      <c r="F401" s="6">
        <v>6</v>
      </c>
    </row>
    <row r="402" spans="1:6" x14ac:dyDescent="0.2">
      <c r="A402" s="47" t="s">
        <v>2</v>
      </c>
      <c r="B402" s="43">
        <v>0.26013888888888886</v>
      </c>
      <c r="C402" s="75">
        <v>33</v>
      </c>
      <c r="D402" s="75">
        <v>20</v>
      </c>
      <c r="E402" s="65" t="s">
        <v>44</v>
      </c>
      <c r="F402" s="6">
        <v>6</v>
      </c>
    </row>
    <row r="403" spans="1:6" x14ac:dyDescent="0.2">
      <c r="A403" s="47" t="s">
        <v>2</v>
      </c>
      <c r="B403" s="43">
        <v>0.26038194444444446</v>
      </c>
      <c r="C403" s="75">
        <v>7</v>
      </c>
      <c r="D403" s="75">
        <v>5</v>
      </c>
      <c r="E403" s="65" t="s">
        <v>44</v>
      </c>
      <c r="F403" s="6">
        <v>6</v>
      </c>
    </row>
    <row r="404" spans="1:6" x14ac:dyDescent="0.2">
      <c r="A404" s="47" t="s">
        <v>2</v>
      </c>
      <c r="B404" s="43">
        <v>0.26070601851851855</v>
      </c>
      <c r="C404" s="75">
        <v>21</v>
      </c>
      <c r="D404" s="75">
        <v>6</v>
      </c>
      <c r="E404" s="65" t="s">
        <v>44</v>
      </c>
      <c r="F404" s="6">
        <v>6</v>
      </c>
    </row>
    <row r="405" spans="1:6" x14ac:dyDescent="0.2">
      <c r="A405" s="47" t="s">
        <v>2</v>
      </c>
      <c r="B405" s="43">
        <v>0.26085648148148149</v>
      </c>
      <c r="C405" s="75">
        <v>6</v>
      </c>
      <c r="D405" s="75">
        <v>5</v>
      </c>
      <c r="E405" s="65" t="s">
        <v>44</v>
      </c>
      <c r="F405" s="6">
        <v>6</v>
      </c>
    </row>
    <row r="406" spans="1:6" x14ac:dyDescent="0.2">
      <c r="A406" s="47" t="s">
        <v>2</v>
      </c>
      <c r="B406" s="43">
        <v>0.26106481481481481</v>
      </c>
      <c r="C406" s="75">
        <v>1</v>
      </c>
      <c r="D406" s="75">
        <v>1</v>
      </c>
      <c r="E406" s="65" t="s">
        <v>44</v>
      </c>
      <c r="F406" s="6">
        <v>6</v>
      </c>
    </row>
    <row r="407" spans="1:6" x14ac:dyDescent="0.2">
      <c r="A407" s="47" t="s">
        <v>2</v>
      </c>
      <c r="B407" s="43">
        <v>0.26306712962962964</v>
      </c>
      <c r="C407" s="75">
        <v>6</v>
      </c>
      <c r="D407" s="75">
        <v>4</v>
      </c>
      <c r="E407" s="65" t="s">
        <v>44</v>
      </c>
      <c r="F407" s="6">
        <v>6</v>
      </c>
    </row>
    <row r="408" spans="1:6" x14ac:dyDescent="0.2">
      <c r="A408" s="47" t="s">
        <v>2</v>
      </c>
      <c r="B408" s="43">
        <v>0.26370370370370372</v>
      </c>
      <c r="C408" s="75">
        <v>6</v>
      </c>
      <c r="D408" s="75">
        <v>5</v>
      </c>
      <c r="E408" s="65" t="s">
        <v>44</v>
      </c>
      <c r="F408" s="6">
        <v>6</v>
      </c>
    </row>
    <row r="409" spans="1:6" x14ac:dyDescent="0.2">
      <c r="A409" s="47" t="s">
        <v>2</v>
      </c>
      <c r="B409" s="43">
        <v>0.2638888888888889</v>
      </c>
      <c r="C409" s="75">
        <v>30</v>
      </c>
      <c r="D409" s="75">
        <v>17</v>
      </c>
      <c r="E409" s="65" t="s">
        <v>44</v>
      </c>
      <c r="F409" s="6">
        <v>6</v>
      </c>
    </row>
    <row r="410" spans="1:6" x14ac:dyDescent="0.2">
      <c r="A410" s="47" t="s">
        <v>2</v>
      </c>
      <c r="B410" s="43">
        <v>0.26629629629629631</v>
      </c>
      <c r="C410" s="75">
        <v>22</v>
      </c>
      <c r="D410" s="75">
        <v>7</v>
      </c>
      <c r="E410" s="65" t="s">
        <v>44</v>
      </c>
      <c r="F410" s="6">
        <v>6</v>
      </c>
    </row>
    <row r="411" spans="1:6" x14ac:dyDescent="0.2">
      <c r="A411" s="47" t="s">
        <v>2</v>
      </c>
      <c r="B411" s="43">
        <v>0.28160879629629632</v>
      </c>
      <c r="C411" s="75">
        <v>24</v>
      </c>
      <c r="D411" s="75">
        <v>10</v>
      </c>
      <c r="E411" s="65" t="s">
        <v>44</v>
      </c>
      <c r="F411" s="6">
        <v>6</v>
      </c>
    </row>
    <row r="412" spans="1:6" x14ac:dyDescent="0.2">
      <c r="A412" s="47" t="s">
        <v>2</v>
      </c>
      <c r="B412" s="43">
        <v>0.28311342592592592</v>
      </c>
      <c r="C412" s="75">
        <v>22</v>
      </c>
      <c r="D412" s="75">
        <v>16</v>
      </c>
      <c r="E412" s="65" t="s">
        <v>44</v>
      </c>
      <c r="F412" s="6">
        <v>6</v>
      </c>
    </row>
    <row r="413" spans="1:6" x14ac:dyDescent="0.2">
      <c r="A413" s="47" t="s">
        <v>2</v>
      </c>
      <c r="B413" s="43">
        <v>0.28611111111111115</v>
      </c>
      <c r="C413" s="75">
        <v>9</v>
      </c>
      <c r="D413" s="75">
        <v>5</v>
      </c>
      <c r="E413" s="65" t="s">
        <v>44</v>
      </c>
      <c r="F413" s="6">
        <v>6</v>
      </c>
    </row>
    <row r="414" spans="1:6" x14ac:dyDescent="0.2">
      <c r="A414" s="47" t="s">
        <v>2</v>
      </c>
      <c r="B414" s="43">
        <v>0.28673611111111114</v>
      </c>
      <c r="C414" s="75">
        <v>18</v>
      </c>
      <c r="D414" s="75">
        <v>12</v>
      </c>
      <c r="E414" s="65" t="s">
        <v>44</v>
      </c>
      <c r="F414" s="6">
        <v>6</v>
      </c>
    </row>
    <row r="415" spans="1:6" x14ac:dyDescent="0.2">
      <c r="A415" s="47" t="s">
        <v>2</v>
      </c>
      <c r="B415" s="43">
        <v>0.28739583333333335</v>
      </c>
      <c r="C415" s="75">
        <v>24</v>
      </c>
      <c r="D415" s="75">
        <v>10</v>
      </c>
      <c r="E415" s="65" t="s">
        <v>44</v>
      </c>
      <c r="F415" s="6">
        <v>6</v>
      </c>
    </row>
    <row r="416" spans="1:6" x14ac:dyDescent="0.2">
      <c r="A416" s="47" t="s">
        <v>2</v>
      </c>
      <c r="B416" s="43">
        <v>0.28741898148148148</v>
      </c>
      <c r="C416" s="75">
        <v>5</v>
      </c>
      <c r="D416" s="78">
        <v>0</v>
      </c>
      <c r="E416" s="65" t="s">
        <v>44</v>
      </c>
      <c r="F416" s="6">
        <v>6</v>
      </c>
    </row>
    <row r="417" spans="1:6" x14ac:dyDescent="0.2">
      <c r="A417" s="47" t="s">
        <v>2</v>
      </c>
      <c r="B417" s="43">
        <v>0.28790509259259262</v>
      </c>
      <c r="C417" s="75">
        <v>43</v>
      </c>
      <c r="D417" s="75">
        <v>11</v>
      </c>
      <c r="E417" s="65" t="s">
        <v>44</v>
      </c>
      <c r="F417" s="6">
        <v>6</v>
      </c>
    </row>
    <row r="418" spans="1:6" x14ac:dyDescent="0.2">
      <c r="A418" s="47" t="s">
        <v>2</v>
      </c>
      <c r="B418" s="43">
        <v>0.28793981481481484</v>
      </c>
      <c r="C418" s="75">
        <v>21</v>
      </c>
      <c r="D418" s="75">
        <v>13</v>
      </c>
      <c r="E418" s="65" t="s">
        <v>44</v>
      </c>
      <c r="F418" s="6">
        <v>6</v>
      </c>
    </row>
    <row r="419" spans="1:6" x14ac:dyDescent="0.2">
      <c r="A419" s="47" t="s">
        <v>2</v>
      </c>
      <c r="B419" s="43">
        <v>0.28942129629629632</v>
      </c>
      <c r="C419" s="75">
        <v>8</v>
      </c>
      <c r="D419" s="75">
        <v>5</v>
      </c>
      <c r="E419" s="65" t="s">
        <v>44</v>
      </c>
      <c r="F419" s="6">
        <v>6</v>
      </c>
    </row>
    <row r="420" spans="1:6" x14ac:dyDescent="0.2">
      <c r="A420" s="47" t="s">
        <v>2</v>
      </c>
      <c r="B420" s="43">
        <v>0.29694444444444446</v>
      </c>
      <c r="C420" s="75">
        <v>8</v>
      </c>
      <c r="D420" s="75">
        <v>3</v>
      </c>
      <c r="E420" s="65" t="s">
        <v>44</v>
      </c>
      <c r="F420" s="6">
        <v>7</v>
      </c>
    </row>
    <row r="421" spans="1:6" x14ac:dyDescent="0.2">
      <c r="A421" s="47" t="s">
        <v>2</v>
      </c>
      <c r="B421" s="43">
        <v>0.29696759259259259</v>
      </c>
      <c r="C421" s="75">
        <v>8</v>
      </c>
      <c r="D421" s="75">
        <v>6</v>
      </c>
      <c r="E421" s="65" t="s">
        <v>44</v>
      </c>
      <c r="F421" s="6">
        <v>7</v>
      </c>
    </row>
    <row r="422" spans="1:6" x14ac:dyDescent="0.2">
      <c r="A422" s="47" t="s">
        <v>2</v>
      </c>
      <c r="B422" s="43">
        <v>0.29807870370370371</v>
      </c>
      <c r="C422" s="75">
        <v>14</v>
      </c>
      <c r="D422" s="75">
        <v>4</v>
      </c>
      <c r="E422" s="65" t="s">
        <v>44</v>
      </c>
      <c r="F422" s="6">
        <v>7</v>
      </c>
    </row>
    <row r="423" spans="1:6" x14ac:dyDescent="0.2">
      <c r="A423" s="47" t="s">
        <v>2</v>
      </c>
      <c r="B423" s="43">
        <v>0.29899305555555555</v>
      </c>
      <c r="C423" s="75">
        <v>6</v>
      </c>
      <c r="D423" s="75">
        <v>5</v>
      </c>
      <c r="E423" s="65" t="s">
        <v>44</v>
      </c>
      <c r="F423" s="6">
        <v>7</v>
      </c>
    </row>
    <row r="424" spans="1:6" x14ac:dyDescent="0.2">
      <c r="A424" s="47" t="s">
        <v>2</v>
      </c>
      <c r="B424" s="43">
        <v>0.30236111111111114</v>
      </c>
      <c r="C424" s="75" t="s">
        <v>1375</v>
      </c>
      <c r="D424" s="75">
        <v>1</v>
      </c>
      <c r="E424" s="65" t="s">
        <v>44</v>
      </c>
      <c r="F424" s="6">
        <v>7</v>
      </c>
    </row>
    <row r="425" spans="1:6" x14ac:dyDescent="0.2">
      <c r="A425" s="47" t="s">
        <v>2</v>
      </c>
      <c r="B425" s="43">
        <v>0.30591435185185184</v>
      </c>
      <c r="C425" s="75">
        <v>10</v>
      </c>
      <c r="D425" s="75">
        <v>10</v>
      </c>
      <c r="E425" s="65" t="s">
        <v>44</v>
      </c>
      <c r="F425" s="6">
        <v>7</v>
      </c>
    </row>
    <row r="426" spans="1:6" x14ac:dyDescent="0.2">
      <c r="A426" s="47" t="s">
        <v>2</v>
      </c>
      <c r="B426" s="43">
        <v>0.30603009259259256</v>
      </c>
      <c r="C426" s="75">
        <v>51</v>
      </c>
      <c r="D426" s="75">
        <v>14</v>
      </c>
      <c r="E426" s="65" t="s">
        <v>44</v>
      </c>
      <c r="F426" s="6">
        <v>7</v>
      </c>
    </row>
    <row r="427" spans="1:6" x14ac:dyDescent="0.2">
      <c r="A427" s="47" t="s">
        <v>2</v>
      </c>
      <c r="B427" s="43">
        <v>0.30648148148148147</v>
      </c>
      <c r="C427" s="75">
        <v>4</v>
      </c>
      <c r="D427" s="75">
        <v>1</v>
      </c>
      <c r="E427" s="65" t="s">
        <v>44</v>
      </c>
      <c r="F427" s="6">
        <v>7</v>
      </c>
    </row>
    <row r="428" spans="1:6" x14ac:dyDescent="0.2">
      <c r="A428" s="47" t="s">
        <v>2</v>
      </c>
      <c r="B428" s="43">
        <v>0.30712962962962964</v>
      </c>
      <c r="C428" s="75">
        <v>1</v>
      </c>
      <c r="D428" s="79">
        <v>0</v>
      </c>
      <c r="E428" s="65" t="s">
        <v>44</v>
      </c>
      <c r="F428" s="6">
        <v>7</v>
      </c>
    </row>
    <row r="429" spans="1:6" x14ac:dyDescent="0.2">
      <c r="A429" s="47" t="s">
        <v>2</v>
      </c>
      <c r="B429" s="43">
        <v>0.30753472222222222</v>
      </c>
      <c r="C429" s="75">
        <v>46</v>
      </c>
      <c r="D429" s="75">
        <v>19</v>
      </c>
      <c r="E429" s="65" t="s">
        <v>44</v>
      </c>
      <c r="F429" s="6">
        <v>7</v>
      </c>
    </row>
    <row r="430" spans="1:6" x14ac:dyDescent="0.2">
      <c r="A430" s="47" t="s">
        <v>2</v>
      </c>
      <c r="B430" s="43">
        <v>0.31314814814814812</v>
      </c>
      <c r="C430" s="75">
        <v>4</v>
      </c>
      <c r="D430" s="75">
        <v>1</v>
      </c>
      <c r="E430" s="65" t="s">
        <v>44</v>
      </c>
      <c r="F430" s="6">
        <v>7</v>
      </c>
    </row>
    <row r="431" spans="1:6" x14ac:dyDescent="0.2">
      <c r="A431" s="47" t="s">
        <v>2</v>
      </c>
      <c r="B431" s="43">
        <v>0.31484953703703705</v>
      </c>
      <c r="C431" s="75">
        <v>7</v>
      </c>
      <c r="D431" s="75">
        <v>6</v>
      </c>
      <c r="E431" s="65" t="s">
        <v>44</v>
      </c>
      <c r="F431" s="6">
        <v>7</v>
      </c>
    </row>
    <row r="432" spans="1:6" x14ac:dyDescent="0.2">
      <c r="A432" s="47" t="s">
        <v>2</v>
      </c>
      <c r="B432" s="43">
        <v>0.31568287037037041</v>
      </c>
      <c r="C432" s="75">
        <v>9</v>
      </c>
      <c r="D432" s="75">
        <v>4</v>
      </c>
      <c r="E432" s="65" t="s">
        <v>44</v>
      </c>
      <c r="F432" s="6">
        <v>7</v>
      </c>
    </row>
    <row r="433" spans="1:6" x14ac:dyDescent="0.2">
      <c r="A433" s="47" t="s">
        <v>2</v>
      </c>
      <c r="B433" s="43">
        <v>0.31930555555555556</v>
      </c>
      <c r="C433" s="75">
        <v>5</v>
      </c>
      <c r="D433" s="75">
        <v>5</v>
      </c>
      <c r="E433" s="65" t="s">
        <v>44</v>
      </c>
      <c r="F433" s="6">
        <v>7</v>
      </c>
    </row>
    <row r="434" spans="1:6" x14ac:dyDescent="0.2">
      <c r="A434" s="47" t="s">
        <v>2</v>
      </c>
      <c r="B434" s="43">
        <v>0.32914351851851853</v>
      </c>
      <c r="C434" s="75">
        <v>8</v>
      </c>
      <c r="D434" s="75">
        <v>9</v>
      </c>
      <c r="E434" s="65" t="s">
        <v>44</v>
      </c>
      <c r="F434" s="6">
        <v>7</v>
      </c>
    </row>
    <row r="435" spans="1:6" x14ac:dyDescent="0.2">
      <c r="A435" s="47" t="s">
        <v>2</v>
      </c>
      <c r="B435" s="43">
        <v>0.32922453703703702</v>
      </c>
      <c r="C435" s="75">
        <v>19</v>
      </c>
      <c r="D435" s="75">
        <v>13</v>
      </c>
      <c r="E435" s="65" t="s">
        <v>44</v>
      </c>
      <c r="F435" s="6">
        <v>7</v>
      </c>
    </row>
    <row r="436" spans="1:6" x14ac:dyDescent="0.2">
      <c r="A436" s="47" t="s">
        <v>2</v>
      </c>
      <c r="B436" s="43">
        <v>0.32962962962962966</v>
      </c>
      <c r="C436" s="75">
        <v>5</v>
      </c>
      <c r="D436" s="75">
        <v>4</v>
      </c>
      <c r="E436" s="65" t="s">
        <v>44</v>
      </c>
      <c r="F436" s="6">
        <v>7</v>
      </c>
    </row>
    <row r="437" spans="1:6" x14ac:dyDescent="0.2">
      <c r="A437" s="47" t="s">
        <v>2</v>
      </c>
      <c r="B437" s="43">
        <v>0.33023148148148146</v>
      </c>
      <c r="C437" s="75">
        <v>6</v>
      </c>
      <c r="D437" s="75">
        <v>2</v>
      </c>
      <c r="E437" s="65" t="s">
        <v>44</v>
      </c>
      <c r="F437" s="6">
        <v>7</v>
      </c>
    </row>
    <row r="438" spans="1:6" x14ac:dyDescent="0.2">
      <c r="A438" s="47" t="s">
        <v>2</v>
      </c>
      <c r="B438" s="62">
        <v>0.33046296296296296</v>
      </c>
      <c r="C438" s="80">
        <v>3</v>
      </c>
      <c r="D438" s="80">
        <v>2</v>
      </c>
      <c r="E438" s="65" t="s">
        <v>44</v>
      </c>
      <c r="F438" s="6">
        <v>7</v>
      </c>
    </row>
    <row r="439" spans="1:6" x14ac:dyDescent="0.2">
      <c r="A439" s="47" t="s">
        <v>2</v>
      </c>
      <c r="B439" s="43">
        <v>0.33107638888888885</v>
      </c>
      <c r="C439" s="75">
        <v>3</v>
      </c>
      <c r="D439" s="75">
        <v>2</v>
      </c>
      <c r="E439" s="65" t="s">
        <v>44</v>
      </c>
      <c r="F439" s="6">
        <v>7</v>
      </c>
    </row>
    <row r="440" spans="1:6" x14ac:dyDescent="0.2">
      <c r="A440" s="47" t="s">
        <v>2</v>
      </c>
      <c r="B440" s="43">
        <v>0.33135416666666667</v>
      </c>
      <c r="C440" s="75">
        <v>9</v>
      </c>
      <c r="D440" s="75">
        <v>8</v>
      </c>
      <c r="E440" s="65" t="s">
        <v>44</v>
      </c>
      <c r="F440" s="6">
        <v>7</v>
      </c>
    </row>
    <row r="441" spans="1:6" x14ac:dyDescent="0.2">
      <c r="A441" s="47" t="s">
        <v>2</v>
      </c>
      <c r="B441" s="43">
        <v>0.33167824074074076</v>
      </c>
      <c r="C441" s="75">
        <v>6</v>
      </c>
      <c r="D441" s="75">
        <v>6</v>
      </c>
      <c r="E441" s="65" t="s">
        <v>44</v>
      </c>
      <c r="F441" s="6">
        <v>7</v>
      </c>
    </row>
    <row r="442" spans="1:6" x14ac:dyDescent="0.2">
      <c r="A442" s="47" t="s">
        <v>2</v>
      </c>
      <c r="B442" s="43">
        <v>0.3339699074074074</v>
      </c>
      <c r="C442" s="75">
        <v>36</v>
      </c>
      <c r="D442" s="75">
        <v>11</v>
      </c>
      <c r="E442" s="65" t="s">
        <v>44</v>
      </c>
      <c r="F442" s="6">
        <v>8</v>
      </c>
    </row>
    <row r="443" spans="1:6" x14ac:dyDescent="0.2">
      <c r="A443" s="47" t="s">
        <v>2</v>
      </c>
      <c r="B443" s="43">
        <v>0.33542824074074074</v>
      </c>
      <c r="C443" s="75">
        <v>8</v>
      </c>
      <c r="D443" s="75">
        <v>7</v>
      </c>
      <c r="E443" s="65" t="s">
        <v>44</v>
      </c>
      <c r="F443" s="6">
        <v>8</v>
      </c>
    </row>
    <row r="444" spans="1:6" x14ac:dyDescent="0.2">
      <c r="A444" s="47" t="s">
        <v>2</v>
      </c>
      <c r="B444" s="43">
        <v>0.34541666666666665</v>
      </c>
      <c r="C444" s="75">
        <v>7</v>
      </c>
      <c r="D444" s="75">
        <v>8</v>
      </c>
      <c r="E444" s="65" t="s">
        <v>44</v>
      </c>
      <c r="F444" s="6">
        <v>8</v>
      </c>
    </row>
    <row r="445" spans="1:6" x14ac:dyDescent="0.2">
      <c r="A445" s="47" t="s">
        <v>2</v>
      </c>
      <c r="B445" s="43">
        <v>0.34637731481481482</v>
      </c>
      <c r="C445" s="75">
        <v>18</v>
      </c>
      <c r="D445" s="75">
        <v>8</v>
      </c>
      <c r="E445" s="65" t="s">
        <v>44</v>
      </c>
      <c r="F445" s="6">
        <v>8</v>
      </c>
    </row>
    <row r="446" spans="1:6" x14ac:dyDescent="0.2">
      <c r="A446" s="47" t="s">
        <v>2</v>
      </c>
      <c r="B446" s="43">
        <v>0.34878472222222223</v>
      </c>
      <c r="C446" s="75" t="s">
        <v>1375</v>
      </c>
      <c r="D446" s="79" t="s">
        <v>1375</v>
      </c>
      <c r="E446" s="65" t="s">
        <v>44</v>
      </c>
      <c r="F446" s="6">
        <v>8</v>
      </c>
    </row>
    <row r="447" spans="1:6" x14ac:dyDescent="0.2">
      <c r="A447" s="47" t="s">
        <v>2</v>
      </c>
      <c r="B447" s="43">
        <v>0.34916666666666668</v>
      </c>
      <c r="C447" s="75">
        <v>11</v>
      </c>
      <c r="D447" s="75">
        <v>5</v>
      </c>
      <c r="E447" s="65" t="s">
        <v>44</v>
      </c>
      <c r="F447" s="6">
        <v>8</v>
      </c>
    </row>
    <row r="448" spans="1:6" x14ac:dyDescent="0.2">
      <c r="A448" s="47" t="s">
        <v>2</v>
      </c>
      <c r="B448" s="43">
        <v>0.35899305555555555</v>
      </c>
      <c r="C448" s="75">
        <v>32</v>
      </c>
      <c r="D448" s="75">
        <v>7</v>
      </c>
      <c r="E448" s="65" t="s">
        <v>44</v>
      </c>
      <c r="F448" s="6">
        <v>8</v>
      </c>
    </row>
    <row r="449" spans="1:6" x14ac:dyDescent="0.2">
      <c r="A449" s="47" t="s">
        <v>2</v>
      </c>
      <c r="B449" s="43">
        <v>0.35987268518518517</v>
      </c>
      <c r="C449" s="75" t="s">
        <v>1375</v>
      </c>
      <c r="D449" s="79" t="s">
        <v>1375</v>
      </c>
      <c r="E449" s="65" t="s">
        <v>44</v>
      </c>
      <c r="F449" s="6">
        <v>8</v>
      </c>
    </row>
    <row r="450" spans="1:6" x14ac:dyDescent="0.2">
      <c r="A450" s="47" t="s">
        <v>2</v>
      </c>
      <c r="B450" s="43">
        <v>0.37493055555555554</v>
      </c>
      <c r="C450" s="75">
        <v>24</v>
      </c>
      <c r="D450" s="75">
        <v>10</v>
      </c>
      <c r="E450" s="65" t="s">
        <v>44</v>
      </c>
      <c r="F450" s="6">
        <v>8</v>
      </c>
    </row>
    <row r="451" spans="1:6" x14ac:dyDescent="0.2">
      <c r="A451" s="47" t="s">
        <v>2</v>
      </c>
      <c r="B451" s="43">
        <v>0.37537037037037035</v>
      </c>
      <c r="C451" s="75">
        <v>28</v>
      </c>
      <c r="D451" s="75">
        <v>19</v>
      </c>
      <c r="E451" s="65" t="s">
        <v>44</v>
      </c>
      <c r="F451" s="6">
        <v>9</v>
      </c>
    </row>
    <row r="452" spans="1:6" x14ac:dyDescent="0.2">
      <c r="A452" s="47" t="s">
        <v>2</v>
      </c>
      <c r="B452" s="50">
        <v>0.37614583333333335</v>
      </c>
      <c r="C452" s="82">
        <v>9</v>
      </c>
      <c r="D452" s="82">
        <v>6</v>
      </c>
      <c r="E452" s="65" t="s">
        <v>44</v>
      </c>
      <c r="F452" s="6">
        <v>9</v>
      </c>
    </row>
    <row r="453" spans="1:6" x14ac:dyDescent="0.2">
      <c r="A453" s="47" t="s">
        <v>2</v>
      </c>
      <c r="B453" s="43">
        <v>0.37638888888888888</v>
      </c>
      <c r="C453" s="75">
        <v>8</v>
      </c>
      <c r="D453" s="75">
        <v>9</v>
      </c>
      <c r="E453" s="65" t="s">
        <v>44</v>
      </c>
      <c r="F453" s="6">
        <v>9</v>
      </c>
    </row>
    <row r="454" spans="1:6" x14ac:dyDescent="0.2">
      <c r="A454" s="47" t="s">
        <v>2</v>
      </c>
      <c r="B454" s="43">
        <v>0.3772685185185185</v>
      </c>
      <c r="C454" s="75">
        <v>1</v>
      </c>
      <c r="D454" s="77">
        <v>0</v>
      </c>
      <c r="E454" s="65" t="s">
        <v>44</v>
      </c>
      <c r="F454" s="6">
        <v>9</v>
      </c>
    </row>
    <row r="455" spans="1:6" x14ac:dyDescent="0.2">
      <c r="A455" s="47" t="s">
        <v>2</v>
      </c>
      <c r="B455" s="43">
        <v>0.37787037037037036</v>
      </c>
      <c r="C455" s="75">
        <v>1</v>
      </c>
      <c r="D455" s="79">
        <v>0</v>
      </c>
      <c r="E455" s="65" t="s">
        <v>44</v>
      </c>
      <c r="F455" s="6">
        <v>9</v>
      </c>
    </row>
    <row r="456" spans="1:6" x14ac:dyDescent="0.2">
      <c r="A456" s="47" t="s">
        <v>2</v>
      </c>
      <c r="B456" s="43">
        <v>0.37979166666666669</v>
      </c>
      <c r="C456" s="75">
        <v>9</v>
      </c>
      <c r="D456" s="75">
        <v>6</v>
      </c>
      <c r="E456" s="65" t="s">
        <v>44</v>
      </c>
      <c r="F456" s="6">
        <v>9</v>
      </c>
    </row>
    <row r="457" spans="1:6" x14ac:dyDescent="0.2">
      <c r="A457" s="47" t="s">
        <v>2</v>
      </c>
      <c r="B457" s="43">
        <v>0.38315972222222222</v>
      </c>
      <c r="C457" s="75">
        <v>32</v>
      </c>
      <c r="D457" s="75">
        <v>11</v>
      </c>
      <c r="E457" s="65" t="s">
        <v>44</v>
      </c>
      <c r="F457" s="6">
        <v>9</v>
      </c>
    </row>
    <row r="458" spans="1:6" x14ac:dyDescent="0.2">
      <c r="A458" s="47" t="s">
        <v>2</v>
      </c>
      <c r="B458" s="43">
        <v>0.39964120370370365</v>
      </c>
      <c r="C458" s="75">
        <v>8</v>
      </c>
      <c r="D458" s="75">
        <v>6</v>
      </c>
      <c r="E458" s="65" t="s">
        <v>44</v>
      </c>
      <c r="F458" s="6">
        <v>9</v>
      </c>
    </row>
    <row r="459" spans="1:6" x14ac:dyDescent="0.2">
      <c r="A459" s="47" t="s">
        <v>2</v>
      </c>
      <c r="B459" s="43">
        <v>0.40035879629629628</v>
      </c>
      <c r="C459" s="75">
        <v>36</v>
      </c>
      <c r="D459" s="75">
        <v>21</v>
      </c>
      <c r="E459" s="65" t="s">
        <v>44</v>
      </c>
      <c r="F459" s="6">
        <v>9</v>
      </c>
    </row>
    <row r="460" spans="1:6" x14ac:dyDescent="0.2">
      <c r="A460" s="47" t="s">
        <v>2</v>
      </c>
      <c r="B460" s="43">
        <v>0.40138888888888885</v>
      </c>
      <c r="C460" s="75">
        <v>36</v>
      </c>
      <c r="D460" s="75">
        <v>14</v>
      </c>
      <c r="E460" s="65" t="s">
        <v>44</v>
      </c>
      <c r="F460" s="6">
        <v>9</v>
      </c>
    </row>
    <row r="461" spans="1:6" x14ac:dyDescent="0.2">
      <c r="A461" s="47" t="s">
        <v>2</v>
      </c>
      <c r="B461" s="43">
        <v>0.40629629629629632</v>
      </c>
      <c r="C461" s="75">
        <v>25</v>
      </c>
      <c r="D461" s="75">
        <v>10</v>
      </c>
      <c r="E461" s="65" t="s">
        <v>44</v>
      </c>
      <c r="F461" s="6">
        <v>9</v>
      </c>
    </row>
    <row r="462" spans="1:6" x14ac:dyDescent="0.2">
      <c r="A462" s="47" t="s">
        <v>2</v>
      </c>
      <c r="B462" s="43">
        <v>0.40775462962962966</v>
      </c>
      <c r="C462" s="75">
        <v>8</v>
      </c>
      <c r="D462" s="75">
        <v>7</v>
      </c>
      <c r="E462" s="65" t="s">
        <v>44</v>
      </c>
      <c r="F462" s="6">
        <v>9</v>
      </c>
    </row>
    <row r="463" spans="1:6" x14ac:dyDescent="0.2">
      <c r="A463" s="47" t="s">
        <v>2</v>
      </c>
      <c r="B463" s="43">
        <v>0.41263888888888894</v>
      </c>
      <c r="C463" s="75">
        <v>9</v>
      </c>
      <c r="D463" s="75">
        <v>8</v>
      </c>
      <c r="E463" s="65" t="s">
        <v>44</v>
      </c>
      <c r="F463" s="6">
        <v>9</v>
      </c>
    </row>
    <row r="464" spans="1:6" x14ac:dyDescent="0.2">
      <c r="A464" s="47" t="s">
        <v>2</v>
      </c>
      <c r="B464" s="43">
        <v>0.4189930555555556</v>
      </c>
      <c r="C464" s="75">
        <v>1</v>
      </c>
      <c r="D464" s="75">
        <v>1</v>
      </c>
      <c r="E464" s="65" t="s">
        <v>44</v>
      </c>
      <c r="F464" s="6">
        <v>10</v>
      </c>
    </row>
    <row r="465" spans="1:6" x14ac:dyDescent="0.2">
      <c r="A465" s="47" t="s">
        <v>2</v>
      </c>
      <c r="B465" s="43">
        <v>0.4205787037037037</v>
      </c>
      <c r="C465" s="75">
        <v>8</v>
      </c>
      <c r="D465" s="75">
        <v>5</v>
      </c>
      <c r="E465" s="65" t="s">
        <v>44</v>
      </c>
      <c r="F465" s="6">
        <v>10</v>
      </c>
    </row>
    <row r="466" spans="1:6" x14ac:dyDescent="0.2">
      <c r="A466" s="47" t="s">
        <v>2</v>
      </c>
      <c r="B466" s="43">
        <v>0.42064814814814816</v>
      </c>
      <c r="C466" s="75">
        <v>8</v>
      </c>
      <c r="D466" s="75">
        <v>6</v>
      </c>
      <c r="E466" s="65" t="s">
        <v>44</v>
      </c>
      <c r="F466" s="6">
        <v>10</v>
      </c>
    </row>
    <row r="467" spans="1:6" x14ac:dyDescent="0.2">
      <c r="A467" s="47" t="s">
        <v>2</v>
      </c>
      <c r="B467" s="43">
        <v>0.42152777777777778</v>
      </c>
      <c r="C467" s="75">
        <v>8</v>
      </c>
      <c r="D467" s="75">
        <v>3</v>
      </c>
      <c r="E467" s="65" t="s">
        <v>44</v>
      </c>
      <c r="F467" s="6">
        <v>10</v>
      </c>
    </row>
    <row r="468" spans="1:6" x14ac:dyDescent="0.2">
      <c r="A468" s="47" t="s">
        <v>2</v>
      </c>
      <c r="B468" s="43">
        <v>0.42199074074074078</v>
      </c>
      <c r="C468" s="75">
        <v>8</v>
      </c>
      <c r="D468" s="75">
        <v>2</v>
      </c>
      <c r="E468" s="65" t="s">
        <v>44</v>
      </c>
      <c r="F468" s="6">
        <v>10</v>
      </c>
    </row>
    <row r="469" spans="1:6" x14ac:dyDescent="0.2">
      <c r="A469" s="47" t="s">
        <v>2</v>
      </c>
      <c r="B469" s="43">
        <v>0.42243055555555559</v>
      </c>
      <c r="C469" s="75">
        <v>13</v>
      </c>
      <c r="D469" s="75">
        <v>6</v>
      </c>
      <c r="E469" s="65" t="s">
        <v>44</v>
      </c>
      <c r="F469" s="6">
        <v>10</v>
      </c>
    </row>
    <row r="470" spans="1:6" x14ac:dyDescent="0.2">
      <c r="A470" s="47" t="s">
        <v>2</v>
      </c>
      <c r="B470" s="43">
        <v>0.42871527777777779</v>
      </c>
      <c r="C470" s="75">
        <v>18</v>
      </c>
      <c r="D470" s="75">
        <v>10</v>
      </c>
      <c r="E470" s="65" t="s">
        <v>44</v>
      </c>
      <c r="F470" s="6">
        <v>10</v>
      </c>
    </row>
    <row r="471" spans="1:6" x14ac:dyDescent="0.2">
      <c r="A471" s="47" t="s">
        <v>2</v>
      </c>
      <c r="B471" s="43">
        <v>0.43812500000000004</v>
      </c>
      <c r="C471" s="75">
        <v>1</v>
      </c>
      <c r="D471" s="75">
        <v>1</v>
      </c>
      <c r="E471" s="65" t="s">
        <v>44</v>
      </c>
      <c r="F471" s="6">
        <v>10</v>
      </c>
    </row>
    <row r="472" spans="1:6" x14ac:dyDescent="0.2">
      <c r="A472" s="47" t="s">
        <v>2</v>
      </c>
      <c r="B472" s="43">
        <v>0.44268518518518518</v>
      </c>
      <c r="C472" s="75">
        <v>9</v>
      </c>
      <c r="D472" s="75">
        <v>4</v>
      </c>
      <c r="E472" s="65" t="s">
        <v>44</v>
      </c>
      <c r="F472" s="6">
        <v>10</v>
      </c>
    </row>
    <row r="473" spans="1:6" x14ac:dyDescent="0.2">
      <c r="A473" s="47" t="s">
        <v>2</v>
      </c>
      <c r="B473" s="43">
        <v>0.44717592592592598</v>
      </c>
      <c r="C473" s="75">
        <v>61</v>
      </c>
      <c r="D473" s="75">
        <v>20</v>
      </c>
      <c r="E473" s="65" t="s">
        <v>44</v>
      </c>
      <c r="F473" s="6">
        <v>10</v>
      </c>
    </row>
    <row r="474" spans="1:6" x14ac:dyDescent="0.2">
      <c r="A474" s="47" t="s">
        <v>2</v>
      </c>
      <c r="B474" s="43">
        <v>0.44750000000000001</v>
      </c>
      <c r="C474" s="75">
        <v>22</v>
      </c>
      <c r="D474" s="75">
        <v>14</v>
      </c>
      <c r="E474" s="65" t="s">
        <v>44</v>
      </c>
      <c r="F474" s="6">
        <v>10</v>
      </c>
    </row>
    <row r="475" spans="1:6" x14ac:dyDescent="0.2">
      <c r="A475" s="47" t="s">
        <v>2</v>
      </c>
      <c r="B475" s="43">
        <v>0.4481134259259259</v>
      </c>
      <c r="C475" s="75">
        <v>4</v>
      </c>
      <c r="D475" s="75">
        <v>3</v>
      </c>
      <c r="E475" s="65" t="s">
        <v>44</v>
      </c>
      <c r="F475" s="6">
        <v>10</v>
      </c>
    </row>
    <row r="476" spans="1:6" x14ac:dyDescent="0.2">
      <c r="A476" s="47" t="s">
        <v>2</v>
      </c>
      <c r="B476" s="43">
        <v>0.44876157407407408</v>
      </c>
      <c r="C476" s="75">
        <v>29</v>
      </c>
      <c r="D476" s="75">
        <v>12</v>
      </c>
      <c r="E476" s="65" t="s">
        <v>44</v>
      </c>
      <c r="F476" s="6">
        <v>10</v>
      </c>
    </row>
    <row r="477" spans="1:6" x14ac:dyDescent="0.2">
      <c r="A477" s="47" t="s">
        <v>2</v>
      </c>
      <c r="B477" s="43">
        <v>0.44913194444444443</v>
      </c>
      <c r="C477" s="75">
        <v>24</v>
      </c>
      <c r="D477" s="75">
        <v>7</v>
      </c>
      <c r="E477" s="65" t="s">
        <v>44</v>
      </c>
      <c r="F477" s="6">
        <v>10</v>
      </c>
    </row>
    <row r="478" spans="1:6" x14ac:dyDescent="0.2">
      <c r="A478" s="47" t="s">
        <v>2</v>
      </c>
      <c r="B478" s="43">
        <v>0.44972222222222219</v>
      </c>
      <c r="C478" s="75" t="s">
        <v>1375</v>
      </c>
      <c r="D478" s="75">
        <v>1</v>
      </c>
      <c r="E478" s="65" t="s">
        <v>44</v>
      </c>
      <c r="F478" s="6">
        <v>10</v>
      </c>
    </row>
    <row r="479" spans="1:6" x14ac:dyDescent="0.2">
      <c r="A479" s="47" t="s">
        <v>2</v>
      </c>
      <c r="B479" s="43">
        <v>0.46224537037037039</v>
      </c>
      <c r="C479" s="75">
        <v>4</v>
      </c>
      <c r="D479" s="75">
        <v>2</v>
      </c>
      <c r="E479" s="65" t="s">
        <v>44</v>
      </c>
      <c r="F479" s="6">
        <v>11</v>
      </c>
    </row>
    <row r="480" spans="1:6" x14ac:dyDescent="0.2">
      <c r="A480" s="47" t="s">
        <v>2</v>
      </c>
      <c r="B480" s="43">
        <v>0.46287037037037032</v>
      </c>
      <c r="C480" s="75">
        <v>3</v>
      </c>
      <c r="D480" s="75">
        <v>2</v>
      </c>
      <c r="E480" s="65" t="s">
        <v>44</v>
      </c>
      <c r="F480" s="6">
        <v>11</v>
      </c>
    </row>
    <row r="481" spans="1:6" x14ac:dyDescent="0.2">
      <c r="A481" s="47" t="s">
        <v>2</v>
      </c>
      <c r="B481" s="43">
        <v>0.4647337962962963</v>
      </c>
      <c r="C481" s="75">
        <v>23</v>
      </c>
      <c r="D481" s="75">
        <v>12</v>
      </c>
      <c r="E481" s="65" t="s">
        <v>44</v>
      </c>
      <c r="F481" s="6">
        <v>11</v>
      </c>
    </row>
    <row r="482" spans="1:6" x14ac:dyDescent="0.2">
      <c r="A482" s="47" t="s">
        <v>2</v>
      </c>
      <c r="B482" s="43">
        <v>0.47030092592592593</v>
      </c>
      <c r="C482" s="75">
        <v>9</v>
      </c>
      <c r="D482" s="75">
        <v>8</v>
      </c>
      <c r="E482" s="65" t="s">
        <v>44</v>
      </c>
      <c r="F482" s="6">
        <v>11</v>
      </c>
    </row>
    <row r="483" spans="1:6" x14ac:dyDescent="0.2">
      <c r="A483" s="47" t="s">
        <v>2</v>
      </c>
      <c r="B483" s="43">
        <v>0.4729976851851852</v>
      </c>
      <c r="C483" s="75">
        <v>23</v>
      </c>
      <c r="D483" s="75">
        <v>11</v>
      </c>
      <c r="E483" s="65" t="s">
        <v>44</v>
      </c>
      <c r="F483" s="6">
        <v>11</v>
      </c>
    </row>
    <row r="484" spans="1:6" x14ac:dyDescent="0.2">
      <c r="A484" s="47" t="s">
        <v>2</v>
      </c>
      <c r="B484" s="43">
        <v>0.47328703703703701</v>
      </c>
      <c r="C484" s="75">
        <v>24</v>
      </c>
      <c r="D484" s="75">
        <v>13</v>
      </c>
      <c r="E484" s="65" t="s">
        <v>44</v>
      </c>
      <c r="F484" s="6">
        <v>11</v>
      </c>
    </row>
    <row r="485" spans="1:6" x14ac:dyDescent="0.2">
      <c r="A485" s="47" t="s">
        <v>2</v>
      </c>
      <c r="B485" s="43">
        <v>0.47372685185185182</v>
      </c>
      <c r="C485" s="75">
        <v>9</v>
      </c>
      <c r="D485" s="75">
        <v>7</v>
      </c>
      <c r="E485" s="65" t="s">
        <v>44</v>
      </c>
      <c r="F485" s="6">
        <v>11</v>
      </c>
    </row>
    <row r="486" spans="1:6" x14ac:dyDescent="0.2">
      <c r="A486" s="47" t="s">
        <v>2</v>
      </c>
      <c r="B486" s="43">
        <v>0.4738194444444444</v>
      </c>
      <c r="C486" s="75">
        <v>1</v>
      </c>
      <c r="D486" s="75">
        <v>1</v>
      </c>
      <c r="E486" s="65" t="s">
        <v>44</v>
      </c>
      <c r="F486" s="6">
        <v>11</v>
      </c>
    </row>
    <row r="487" spans="1:6" x14ac:dyDescent="0.2">
      <c r="A487" s="47" t="s">
        <v>2</v>
      </c>
      <c r="B487" s="43">
        <v>0.47439814814814812</v>
      </c>
      <c r="C487" s="75">
        <v>3</v>
      </c>
      <c r="D487" s="75">
        <v>1</v>
      </c>
      <c r="E487" s="65" t="s">
        <v>44</v>
      </c>
      <c r="F487" s="6">
        <v>11</v>
      </c>
    </row>
    <row r="488" spans="1:6" x14ac:dyDescent="0.2">
      <c r="A488" s="47" t="s">
        <v>2</v>
      </c>
      <c r="B488" s="43">
        <v>0.47891203703703705</v>
      </c>
      <c r="C488" s="75">
        <v>9</v>
      </c>
      <c r="D488" s="75">
        <v>4</v>
      </c>
      <c r="E488" s="65" t="s">
        <v>44</v>
      </c>
      <c r="F488" s="6">
        <v>11</v>
      </c>
    </row>
    <row r="489" spans="1:6" x14ac:dyDescent="0.2">
      <c r="A489" s="47" t="s">
        <v>2</v>
      </c>
      <c r="B489" s="43">
        <v>0.48715277777777777</v>
      </c>
      <c r="C489" s="75">
        <v>18</v>
      </c>
      <c r="D489" s="75">
        <v>6</v>
      </c>
      <c r="E489" s="65" t="s">
        <v>44</v>
      </c>
      <c r="F489" s="6">
        <v>11</v>
      </c>
    </row>
    <row r="490" spans="1:6" x14ac:dyDescent="0.2">
      <c r="A490" s="47" t="s">
        <v>2</v>
      </c>
      <c r="B490" s="43">
        <v>0.48913194444444441</v>
      </c>
      <c r="C490" s="75">
        <v>8</v>
      </c>
      <c r="D490" s="75">
        <v>4</v>
      </c>
      <c r="E490" s="65" t="s">
        <v>44</v>
      </c>
      <c r="F490" s="6">
        <v>11</v>
      </c>
    </row>
    <row r="491" spans="1:6" x14ac:dyDescent="0.2">
      <c r="A491" s="47" t="s">
        <v>2</v>
      </c>
      <c r="B491" s="43">
        <v>0.49678240740740742</v>
      </c>
      <c r="C491" s="75">
        <v>7</v>
      </c>
      <c r="D491" s="75">
        <v>1</v>
      </c>
      <c r="E491" s="65" t="s">
        <v>44</v>
      </c>
      <c r="F491" s="6">
        <v>11</v>
      </c>
    </row>
    <row r="492" spans="1:6" x14ac:dyDescent="0.2">
      <c r="A492" s="47" t="s">
        <v>2</v>
      </c>
      <c r="B492" s="43">
        <v>0.49899305555555556</v>
      </c>
      <c r="C492" s="75">
        <v>50</v>
      </c>
      <c r="D492" s="75">
        <v>19</v>
      </c>
      <c r="E492" s="65" t="s">
        <v>44</v>
      </c>
      <c r="F492" s="6">
        <v>11</v>
      </c>
    </row>
    <row r="493" spans="1:6" x14ac:dyDescent="0.2">
      <c r="A493" s="47" t="s">
        <v>2</v>
      </c>
      <c r="B493" s="43">
        <v>0.5096180555555555</v>
      </c>
      <c r="C493" s="75">
        <v>43</v>
      </c>
      <c r="D493" s="75">
        <v>12</v>
      </c>
      <c r="E493" s="65" t="s">
        <v>44</v>
      </c>
      <c r="F493" s="6">
        <v>12</v>
      </c>
    </row>
    <row r="494" spans="1:6" x14ac:dyDescent="0.2">
      <c r="A494" s="47" t="s">
        <v>2</v>
      </c>
      <c r="B494" s="43">
        <v>0.51</v>
      </c>
      <c r="C494" s="75">
        <v>45</v>
      </c>
      <c r="D494" s="75">
        <v>22</v>
      </c>
      <c r="E494" s="65" t="s">
        <v>44</v>
      </c>
      <c r="F494" s="6">
        <v>12</v>
      </c>
    </row>
    <row r="495" spans="1:6" x14ac:dyDescent="0.2">
      <c r="A495" s="47" t="s">
        <v>2</v>
      </c>
      <c r="B495" s="43">
        <v>0.51038194444444451</v>
      </c>
      <c r="C495" s="75">
        <v>25</v>
      </c>
      <c r="D495" s="75">
        <v>9</v>
      </c>
      <c r="E495" s="65" t="s">
        <v>44</v>
      </c>
      <c r="F495" s="6">
        <v>12</v>
      </c>
    </row>
    <row r="496" spans="1:6" x14ac:dyDescent="0.2">
      <c r="A496" s="47" t="s">
        <v>2</v>
      </c>
      <c r="B496" s="43">
        <v>0.5111458333333333</v>
      </c>
      <c r="C496" s="75" t="s">
        <v>1375</v>
      </c>
      <c r="D496" s="75">
        <v>1</v>
      </c>
      <c r="E496" s="65" t="s">
        <v>44</v>
      </c>
      <c r="F496" s="6">
        <v>12</v>
      </c>
    </row>
    <row r="497" spans="1:6" x14ac:dyDescent="0.2">
      <c r="A497" s="47" t="s">
        <v>2</v>
      </c>
      <c r="B497" s="43">
        <v>0.52186342592592594</v>
      </c>
      <c r="C497" s="75">
        <v>24</v>
      </c>
      <c r="D497" s="75">
        <v>5</v>
      </c>
      <c r="E497" s="65" t="s">
        <v>44</v>
      </c>
      <c r="F497" s="6">
        <v>12</v>
      </c>
    </row>
    <row r="498" spans="1:6" x14ac:dyDescent="0.2">
      <c r="A498" s="47" t="s">
        <v>2</v>
      </c>
      <c r="B498" s="43">
        <v>0.52945601851851853</v>
      </c>
      <c r="C498" s="75">
        <v>2</v>
      </c>
      <c r="D498" s="75">
        <v>2</v>
      </c>
      <c r="E498" s="65" t="s">
        <v>44</v>
      </c>
      <c r="F498" s="6">
        <v>12</v>
      </c>
    </row>
    <row r="499" spans="1:6" x14ac:dyDescent="0.2">
      <c r="A499" s="47" t="s">
        <v>2</v>
      </c>
      <c r="B499" s="43">
        <v>0.53064814814814809</v>
      </c>
      <c r="C499" s="75">
        <v>15</v>
      </c>
      <c r="D499" s="75">
        <v>3</v>
      </c>
      <c r="E499" s="65" t="s">
        <v>44</v>
      </c>
      <c r="F499" s="6">
        <v>12</v>
      </c>
    </row>
    <row r="500" spans="1:6" x14ac:dyDescent="0.2">
      <c r="A500" s="47" t="s">
        <v>2</v>
      </c>
      <c r="B500" s="43">
        <v>0.53121527777777777</v>
      </c>
      <c r="C500" s="75">
        <v>30</v>
      </c>
      <c r="D500" s="75">
        <v>14</v>
      </c>
      <c r="E500" s="65" t="s">
        <v>44</v>
      </c>
      <c r="F500" s="6">
        <v>12</v>
      </c>
    </row>
    <row r="501" spans="1:6" x14ac:dyDescent="0.2">
      <c r="A501" s="47" t="s">
        <v>2</v>
      </c>
      <c r="B501" s="43">
        <v>0.53285879629629629</v>
      </c>
      <c r="C501" s="75">
        <v>21</v>
      </c>
      <c r="D501" s="75">
        <v>7</v>
      </c>
      <c r="E501" s="65" t="s">
        <v>44</v>
      </c>
      <c r="F501" s="6">
        <v>12</v>
      </c>
    </row>
    <row r="502" spans="1:6" x14ac:dyDescent="0.2">
      <c r="A502" s="47" t="s">
        <v>2</v>
      </c>
      <c r="B502" s="43">
        <v>0.53699074074074071</v>
      </c>
      <c r="C502" s="75">
        <v>30</v>
      </c>
      <c r="D502" s="75">
        <v>12</v>
      </c>
      <c r="E502" s="65" t="s">
        <v>44</v>
      </c>
      <c r="F502" s="6">
        <v>12</v>
      </c>
    </row>
    <row r="503" spans="1:6" x14ac:dyDescent="0.2">
      <c r="A503" s="47" t="s">
        <v>2</v>
      </c>
      <c r="B503" s="50">
        <v>0.53885416666666663</v>
      </c>
      <c r="C503" s="82">
        <v>7</v>
      </c>
      <c r="D503" s="82">
        <v>6</v>
      </c>
      <c r="E503" s="65" t="s">
        <v>44</v>
      </c>
      <c r="F503" s="6">
        <v>12</v>
      </c>
    </row>
    <row r="504" spans="1:6" x14ac:dyDescent="0.2">
      <c r="A504" s="47" t="s">
        <v>2</v>
      </c>
      <c r="B504" s="53">
        <v>0.54503472222222216</v>
      </c>
      <c r="C504" s="75">
        <v>10</v>
      </c>
      <c r="D504" s="75">
        <v>4</v>
      </c>
      <c r="E504" s="65" t="s">
        <v>44</v>
      </c>
      <c r="F504" s="6">
        <v>13</v>
      </c>
    </row>
    <row r="505" spans="1:6" x14ac:dyDescent="0.2">
      <c r="A505" s="47" t="s">
        <v>2</v>
      </c>
      <c r="B505" s="53">
        <v>0.55149305555555561</v>
      </c>
      <c r="C505" s="75">
        <v>5</v>
      </c>
      <c r="D505" s="75">
        <v>2</v>
      </c>
      <c r="E505" s="65" t="s">
        <v>44</v>
      </c>
      <c r="F505" s="6">
        <v>13</v>
      </c>
    </row>
    <row r="506" spans="1:6" x14ac:dyDescent="0.2">
      <c r="A506" s="47" t="s">
        <v>2</v>
      </c>
      <c r="B506" s="53">
        <v>0.5524189814814815</v>
      </c>
      <c r="C506" s="75">
        <v>8</v>
      </c>
      <c r="D506" s="75">
        <v>6</v>
      </c>
      <c r="E506" s="65" t="s">
        <v>44</v>
      </c>
      <c r="F506" s="6">
        <v>13</v>
      </c>
    </row>
    <row r="507" spans="1:6" x14ac:dyDescent="0.2">
      <c r="A507" s="47" t="s">
        <v>2</v>
      </c>
      <c r="B507" s="53">
        <v>0.55453703703703705</v>
      </c>
      <c r="C507" s="75">
        <v>8</v>
      </c>
      <c r="D507" s="75">
        <v>4</v>
      </c>
      <c r="E507" s="65" t="s">
        <v>44</v>
      </c>
      <c r="F507" s="6">
        <v>13</v>
      </c>
    </row>
    <row r="508" spans="1:6" x14ac:dyDescent="0.2">
      <c r="A508" s="47" t="s">
        <v>2</v>
      </c>
      <c r="B508" s="53">
        <v>0.55480324074074072</v>
      </c>
      <c r="C508" s="75">
        <v>20</v>
      </c>
      <c r="D508" s="75">
        <v>6</v>
      </c>
      <c r="E508" s="65" t="s">
        <v>44</v>
      </c>
      <c r="F508" s="6">
        <v>13</v>
      </c>
    </row>
    <row r="509" spans="1:6" x14ac:dyDescent="0.2">
      <c r="A509" s="47" t="s">
        <v>2</v>
      </c>
      <c r="B509" s="53">
        <v>0.55543981481481486</v>
      </c>
      <c r="C509" s="75">
        <v>5</v>
      </c>
      <c r="D509" s="76">
        <v>0</v>
      </c>
      <c r="E509" s="65" t="s">
        <v>44</v>
      </c>
      <c r="F509" s="6">
        <v>13</v>
      </c>
    </row>
    <row r="510" spans="1:6" x14ac:dyDescent="0.2">
      <c r="A510" s="47" t="s">
        <v>2</v>
      </c>
      <c r="B510" s="53">
        <v>0.56030092592592595</v>
      </c>
      <c r="C510" s="75">
        <v>24</v>
      </c>
      <c r="D510" s="75">
        <v>9</v>
      </c>
      <c r="E510" s="65" t="s">
        <v>44</v>
      </c>
      <c r="F510" s="6">
        <v>13</v>
      </c>
    </row>
    <row r="511" spans="1:6" x14ac:dyDescent="0.2">
      <c r="A511" s="47" t="s">
        <v>2</v>
      </c>
      <c r="B511" s="53">
        <v>0.57478009259259266</v>
      </c>
      <c r="C511" s="75">
        <v>4</v>
      </c>
      <c r="D511" s="75">
        <v>2</v>
      </c>
      <c r="E511" s="65" t="s">
        <v>44</v>
      </c>
      <c r="F511" s="6">
        <v>13</v>
      </c>
    </row>
    <row r="512" spans="1:6" x14ac:dyDescent="0.2">
      <c r="A512" s="47" t="s">
        <v>2</v>
      </c>
      <c r="B512" s="53">
        <v>0.57667824074074081</v>
      </c>
      <c r="C512" s="75">
        <v>8</v>
      </c>
      <c r="D512" s="75">
        <v>7</v>
      </c>
      <c r="E512" s="65" t="s">
        <v>44</v>
      </c>
      <c r="F512" s="6">
        <v>13</v>
      </c>
    </row>
    <row r="513" spans="1:6" x14ac:dyDescent="0.2">
      <c r="A513" s="47" t="s">
        <v>2</v>
      </c>
      <c r="B513" s="53">
        <v>0.57751157407407405</v>
      </c>
      <c r="C513" s="75" t="s">
        <v>1375</v>
      </c>
      <c r="D513" s="75">
        <v>1</v>
      </c>
      <c r="E513" s="65" t="s">
        <v>44</v>
      </c>
      <c r="F513" s="6">
        <v>13</v>
      </c>
    </row>
    <row r="514" spans="1:6" x14ac:dyDescent="0.2">
      <c r="A514" s="47" t="s">
        <v>2</v>
      </c>
      <c r="B514" s="53">
        <v>0.57777777777777783</v>
      </c>
      <c r="C514" s="75" t="s">
        <v>1375</v>
      </c>
      <c r="D514" s="75">
        <v>1</v>
      </c>
      <c r="E514" s="65" t="s">
        <v>44</v>
      </c>
      <c r="F514" s="6">
        <v>13</v>
      </c>
    </row>
    <row r="515" spans="1:6" x14ac:dyDescent="0.2">
      <c r="A515" s="47" t="s">
        <v>2</v>
      </c>
      <c r="B515" s="53">
        <v>0.58908564814814812</v>
      </c>
      <c r="C515" s="75">
        <v>9</v>
      </c>
      <c r="D515" s="75">
        <v>5</v>
      </c>
      <c r="E515" s="65" t="s">
        <v>44</v>
      </c>
      <c r="F515" s="6">
        <v>14</v>
      </c>
    </row>
    <row r="516" spans="1:6" x14ac:dyDescent="0.2">
      <c r="A516" s="47" t="s">
        <v>2</v>
      </c>
      <c r="B516" s="53">
        <v>0.58968750000000003</v>
      </c>
      <c r="C516" s="75">
        <v>33</v>
      </c>
      <c r="D516" s="75">
        <v>10</v>
      </c>
      <c r="E516" s="65" t="s">
        <v>44</v>
      </c>
      <c r="F516" s="6">
        <v>14</v>
      </c>
    </row>
    <row r="517" spans="1:6" x14ac:dyDescent="0.2">
      <c r="A517" s="47" t="s">
        <v>2</v>
      </c>
      <c r="B517" s="53">
        <v>0.59005787037037039</v>
      </c>
      <c r="C517" s="75">
        <v>8</v>
      </c>
      <c r="D517" s="75">
        <v>5</v>
      </c>
      <c r="E517" s="65" t="s">
        <v>44</v>
      </c>
      <c r="F517" s="6">
        <v>14</v>
      </c>
    </row>
    <row r="518" spans="1:6" x14ac:dyDescent="0.2">
      <c r="A518" s="47" t="s">
        <v>2</v>
      </c>
      <c r="B518" s="53">
        <v>0.59373842592592596</v>
      </c>
      <c r="C518" s="75">
        <v>5</v>
      </c>
      <c r="D518" s="83">
        <v>0</v>
      </c>
      <c r="E518" s="65" t="s">
        <v>44</v>
      </c>
      <c r="F518" s="6">
        <v>14</v>
      </c>
    </row>
    <row r="519" spans="1:6" x14ac:dyDescent="0.2">
      <c r="A519" s="47" t="s">
        <v>2</v>
      </c>
      <c r="B519" s="53">
        <v>0.59947916666666667</v>
      </c>
      <c r="C519" s="75">
        <v>9</v>
      </c>
      <c r="D519" s="75">
        <v>6</v>
      </c>
      <c r="E519" s="65" t="s">
        <v>44</v>
      </c>
      <c r="F519" s="6">
        <v>14</v>
      </c>
    </row>
    <row r="520" spans="1:6" x14ac:dyDescent="0.2">
      <c r="A520" s="47" t="s">
        <v>2</v>
      </c>
      <c r="B520" s="53">
        <v>0.61364583333333333</v>
      </c>
      <c r="C520" s="75">
        <v>9</v>
      </c>
      <c r="D520" s="75">
        <v>7</v>
      </c>
      <c r="E520" s="65" t="s">
        <v>44</v>
      </c>
      <c r="F520" s="6">
        <v>14</v>
      </c>
    </row>
    <row r="521" spans="1:6" x14ac:dyDescent="0.2">
      <c r="A521" s="47" t="s">
        <v>2</v>
      </c>
      <c r="B521" s="53">
        <v>0.61603009259259256</v>
      </c>
      <c r="C521" s="75">
        <v>8</v>
      </c>
      <c r="D521" s="75">
        <v>3</v>
      </c>
      <c r="E521" s="65" t="s">
        <v>44</v>
      </c>
      <c r="F521" s="6">
        <v>14</v>
      </c>
    </row>
    <row r="522" spans="1:6" x14ac:dyDescent="0.2">
      <c r="A522" s="47" t="s">
        <v>2</v>
      </c>
      <c r="B522" s="53">
        <v>0.61686342592592591</v>
      </c>
      <c r="C522" s="75">
        <v>8</v>
      </c>
      <c r="D522" s="75">
        <v>5</v>
      </c>
      <c r="E522" s="65" t="s">
        <v>44</v>
      </c>
      <c r="F522" s="6">
        <v>14</v>
      </c>
    </row>
    <row r="523" spans="1:6" x14ac:dyDescent="0.2">
      <c r="A523" s="47" t="s">
        <v>2</v>
      </c>
      <c r="B523" s="53">
        <v>0.6189351851851852</v>
      </c>
      <c r="C523" s="75">
        <v>17</v>
      </c>
      <c r="D523" s="75">
        <v>9</v>
      </c>
      <c r="E523" s="65" t="s">
        <v>44</v>
      </c>
      <c r="F523" s="6">
        <v>14</v>
      </c>
    </row>
    <row r="524" spans="1:6" x14ac:dyDescent="0.2">
      <c r="A524" s="47" t="s">
        <v>2</v>
      </c>
      <c r="B524" s="53">
        <v>0.62373842592592588</v>
      </c>
      <c r="C524" s="75">
        <v>8</v>
      </c>
      <c r="D524" s="75">
        <v>7</v>
      </c>
      <c r="E524" s="65" t="s">
        <v>44</v>
      </c>
      <c r="F524" s="6">
        <v>14</v>
      </c>
    </row>
    <row r="525" spans="1:6" x14ac:dyDescent="0.2">
      <c r="A525" s="47" t="s">
        <v>2</v>
      </c>
      <c r="B525" s="53">
        <v>0.63784722222222223</v>
      </c>
      <c r="C525" s="82">
        <v>8</v>
      </c>
      <c r="D525" s="82">
        <v>3</v>
      </c>
      <c r="E525" s="65" t="s">
        <v>44</v>
      </c>
      <c r="F525" s="6">
        <v>15</v>
      </c>
    </row>
    <row r="526" spans="1:6" x14ac:dyDescent="0.2">
      <c r="A526" s="47" t="s">
        <v>2</v>
      </c>
      <c r="B526" s="53">
        <v>0.63928240740740738</v>
      </c>
      <c r="C526" s="75">
        <v>8</v>
      </c>
      <c r="D526" s="75">
        <v>3</v>
      </c>
      <c r="E526" s="65" t="s">
        <v>44</v>
      </c>
      <c r="F526" s="6">
        <v>15</v>
      </c>
    </row>
    <row r="527" spans="1:6" x14ac:dyDescent="0.2">
      <c r="A527" s="47" t="s">
        <v>2</v>
      </c>
      <c r="B527" s="53">
        <v>0.63973379629629623</v>
      </c>
      <c r="C527" s="75">
        <v>4</v>
      </c>
      <c r="D527" s="75">
        <v>3</v>
      </c>
      <c r="E527" s="65" t="s">
        <v>44</v>
      </c>
      <c r="F527" s="6">
        <v>15</v>
      </c>
    </row>
    <row r="528" spans="1:6" x14ac:dyDescent="0.2">
      <c r="A528" s="47" t="s">
        <v>2</v>
      </c>
      <c r="B528" s="53">
        <v>0.64814814814814814</v>
      </c>
      <c r="C528" s="75">
        <v>9</v>
      </c>
      <c r="D528" s="75">
        <v>9</v>
      </c>
      <c r="E528" s="65" t="s">
        <v>44</v>
      </c>
      <c r="F528" s="6">
        <v>15</v>
      </c>
    </row>
    <row r="529" spans="1:6" x14ac:dyDescent="0.2">
      <c r="A529" s="47" t="s">
        <v>2</v>
      </c>
      <c r="B529" s="53">
        <v>0.6484375</v>
      </c>
      <c r="C529" s="75">
        <v>3</v>
      </c>
      <c r="D529" s="75">
        <v>2</v>
      </c>
      <c r="E529" s="65" t="s">
        <v>44</v>
      </c>
      <c r="F529" s="6">
        <v>15</v>
      </c>
    </row>
    <row r="530" spans="1:6" x14ac:dyDescent="0.2">
      <c r="A530" s="47" t="s">
        <v>2</v>
      </c>
      <c r="B530" s="53">
        <v>0.65657407407407409</v>
      </c>
      <c r="C530" s="75">
        <v>9</v>
      </c>
      <c r="D530" s="75">
        <v>3</v>
      </c>
      <c r="E530" s="65" t="s">
        <v>44</v>
      </c>
      <c r="F530" s="6">
        <v>15</v>
      </c>
    </row>
    <row r="531" spans="1:6" x14ac:dyDescent="0.2">
      <c r="A531" s="47" t="s">
        <v>2</v>
      </c>
      <c r="B531" s="53">
        <v>0.65900462962962958</v>
      </c>
      <c r="C531" s="75">
        <v>8</v>
      </c>
      <c r="D531" s="75">
        <v>5</v>
      </c>
      <c r="E531" s="65" t="s">
        <v>44</v>
      </c>
      <c r="F531" s="6">
        <v>15</v>
      </c>
    </row>
    <row r="532" spans="1:6" x14ac:dyDescent="0.2">
      <c r="A532" s="47" t="s">
        <v>2</v>
      </c>
      <c r="B532" s="53">
        <v>0.65938657407407408</v>
      </c>
      <c r="C532" s="75">
        <v>3</v>
      </c>
      <c r="D532" s="79">
        <v>0</v>
      </c>
      <c r="E532" s="65" t="s">
        <v>44</v>
      </c>
      <c r="F532" s="6">
        <v>15</v>
      </c>
    </row>
    <row r="533" spans="1:6" x14ac:dyDescent="0.2">
      <c r="A533" s="47" t="s">
        <v>2</v>
      </c>
      <c r="B533" s="53">
        <v>0.67942129629629633</v>
      </c>
      <c r="C533" s="75">
        <v>9</v>
      </c>
      <c r="D533" s="75">
        <v>7</v>
      </c>
      <c r="E533" s="65" t="s">
        <v>44</v>
      </c>
      <c r="F533" s="6">
        <v>16</v>
      </c>
    </row>
    <row r="534" spans="1:6" x14ac:dyDescent="0.2">
      <c r="A534" s="47" t="s">
        <v>2</v>
      </c>
      <c r="B534" s="53">
        <v>0.68233796296296301</v>
      </c>
      <c r="C534" s="75">
        <v>9</v>
      </c>
      <c r="D534" s="75">
        <v>2</v>
      </c>
      <c r="E534" s="65" t="s">
        <v>44</v>
      </c>
      <c r="F534" s="6">
        <v>16</v>
      </c>
    </row>
    <row r="535" spans="1:6" x14ac:dyDescent="0.2">
      <c r="A535" s="47" t="s">
        <v>2</v>
      </c>
      <c r="B535" s="53">
        <v>0.68298611111111107</v>
      </c>
      <c r="C535" s="75">
        <v>4</v>
      </c>
      <c r="D535" s="79">
        <v>0</v>
      </c>
      <c r="E535" s="65" t="s">
        <v>44</v>
      </c>
      <c r="F535" s="6">
        <v>16</v>
      </c>
    </row>
    <row r="536" spans="1:6" x14ac:dyDescent="0.2">
      <c r="A536" s="47" t="s">
        <v>2</v>
      </c>
      <c r="B536" s="53">
        <v>0.68386574074074069</v>
      </c>
      <c r="C536" s="75">
        <v>9</v>
      </c>
      <c r="D536" s="75">
        <v>6</v>
      </c>
      <c r="E536" s="65" t="s">
        <v>44</v>
      </c>
      <c r="F536" s="6">
        <v>16</v>
      </c>
    </row>
    <row r="537" spans="1:6" x14ac:dyDescent="0.2">
      <c r="A537" s="47" t="s">
        <v>2</v>
      </c>
      <c r="B537" s="53">
        <v>0.68973379629629628</v>
      </c>
      <c r="C537" s="75">
        <v>56</v>
      </c>
      <c r="D537" s="75">
        <v>15</v>
      </c>
      <c r="E537" s="65" t="s">
        <v>44</v>
      </c>
      <c r="F537" s="6">
        <v>16</v>
      </c>
    </row>
    <row r="538" spans="1:6" x14ac:dyDescent="0.2">
      <c r="A538" s="47" t="s">
        <v>2</v>
      </c>
      <c r="B538" s="53">
        <v>0.68997685185185187</v>
      </c>
      <c r="C538" s="75">
        <v>2</v>
      </c>
      <c r="D538" s="75">
        <v>1</v>
      </c>
      <c r="E538" s="65" t="s">
        <v>44</v>
      </c>
      <c r="F538" s="6">
        <v>16</v>
      </c>
    </row>
    <row r="539" spans="1:6" x14ac:dyDescent="0.2">
      <c r="A539" s="47" t="s">
        <v>2</v>
      </c>
      <c r="B539" s="53">
        <v>0.69149305555555562</v>
      </c>
      <c r="C539" s="75">
        <v>8</v>
      </c>
      <c r="D539" s="75">
        <v>5</v>
      </c>
      <c r="E539" s="65" t="s">
        <v>44</v>
      </c>
      <c r="F539" s="6">
        <v>16</v>
      </c>
    </row>
    <row r="540" spans="1:6" x14ac:dyDescent="0.2">
      <c r="A540" s="47" t="s">
        <v>2</v>
      </c>
      <c r="B540" s="53">
        <v>0.69224537037037026</v>
      </c>
      <c r="C540" s="75">
        <v>4</v>
      </c>
      <c r="D540" s="75">
        <v>2</v>
      </c>
      <c r="E540" s="65" t="s">
        <v>44</v>
      </c>
      <c r="F540" s="6">
        <v>16</v>
      </c>
    </row>
    <row r="541" spans="1:6" x14ac:dyDescent="0.2">
      <c r="A541" s="47" t="s">
        <v>2</v>
      </c>
      <c r="B541" s="53">
        <v>0.70506944444444442</v>
      </c>
      <c r="C541" s="75">
        <v>9</v>
      </c>
      <c r="D541" s="75">
        <v>3</v>
      </c>
      <c r="E541" s="65" t="s">
        <v>44</v>
      </c>
      <c r="F541" s="6">
        <v>16</v>
      </c>
    </row>
    <row r="542" spans="1:6" x14ac:dyDescent="0.2">
      <c r="A542" s="47" t="s">
        <v>2</v>
      </c>
      <c r="B542" s="53">
        <v>0.7180671296296296</v>
      </c>
      <c r="C542" s="75">
        <v>3</v>
      </c>
      <c r="D542" s="75">
        <v>3</v>
      </c>
      <c r="E542" s="65" t="s">
        <v>44</v>
      </c>
      <c r="F542" s="6">
        <v>17</v>
      </c>
    </row>
    <row r="543" spans="1:6" x14ac:dyDescent="0.2">
      <c r="A543" s="47" t="s">
        <v>2</v>
      </c>
      <c r="B543" s="53">
        <v>0.7359606481481481</v>
      </c>
      <c r="C543" s="75">
        <v>18</v>
      </c>
      <c r="D543" s="75">
        <v>7</v>
      </c>
      <c r="E543" s="65" t="s">
        <v>44</v>
      </c>
      <c r="F543" s="6">
        <v>17</v>
      </c>
    </row>
    <row r="544" spans="1:6" x14ac:dyDescent="0.2">
      <c r="A544" s="47" t="s">
        <v>2</v>
      </c>
      <c r="B544" s="53">
        <v>0.74118055555555562</v>
      </c>
      <c r="C544" s="75">
        <v>9</v>
      </c>
      <c r="D544" s="75">
        <v>2</v>
      </c>
      <c r="E544" s="65" t="s">
        <v>44</v>
      </c>
      <c r="F544" s="6">
        <v>17</v>
      </c>
    </row>
    <row r="545" spans="1:6" x14ac:dyDescent="0.2">
      <c r="A545" s="47" t="s">
        <v>2</v>
      </c>
      <c r="B545" s="53">
        <v>0.75049768518518523</v>
      </c>
      <c r="C545" s="75">
        <v>7</v>
      </c>
      <c r="D545" s="75">
        <v>4</v>
      </c>
      <c r="E545" s="65" t="s">
        <v>44</v>
      </c>
      <c r="F545" s="6">
        <v>18</v>
      </c>
    </row>
    <row r="546" spans="1:6" x14ac:dyDescent="0.2">
      <c r="A546" s="47" t="s">
        <v>2</v>
      </c>
      <c r="B546" s="53">
        <v>0.75260416666666663</v>
      </c>
      <c r="C546" s="75">
        <v>7</v>
      </c>
      <c r="D546" s="75">
        <v>10</v>
      </c>
      <c r="E546" s="65" t="s">
        <v>44</v>
      </c>
      <c r="F546" s="6">
        <v>18</v>
      </c>
    </row>
    <row r="547" spans="1:6" x14ac:dyDescent="0.2">
      <c r="A547" s="47" t="s">
        <v>2</v>
      </c>
      <c r="B547" s="53">
        <v>0.7553819444444444</v>
      </c>
      <c r="C547" s="75">
        <v>14</v>
      </c>
      <c r="D547" s="75">
        <v>7</v>
      </c>
      <c r="E547" s="65" t="s">
        <v>44</v>
      </c>
      <c r="F547" s="6">
        <v>18</v>
      </c>
    </row>
    <row r="548" spans="1:6" x14ac:dyDescent="0.2">
      <c r="A548" s="47" t="s">
        <v>2</v>
      </c>
      <c r="B548" s="53">
        <v>0.76219907407407417</v>
      </c>
      <c r="C548" s="75">
        <v>6</v>
      </c>
      <c r="D548" s="75">
        <v>1</v>
      </c>
      <c r="E548" s="65" t="s">
        <v>44</v>
      </c>
      <c r="F548" s="6">
        <v>18</v>
      </c>
    </row>
    <row r="549" spans="1:6" x14ac:dyDescent="0.2">
      <c r="A549" s="39" t="s">
        <v>93</v>
      </c>
      <c r="B549" s="46">
        <v>0.25747685185185182</v>
      </c>
      <c r="C549" s="51">
        <v>1</v>
      </c>
      <c r="D549" s="51">
        <v>1</v>
      </c>
      <c r="E549" s="51" t="s">
        <v>90</v>
      </c>
      <c r="F549" s="6">
        <v>6</v>
      </c>
    </row>
    <row r="550" spans="1:6" x14ac:dyDescent="0.2">
      <c r="A550" s="39" t="s">
        <v>93</v>
      </c>
      <c r="B550" s="46">
        <v>0.26429398148148148</v>
      </c>
      <c r="C550" s="51">
        <v>6</v>
      </c>
      <c r="D550" s="51">
        <v>2</v>
      </c>
      <c r="E550" s="51" t="s">
        <v>90</v>
      </c>
      <c r="F550" s="6">
        <v>6</v>
      </c>
    </row>
    <row r="551" spans="1:6" x14ac:dyDescent="0.2">
      <c r="A551" s="39" t="s">
        <v>93</v>
      </c>
      <c r="B551" s="46">
        <v>0.26612268518518517</v>
      </c>
      <c r="C551" s="51">
        <v>6</v>
      </c>
      <c r="D551" s="51">
        <v>2</v>
      </c>
      <c r="E551" s="51" t="s">
        <v>90</v>
      </c>
      <c r="F551" s="6">
        <v>6</v>
      </c>
    </row>
    <row r="552" spans="1:6" x14ac:dyDescent="0.2">
      <c r="A552" s="39" t="s">
        <v>93</v>
      </c>
      <c r="B552" s="46">
        <v>0.26858796296296295</v>
      </c>
      <c r="C552" s="51">
        <v>6</v>
      </c>
      <c r="D552" s="51">
        <v>1</v>
      </c>
      <c r="E552" s="51" t="s">
        <v>90</v>
      </c>
      <c r="F552" s="6">
        <v>6</v>
      </c>
    </row>
    <row r="553" spans="1:6" x14ac:dyDescent="0.2">
      <c r="A553" s="39" t="s">
        <v>93</v>
      </c>
      <c r="B553" s="46">
        <v>0.26949074074074075</v>
      </c>
      <c r="C553" s="51">
        <v>8</v>
      </c>
      <c r="D553" s="51">
        <v>1</v>
      </c>
      <c r="E553" s="51" t="s">
        <v>90</v>
      </c>
      <c r="F553" s="6">
        <v>6</v>
      </c>
    </row>
    <row r="554" spans="1:6" x14ac:dyDescent="0.2">
      <c r="A554" s="39" t="s">
        <v>93</v>
      </c>
      <c r="B554" s="46">
        <v>0.27047453703703705</v>
      </c>
      <c r="C554" s="51">
        <v>1</v>
      </c>
      <c r="D554" s="51">
        <v>1</v>
      </c>
      <c r="E554" s="51" t="s">
        <v>90</v>
      </c>
      <c r="F554" s="6">
        <v>6</v>
      </c>
    </row>
    <row r="555" spans="1:6" x14ac:dyDescent="0.2">
      <c r="A555" s="39" t="s">
        <v>93</v>
      </c>
      <c r="B555" s="46">
        <v>0.27575231481481483</v>
      </c>
      <c r="C555" s="51">
        <v>6</v>
      </c>
      <c r="D555" s="51">
        <v>1</v>
      </c>
      <c r="E555" s="51" t="s">
        <v>90</v>
      </c>
      <c r="F555" s="6">
        <v>6</v>
      </c>
    </row>
    <row r="556" spans="1:6" x14ac:dyDescent="0.2">
      <c r="A556" s="39" t="s">
        <v>93</v>
      </c>
      <c r="B556" s="46">
        <v>0.27807870370370369</v>
      </c>
      <c r="C556" s="51">
        <v>58</v>
      </c>
      <c r="D556" s="51">
        <v>4</v>
      </c>
      <c r="E556" s="51" t="s">
        <v>90</v>
      </c>
      <c r="F556" s="6">
        <v>6</v>
      </c>
    </row>
    <row r="557" spans="1:6" x14ac:dyDescent="0.2">
      <c r="A557" s="39" t="s">
        <v>93</v>
      </c>
      <c r="B557" s="46">
        <v>0.28851851851851851</v>
      </c>
      <c r="C557" s="51">
        <v>62</v>
      </c>
      <c r="D557" s="51">
        <v>8</v>
      </c>
      <c r="E557" s="51" t="s">
        <v>90</v>
      </c>
      <c r="F557" s="6">
        <v>6</v>
      </c>
    </row>
    <row r="558" spans="1:6" x14ac:dyDescent="0.2">
      <c r="A558" s="39" t="s">
        <v>93</v>
      </c>
      <c r="B558" s="46">
        <v>0.29217592592592595</v>
      </c>
      <c r="C558" s="51">
        <v>7</v>
      </c>
      <c r="D558" s="51">
        <v>3</v>
      </c>
      <c r="E558" s="51" t="s">
        <v>90</v>
      </c>
      <c r="F558" s="6">
        <v>7</v>
      </c>
    </row>
    <row r="559" spans="1:6" x14ac:dyDescent="0.2">
      <c r="A559" s="39" t="s">
        <v>93</v>
      </c>
      <c r="B559" s="46">
        <v>0.29912037037037037</v>
      </c>
      <c r="C559" s="51">
        <v>102</v>
      </c>
      <c r="D559" s="51">
        <v>11</v>
      </c>
      <c r="E559" s="51" t="s">
        <v>90</v>
      </c>
      <c r="F559" s="6">
        <v>7</v>
      </c>
    </row>
    <row r="560" spans="1:6" x14ac:dyDescent="0.2">
      <c r="A560" s="39" t="s">
        <v>93</v>
      </c>
      <c r="B560" s="46">
        <v>0.30456018518518518</v>
      </c>
      <c r="C560" s="51">
        <v>54</v>
      </c>
      <c r="D560" s="51">
        <v>9</v>
      </c>
      <c r="E560" s="51" t="s">
        <v>90</v>
      </c>
      <c r="F560" s="6">
        <v>7</v>
      </c>
    </row>
    <row r="561" spans="1:6" x14ac:dyDescent="0.2">
      <c r="A561" s="39" t="s">
        <v>93</v>
      </c>
      <c r="B561" s="46">
        <v>0.30721064814814814</v>
      </c>
      <c r="C561" s="51">
        <v>79</v>
      </c>
      <c r="D561" s="51">
        <v>9</v>
      </c>
      <c r="E561" s="51" t="s">
        <v>90</v>
      </c>
      <c r="F561" s="6">
        <v>7</v>
      </c>
    </row>
    <row r="562" spans="1:6" x14ac:dyDescent="0.2">
      <c r="A562" s="39" t="s">
        <v>93</v>
      </c>
      <c r="B562" s="46">
        <v>0.30973379629629633</v>
      </c>
      <c r="C562" s="51">
        <v>108</v>
      </c>
      <c r="D562" s="51">
        <v>4</v>
      </c>
      <c r="E562" s="51" t="s">
        <v>90</v>
      </c>
      <c r="F562" s="6">
        <v>7</v>
      </c>
    </row>
    <row r="563" spans="1:6" x14ac:dyDescent="0.2">
      <c r="A563" s="39" t="s">
        <v>93</v>
      </c>
      <c r="B563" s="46">
        <v>0.31300925925925926</v>
      </c>
      <c r="C563" s="51">
        <v>13</v>
      </c>
      <c r="D563" s="51">
        <v>5</v>
      </c>
      <c r="E563" s="51" t="s">
        <v>90</v>
      </c>
      <c r="F563" s="6">
        <v>7</v>
      </c>
    </row>
    <row r="564" spans="1:6" x14ac:dyDescent="0.2">
      <c r="A564" s="39" t="s">
        <v>93</v>
      </c>
      <c r="B564" s="46">
        <v>0.31511574074074072</v>
      </c>
      <c r="C564" s="51">
        <v>36</v>
      </c>
      <c r="D564" s="51">
        <v>4</v>
      </c>
      <c r="E564" s="51" t="s">
        <v>90</v>
      </c>
      <c r="F564" s="6">
        <v>7</v>
      </c>
    </row>
    <row r="565" spans="1:6" x14ac:dyDescent="0.2">
      <c r="A565" s="39" t="s">
        <v>93</v>
      </c>
      <c r="B565" s="46">
        <v>0.3183449074074074</v>
      </c>
      <c r="C565" s="51">
        <v>1</v>
      </c>
      <c r="D565" s="51">
        <v>1</v>
      </c>
      <c r="E565" s="51" t="s">
        <v>90</v>
      </c>
      <c r="F565" s="6">
        <v>7</v>
      </c>
    </row>
    <row r="566" spans="1:6" x14ac:dyDescent="0.2">
      <c r="A566" s="39" t="s">
        <v>93</v>
      </c>
      <c r="B566" s="46">
        <v>0.31913194444444443</v>
      </c>
      <c r="C566" s="51">
        <v>21</v>
      </c>
      <c r="D566" s="51">
        <v>3</v>
      </c>
      <c r="E566" s="51" t="s">
        <v>90</v>
      </c>
      <c r="F566" s="6">
        <v>7</v>
      </c>
    </row>
    <row r="567" spans="1:6" x14ac:dyDescent="0.2">
      <c r="A567" s="39" t="s">
        <v>93</v>
      </c>
      <c r="B567" s="46">
        <v>0.31923611111111111</v>
      </c>
      <c r="C567" s="51">
        <v>111</v>
      </c>
      <c r="D567" s="51">
        <v>2</v>
      </c>
      <c r="E567" s="51" t="s">
        <v>90</v>
      </c>
      <c r="F567" s="6">
        <v>7</v>
      </c>
    </row>
    <row r="568" spans="1:6" x14ac:dyDescent="0.2">
      <c r="A568" s="39" t="s">
        <v>93</v>
      </c>
      <c r="B568" s="46">
        <v>0.32680555555555557</v>
      </c>
      <c r="C568" s="51">
        <v>31</v>
      </c>
      <c r="D568" s="51">
        <v>6</v>
      </c>
      <c r="E568" s="51" t="s">
        <v>90</v>
      </c>
      <c r="F568" s="6">
        <v>7</v>
      </c>
    </row>
    <row r="569" spans="1:6" x14ac:dyDescent="0.2">
      <c r="A569" s="39" t="s">
        <v>93</v>
      </c>
      <c r="B569" s="46">
        <v>0.32829861111111108</v>
      </c>
      <c r="C569" s="51">
        <v>5</v>
      </c>
      <c r="D569" s="51">
        <v>3</v>
      </c>
      <c r="E569" s="51" t="s">
        <v>90</v>
      </c>
      <c r="F569" s="6">
        <v>7</v>
      </c>
    </row>
    <row r="570" spans="1:6" x14ac:dyDescent="0.2">
      <c r="A570" s="39" t="s">
        <v>93</v>
      </c>
      <c r="B570" s="46">
        <v>0.32990740740740737</v>
      </c>
      <c r="C570" s="51">
        <v>63</v>
      </c>
      <c r="D570" s="51">
        <v>14</v>
      </c>
      <c r="E570" s="51" t="s">
        <v>90</v>
      </c>
      <c r="F570" s="6">
        <v>7</v>
      </c>
    </row>
    <row r="571" spans="1:6" x14ac:dyDescent="0.2">
      <c r="A571" s="39" t="s">
        <v>93</v>
      </c>
      <c r="B571" s="46">
        <v>0.33103009259259258</v>
      </c>
      <c r="C571" s="51">
        <v>7</v>
      </c>
      <c r="D571" s="51">
        <v>2</v>
      </c>
      <c r="E571" s="51" t="s">
        <v>90</v>
      </c>
      <c r="F571" s="6">
        <v>7</v>
      </c>
    </row>
    <row r="572" spans="1:6" x14ac:dyDescent="0.2">
      <c r="A572" s="39" t="s">
        <v>93</v>
      </c>
      <c r="B572" s="46">
        <v>0.33104166666666668</v>
      </c>
      <c r="C572" s="51">
        <v>71</v>
      </c>
      <c r="D572" s="51">
        <v>7</v>
      </c>
      <c r="E572" s="51" t="s">
        <v>90</v>
      </c>
      <c r="F572" s="6">
        <v>7</v>
      </c>
    </row>
    <row r="573" spans="1:6" x14ac:dyDescent="0.2">
      <c r="A573" s="39" t="s">
        <v>93</v>
      </c>
      <c r="B573" s="46">
        <v>0.33321759259259259</v>
      </c>
      <c r="C573" s="51">
        <v>19</v>
      </c>
      <c r="D573" s="51">
        <v>4</v>
      </c>
      <c r="E573" s="51" t="s">
        <v>90</v>
      </c>
      <c r="F573" s="6">
        <v>7</v>
      </c>
    </row>
    <row r="574" spans="1:6" x14ac:dyDescent="0.2">
      <c r="A574" s="39" t="s">
        <v>93</v>
      </c>
      <c r="B574" s="46">
        <v>0.33739583333333334</v>
      </c>
      <c r="C574" s="51">
        <v>1</v>
      </c>
      <c r="D574" s="51">
        <v>0</v>
      </c>
      <c r="E574" s="51" t="s">
        <v>90</v>
      </c>
      <c r="F574" s="6">
        <v>8</v>
      </c>
    </row>
    <row r="575" spans="1:6" x14ac:dyDescent="0.2">
      <c r="A575" s="39" t="s">
        <v>93</v>
      </c>
      <c r="B575" s="46">
        <v>0.34424768518518517</v>
      </c>
      <c r="C575" s="51">
        <v>8</v>
      </c>
      <c r="D575" s="51">
        <v>3</v>
      </c>
      <c r="E575" s="51" t="s">
        <v>90</v>
      </c>
      <c r="F575" s="6">
        <v>8</v>
      </c>
    </row>
    <row r="576" spans="1:6" x14ac:dyDescent="0.2">
      <c r="A576" s="39" t="s">
        <v>93</v>
      </c>
      <c r="B576" s="46">
        <v>0.3523958333333333</v>
      </c>
      <c r="C576" s="51">
        <v>9</v>
      </c>
      <c r="D576" s="51">
        <v>5</v>
      </c>
      <c r="E576" s="51" t="s">
        <v>90</v>
      </c>
      <c r="F576" s="6">
        <v>8</v>
      </c>
    </row>
    <row r="577" spans="1:6" x14ac:dyDescent="0.2">
      <c r="A577" s="39" t="s">
        <v>93</v>
      </c>
      <c r="B577" s="46">
        <v>0.35297453703703702</v>
      </c>
      <c r="C577" s="51">
        <v>69</v>
      </c>
      <c r="D577" s="51">
        <v>6</v>
      </c>
      <c r="E577" s="51" t="s">
        <v>90</v>
      </c>
      <c r="F577" s="6">
        <v>8</v>
      </c>
    </row>
    <row r="578" spans="1:6" x14ac:dyDescent="0.2">
      <c r="A578" s="39" t="s">
        <v>93</v>
      </c>
      <c r="B578" s="46">
        <v>0.35717592592592595</v>
      </c>
      <c r="C578" s="51">
        <v>8</v>
      </c>
      <c r="D578" s="51">
        <v>2</v>
      </c>
      <c r="E578" s="51" t="s">
        <v>90</v>
      </c>
      <c r="F578" s="6">
        <v>8</v>
      </c>
    </row>
    <row r="579" spans="1:6" x14ac:dyDescent="0.2">
      <c r="A579" s="39" t="s">
        <v>93</v>
      </c>
      <c r="B579" s="46">
        <v>0.35813657407407407</v>
      </c>
      <c r="C579" s="51">
        <v>9</v>
      </c>
      <c r="D579" s="51">
        <v>4</v>
      </c>
      <c r="E579" s="51" t="s">
        <v>90</v>
      </c>
      <c r="F579" s="6">
        <v>8</v>
      </c>
    </row>
    <row r="580" spans="1:6" x14ac:dyDescent="0.2">
      <c r="A580" s="39" t="s">
        <v>93</v>
      </c>
      <c r="B580" s="46">
        <v>0.35961805555555554</v>
      </c>
      <c r="C580" s="51">
        <v>116</v>
      </c>
      <c r="D580" s="51">
        <v>12</v>
      </c>
      <c r="E580" s="51" t="s">
        <v>90</v>
      </c>
      <c r="F580" s="6">
        <v>8</v>
      </c>
    </row>
    <row r="581" spans="1:6" x14ac:dyDescent="0.2">
      <c r="A581" s="39" t="s">
        <v>93</v>
      </c>
      <c r="B581" s="46">
        <v>0.36077546296296298</v>
      </c>
      <c r="C581" s="51">
        <v>105</v>
      </c>
      <c r="D581" s="51">
        <v>4</v>
      </c>
      <c r="E581" s="51" t="s">
        <v>90</v>
      </c>
      <c r="F581" s="6">
        <v>8</v>
      </c>
    </row>
    <row r="582" spans="1:6" x14ac:dyDescent="0.2">
      <c r="A582" s="39" t="s">
        <v>93</v>
      </c>
      <c r="B582" s="46">
        <v>0.36239583333333331</v>
      </c>
      <c r="C582" s="51">
        <v>10</v>
      </c>
      <c r="D582" s="51">
        <v>1</v>
      </c>
      <c r="E582" s="51" t="s">
        <v>90</v>
      </c>
      <c r="F582" s="6">
        <v>8</v>
      </c>
    </row>
    <row r="583" spans="1:6" x14ac:dyDescent="0.2">
      <c r="A583" s="39" t="s">
        <v>93</v>
      </c>
      <c r="B583" s="46">
        <v>0.36417824074074073</v>
      </c>
      <c r="C583" s="51">
        <v>1</v>
      </c>
      <c r="D583" s="45">
        <v>0</v>
      </c>
      <c r="E583" s="51" t="s">
        <v>90</v>
      </c>
      <c r="F583" s="6">
        <v>8</v>
      </c>
    </row>
    <row r="584" spans="1:6" x14ac:dyDescent="0.2">
      <c r="A584" s="39" t="s">
        <v>93</v>
      </c>
      <c r="B584" s="46">
        <v>0.3664351851851852</v>
      </c>
      <c r="C584" s="51">
        <v>14</v>
      </c>
      <c r="D584" s="51">
        <v>5</v>
      </c>
      <c r="E584" s="51" t="s">
        <v>90</v>
      </c>
      <c r="F584" s="6">
        <v>8</v>
      </c>
    </row>
    <row r="585" spans="1:6" x14ac:dyDescent="0.2">
      <c r="A585" s="39" t="s">
        <v>93</v>
      </c>
      <c r="B585" s="46">
        <v>0.36697916666666663</v>
      </c>
      <c r="C585" s="51">
        <v>8</v>
      </c>
      <c r="D585" s="51">
        <v>2</v>
      </c>
      <c r="E585" s="51" t="s">
        <v>90</v>
      </c>
      <c r="F585" s="6">
        <v>8</v>
      </c>
    </row>
    <row r="586" spans="1:6" x14ac:dyDescent="0.2">
      <c r="A586" s="39" t="s">
        <v>93</v>
      </c>
      <c r="B586" s="46">
        <v>0.3680208333333333</v>
      </c>
      <c r="C586" s="51">
        <v>56</v>
      </c>
      <c r="D586" s="51">
        <v>10</v>
      </c>
      <c r="E586" s="51" t="s">
        <v>90</v>
      </c>
      <c r="F586" s="6">
        <v>8</v>
      </c>
    </row>
    <row r="587" spans="1:6" x14ac:dyDescent="0.2">
      <c r="A587" s="39" t="s">
        <v>93</v>
      </c>
      <c r="B587" s="46">
        <v>0.3681828703703704</v>
      </c>
      <c r="C587" s="51">
        <v>62</v>
      </c>
      <c r="D587" s="51">
        <v>10</v>
      </c>
      <c r="E587" s="51" t="s">
        <v>90</v>
      </c>
      <c r="F587" s="6">
        <v>8</v>
      </c>
    </row>
    <row r="588" spans="1:6" x14ac:dyDescent="0.2">
      <c r="A588" s="39" t="s">
        <v>93</v>
      </c>
      <c r="B588" s="46">
        <v>0.36978009259259265</v>
      </c>
      <c r="C588" s="51">
        <v>145</v>
      </c>
      <c r="D588" s="51">
        <v>17</v>
      </c>
      <c r="E588" s="51" t="s">
        <v>90</v>
      </c>
      <c r="F588" s="6">
        <v>8</v>
      </c>
    </row>
    <row r="589" spans="1:6" x14ac:dyDescent="0.2">
      <c r="A589" s="39" t="s">
        <v>93</v>
      </c>
      <c r="B589" s="46">
        <v>0.3721990740740741</v>
      </c>
      <c r="C589" s="51">
        <v>6</v>
      </c>
      <c r="D589" s="51">
        <v>1</v>
      </c>
      <c r="E589" s="51" t="s">
        <v>90</v>
      </c>
      <c r="F589" s="6">
        <v>8</v>
      </c>
    </row>
    <row r="590" spans="1:6" x14ac:dyDescent="0.2">
      <c r="A590" s="39" t="s">
        <v>93</v>
      </c>
      <c r="B590" s="46">
        <v>0.37336805555555558</v>
      </c>
      <c r="C590" s="51">
        <v>46</v>
      </c>
      <c r="D590" s="51">
        <v>12</v>
      </c>
      <c r="E590" s="51" t="s">
        <v>90</v>
      </c>
      <c r="F590" s="6">
        <v>8</v>
      </c>
    </row>
    <row r="591" spans="1:6" x14ac:dyDescent="0.2">
      <c r="A591" s="39" t="s">
        <v>93</v>
      </c>
      <c r="B591" s="46">
        <v>0.37358796296296298</v>
      </c>
      <c r="C591" s="51">
        <v>4</v>
      </c>
      <c r="D591" s="51">
        <v>1</v>
      </c>
      <c r="E591" s="51" t="s">
        <v>90</v>
      </c>
      <c r="F591" s="6">
        <v>8</v>
      </c>
    </row>
    <row r="592" spans="1:6" x14ac:dyDescent="0.2">
      <c r="A592" s="39" t="s">
        <v>93</v>
      </c>
      <c r="B592" s="46">
        <v>0.37636574074074075</v>
      </c>
      <c r="C592" s="51">
        <v>7</v>
      </c>
      <c r="D592" s="45">
        <v>1</v>
      </c>
      <c r="E592" s="51" t="s">
        <v>90</v>
      </c>
      <c r="F592" s="6">
        <v>9</v>
      </c>
    </row>
    <row r="593" spans="1:6" x14ac:dyDescent="0.2">
      <c r="A593" s="39" t="s">
        <v>93</v>
      </c>
      <c r="B593" s="46">
        <v>0.37814814814814812</v>
      </c>
      <c r="C593" s="51">
        <v>60</v>
      </c>
      <c r="D593" s="51">
        <v>5</v>
      </c>
      <c r="E593" s="51" t="s">
        <v>90</v>
      </c>
      <c r="F593" s="6">
        <v>9</v>
      </c>
    </row>
    <row r="594" spans="1:6" x14ac:dyDescent="0.2">
      <c r="A594" s="39" t="s">
        <v>93</v>
      </c>
      <c r="B594" s="46">
        <v>0.38142361111111112</v>
      </c>
      <c r="C594" s="51">
        <v>22</v>
      </c>
      <c r="D594" s="51">
        <v>6</v>
      </c>
      <c r="E594" s="51" t="s">
        <v>90</v>
      </c>
      <c r="F594" s="6">
        <v>9</v>
      </c>
    </row>
    <row r="595" spans="1:6" x14ac:dyDescent="0.2">
      <c r="A595" s="39" t="s">
        <v>93</v>
      </c>
      <c r="B595" s="46">
        <v>0.38156250000000003</v>
      </c>
      <c r="C595" s="51">
        <v>223</v>
      </c>
      <c r="D595" s="51">
        <v>7</v>
      </c>
      <c r="E595" s="51" t="s">
        <v>90</v>
      </c>
      <c r="F595" s="6">
        <v>9</v>
      </c>
    </row>
    <row r="596" spans="1:6" x14ac:dyDescent="0.2">
      <c r="A596" s="39" t="s">
        <v>93</v>
      </c>
      <c r="B596" s="46">
        <v>0.38230324074074074</v>
      </c>
      <c r="C596" s="51">
        <v>10</v>
      </c>
      <c r="D596" s="51">
        <v>4</v>
      </c>
      <c r="E596" s="51" t="s">
        <v>90</v>
      </c>
      <c r="F596" s="6">
        <v>9</v>
      </c>
    </row>
    <row r="597" spans="1:6" x14ac:dyDescent="0.2">
      <c r="A597" s="39" t="s">
        <v>93</v>
      </c>
      <c r="B597" s="46">
        <v>0.38240740740740736</v>
      </c>
      <c r="C597" s="51">
        <v>10</v>
      </c>
      <c r="D597" s="51">
        <v>3</v>
      </c>
      <c r="E597" s="51" t="s">
        <v>90</v>
      </c>
      <c r="F597" s="6">
        <v>9</v>
      </c>
    </row>
    <row r="598" spans="1:6" x14ac:dyDescent="0.2">
      <c r="A598" s="39" t="s">
        <v>93</v>
      </c>
      <c r="B598" s="46">
        <v>0.38347222222222221</v>
      </c>
      <c r="C598" s="51">
        <v>21</v>
      </c>
      <c r="D598" s="51">
        <v>5</v>
      </c>
      <c r="E598" s="51" t="s">
        <v>90</v>
      </c>
      <c r="F598" s="6">
        <v>9</v>
      </c>
    </row>
    <row r="599" spans="1:6" x14ac:dyDescent="0.2">
      <c r="A599" s="39" t="s">
        <v>93</v>
      </c>
      <c r="B599" s="46">
        <v>0.38518518518518513</v>
      </c>
      <c r="C599" s="51">
        <v>3</v>
      </c>
      <c r="D599" s="51">
        <v>1</v>
      </c>
      <c r="E599" s="51" t="s">
        <v>90</v>
      </c>
      <c r="F599" s="6">
        <v>9</v>
      </c>
    </row>
    <row r="600" spans="1:6" x14ac:dyDescent="0.2">
      <c r="A600" s="39" t="s">
        <v>93</v>
      </c>
      <c r="B600" s="46">
        <v>0.38758101851851851</v>
      </c>
      <c r="C600" s="51">
        <v>10</v>
      </c>
      <c r="D600" s="51">
        <v>3</v>
      </c>
      <c r="E600" s="51" t="s">
        <v>90</v>
      </c>
      <c r="F600" s="6">
        <v>9</v>
      </c>
    </row>
    <row r="601" spans="1:6" x14ac:dyDescent="0.2">
      <c r="A601" s="39" t="s">
        <v>93</v>
      </c>
      <c r="B601" s="46">
        <v>0.38771990740740742</v>
      </c>
      <c r="C601" s="51">
        <v>5</v>
      </c>
      <c r="D601" s="51">
        <v>1</v>
      </c>
      <c r="E601" s="51" t="s">
        <v>90</v>
      </c>
      <c r="F601" s="6">
        <v>9</v>
      </c>
    </row>
    <row r="602" spans="1:6" x14ac:dyDescent="0.2">
      <c r="A602" s="39" t="s">
        <v>93</v>
      </c>
      <c r="B602" s="46">
        <v>0.3878240740740741</v>
      </c>
      <c r="C602" s="51">
        <v>9</v>
      </c>
      <c r="D602" s="51">
        <v>3</v>
      </c>
      <c r="E602" s="51" t="s">
        <v>90</v>
      </c>
      <c r="F602" s="6">
        <v>9</v>
      </c>
    </row>
    <row r="603" spans="1:6" x14ac:dyDescent="0.2">
      <c r="A603" s="39" t="s">
        <v>93</v>
      </c>
      <c r="B603" s="46">
        <v>0.38836805555555554</v>
      </c>
      <c r="C603" s="51">
        <v>34</v>
      </c>
      <c r="D603" s="51">
        <v>13</v>
      </c>
      <c r="E603" s="51" t="s">
        <v>90</v>
      </c>
      <c r="F603" s="6">
        <v>9</v>
      </c>
    </row>
    <row r="604" spans="1:6" x14ac:dyDescent="0.2">
      <c r="A604" s="39" t="s">
        <v>93</v>
      </c>
      <c r="B604" s="46">
        <v>0.38976851851851851</v>
      </c>
      <c r="C604" s="51">
        <v>16</v>
      </c>
      <c r="D604" s="51">
        <v>5</v>
      </c>
      <c r="E604" s="51" t="s">
        <v>90</v>
      </c>
      <c r="F604" s="6">
        <v>9</v>
      </c>
    </row>
    <row r="605" spans="1:6" x14ac:dyDescent="0.2">
      <c r="A605" s="39" t="s">
        <v>93</v>
      </c>
      <c r="B605" s="46">
        <v>0.39247685185185183</v>
      </c>
      <c r="C605" s="51">
        <v>9</v>
      </c>
      <c r="D605" s="51">
        <v>3</v>
      </c>
      <c r="E605" s="51" t="s">
        <v>90</v>
      </c>
      <c r="F605" s="6">
        <v>9</v>
      </c>
    </row>
    <row r="606" spans="1:6" x14ac:dyDescent="0.2">
      <c r="A606" s="39" t="s">
        <v>93</v>
      </c>
      <c r="B606" s="46">
        <v>0.39383101851851854</v>
      </c>
      <c r="C606" s="51">
        <v>36</v>
      </c>
      <c r="D606" s="51">
        <v>9</v>
      </c>
      <c r="E606" s="51" t="s">
        <v>90</v>
      </c>
      <c r="F606" s="6">
        <v>9</v>
      </c>
    </row>
    <row r="607" spans="1:6" x14ac:dyDescent="0.2">
      <c r="A607" s="39" t="s">
        <v>93</v>
      </c>
      <c r="B607" s="46">
        <v>0.39503472222222219</v>
      </c>
      <c r="C607" s="51">
        <v>2</v>
      </c>
      <c r="D607" s="45">
        <v>1</v>
      </c>
      <c r="E607" s="51" t="s">
        <v>90</v>
      </c>
      <c r="F607" s="6">
        <v>9</v>
      </c>
    </row>
    <row r="608" spans="1:6" x14ac:dyDescent="0.2">
      <c r="A608" s="39" t="s">
        <v>93</v>
      </c>
      <c r="B608" s="46">
        <v>0.39662037037037035</v>
      </c>
      <c r="C608" s="51">
        <v>9</v>
      </c>
      <c r="D608" s="51">
        <v>3</v>
      </c>
      <c r="E608" s="51" t="s">
        <v>90</v>
      </c>
      <c r="F608" s="6">
        <v>9</v>
      </c>
    </row>
    <row r="609" spans="1:6" x14ac:dyDescent="0.2">
      <c r="A609" s="39" t="s">
        <v>93</v>
      </c>
      <c r="B609" s="46">
        <v>0.39682870370370371</v>
      </c>
      <c r="C609" s="51">
        <v>21</v>
      </c>
      <c r="D609" s="51">
        <v>6</v>
      </c>
      <c r="E609" s="51" t="s">
        <v>90</v>
      </c>
      <c r="F609" s="6">
        <v>9</v>
      </c>
    </row>
    <row r="610" spans="1:6" x14ac:dyDescent="0.2">
      <c r="A610" s="39" t="s">
        <v>93</v>
      </c>
      <c r="B610" s="46">
        <v>0.39776620370370369</v>
      </c>
      <c r="C610" s="51">
        <v>71</v>
      </c>
      <c r="D610" s="51">
        <v>11</v>
      </c>
      <c r="E610" s="51" t="s">
        <v>90</v>
      </c>
      <c r="F610" s="6">
        <v>9</v>
      </c>
    </row>
    <row r="611" spans="1:6" x14ac:dyDescent="0.2">
      <c r="A611" s="39" t="s">
        <v>93</v>
      </c>
      <c r="B611" s="46">
        <v>0.3982175925925926</v>
      </c>
      <c r="C611" s="51">
        <v>61</v>
      </c>
      <c r="D611" s="51">
        <v>9</v>
      </c>
      <c r="E611" s="51" t="s">
        <v>90</v>
      </c>
      <c r="F611" s="6">
        <v>9</v>
      </c>
    </row>
    <row r="612" spans="1:6" x14ac:dyDescent="0.2">
      <c r="A612" s="39" t="s">
        <v>93</v>
      </c>
      <c r="B612" s="46">
        <v>0.39853009259259259</v>
      </c>
      <c r="C612" s="51">
        <v>12</v>
      </c>
      <c r="D612" s="51">
        <v>4</v>
      </c>
      <c r="E612" s="51" t="s">
        <v>90</v>
      </c>
      <c r="F612" s="6">
        <v>9</v>
      </c>
    </row>
    <row r="613" spans="1:6" x14ac:dyDescent="0.2">
      <c r="A613" s="39" t="s">
        <v>93</v>
      </c>
      <c r="B613" s="46">
        <v>0.39907407407407408</v>
      </c>
      <c r="C613" s="51">
        <v>62</v>
      </c>
      <c r="D613" s="51">
        <v>9</v>
      </c>
      <c r="E613" s="51" t="s">
        <v>90</v>
      </c>
      <c r="F613" s="6">
        <v>9</v>
      </c>
    </row>
    <row r="614" spans="1:6" x14ac:dyDescent="0.2">
      <c r="A614" s="39" t="s">
        <v>93</v>
      </c>
      <c r="B614" s="46">
        <v>0.40203703703703703</v>
      </c>
      <c r="C614" s="51">
        <v>52</v>
      </c>
      <c r="D614" s="51">
        <v>7</v>
      </c>
      <c r="E614" s="51" t="s">
        <v>90</v>
      </c>
      <c r="F614" s="6">
        <v>9</v>
      </c>
    </row>
    <row r="615" spans="1:6" x14ac:dyDescent="0.2">
      <c r="A615" s="39" t="s">
        <v>93</v>
      </c>
      <c r="B615" s="46">
        <v>0.40225694444444443</v>
      </c>
      <c r="C615" s="51">
        <v>3</v>
      </c>
      <c r="D615" s="51">
        <v>2</v>
      </c>
      <c r="E615" s="51" t="s">
        <v>90</v>
      </c>
      <c r="F615" s="6">
        <v>9</v>
      </c>
    </row>
    <row r="616" spans="1:6" x14ac:dyDescent="0.2">
      <c r="A616" s="39" t="s">
        <v>93</v>
      </c>
      <c r="B616" s="46">
        <v>0.40414351851851849</v>
      </c>
      <c r="C616" s="51">
        <v>58</v>
      </c>
      <c r="D616" s="51">
        <v>12</v>
      </c>
      <c r="E616" s="51" t="s">
        <v>90</v>
      </c>
      <c r="F616" s="6">
        <v>9</v>
      </c>
    </row>
    <row r="617" spans="1:6" x14ac:dyDescent="0.2">
      <c r="A617" s="39" t="s">
        <v>93</v>
      </c>
      <c r="B617" s="46">
        <v>0.40685185185185185</v>
      </c>
      <c r="C617" s="51">
        <v>6</v>
      </c>
      <c r="D617" s="51">
        <v>3</v>
      </c>
      <c r="E617" s="51" t="s">
        <v>90</v>
      </c>
      <c r="F617" s="6">
        <v>9</v>
      </c>
    </row>
    <row r="618" spans="1:6" x14ac:dyDescent="0.2">
      <c r="A618" s="39" t="s">
        <v>93</v>
      </c>
      <c r="B618" s="46">
        <v>0.40740740740740744</v>
      </c>
      <c r="C618" s="51">
        <v>43</v>
      </c>
      <c r="D618" s="51">
        <v>3</v>
      </c>
      <c r="E618" s="51" t="s">
        <v>90</v>
      </c>
      <c r="F618" s="6">
        <v>9</v>
      </c>
    </row>
    <row r="619" spans="1:6" x14ac:dyDescent="0.2">
      <c r="A619" s="39" t="s">
        <v>93</v>
      </c>
      <c r="B619" s="46">
        <v>0.41</v>
      </c>
      <c r="C619" s="51">
        <v>117</v>
      </c>
      <c r="D619" s="51">
        <v>18</v>
      </c>
      <c r="E619" s="51" t="s">
        <v>90</v>
      </c>
      <c r="F619" s="6">
        <v>9</v>
      </c>
    </row>
    <row r="620" spans="1:6" x14ac:dyDescent="0.2">
      <c r="A620" s="39" t="s">
        <v>93</v>
      </c>
      <c r="B620" s="46">
        <v>0.41054398148148147</v>
      </c>
      <c r="C620" s="51">
        <v>2</v>
      </c>
      <c r="D620" s="51">
        <v>1</v>
      </c>
      <c r="E620" s="51" t="s">
        <v>90</v>
      </c>
      <c r="F620" s="6">
        <v>9</v>
      </c>
    </row>
    <row r="621" spans="1:6" x14ac:dyDescent="0.2">
      <c r="A621" s="39" t="s">
        <v>93</v>
      </c>
      <c r="B621" s="46">
        <v>0.41168981481481487</v>
      </c>
      <c r="C621" s="51">
        <v>68</v>
      </c>
      <c r="D621" s="51">
        <v>13</v>
      </c>
      <c r="E621" s="51" t="s">
        <v>90</v>
      </c>
      <c r="F621" s="6">
        <v>9</v>
      </c>
    </row>
    <row r="622" spans="1:6" x14ac:dyDescent="0.2">
      <c r="A622" s="39" t="s">
        <v>93</v>
      </c>
      <c r="B622" s="46">
        <v>0.41197916666666662</v>
      </c>
      <c r="C622" s="51">
        <v>56</v>
      </c>
      <c r="D622" s="51">
        <v>5</v>
      </c>
      <c r="E622" s="51" t="s">
        <v>90</v>
      </c>
      <c r="F622" s="6">
        <v>9</v>
      </c>
    </row>
    <row r="623" spans="1:6" x14ac:dyDescent="0.2">
      <c r="A623" s="39" t="s">
        <v>93</v>
      </c>
      <c r="B623" s="46">
        <v>0.41246527777777775</v>
      </c>
      <c r="C623" s="51">
        <v>86</v>
      </c>
      <c r="D623" s="51">
        <v>7</v>
      </c>
      <c r="E623" s="51" t="s">
        <v>90</v>
      </c>
      <c r="F623" s="6">
        <v>9</v>
      </c>
    </row>
    <row r="624" spans="1:6" x14ac:dyDescent="0.2">
      <c r="A624" s="39" t="s">
        <v>93</v>
      </c>
      <c r="B624" s="46">
        <v>0.41277777777777774</v>
      </c>
      <c r="C624" s="51">
        <v>99</v>
      </c>
      <c r="D624" s="51">
        <v>8</v>
      </c>
      <c r="E624" s="51" t="s">
        <v>90</v>
      </c>
      <c r="F624" s="6">
        <v>9</v>
      </c>
    </row>
    <row r="625" spans="1:6" x14ac:dyDescent="0.2">
      <c r="A625" s="39" t="s">
        <v>93</v>
      </c>
      <c r="B625" s="46">
        <v>0.41363425925925923</v>
      </c>
      <c r="C625" s="51">
        <v>10</v>
      </c>
      <c r="D625" s="51">
        <v>3</v>
      </c>
      <c r="E625" s="51" t="s">
        <v>90</v>
      </c>
      <c r="F625" s="6">
        <v>9</v>
      </c>
    </row>
    <row r="626" spans="1:6" x14ac:dyDescent="0.2">
      <c r="A626" s="39" t="s">
        <v>93</v>
      </c>
      <c r="B626" s="46">
        <v>0.4148148148148148</v>
      </c>
      <c r="C626" s="51">
        <v>129</v>
      </c>
      <c r="D626" s="51">
        <v>16</v>
      </c>
      <c r="E626" s="51" t="s">
        <v>90</v>
      </c>
      <c r="F626" s="6">
        <v>9</v>
      </c>
    </row>
    <row r="627" spans="1:6" x14ac:dyDescent="0.2">
      <c r="A627" s="39" t="s">
        <v>93</v>
      </c>
      <c r="B627" s="46">
        <v>0.41635416666666664</v>
      </c>
      <c r="C627" s="51">
        <v>20</v>
      </c>
      <c r="D627" s="51">
        <v>6</v>
      </c>
      <c r="E627" s="51" t="s">
        <v>90</v>
      </c>
      <c r="F627" s="6">
        <v>9</v>
      </c>
    </row>
    <row r="628" spans="1:6" x14ac:dyDescent="0.2">
      <c r="A628" s="39" t="s">
        <v>93</v>
      </c>
      <c r="B628" s="46">
        <v>0.41784722222222226</v>
      </c>
      <c r="C628" s="51">
        <v>44</v>
      </c>
      <c r="D628" s="51">
        <v>5</v>
      </c>
      <c r="E628" s="51" t="s">
        <v>90</v>
      </c>
      <c r="F628" s="6">
        <v>10</v>
      </c>
    </row>
    <row r="629" spans="1:6" x14ac:dyDescent="0.2">
      <c r="A629" s="39" t="s">
        <v>93</v>
      </c>
      <c r="B629" s="46">
        <v>0.41898148148148145</v>
      </c>
      <c r="C629" s="51">
        <v>37</v>
      </c>
      <c r="D629" s="51">
        <v>5</v>
      </c>
      <c r="E629" s="51" t="s">
        <v>90</v>
      </c>
      <c r="F629" s="6">
        <v>10</v>
      </c>
    </row>
    <row r="630" spans="1:6" x14ac:dyDescent="0.2">
      <c r="A630" s="39" t="s">
        <v>93</v>
      </c>
      <c r="B630" s="46">
        <v>0.41903935185185182</v>
      </c>
      <c r="C630" s="51">
        <v>23</v>
      </c>
      <c r="D630" s="51">
        <v>7</v>
      </c>
      <c r="E630" s="51" t="s">
        <v>90</v>
      </c>
      <c r="F630" s="6">
        <v>10</v>
      </c>
    </row>
    <row r="631" spans="1:6" x14ac:dyDescent="0.2">
      <c r="A631" s="39" t="s">
        <v>93</v>
      </c>
      <c r="B631" s="46">
        <v>0.41925925925925928</v>
      </c>
      <c r="C631" s="51">
        <v>54</v>
      </c>
      <c r="D631" s="51">
        <v>7</v>
      </c>
      <c r="E631" s="51" t="s">
        <v>90</v>
      </c>
      <c r="F631" s="6">
        <v>10</v>
      </c>
    </row>
    <row r="632" spans="1:6" x14ac:dyDescent="0.2">
      <c r="A632" s="39" t="s">
        <v>93</v>
      </c>
      <c r="B632" s="46">
        <v>0.41993055555555553</v>
      </c>
      <c r="C632" s="51">
        <v>54</v>
      </c>
      <c r="D632" s="51">
        <v>6</v>
      </c>
      <c r="E632" s="51" t="s">
        <v>90</v>
      </c>
      <c r="F632" s="6">
        <v>10</v>
      </c>
    </row>
    <row r="633" spans="1:6" x14ac:dyDescent="0.2">
      <c r="A633" s="39" t="s">
        <v>93</v>
      </c>
      <c r="B633" s="46">
        <v>0.4206597222222222</v>
      </c>
      <c r="C633" s="51">
        <v>22</v>
      </c>
      <c r="D633" s="51">
        <v>7</v>
      </c>
      <c r="E633" s="51" t="s">
        <v>90</v>
      </c>
      <c r="F633" s="6">
        <v>10</v>
      </c>
    </row>
    <row r="634" spans="1:6" x14ac:dyDescent="0.2">
      <c r="A634" s="39" t="s">
        <v>93</v>
      </c>
      <c r="B634" s="46">
        <v>0.42156250000000001</v>
      </c>
      <c r="C634" s="51">
        <v>6</v>
      </c>
      <c r="D634" s="51">
        <v>2</v>
      </c>
      <c r="E634" s="51" t="s">
        <v>90</v>
      </c>
      <c r="F634" s="6">
        <v>10</v>
      </c>
    </row>
    <row r="635" spans="1:6" x14ac:dyDescent="0.2">
      <c r="A635" s="39" t="s">
        <v>93</v>
      </c>
      <c r="B635" s="46">
        <v>0.42298611111111112</v>
      </c>
      <c r="C635" s="51">
        <v>10</v>
      </c>
      <c r="D635" s="51">
        <v>2</v>
      </c>
      <c r="E635" s="51" t="s">
        <v>90</v>
      </c>
      <c r="F635" s="6">
        <v>10</v>
      </c>
    </row>
    <row r="636" spans="1:6" x14ac:dyDescent="0.2">
      <c r="A636" s="39" t="s">
        <v>93</v>
      </c>
      <c r="B636" s="46">
        <v>0.42552083333333335</v>
      </c>
      <c r="C636" s="51">
        <v>117</v>
      </c>
      <c r="D636" s="51">
        <v>9</v>
      </c>
      <c r="E636" s="51" t="s">
        <v>90</v>
      </c>
      <c r="F636" s="6">
        <v>10</v>
      </c>
    </row>
    <row r="637" spans="1:6" x14ac:dyDescent="0.2">
      <c r="A637" s="39" t="s">
        <v>93</v>
      </c>
      <c r="B637" s="46">
        <v>0.42579861111111111</v>
      </c>
      <c r="C637" s="51">
        <v>2</v>
      </c>
      <c r="D637" s="51">
        <v>1</v>
      </c>
      <c r="E637" s="51" t="s">
        <v>90</v>
      </c>
      <c r="F637" s="6">
        <v>10</v>
      </c>
    </row>
    <row r="638" spans="1:6" x14ac:dyDescent="0.2">
      <c r="A638" s="39" t="s">
        <v>93</v>
      </c>
      <c r="B638" s="46">
        <v>0.42637731481481483</v>
      </c>
      <c r="C638" s="51">
        <v>101</v>
      </c>
      <c r="D638" s="51">
        <v>4</v>
      </c>
      <c r="E638" s="51" t="s">
        <v>90</v>
      </c>
      <c r="F638" s="6">
        <v>10</v>
      </c>
    </row>
    <row r="639" spans="1:6" x14ac:dyDescent="0.2">
      <c r="A639" s="39" t="s">
        <v>93</v>
      </c>
      <c r="B639" s="46">
        <v>0.4265856481481482</v>
      </c>
      <c r="C639" s="51">
        <v>82</v>
      </c>
      <c r="D639" s="51">
        <v>10</v>
      </c>
      <c r="E639" s="51" t="s">
        <v>90</v>
      </c>
      <c r="F639" s="6">
        <v>10</v>
      </c>
    </row>
    <row r="640" spans="1:6" x14ac:dyDescent="0.2">
      <c r="A640" s="39" t="s">
        <v>93</v>
      </c>
      <c r="B640" s="46">
        <v>0.42703703703703705</v>
      </c>
      <c r="C640" s="51">
        <v>10</v>
      </c>
      <c r="D640" s="51">
        <v>4</v>
      </c>
      <c r="E640" s="51" t="s">
        <v>90</v>
      </c>
      <c r="F640" s="6">
        <v>10</v>
      </c>
    </row>
    <row r="641" spans="1:6" x14ac:dyDescent="0.2">
      <c r="A641" s="39" t="s">
        <v>93</v>
      </c>
      <c r="B641" s="46">
        <v>0.42721064814814813</v>
      </c>
      <c r="C641" s="51">
        <v>10</v>
      </c>
      <c r="D641" s="51">
        <v>3</v>
      </c>
      <c r="E641" s="51" t="s">
        <v>90</v>
      </c>
      <c r="F641" s="6">
        <v>10</v>
      </c>
    </row>
    <row r="642" spans="1:6" x14ac:dyDescent="0.2">
      <c r="A642" s="39" t="s">
        <v>93</v>
      </c>
      <c r="B642" s="46">
        <v>0.42748842592592595</v>
      </c>
      <c r="C642" s="51">
        <v>7</v>
      </c>
      <c r="D642" s="51">
        <v>2</v>
      </c>
      <c r="E642" s="51" t="s">
        <v>90</v>
      </c>
      <c r="F642" s="6">
        <v>10</v>
      </c>
    </row>
    <row r="643" spans="1:6" x14ac:dyDescent="0.2">
      <c r="A643" s="39" t="s">
        <v>93</v>
      </c>
      <c r="B643" s="46">
        <v>0.42975694444444446</v>
      </c>
      <c r="C643" s="51">
        <v>60</v>
      </c>
      <c r="D643" s="51">
        <v>8</v>
      </c>
      <c r="E643" s="51" t="s">
        <v>90</v>
      </c>
      <c r="F643" s="6">
        <v>10</v>
      </c>
    </row>
    <row r="644" spans="1:6" x14ac:dyDescent="0.2">
      <c r="A644" s="39" t="s">
        <v>93</v>
      </c>
      <c r="B644" s="46">
        <v>0.43164351851851851</v>
      </c>
      <c r="C644" s="51">
        <v>15</v>
      </c>
      <c r="D644" s="51">
        <v>4</v>
      </c>
      <c r="E644" s="51" t="s">
        <v>90</v>
      </c>
      <c r="F644" s="6">
        <v>10</v>
      </c>
    </row>
    <row r="645" spans="1:6" x14ac:dyDescent="0.2">
      <c r="A645" s="39" t="s">
        <v>93</v>
      </c>
      <c r="B645" s="46">
        <v>0.43180555555555555</v>
      </c>
      <c r="C645" s="51">
        <v>41</v>
      </c>
      <c r="D645" s="51">
        <v>9</v>
      </c>
      <c r="E645" s="51" t="s">
        <v>90</v>
      </c>
      <c r="F645" s="6">
        <v>10</v>
      </c>
    </row>
    <row r="646" spans="1:6" x14ac:dyDescent="0.2">
      <c r="A646" s="39" t="s">
        <v>93</v>
      </c>
      <c r="B646" s="46">
        <v>0.43339120370370371</v>
      </c>
      <c r="C646" s="51">
        <v>18</v>
      </c>
      <c r="D646" s="51">
        <v>7</v>
      </c>
      <c r="E646" s="51" t="s">
        <v>90</v>
      </c>
      <c r="F646" s="6">
        <v>10</v>
      </c>
    </row>
    <row r="647" spans="1:6" x14ac:dyDescent="0.2">
      <c r="A647" s="39" t="s">
        <v>93</v>
      </c>
      <c r="B647" s="46">
        <v>0.43339120370370371</v>
      </c>
      <c r="C647" s="51">
        <v>9</v>
      </c>
      <c r="D647" s="51">
        <v>3</v>
      </c>
      <c r="E647" s="51" t="s">
        <v>90</v>
      </c>
      <c r="F647" s="6">
        <v>10</v>
      </c>
    </row>
    <row r="648" spans="1:6" x14ac:dyDescent="0.2">
      <c r="A648" s="39" t="s">
        <v>93</v>
      </c>
      <c r="B648" s="46">
        <v>0.43358796296296293</v>
      </c>
      <c r="C648" s="51">
        <v>104</v>
      </c>
      <c r="D648" s="51">
        <v>12</v>
      </c>
      <c r="E648" s="51" t="s">
        <v>90</v>
      </c>
      <c r="F648" s="6">
        <v>10</v>
      </c>
    </row>
    <row r="649" spans="1:6" x14ac:dyDescent="0.2">
      <c r="A649" s="39" t="s">
        <v>93</v>
      </c>
      <c r="B649" s="46">
        <v>0.43487268518518518</v>
      </c>
      <c r="C649" s="51">
        <v>33</v>
      </c>
      <c r="D649" s="51">
        <v>5</v>
      </c>
      <c r="E649" s="51" t="s">
        <v>90</v>
      </c>
      <c r="F649" s="6">
        <v>10</v>
      </c>
    </row>
    <row r="650" spans="1:6" x14ac:dyDescent="0.2">
      <c r="A650" s="39" t="s">
        <v>93</v>
      </c>
      <c r="B650" s="46">
        <v>0.43512731481481487</v>
      </c>
      <c r="C650" s="51">
        <v>1</v>
      </c>
      <c r="D650" s="45">
        <v>0</v>
      </c>
      <c r="E650" s="51" t="s">
        <v>90</v>
      </c>
      <c r="F650" s="6">
        <v>10</v>
      </c>
    </row>
    <row r="651" spans="1:6" x14ac:dyDescent="0.2">
      <c r="A651" s="39" t="s">
        <v>93</v>
      </c>
      <c r="B651" s="46">
        <v>0.43607638888888883</v>
      </c>
      <c r="C651" s="51">
        <v>21</v>
      </c>
      <c r="D651" s="51">
        <v>5</v>
      </c>
      <c r="E651" s="51" t="s">
        <v>90</v>
      </c>
      <c r="F651" s="6">
        <v>10</v>
      </c>
    </row>
    <row r="652" spans="1:6" x14ac:dyDescent="0.2">
      <c r="A652" s="39" t="s">
        <v>93</v>
      </c>
      <c r="B652" s="46">
        <v>0.43672453703703701</v>
      </c>
      <c r="C652" s="51">
        <v>10</v>
      </c>
      <c r="D652" s="51">
        <v>3</v>
      </c>
      <c r="E652" s="51" t="s">
        <v>90</v>
      </c>
      <c r="F652" s="6">
        <v>10</v>
      </c>
    </row>
    <row r="653" spans="1:6" x14ac:dyDescent="0.2">
      <c r="A653" s="39" t="s">
        <v>93</v>
      </c>
      <c r="B653" s="46">
        <v>0.43765046296296295</v>
      </c>
      <c r="C653" s="51">
        <v>32</v>
      </c>
      <c r="D653" s="51">
        <v>9</v>
      </c>
      <c r="E653" s="51" t="s">
        <v>90</v>
      </c>
      <c r="F653" s="6">
        <v>10</v>
      </c>
    </row>
    <row r="654" spans="1:6" x14ac:dyDescent="0.2">
      <c r="A654" s="39" t="s">
        <v>93</v>
      </c>
      <c r="B654" s="46">
        <v>0.43790509259259264</v>
      </c>
      <c r="C654" s="51">
        <v>9</v>
      </c>
      <c r="D654" s="51">
        <v>3</v>
      </c>
      <c r="E654" s="51" t="s">
        <v>90</v>
      </c>
      <c r="F654" s="6">
        <v>10</v>
      </c>
    </row>
    <row r="655" spans="1:6" x14ac:dyDescent="0.2">
      <c r="A655" s="39" t="s">
        <v>93</v>
      </c>
      <c r="B655" s="46">
        <v>0.43862268518518516</v>
      </c>
      <c r="C655" s="51">
        <v>67</v>
      </c>
      <c r="D655" s="51">
        <v>12</v>
      </c>
      <c r="E655" s="51" t="s">
        <v>90</v>
      </c>
      <c r="F655" s="6">
        <v>10</v>
      </c>
    </row>
    <row r="656" spans="1:6" x14ac:dyDescent="0.2">
      <c r="A656" s="39" t="s">
        <v>93</v>
      </c>
      <c r="B656" s="46">
        <v>0.43973379629629633</v>
      </c>
      <c r="C656" s="51">
        <v>23</v>
      </c>
      <c r="D656" s="51">
        <v>5</v>
      </c>
      <c r="E656" s="51" t="s">
        <v>90</v>
      </c>
      <c r="F656" s="6">
        <v>10</v>
      </c>
    </row>
    <row r="657" spans="1:6" x14ac:dyDescent="0.2">
      <c r="A657" s="39" t="s">
        <v>93</v>
      </c>
      <c r="B657" s="46">
        <v>0.44021990740740741</v>
      </c>
      <c r="C657" s="51">
        <v>38</v>
      </c>
      <c r="D657" s="51">
        <v>8</v>
      </c>
      <c r="E657" s="51" t="s">
        <v>90</v>
      </c>
      <c r="F657" s="6">
        <v>10</v>
      </c>
    </row>
    <row r="658" spans="1:6" x14ac:dyDescent="0.2">
      <c r="A658" s="39" t="s">
        <v>93</v>
      </c>
      <c r="B658" s="46">
        <v>0.44093749999999998</v>
      </c>
      <c r="C658" s="51">
        <v>21</v>
      </c>
      <c r="D658" s="51">
        <v>6</v>
      </c>
      <c r="E658" s="51" t="s">
        <v>90</v>
      </c>
      <c r="F658" s="6">
        <v>10</v>
      </c>
    </row>
    <row r="659" spans="1:6" x14ac:dyDescent="0.2">
      <c r="A659" s="39" t="s">
        <v>93</v>
      </c>
      <c r="B659" s="46">
        <v>0.44135416666666666</v>
      </c>
      <c r="C659" s="51">
        <v>30</v>
      </c>
      <c r="D659" s="51">
        <v>5</v>
      </c>
      <c r="E659" s="51" t="s">
        <v>90</v>
      </c>
      <c r="F659" s="6">
        <v>10</v>
      </c>
    </row>
    <row r="660" spans="1:6" x14ac:dyDescent="0.2">
      <c r="A660" s="39" t="s">
        <v>93</v>
      </c>
      <c r="B660" s="46">
        <v>0.44329861111111107</v>
      </c>
      <c r="C660" s="51">
        <v>84</v>
      </c>
      <c r="D660" s="51">
        <v>8</v>
      </c>
      <c r="E660" s="51" t="s">
        <v>90</v>
      </c>
      <c r="F660" s="6">
        <v>10</v>
      </c>
    </row>
    <row r="661" spans="1:6" x14ac:dyDescent="0.2">
      <c r="A661" s="39" t="s">
        <v>93</v>
      </c>
      <c r="B661" s="46">
        <v>0.44421296296296298</v>
      </c>
      <c r="C661" s="51">
        <v>33</v>
      </c>
      <c r="D661" s="51">
        <v>10</v>
      </c>
      <c r="E661" s="51" t="s">
        <v>90</v>
      </c>
      <c r="F661" s="6">
        <v>10</v>
      </c>
    </row>
    <row r="662" spans="1:6" x14ac:dyDescent="0.2">
      <c r="A662" s="39" t="s">
        <v>93</v>
      </c>
      <c r="B662" s="46">
        <v>0.44500000000000001</v>
      </c>
      <c r="C662" s="51">
        <v>37</v>
      </c>
      <c r="D662" s="51">
        <v>6</v>
      </c>
      <c r="E662" s="51" t="s">
        <v>90</v>
      </c>
      <c r="F662" s="6">
        <v>10</v>
      </c>
    </row>
    <row r="663" spans="1:6" x14ac:dyDescent="0.2">
      <c r="A663" s="39" t="s">
        <v>93</v>
      </c>
      <c r="B663" s="46">
        <v>0.44623842592592594</v>
      </c>
      <c r="C663" s="51">
        <v>21</v>
      </c>
      <c r="D663" s="51">
        <v>7</v>
      </c>
      <c r="E663" s="51" t="s">
        <v>90</v>
      </c>
      <c r="F663" s="6">
        <v>10</v>
      </c>
    </row>
    <row r="664" spans="1:6" x14ac:dyDescent="0.2">
      <c r="A664" s="39" t="s">
        <v>93</v>
      </c>
      <c r="B664" s="46">
        <v>0.44843749999999999</v>
      </c>
      <c r="C664" s="51">
        <v>11</v>
      </c>
      <c r="D664" s="51">
        <v>5</v>
      </c>
      <c r="E664" s="51" t="s">
        <v>90</v>
      </c>
      <c r="F664" s="6">
        <v>10</v>
      </c>
    </row>
    <row r="665" spans="1:6" x14ac:dyDescent="0.2">
      <c r="A665" s="39" t="s">
        <v>93</v>
      </c>
      <c r="B665" s="46">
        <v>0.44854166666666667</v>
      </c>
      <c r="C665" s="51">
        <v>73</v>
      </c>
      <c r="D665" s="51">
        <v>9</v>
      </c>
      <c r="E665" s="51" t="s">
        <v>90</v>
      </c>
      <c r="F665" s="6">
        <v>10</v>
      </c>
    </row>
    <row r="666" spans="1:6" x14ac:dyDescent="0.2">
      <c r="A666" s="39" t="s">
        <v>93</v>
      </c>
      <c r="B666" s="46">
        <v>0.44866898148148149</v>
      </c>
      <c r="C666" s="51">
        <v>6</v>
      </c>
      <c r="D666" s="51">
        <v>2</v>
      </c>
      <c r="E666" s="51" t="s">
        <v>90</v>
      </c>
      <c r="F666" s="6">
        <v>10</v>
      </c>
    </row>
    <row r="667" spans="1:6" x14ac:dyDescent="0.2">
      <c r="A667" s="39" t="s">
        <v>93</v>
      </c>
      <c r="B667" s="46">
        <v>0.44869212962962962</v>
      </c>
      <c r="C667" s="51">
        <v>149</v>
      </c>
      <c r="D667" s="51">
        <v>17</v>
      </c>
      <c r="E667" s="51" t="s">
        <v>90</v>
      </c>
      <c r="F667" s="6">
        <v>10</v>
      </c>
    </row>
    <row r="668" spans="1:6" x14ac:dyDescent="0.2">
      <c r="A668" s="39" t="s">
        <v>93</v>
      </c>
      <c r="B668" s="46">
        <v>0.44883101851851853</v>
      </c>
      <c r="C668" s="51">
        <v>12</v>
      </c>
      <c r="D668" s="51">
        <v>2</v>
      </c>
      <c r="E668" s="51" t="s">
        <v>90</v>
      </c>
      <c r="F668" s="6">
        <v>10</v>
      </c>
    </row>
    <row r="669" spans="1:6" x14ac:dyDescent="0.2">
      <c r="A669" s="39" t="s">
        <v>93</v>
      </c>
      <c r="B669" s="46">
        <v>0.44898148148148148</v>
      </c>
      <c r="C669" s="51">
        <v>81</v>
      </c>
      <c r="D669" s="51">
        <v>9</v>
      </c>
      <c r="E669" s="51" t="s">
        <v>90</v>
      </c>
      <c r="F669" s="6">
        <v>10</v>
      </c>
    </row>
    <row r="670" spans="1:6" x14ac:dyDescent="0.2">
      <c r="A670" s="39" t="s">
        <v>93</v>
      </c>
      <c r="B670" s="46">
        <v>0.45049768518518518</v>
      </c>
      <c r="C670" s="51">
        <v>45</v>
      </c>
      <c r="D670" s="51">
        <v>5</v>
      </c>
      <c r="E670" s="51" t="s">
        <v>90</v>
      </c>
      <c r="F670" s="6">
        <v>10</v>
      </c>
    </row>
    <row r="671" spans="1:6" x14ac:dyDescent="0.2">
      <c r="A671" s="39" t="s">
        <v>93</v>
      </c>
      <c r="B671" s="46">
        <v>0.45116898148148149</v>
      </c>
      <c r="C671" s="51">
        <v>9</v>
      </c>
      <c r="D671" s="51">
        <v>3</v>
      </c>
      <c r="E671" s="51" t="s">
        <v>90</v>
      </c>
      <c r="F671" s="6">
        <v>10</v>
      </c>
    </row>
    <row r="672" spans="1:6" x14ac:dyDescent="0.2">
      <c r="A672" s="39" t="s">
        <v>93</v>
      </c>
      <c r="B672" s="46">
        <v>0.4522106481481481</v>
      </c>
      <c r="C672" s="51">
        <v>123</v>
      </c>
      <c r="D672" s="51">
        <v>13</v>
      </c>
      <c r="E672" s="51" t="s">
        <v>90</v>
      </c>
      <c r="F672" s="6">
        <v>10</v>
      </c>
    </row>
    <row r="673" spans="1:6" x14ac:dyDescent="0.2">
      <c r="A673" s="39" t="s">
        <v>93</v>
      </c>
      <c r="B673" s="46">
        <v>0.45372685185185185</v>
      </c>
      <c r="C673" s="51">
        <v>62</v>
      </c>
      <c r="D673" s="51">
        <v>3</v>
      </c>
      <c r="E673" s="51" t="s">
        <v>90</v>
      </c>
      <c r="F673" s="6">
        <v>10</v>
      </c>
    </row>
    <row r="674" spans="1:6" x14ac:dyDescent="0.2">
      <c r="A674" s="39" t="s">
        <v>93</v>
      </c>
      <c r="B674" s="46">
        <v>0.45518518518518519</v>
      </c>
      <c r="C674" s="51">
        <v>12</v>
      </c>
      <c r="D674" s="51">
        <v>5</v>
      </c>
      <c r="E674" s="51" t="s">
        <v>90</v>
      </c>
      <c r="F674" s="6">
        <v>10</v>
      </c>
    </row>
    <row r="675" spans="1:6" x14ac:dyDescent="0.2">
      <c r="A675" s="39" t="s">
        <v>93</v>
      </c>
      <c r="B675" s="46">
        <v>0.45554398148148145</v>
      </c>
      <c r="C675" s="51">
        <v>8</v>
      </c>
      <c r="D675" s="51">
        <v>1</v>
      </c>
      <c r="E675" s="51" t="s">
        <v>90</v>
      </c>
      <c r="F675" s="6">
        <v>10</v>
      </c>
    </row>
    <row r="676" spans="1:6" x14ac:dyDescent="0.2">
      <c r="A676" s="39" t="s">
        <v>93</v>
      </c>
      <c r="B676" s="46">
        <v>0.4592013888888889</v>
      </c>
      <c r="C676" s="51">
        <v>50</v>
      </c>
      <c r="D676" s="51">
        <v>9</v>
      </c>
      <c r="E676" s="51" t="s">
        <v>90</v>
      </c>
      <c r="F676" s="6">
        <v>11</v>
      </c>
    </row>
    <row r="677" spans="1:6" x14ac:dyDescent="0.2">
      <c r="A677" s="39" t="s">
        <v>93</v>
      </c>
      <c r="B677" s="46">
        <v>0.46046296296296302</v>
      </c>
      <c r="C677" s="51">
        <v>9</v>
      </c>
      <c r="D677" s="51">
        <v>3</v>
      </c>
      <c r="E677" s="51" t="s">
        <v>90</v>
      </c>
      <c r="F677" s="6">
        <v>11</v>
      </c>
    </row>
    <row r="678" spans="1:6" x14ac:dyDescent="0.2">
      <c r="A678" s="39" t="s">
        <v>93</v>
      </c>
      <c r="B678" s="46">
        <v>0.46057870370370368</v>
      </c>
      <c r="C678" s="51">
        <v>8</v>
      </c>
      <c r="D678" s="51">
        <v>3</v>
      </c>
      <c r="E678" s="51" t="s">
        <v>90</v>
      </c>
      <c r="F678" s="6">
        <v>11</v>
      </c>
    </row>
    <row r="679" spans="1:6" x14ac:dyDescent="0.2">
      <c r="A679" s="39" t="s">
        <v>93</v>
      </c>
      <c r="B679" s="46">
        <v>0.46108796296296295</v>
      </c>
      <c r="C679" s="51">
        <v>50</v>
      </c>
      <c r="D679" s="51">
        <v>0</v>
      </c>
      <c r="E679" s="51" t="s">
        <v>90</v>
      </c>
      <c r="F679" s="6">
        <v>11</v>
      </c>
    </row>
    <row r="680" spans="1:6" x14ac:dyDescent="0.2">
      <c r="A680" s="39" t="s">
        <v>93</v>
      </c>
      <c r="B680" s="46">
        <v>0.46187500000000004</v>
      </c>
      <c r="C680" s="51">
        <v>15</v>
      </c>
      <c r="D680" s="51">
        <v>4</v>
      </c>
      <c r="E680" s="51" t="s">
        <v>90</v>
      </c>
      <c r="F680" s="6">
        <v>11</v>
      </c>
    </row>
    <row r="681" spans="1:6" x14ac:dyDescent="0.2">
      <c r="A681" s="39" t="s">
        <v>93</v>
      </c>
      <c r="B681" s="46">
        <v>0.46309027777777773</v>
      </c>
      <c r="C681" s="51">
        <v>144</v>
      </c>
      <c r="D681" s="51">
        <v>6</v>
      </c>
      <c r="E681" s="51" t="s">
        <v>90</v>
      </c>
      <c r="F681" s="6">
        <v>11</v>
      </c>
    </row>
    <row r="682" spans="1:6" x14ac:dyDescent="0.2">
      <c r="A682" s="39" t="s">
        <v>93</v>
      </c>
      <c r="B682" s="46">
        <v>0.46482638888888889</v>
      </c>
      <c r="C682" s="51">
        <v>50</v>
      </c>
      <c r="D682" s="51">
        <v>7</v>
      </c>
      <c r="E682" s="51" t="s">
        <v>90</v>
      </c>
      <c r="F682" s="6">
        <v>11</v>
      </c>
    </row>
    <row r="683" spans="1:6" x14ac:dyDescent="0.2">
      <c r="A683" s="39" t="s">
        <v>93</v>
      </c>
      <c r="B683" s="46">
        <v>0.46520833333333328</v>
      </c>
      <c r="C683" s="51">
        <v>33</v>
      </c>
      <c r="D683" s="51">
        <v>7</v>
      </c>
      <c r="E683" s="51" t="s">
        <v>90</v>
      </c>
      <c r="F683" s="6">
        <v>11</v>
      </c>
    </row>
    <row r="684" spans="1:6" x14ac:dyDescent="0.2">
      <c r="A684" s="39" t="s">
        <v>93</v>
      </c>
      <c r="B684" s="46">
        <v>0.4676967592592593</v>
      </c>
      <c r="C684" s="51">
        <v>80</v>
      </c>
      <c r="D684" s="51">
        <v>10</v>
      </c>
      <c r="E684" s="51" t="s">
        <v>90</v>
      </c>
      <c r="F684" s="6">
        <v>11</v>
      </c>
    </row>
    <row r="685" spans="1:6" x14ac:dyDescent="0.2">
      <c r="A685" s="39" t="s">
        <v>93</v>
      </c>
      <c r="B685" s="46">
        <v>0.46776620370370375</v>
      </c>
      <c r="C685" s="51">
        <v>8</v>
      </c>
      <c r="D685" s="51">
        <v>5</v>
      </c>
      <c r="E685" s="51" t="s">
        <v>90</v>
      </c>
      <c r="F685" s="6">
        <v>11</v>
      </c>
    </row>
    <row r="686" spans="1:6" x14ac:dyDescent="0.2">
      <c r="A686" s="39" t="s">
        <v>93</v>
      </c>
      <c r="B686" s="46">
        <v>0.47028935185185183</v>
      </c>
      <c r="C686" s="51">
        <v>6</v>
      </c>
      <c r="D686" s="51">
        <v>4</v>
      </c>
      <c r="E686" s="51" t="s">
        <v>90</v>
      </c>
      <c r="F686" s="6">
        <v>11</v>
      </c>
    </row>
    <row r="687" spans="1:6" x14ac:dyDescent="0.2">
      <c r="A687" s="39" t="s">
        <v>93</v>
      </c>
      <c r="B687" s="46">
        <v>0.47065972222222219</v>
      </c>
      <c r="C687" s="51">
        <v>8</v>
      </c>
      <c r="D687" s="51">
        <v>3</v>
      </c>
      <c r="E687" s="51" t="s">
        <v>90</v>
      </c>
      <c r="F687" s="6">
        <v>11</v>
      </c>
    </row>
    <row r="688" spans="1:6" x14ac:dyDescent="0.2">
      <c r="A688" s="39" t="s">
        <v>93</v>
      </c>
      <c r="B688" s="46">
        <v>0.47364583333333332</v>
      </c>
      <c r="C688" s="51">
        <v>75</v>
      </c>
      <c r="D688" s="51">
        <v>5</v>
      </c>
      <c r="E688" s="51" t="s">
        <v>90</v>
      </c>
      <c r="F688" s="6">
        <v>11</v>
      </c>
    </row>
    <row r="689" spans="1:6" x14ac:dyDescent="0.2">
      <c r="A689" s="39" t="s">
        <v>93</v>
      </c>
      <c r="B689" s="46">
        <v>0.47371527777777778</v>
      </c>
      <c r="C689" s="51">
        <v>1</v>
      </c>
      <c r="D689" s="51">
        <v>1</v>
      </c>
      <c r="E689" s="51" t="s">
        <v>90</v>
      </c>
      <c r="F689" s="6">
        <v>11</v>
      </c>
    </row>
    <row r="690" spans="1:6" x14ac:dyDescent="0.2">
      <c r="A690" s="39" t="s">
        <v>93</v>
      </c>
      <c r="B690" s="46">
        <v>0.47383101851851855</v>
      </c>
      <c r="C690" s="51">
        <v>9</v>
      </c>
      <c r="D690" s="51">
        <v>2</v>
      </c>
      <c r="E690" s="51" t="s">
        <v>90</v>
      </c>
      <c r="F690" s="6">
        <v>11</v>
      </c>
    </row>
    <row r="691" spans="1:6" x14ac:dyDescent="0.2">
      <c r="A691" s="39" t="s">
        <v>93</v>
      </c>
      <c r="B691" s="46">
        <v>0.47438657407407409</v>
      </c>
      <c r="C691" s="51">
        <v>26</v>
      </c>
      <c r="D691" s="51">
        <v>7</v>
      </c>
      <c r="E691" s="51" t="s">
        <v>90</v>
      </c>
      <c r="F691" s="6">
        <v>11</v>
      </c>
    </row>
    <row r="692" spans="1:6" x14ac:dyDescent="0.2">
      <c r="A692" s="39" t="s">
        <v>93</v>
      </c>
      <c r="B692" s="46">
        <v>0.47474537037037035</v>
      </c>
      <c r="C692" s="51">
        <v>15</v>
      </c>
      <c r="D692" s="51">
        <v>5</v>
      </c>
      <c r="E692" s="51" t="s">
        <v>90</v>
      </c>
      <c r="F692" s="6">
        <v>11</v>
      </c>
    </row>
    <row r="693" spans="1:6" x14ac:dyDescent="0.2">
      <c r="A693" s="39" t="s">
        <v>93</v>
      </c>
      <c r="B693" s="46">
        <v>0.47508101851851853</v>
      </c>
      <c r="C693" s="51">
        <v>133</v>
      </c>
      <c r="D693" s="51">
        <v>9</v>
      </c>
      <c r="E693" s="51" t="s">
        <v>90</v>
      </c>
      <c r="F693" s="6">
        <v>11</v>
      </c>
    </row>
    <row r="694" spans="1:6" x14ac:dyDescent="0.2">
      <c r="A694" s="39" t="s">
        <v>93</v>
      </c>
      <c r="B694" s="46">
        <v>0.47533564814814816</v>
      </c>
      <c r="C694" s="51">
        <v>56</v>
      </c>
      <c r="D694" s="51">
        <v>5</v>
      </c>
      <c r="E694" s="51" t="s">
        <v>90</v>
      </c>
      <c r="F694" s="6">
        <v>11</v>
      </c>
    </row>
    <row r="695" spans="1:6" x14ac:dyDescent="0.2">
      <c r="A695" s="39" t="s">
        <v>93</v>
      </c>
      <c r="B695" s="46">
        <v>0.47637731481481477</v>
      </c>
      <c r="C695" s="51">
        <v>2</v>
      </c>
      <c r="D695" s="51">
        <v>1</v>
      </c>
      <c r="E695" s="51" t="s">
        <v>90</v>
      </c>
      <c r="F695" s="6">
        <v>11</v>
      </c>
    </row>
    <row r="696" spans="1:6" x14ac:dyDescent="0.2">
      <c r="A696" s="39" t="s">
        <v>93</v>
      </c>
      <c r="B696" s="46">
        <v>0.47648148148148151</v>
      </c>
      <c r="C696" s="51">
        <v>24</v>
      </c>
      <c r="D696" s="51">
        <v>7</v>
      </c>
      <c r="E696" s="51" t="s">
        <v>90</v>
      </c>
      <c r="F696" s="6">
        <v>11</v>
      </c>
    </row>
    <row r="697" spans="1:6" x14ac:dyDescent="0.2">
      <c r="A697" s="39" t="s">
        <v>93</v>
      </c>
      <c r="B697" s="46">
        <v>0.47723379629629631</v>
      </c>
      <c r="C697" s="51">
        <v>31</v>
      </c>
      <c r="D697" s="51">
        <v>8</v>
      </c>
      <c r="E697" s="51" t="s">
        <v>90</v>
      </c>
      <c r="F697" s="6">
        <v>11</v>
      </c>
    </row>
    <row r="698" spans="1:6" x14ac:dyDescent="0.2">
      <c r="A698" s="39" t="s">
        <v>93</v>
      </c>
      <c r="B698" s="46">
        <v>0.47856481481481478</v>
      </c>
      <c r="C698" s="51">
        <v>56</v>
      </c>
      <c r="D698" s="51">
        <v>11</v>
      </c>
      <c r="E698" s="51" t="s">
        <v>90</v>
      </c>
      <c r="F698" s="6">
        <v>11</v>
      </c>
    </row>
    <row r="699" spans="1:6" x14ac:dyDescent="0.2">
      <c r="A699" s="39" t="s">
        <v>93</v>
      </c>
      <c r="B699" s="46">
        <v>0.47859953703703706</v>
      </c>
      <c r="C699" s="51">
        <v>8</v>
      </c>
      <c r="D699" s="51">
        <v>1</v>
      </c>
      <c r="E699" s="51" t="s">
        <v>90</v>
      </c>
      <c r="F699" s="6">
        <v>11</v>
      </c>
    </row>
    <row r="700" spans="1:6" x14ac:dyDescent="0.2">
      <c r="A700" s="39" t="s">
        <v>93</v>
      </c>
      <c r="B700" s="46">
        <v>0.4793055555555556</v>
      </c>
      <c r="C700" s="51">
        <v>56</v>
      </c>
      <c r="D700" s="51">
        <v>4</v>
      </c>
      <c r="E700" s="51" t="s">
        <v>90</v>
      </c>
      <c r="F700" s="6">
        <v>11</v>
      </c>
    </row>
    <row r="701" spans="1:6" x14ac:dyDescent="0.2">
      <c r="A701" s="39" t="s">
        <v>93</v>
      </c>
      <c r="B701" s="46">
        <v>0.48039351851851847</v>
      </c>
      <c r="C701" s="51">
        <v>129</v>
      </c>
      <c r="D701" s="51">
        <v>9</v>
      </c>
      <c r="E701" s="51" t="s">
        <v>90</v>
      </c>
      <c r="F701" s="6">
        <v>11</v>
      </c>
    </row>
    <row r="702" spans="1:6" x14ac:dyDescent="0.2">
      <c r="A702" s="39" t="s">
        <v>93</v>
      </c>
      <c r="B702" s="46">
        <v>0.48069444444444448</v>
      </c>
      <c r="C702" s="51">
        <v>10</v>
      </c>
      <c r="D702" s="51">
        <v>4</v>
      </c>
      <c r="E702" s="51" t="s">
        <v>90</v>
      </c>
      <c r="F702" s="6">
        <v>11</v>
      </c>
    </row>
    <row r="703" spans="1:6" x14ac:dyDescent="0.2">
      <c r="A703" s="39" t="s">
        <v>93</v>
      </c>
      <c r="B703" s="46">
        <v>0.48084490740740743</v>
      </c>
      <c r="C703" s="51">
        <v>104</v>
      </c>
      <c r="D703" s="51">
        <v>4</v>
      </c>
      <c r="E703" s="51" t="s">
        <v>90</v>
      </c>
      <c r="F703" s="6">
        <v>11</v>
      </c>
    </row>
    <row r="704" spans="1:6" x14ac:dyDescent="0.2">
      <c r="A704" s="39" t="s">
        <v>93</v>
      </c>
      <c r="B704" s="46">
        <v>0.48099537037037038</v>
      </c>
      <c r="C704" s="51">
        <v>9</v>
      </c>
      <c r="D704" s="51">
        <v>3</v>
      </c>
      <c r="E704" s="51" t="s">
        <v>90</v>
      </c>
      <c r="F704" s="6">
        <v>11</v>
      </c>
    </row>
    <row r="705" spans="1:6" x14ac:dyDescent="0.2">
      <c r="A705" s="39" t="s">
        <v>93</v>
      </c>
      <c r="B705" s="46">
        <v>0.48101851851851851</v>
      </c>
      <c r="C705" s="51">
        <v>64</v>
      </c>
      <c r="D705" s="51">
        <v>11</v>
      </c>
      <c r="E705" s="51" t="s">
        <v>90</v>
      </c>
      <c r="F705" s="6">
        <v>11</v>
      </c>
    </row>
    <row r="706" spans="1:6" x14ac:dyDescent="0.2">
      <c r="A706" s="39" t="s">
        <v>93</v>
      </c>
      <c r="B706" s="46">
        <v>0.48164351851851855</v>
      </c>
      <c r="C706" s="51">
        <v>10</v>
      </c>
      <c r="D706" s="51">
        <v>4</v>
      </c>
      <c r="E706" s="51" t="s">
        <v>90</v>
      </c>
      <c r="F706" s="6">
        <v>11</v>
      </c>
    </row>
    <row r="707" spans="1:6" x14ac:dyDescent="0.2">
      <c r="A707" s="39" t="s">
        <v>93</v>
      </c>
      <c r="B707" s="46">
        <v>0.4836805555555555</v>
      </c>
      <c r="C707" s="51">
        <v>11</v>
      </c>
      <c r="D707" s="51">
        <v>4</v>
      </c>
      <c r="E707" s="51" t="s">
        <v>90</v>
      </c>
      <c r="F707" s="6">
        <v>11</v>
      </c>
    </row>
    <row r="708" spans="1:6" x14ac:dyDescent="0.2">
      <c r="A708" s="39" t="s">
        <v>93</v>
      </c>
      <c r="B708" s="46">
        <v>0.48435185185185187</v>
      </c>
      <c r="C708" s="51">
        <v>81</v>
      </c>
      <c r="D708" s="51">
        <v>6</v>
      </c>
      <c r="E708" s="51" t="s">
        <v>90</v>
      </c>
      <c r="F708" s="6">
        <v>11</v>
      </c>
    </row>
    <row r="709" spans="1:6" x14ac:dyDescent="0.2">
      <c r="A709" s="39" t="s">
        <v>93</v>
      </c>
      <c r="B709" s="46">
        <v>0.48565972222222226</v>
      </c>
      <c r="C709" s="51">
        <v>30</v>
      </c>
      <c r="D709" s="51">
        <v>7</v>
      </c>
      <c r="E709" s="51" t="s">
        <v>90</v>
      </c>
      <c r="F709" s="6">
        <v>11</v>
      </c>
    </row>
    <row r="710" spans="1:6" x14ac:dyDescent="0.2">
      <c r="A710" s="39" t="s">
        <v>93</v>
      </c>
      <c r="B710" s="46">
        <v>0.48578703703703702</v>
      </c>
      <c r="C710" s="51">
        <v>29</v>
      </c>
      <c r="D710" s="51">
        <v>5</v>
      </c>
      <c r="E710" s="51" t="s">
        <v>90</v>
      </c>
      <c r="F710" s="6">
        <v>11</v>
      </c>
    </row>
    <row r="711" spans="1:6" x14ac:dyDescent="0.2">
      <c r="A711" s="39" t="s">
        <v>93</v>
      </c>
      <c r="B711" s="46">
        <v>0.48605324074074074</v>
      </c>
      <c r="C711" s="51">
        <v>1</v>
      </c>
      <c r="D711" s="51">
        <v>0</v>
      </c>
      <c r="E711" s="51" t="s">
        <v>90</v>
      </c>
      <c r="F711" s="6">
        <v>11</v>
      </c>
    </row>
    <row r="712" spans="1:6" x14ac:dyDescent="0.2">
      <c r="A712" s="39" t="s">
        <v>93</v>
      </c>
      <c r="B712" s="46">
        <v>0.48671296296296296</v>
      </c>
      <c r="C712" s="51">
        <v>83</v>
      </c>
      <c r="D712" s="51">
        <v>9</v>
      </c>
      <c r="E712" s="51" t="s">
        <v>90</v>
      </c>
      <c r="F712" s="6">
        <v>11</v>
      </c>
    </row>
    <row r="713" spans="1:6" x14ac:dyDescent="0.2">
      <c r="A713" s="39" t="s">
        <v>93</v>
      </c>
      <c r="B713" s="46">
        <v>0.48684027777777777</v>
      </c>
      <c r="C713" s="51">
        <v>113</v>
      </c>
      <c r="D713" s="51">
        <v>12</v>
      </c>
      <c r="E713" s="51" t="s">
        <v>90</v>
      </c>
      <c r="F713" s="6">
        <v>11</v>
      </c>
    </row>
    <row r="714" spans="1:6" x14ac:dyDescent="0.2">
      <c r="A714" s="39" t="s">
        <v>93</v>
      </c>
      <c r="B714" s="46">
        <v>0.48709490740740741</v>
      </c>
      <c r="C714" s="51">
        <v>52</v>
      </c>
      <c r="D714" s="51">
        <v>5</v>
      </c>
      <c r="E714" s="51" t="s">
        <v>90</v>
      </c>
      <c r="F714" s="6">
        <v>11</v>
      </c>
    </row>
    <row r="715" spans="1:6" x14ac:dyDescent="0.2">
      <c r="A715" s="39" t="s">
        <v>93</v>
      </c>
      <c r="B715" s="46">
        <v>0.48715277777777777</v>
      </c>
      <c r="C715" s="51">
        <v>116</v>
      </c>
      <c r="D715" s="51">
        <v>11</v>
      </c>
      <c r="E715" s="51" t="s">
        <v>90</v>
      </c>
      <c r="F715" s="6">
        <v>11</v>
      </c>
    </row>
    <row r="716" spans="1:6" x14ac:dyDescent="0.2">
      <c r="A716" s="39" t="s">
        <v>93</v>
      </c>
      <c r="B716" s="46">
        <v>0.49273148148148144</v>
      </c>
      <c r="C716" s="51">
        <v>10</v>
      </c>
      <c r="D716" s="51">
        <v>3</v>
      </c>
      <c r="E716" s="51" t="s">
        <v>90</v>
      </c>
      <c r="F716" s="6">
        <v>11</v>
      </c>
    </row>
    <row r="717" spans="1:6" x14ac:dyDescent="0.2">
      <c r="A717" s="39" t="s">
        <v>93</v>
      </c>
      <c r="B717" s="46">
        <v>0.49378472222222225</v>
      </c>
      <c r="C717" s="51">
        <v>8</v>
      </c>
      <c r="D717" s="51">
        <v>3</v>
      </c>
      <c r="E717" s="51" t="s">
        <v>90</v>
      </c>
      <c r="F717" s="6">
        <v>11</v>
      </c>
    </row>
    <row r="718" spans="1:6" x14ac:dyDescent="0.2">
      <c r="A718" s="39" t="s">
        <v>93</v>
      </c>
      <c r="B718" s="46">
        <v>0.49512731481481481</v>
      </c>
      <c r="C718" s="51">
        <v>156</v>
      </c>
      <c r="D718" s="51">
        <v>4</v>
      </c>
      <c r="E718" s="51" t="s">
        <v>90</v>
      </c>
      <c r="F718" s="6">
        <v>11</v>
      </c>
    </row>
    <row r="719" spans="1:6" x14ac:dyDescent="0.2">
      <c r="A719" s="39" t="s">
        <v>93</v>
      </c>
      <c r="B719" s="46">
        <v>0.49526620370370367</v>
      </c>
      <c r="C719" s="51">
        <v>11</v>
      </c>
      <c r="D719" s="51">
        <v>5</v>
      </c>
      <c r="E719" s="51" t="s">
        <v>90</v>
      </c>
      <c r="F719" s="6">
        <v>11</v>
      </c>
    </row>
    <row r="720" spans="1:6" x14ac:dyDescent="0.2">
      <c r="A720" s="39" t="s">
        <v>93</v>
      </c>
      <c r="B720" s="46">
        <v>0.4954513888888889</v>
      </c>
      <c r="C720" s="51">
        <v>10</v>
      </c>
      <c r="D720" s="51">
        <v>4</v>
      </c>
      <c r="E720" s="51" t="s">
        <v>90</v>
      </c>
      <c r="F720" s="6">
        <v>11</v>
      </c>
    </row>
    <row r="721" spans="1:6" x14ac:dyDescent="0.2">
      <c r="A721" s="39" t="s">
        <v>93</v>
      </c>
      <c r="B721" s="46">
        <v>0.49678240740740742</v>
      </c>
      <c r="C721" s="51">
        <v>127</v>
      </c>
      <c r="D721" s="51">
        <v>10</v>
      </c>
      <c r="E721" s="51" t="s">
        <v>90</v>
      </c>
      <c r="F721" s="6">
        <v>11</v>
      </c>
    </row>
    <row r="722" spans="1:6" x14ac:dyDescent="0.2">
      <c r="A722" s="39" t="s">
        <v>93</v>
      </c>
      <c r="B722" s="46">
        <v>0.49790509259259258</v>
      </c>
      <c r="C722" s="51">
        <v>10</v>
      </c>
      <c r="D722" s="51">
        <v>3</v>
      </c>
      <c r="E722" s="51" t="s">
        <v>90</v>
      </c>
      <c r="F722" s="6">
        <v>11</v>
      </c>
    </row>
    <row r="723" spans="1:6" x14ac:dyDescent="0.2">
      <c r="A723" s="39" t="s">
        <v>93</v>
      </c>
      <c r="B723" s="46">
        <v>0.49868055555555557</v>
      </c>
      <c r="C723" s="51">
        <v>8</v>
      </c>
      <c r="D723" s="51">
        <v>2</v>
      </c>
      <c r="E723" s="51" t="s">
        <v>90</v>
      </c>
      <c r="F723" s="6">
        <v>11</v>
      </c>
    </row>
    <row r="724" spans="1:6" x14ac:dyDescent="0.2">
      <c r="A724" s="39" t="s">
        <v>93</v>
      </c>
      <c r="B724" s="46">
        <v>0.4997800925925926</v>
      </c>
      <c r="C724" s="51">
        <v>47</v>
      </c>
      <c r="D724" s="51">
        <v>12</v>
      </c>
      <c r="E724" s="51" t="s">
        <v>90</v>
      </c>
      <c r="F724" s="6">
        <v>11</v>
      </c>
    </row>
    <row r="725" spans="1:6" x14ac:dyDescent="0.2">
      <c r="A725" s="39" t="s">
        <v>93</v>
      </c>
      <c r="B725" s="46">
        <v>0.50097222222222226</v>
      </c>
      <c r="C725" s="51">
        <v>2</v>
      </c>
      <c r="D725" s="45">
        <v>1</v>
      </c>
      <c r="E725" s="51" t="s">
        <v>90</v>
      </c>
      <c r="F725" s="6">
        <v>12</v>
      </c>
    </row>
    <row r="726" spans="1:6" x14ac:dyDescent="0.2">
      <c r="A726" s="39" t="s">
        <v>93</v>
      </c>
      <c r="B726" s="46">
        <v>0.50097222222222226</v>
      </c>
      <c r="C726" s="51">
        <v>13</v>
      </c>
      <c r="D726" s="51">
        <v>5</v>
      </c>
      <c r="E726" s="51" t="s">
        <v>90</v>
      </c>
      <c r="F726" s="6">
        <v>12</v>
      </c>
    </row>
    <row r="727" spans="1:6" x14ac:dyDescent="0.2">
      <c r="A727" s="39" t="s">
        <v>93</v>
      </c>
      <c r="B727" s="46">
        <v>0.50116898148148148</v>
      </c>
      <c r="C727" s="51">
        <v>24</v>
      </c>
      <c r="D727" s="51">
        <v>4</v>
      </c>
      <c r="E727" s="51" t="s">
        <v>90</v>
      </c>
      <c r="F727" s="6">
        <v>12</v>
      </c>
    </row>
    <row r="728" spans="1:6" x14ac:dyDescent="0.2">
      <c r="A728" s="39" t="s">
        <v>93</v>
      </c>
      <c r="B728" s="46">
        <v>0.50145833333333334</v>
      </c>
      <c r="C728" s="51">
        <v>202</v>
      </c>
      <c r="D728" s="51">
        <v>12</v>
      </c>
      <c r="E728" s="51" t="s">
        <v>90</v>
      </c>
      <c r="F728" s="6">
        <v>12</v>
      </c>
    </row>
    <row r="729" spans="1:6" x14ac:dyDescent="0.2">
      <c r="A729" s="39" t="s">
        <v>93</v>
      </c>
      <c r="B729" s="46">
        <v>0.50289351851851849</v>
      </c>
      <c r="C729" s="51">
        <v>10</v>
      </c>
      <c r="D729" s="51">
        <v>4</v>
      </c>
      <c r="E729" s="51" t="s">
        <v>90</v>
      </c>
      <c r="F729" s="6">
        <v>12</v>
      </c>
    </row>
    <row r="730" spans="1:6" x14ac:dyDescent="0.2">
      <c r="A730" s="39" t="s">
        <v>93</v>
      </c>
      <c r="B730" s="46">
        <v>0.50312499999999993</v>
      </c>
      <c r="C730" s="51">
        <v>8</v>
      </c>
      <c r="D730" s="51">
        <v>4</v>
      </c>
      <c r="E730" s="51" t="s">
        <v>90</v>
      </c>
      <c r="F730" s="6">
        <v>12</v>
      </c>
    </row>
    <row r="731" spans="1:6" x14ac:dyDescent="0.2">
      <c r="A731" s="39" t="s">
        <v>93</v>
      </c>
      <c r="B731" s="46">
        <v>0.50480324074074068</v>
      </c>
      <c r="C731" s="51">
        <v>8</v>
      </c>
      <c r="D731" s="51">
        <v>4</v>
      </c>
      <c r="E731" s="51" t="s">
        <v>90</v>
      </c>
      <c r="F731" s="6">
        <v>12</v>
      </c>
    </row>
    <row r="732" spans="1:6" x14ac:dyDescent="0.2">
      <c r="A732" s="39" t="s">
        <v>93</v>
      </c>
      <c r="B732" s="46">
        <v>0.50510416666666669</v>
      </c>
      <c r="C732" s="51">
        <v>24</v>
      </c>
      <c r="D732" s="51">
        <v>5</v>
      </c>
      <c r="E732" s="51" t="s">
        <v>90</v>
      </c>
      <c r="F732" s="6">
        <v>12</v>
      </c>
    </row>
    <row r="733" spans="1:6" x14ac:dyDescent="0.2">
      <c r="A733" s="39" t="s">
        <v>93</v>
      </c>
      <c r="B733" s="46">
        <v>0.50562499999999999</v>
      </c>
      <c r="C733" s="51">
        <v>22</v>
      </c>
      <c r="D733" s="51">
        <v>6</v>
      </c>
      <c r="E733" s="51" t="s">
        <v>90</v>
      </c>
      <c r="F733" s="6">
        <v>12</v>
      </c>
    </row>
    <row r="734" spans="1:6" x14ac:dyDescent="0.2">
      <c r="A734" s="39" t="s">
        <v>93</v>
      </c>
      <c r="B734" s="46">
        <v>0.50649305555555557</v>
      </c>
      <c r="C734" s="51">
        <v>11</v>
      </c>
      <c r="D734" s="51">
        <v>5</v>
      </c>
      <c r="E734" s="51" t="s">
        <v>90</v>
      </c>
      <c r="F734" s="6">
        <v>12</v>
      </c>
    </row>
    <row r="735" spans="1:6" x14ac:dyDescent="0.2">
      <c r="A735" s="39" t="s">
        <v>93</v>
      </c>
      <c r="B735" s="46">
        <v>0.50740740740740742</v>
      </c>
      <c r="C735" s="51">
        <v>4</v>
      </c>
      <c r="D735" s="51">
        <v>1</v>
      </c>
      <c r="E735" s="51" t="s">
        <v>90</v>
      </c>
      <c r="F735" s="6">
        <v>12</v>
      </c>
    </row>
    <row r="736" spans="1:6" x14ac:dyDescent="0.2">
      <c r="A736" s="39" t="s">
        <v>93</v>
      </c>
      <c r="B736" s="46">
        <v>0.50826388888888896</v>
      </c>
      <c r="C736" s="51">
        <v>44</v>
      </c>
      <c r="D736" s="51">
        <v>7</v>
      </c>
      <c r="E736" s="51" t="s">
        <v>90</v>
      </c>
      <c r="F736" s="6">
        <v>12</v>
      </c>
    </row>
    <row r="737" spans="1:6" x14ac:dyDescent="0.2">
      <c r="A737" s="39" t="s">
        <v>93</v>
      </c>
      <c r="B737" s="46">
        <v>0.50990740740740736</v>
      </c>
      <c r="C737" s="51">
        <v>5</v>
      </c>
      <c r="D737" s="51">
        <v>3</v>
      </c>
      <c r="E737" s="51" t="s">
        <v>90</v>
      </c>
      <c r="F737" s="6">
        <v>12</v>
      </c>
    </row>
    <row r="738" spans="1:6" x14ac:dyDescent="0.2">
      <c r="A738" s="39" t="s">
        <v>93</v>
      </c>
      <c r="B738" s="46">
        <v>0.51038194444444451</v>
      </c>
      <c r="C738" s="51">
        <v>8</v>
      </c>
      <c r="D738" s="51">
        <v>4</v>
      </c>
      <c r="E738" s="51" t="s">
        <v>90</v>
      </c>
      <c r="F738" s="6">
        <v>12</v>
      </c>
    </row>
    <row r="739" spans="1:6" x14ac:dyDescent="0.2">
      <c r="A739" s="39" t="s">
        <v>93</v>
      </c>
      <c r="B739" s="46">
        <v>0.51077546296296295</v>
      </c>
      <c r="C739" s="51">
        <v>9</v>
      </c>
      <c r="D739" s="51">
        <v>1</v>
      </c>
      <c r="E739" s="51" t="s">
        <v>90</v>
      </c>
      <c r="F739" s="6">
        <v>12</v>
      </c>
    </row>
    <row r="740" spans="1:6" x14ac:dyDescent="0.2">
      <c r="A740" s="39" t="s">
        <v>93</v>
      </c>
      <c r="B740" s="46">
        <v>0.51123842592592594</v>
      </c>
      <c r="C740" s="51">
        <v>26</v>
      </c>
      <c r="D740" s="51">
        <v>7</v>
      </c>
      <c r="E740" s="51" t="s">
        <v>90</v>
      </c>
      <c r="F740" s="6">
        <v>12</v>
      </c>
    </row>
    <row r="741" spans="1:6" x14ac:dyDescent="0.2">
      <c r="A741" s="39" t="s">
        <v>93</v>
      </c>
      <c r="B741" s="46">
        <v>0.51223379629629628</v>
      </c>
      <c r="C741" s="51">
        <v>10</v>
      </c>
      <c r="D741" s="51">
        <v>4</v>
      </c>
      <c r="E741" s="51" t="s">
        <v>90</v>
      </c>
      <c r="F741" s="6">
        <v>12</v>
      </c>
    </row>
    <row r="742" spans="1:6" x14ac:dyDescent="0.2">
      <c r="A742" s="39" t="s">
        <v>93</v>
      </c>
      <c r="B742" s="46">
        <v>0.51337962962962969</v>
      </c>
      <c r="C742" s="51">
        <v>45</v>
      </c>
      <c r="D742" s="51">
        <v>4</v>
      </c>
      <c r="E742" s="51" t="s">
        <v>90</v>
      </c>
      <c r="F742" s="6">
        <v>12</v>
      </c>
    </row>
    <row r="743" spans="1:6" x14ac:dyDescent="0.2">
      <c r="A743" s="39" t="s">
        <v>93</v>
      </c>
      <c r="B743" s="46">
        <v>0.5154050925925926</v>
      </c>
      <c r="C743" s="51">
        <v>9</v>
      </c>
      <c r="D743" s="51">
        <v>1</v>
      </c>
      <c r="E743" s="51" t="s">
        <v>90</v>
      </c>
      <c r="F743" s="6">
        <v>12</v>
      </c>
    </row>
    <row r="744" spans="1:6" x14ac:dyDescent="0.2">
      <c r="A744" s="39" t="s">
        <v>93</v>
      </c>
      <c r="B744" s="46">
        <v>0.51545138888888886</v>
      </c>
      <c r="C744" s="51">
        <v>111</v>
      </c>
      <c r="D744" s="51">
        <v>15</v>
      </c>
      <c r="E744" s="51" t="s">
        <v>90</v>
      </c>
      <c r="F744" s="6">
        <v>12</v>
      </c>
    </row>
    <row r="745" spans="1:6" x14ac:dyDescent="0.2">
      <c r="A745" s="39" t="s">
        <v>93</v>
      </c>
      <c r="B745" s="46">
        <v>0.51633101851851848</v>
      </c>
      <c r="C745" s="51">
        <v>3</v>
      </c>
      <c r="D745" s="45">
        <v>1</v>
      </c>
      <c r="E745" s="51" t="s">
        <v>90</v>
      </c>
      <c r="F745" s="6">
        <v>12</v>
      </c>
    </row>
    <row r="746" spans="1:6" x14ac:dyDescent="0.2">
      <c r="A746" s="39" t="s">
        <v>93</v>
      </c>
      <c r="B746" s="46">
        <v>0.51718750000000002</v>
      </c>
      <c r="C746" s="51">
        <v>17</v>
      </c>
      <c r="D746" s="51">
        <v>6</v>
      </c>
      <c r="E746" s="51" t="s">
        <v>90</v>
      </c>
      <c r="F746" s="6">
        <v>12</v>
      </c>
    </row>
    <row r="747" spans="1:6" x14ac:dyDescent="0.2">
      <c r="A747" s="39" t="s">
        <v>93</v>
      </c>
      <c r="B747" s="46">
        <v>0.51842592592592596</v>
      </c>
      <c r="C747" s="51">
        <v>44</v>
      </c>
      <c r="D747" s="51">
        <v>6</v>
      </c>
      <c r="E747" s="51" t="s">
        <v>90</v>
      </c>
      <c r="F747" s="6">
        <v>12</v>
      </c>
    </row>
    <row r="748" spans="1:6" x14ac:dyDescent="0.2">
      <c r="A748" s="39" t="s">
        <v>93</v>
      </c>
      <c r="B748" s="46">
        <v>0.51900462962962968</v>
      </c>
      <c r="C748" s="51">
        <v>52</v>
      </c>
      <c r="D748" s="51">
        <v>8</v>
      </c>
      <c r="E748" s="51" t="s">
        <v>90</v>
      </c>
      <c r="F748" s="6">
        <v>12</v>
      </c>
    </row>
    <row r="749" spans="1:6" x14ac:dyDescent="0.2">
      <c r="A749" s="39" t="s">
        <v>93</v>
      </c>
      <c r="B749" s="46">
        <v>0.51927083333333335</v>
      </c>
      <c r="C749" s="51">
        <v>118</v>
      </c>
      <c r="D749" s="51">
        <v>15</v>
      </c>
      <c r="E749" s="51" t="s">
        <v>90</v>
      </c>
      <c r="F749" s="6">
        <v>12</v>
      </c>
    </row>
    <row r="750" spans="1:6" x14ac:dyDescent="0.2">
      <c r="A750" s="39" t="s">
        <v>93</v>
      </c>
      <c r="B750" s="46">
        <v>0.52059027777777778</v>
      </c>
      <c r="C750" s="51">
        <v>10</v>
      </c>
      <c r="D750" s="51">
        <v>4</v>
      </c>
      <c r="E750" s="51" t="s">
        <v>90</v>
      </c>
      <c r="F750" s="6">
        <v>12</v>
      </c>
    </row>
    <row r="751" spans="1:6" x14ac:dyDescent="0.2">
      <c r="A751" s="39" t="s">
        <v>93</v>
      </c>
      <c r="B751" s="46">
        <v>0.52175925925925926</v>
      </c>
      <c r="C751" s="51">
        <v>16</v>
      </c>
      <c r="D751" s="51">
        <v>4</v>
      </c>
      <c r="E751" s="51" t="s">
        <v>90</v>
      </c>
      <c r="F751" s="6">
        <v>12</v>
      </c>
    </row>
    <row r="752" spans="1:6" x14ac:dyDescent="0.2">
      <c r="A752" s="39" t="s">
        <v>93</v>
      </c>
      <c r="B752" s="46">
        <v>0.52186342592592594</v>
      </c>
      <c r="C752" s="51">
        <v>66</v>
      </c>
      <c r="D752" s="51">
        <v>6</v>
      </c>
      <c r="E752" s="51" t="s">
        <v>90</v>
      </c>
      <c r="F752" s="6">
        <v>12</v>
      </c>
    </row>
    <row r="753" spans="1:6" x14ac:dyDescent="0.2">
      <c r="A753" s="39" t="s">
        <v>93</v>
      </c>
      <c r="B753" s="46">
        <v>0.52209490740740738</v>
      </c>
      <c r="C753" s="51">
        <v>8</v>
      </c>
      <c r="D753" s="51">
        <v>1</v>
      </c>
      <c r="E753" s="51" t="s">
        <v>90</v>
      </c>
      <c r="F753" s="6">
        <v>12</v>
      </c>
    </row>
    <row r="754" spans="1:6" x14ac:dyDescent="0.2">
      <c r="A754" s="39" t="s">
        <v>93</v>
      </c>
      <c r="B754" s="46">
        <v>0.5242013888888889</v>
      </c>
      <c r="C754" s="51">
        <v>3</v>
      </c>
      <c r="D754" s="51">
        <v>2</v>
      </c>
      <c r="E754" s="51" t="s">
        <v>90</v>
      </c>
      <c r="F754" s="6">
        <v>12</v>
      </c>
    </row>
    <row r="755" spans="1:6" x14ac:dyDescent="0.2">
      <c r="A755" s="39" t="s">
        <v>93</v>
      </c>
      <c r="B755" s="46">
        <v>0.52428240740740739</v>
      </c>
      <c r="C755" s="51">
        <v>59</v>
      </c>
      <c r="D755" s="51">
        <v>6</v>
      </c>
      <c r="E755" s="51" t="s">
        <v>90</v>
      </c>
      <c r="F755" s="6">
        <v>12</v>
      </c>
    </row>
    <row r="756" spans="1:6" x14ac:dyDescent="0.2">
      <c r="A756" s="39" t="s">
        <v>93</v>
      </c>
      <c r="B756" s="46">
        <v>0.52535879629629634</v>
      </c>
      <c r="C756" s="51">
        <v>11</v>
      </c>
      <c r="D756" s="51">
        <v>3</v>
      </c>
      <c r="E756" s="51" t="s">
        <v>90</v>
      </c>
      <c r="F756" s="6">
        <v>12</v>
      </c>
    </row>
    <row r="757" spans="1:6" x14ac:dyDescent="0.2">
      <c r="A757" s="39" t="s">
        <v>93</v>
      </c>
      <c r="B757" s="46">
        <v>0.52653935185185186</v>
      </c>
      <c r="C757" s="51">
        <v>9</v>
      </c>
      <c r="D757" s="51">
        <v>5</v>
      </c>
      <c r="E757" s="51" t="s">
        <v>90</v>
      </c>
      <c r="F757" s="6">
        <v>12</v>
      </c>
    </row>
    <row r="758" spans="1:6" x14ac:dyDescent="0.2">
      <c r="A758" s="39" t="s">
        <v>93</v>
      </c>
      <c r="B758" s="46">
        <v>0.52802083333333327</v>
      </c>
      <c r="C758" s="51">
        <v>73</v>
      </c>
      <c r="D758" s="51">
        <v>9</v>
      </c>
      <c r="E758" s="51" t="s">
        <v>90</v>
      </c>
      <c r="F758" s="6">
        <v>12</v>
      </c>
    </row>
    <row r="759" spans="1:6" x14ac:dyDescent="0.2">
      <c r="A759" s="39" t="s">
        <v>93</v>
      </c>
      <c r="B759" s="46">
        <v>0.52866898148148145</v>
      </c>
      <c r="C759" s="51">
        <v>9</v>
      </c>
      <c r="D759" s="51">
        <v>4</v>
      </c>
      <c r="E759" s="51" t="s">
        <v>90</v>
      </c>
      <c r="F759" s="6">
        <v>12</v>
      </c>
    </row>
    <row r="760" spans="1:6" x14ac:dyDescent="0.2">
      <c r="A760" s="39" t="s">
        <v>93</v>
      </c>
      <c r="B760" s="46">
        <v>0.53005787037037033</v>
      </c>
      <c r="C760" s="51">
        <v>9</v>
      </c>
      <c r="D760" s="51">
        <v>3</v>
      </c>
      <c r="E760" s="51" t="s">
        <v>90</v>
      </c>
      <c r="F760" s="6">
        <v>12</v>
      </c>
    </row>
    <row r="761" spans="1:6" x14ac:dyDescent="0.2">
      <c r="A761" s="39" t="s">
        <v>93</v>
      </c>
      <c r="B761" s="46">
        <v>0.53099537037037037</v>
      </c>
      <c r="C761" s="51">
        <v>86</v>
      </c>
      <c r="D761" s="51">
        <v>9</v>
      </c>
      <c r="E761" s="51" t="s">
        <v>90</v>
      </c>
      <c r="F761" s="6">
        <v>12</v>
      </c>
    </row>
    <row r="762" spans="1:6" x14ac:dyDescent="0.2">
      <c r="A762" s="39" t="s">
        <v>93</v>
      </c>
      <c r="B762" s="46">
        <v>0.53142361111111114</v>
      </c>
      <c r="C762" s="51">
        <v>8</v>
      </c>
      <c r="D762" s="51">
        <v>2</v>
      </c>
      <c r="E762" s="51" t="s">
        <v>90</v>
      </c>
      <c r="F762" s="6">
        <v>12</v>
      </c>
    </row>
    <row r="763" spans="1:6" x14ac:dyDescent="0.2">
      <c r="A763" s="39" t="s">
        <v>93</v>
      </c>
      <c r="B763" s="46">
        <v>0.53348379629629628</v>
      </c>
      <c r="C763" s="51">
        <v>22</v>
      </c>
      <c r="D763" s="51">
        <v>7</v>
      </c>
      <c r="E763" s="51" t="s">
        <v>90</v>
      </c>
      <c r="F763" s="6">
        <v>12</v>
      </c>
    </row>
    <row r="764" spans="1:6" x14ac:dyDescent="0.2">
      <c r="A764" s="39" t="s">
        <v>93</v>
      </c>
      <c r="B764" s="46">
        <v>0.53516203703703702</v>
      </c>
      <c r="C764" s="51">
        <v>11</v>
      </c>
      <c r="D764" s="51">
        <v>4</v>
      </c>
      <c r="E764" s="51" t="s">
        <v>90</v>
      </c>
      <c r="F764" s="6">
        <v>12</v>
      </c>
    </row>
    <row r="765" spans="1:6" x14ac:dyDescent="0.2">
      <c r="A765" s="39" t="s">
        <v>93</v>
      </c>
      <c r="B765" s="46">
        <v>0.53609953703703705</v>
      </c>
      <c r="C765" s="51">
        <v>10</v>
      </c>
      <c r="D765" s="51">
        <v>4</v>
      </c>
      <c r="E765" s="51" t="s">
        <v>90</v>
      </c>
      <c r="F765" s="6">
        <v>12</v>
      </c>
    </row>
    <row r="766" spans="1:6" x14ac:dyDescent="0.2">
      <c r="A766" s="39" t="s">
        <v>93</v>
      </c>
      <c r="B766" s="46">
        <v>0.53682870370370372</v>
      </c>
      <c r="C766" s="51">
        <v>10</v>
      </c>
      <c r="D766" s="51">
        <v>4</v>
      </c>
      <c r="E766" s="51" t="s">
        <v>90</v>
      </c>
      <c r="F766" s="6">
        <v>12</v>
      </c>
    </row>
    <row r="767" spans="1:6" x14ac:dyDescent="0.2">
      <c r="A767" s="39" t="s">
        <v>93</v>
      </c>
      <c r="B767" s="46">
        <v>0.53798611111111116</v>
      </c>
      <c r="C767" s="51">
        <v>52</v>
      </c>
      <c r="D767" s="51">
        <v>7</v>
      </c>
      <c r="E767" s="51" t="s">
        <v>90</v>
      </c>
      <c r="F767" s="6">
        <v>12</v>
      </c>
    </row>
    <row r="768" spans="1:6" x14ac:dyDescent="0.2">
      <c r="A768" s="39" t="s">
        <v>93</v>
      </c>
      <c r="B768" s="46">
        <v>0.53987268518518516</v>
      </c>
      <c r="C768" s="51">
        <v>9</v>
      </c>
      <c r="D768" s="51">
        <v>3</v>
      </c>
      <c r="E768" s="51" t="s">
        <v>90</v>
      </c>
      <c r="F768" s="6">
        <v>12</v>
      </c>
    </row>
    <row r="769" spans="1:6" x14ac:dyDescent="0.2">
      <c r="A769" s="39" t="s">
        <v>93</v>
      </c>
      <c r="B769" s="46">
        <v>0.54013888888888884</v>
      </c>
      <c r="C769" s="51">
        <v>107</v>
      </c>
      <c r="D769" s="51">
        <v>10</v>
      </c>
      <c r="E769" s="51" t="s">
        <v>90</v>
      </c>
      <c r="F769" s="6">
        <v>12</v>
      </c>
    </row>
    <row r="770" spans="1:6" x14ac:dyDescent="0.2">
      <c r="A770" s="39" t="s">
        <v>93</v>
      </c>
      <c r="B770" s="46">
        <v>0.54196759259259253</v>
      </c>
      <c r="C770" s="51">
        <v>19</v>
      </c>
      <c r="D770" s="51">
        <v>3</v>
      </c>
      <c r="E770" s="51" t="s">
        <v>90</v>
      </c>
      <c r="F770" s="6">
        <v>13</v>
      </c>
    </row>
    <row r="771" spans="1:6" x14ac:dyDescent="0.2">
      <c r="A771" s="39" t="s">
        <v>93</v>
      </c>
      <c r="B771" s="46">
        <v>0.54233796296296299</v>
      </c>
      <c r="C771" s="51">
        <v>10</v>
      </c>
      <c r="D771" s="51">
        <v>3</v>
      </c>
      <c r="E771" s="51" t="s">
        <v>90</v>
      </c>
      <c r="F771" s="6">
        <v>13</v>
      </c>
    </row>
    <row r="772" spans="1:6" x14ac:dyDescent="0.2">
      <c r="A772" s="39" t="s">
        <v>93</v>
      </c>
      <c r="B772" s="46">
        <v>0.54363425925925923</v>
      </c>
      <c r="C772" s="51">
        <v>9</v>
      </c>
      <c r="D772" s="51">
        <v>2</v>
      </c>
      <c r="E772" s="51" t="s">
        <v>90</v>
      </c>
      <c r="F772" s="6">
        <v>13</v>
      </c>
    </row>
    <row r="773" spans="1:6" x14ac:dyDescent="0.2">
      <c r="A773" s="39" t="s">
        <v>93</v>
      </c>
      <c r="B773" s="46">
        <v>0.54508101851851853</v>
      </c>
      <c r="C773" s="51">
        <v>9</v>
      </c>
      <c r="D773" s="51">
        <v>2</v>
      </c>
      <c r="E773" s="51" t="s">
        <v>90</v>
      </c>
      <c r="F773" s="6">
        <v>13</v>
      </c>
    </row>
    <row r="774" spans="1:6" x14ac:dyDescent="0.2">
      <c r="A774" s="39" t="s">
        <v>93</v>
      </c>
      <c r="B774" s="46">
        <v>0.54567129629629629</v>
      </c>
      <c r="C774" s="51">
        <v>9</v>
      </c>
      <c r="D774" s="51">
        <v>3</v>
      </c>
      <c r="E774" s="51" t="s">
        <v>90</v>
      </c>
      <c r="F774" s="6">
        <v>13</v>
      </c>
    </row>
    <row r="775" spans="1:6" x14ac:dyDescent="0.2">
      <c r="A775" s="39" t="s">
        <v>93</v>
      </c>
      <c r="B775" s="46">
        <v>0.54629629629629628</v>
      </c>
      <c r="C775" s="51">
        <v>9</v>
      </c>
      <c r="D775" s="51">
        <v>4</v>
      </c>
      <c r="E775" s="51" t="s">
        <v>90</v>
      </c>
      <c r="F775" s="6">
        <v>13</v>
      </c>
    </row>
    <row r="776" spans="1:6" x14ac:dyDescent="0.2">
      <c r="A776" s="39" t="s">
        <v>93</v>
      </c>
      <c r="B776" s="46">
        <v>0.54783564814814811</v>
      </c>
      <c r="C776" s="51">
        <v>10</v>
      </c>
      <c r="D776" s="51">
        <v>3</v>
      </c>
      <c r="E776" s="51" t="s">
        <v>90</v>
      </c>
      <c r="F776" s="6">
        <v>13</v>
      </c>
    </row>
    <row r="777" spans="1:6" x14ac:dyDescent="0.2">
      <c r="A777" s="39" t="s">
        <v>93</v>
      </c>
      <c r="B777" s="46">
        <v>0.54993055555555559</v>
      </c>
      <c r="C777" s="51">
        <v>59</v>
      </c>
      <c r="D777" s="51">
        <v>4</v>
      </c>
      <c r="E777" s="51" t="s">
        <v>90</v>
      </c>
      <c r="F777" s="6">
        <v>13</v>
      </c>
    </row>
    <row r="778" spans="1:6" x14ac:dyDescent="0.2">
      <c r="A778" s="39" t="s">
        <v>93</v>
      </c>
      <c r="B778" s="46">
        <v>0.55046296296296293</v>
      </c>
      <c r="C778" s="51">
        <v>9</v>
      </c>
      <c r="D778" s="51">
        <v>3</v>
      </c>
      <c r="E778" s="51" t="s">
        <v>90</v>
      </c>
      <c r="F778" s="6">
        <v>13</v>
      </c>
    </row>
    <row r="779" spans="1:6" x14ac:dyDescent="0.2">
      <c r="A779" s="39" t="s">
        <v>93</v>
      </c>
      <c r="B779" s="46">
        <v>0.55075231481481479</v>
      </c>
      <c r="C779" s="51">
        <v>75</v>
      </c>
      <c r="D779" s="51">
        <v>11</v>
      </c>
      <c r="E779" s="51" t="s">
        <v>90</v>
      </c>
      <c r="F779" s="6">
        <v>13</v>
      </c>
    </row>
    <row r="780" spans="1:6" x14ac:dyDescent="0.2">
      <c r="A780" s="39" t="s">
        <v>93</v>
      </c>
      <c r="B780" s="46">
        <v>0.55226851851851855</v>
      </c>
      <c r="C780" s="51">
        <v>45</v>
      </c>
      <c r="D780" s="51">
        <v>9</v>
      </c>
      <c r="E780" s="51" t="s">
        <v>90</v>
      </c>
      <c r="F780" s="6">
        <v>13</v>
      </c>
    </row>
    <row r="781" spans="1:6" x14ac:dyDescent="0.2">
      <c r="A781" s="39" t="s">
        <v>93</v>
      </c>
      <c r="B781" s="46">
        <v>0.5532407407407407</v>
      </c>
      <c r="C781" s="51">
        <v>100</v>
      </c>
      <c r="D781" s="51">
        <v>10</v>
      </c>
      <c r="E781" s="51" t="s">
        <v>90</v>
      </c>
      <c r="F781" s="6">
        <v>13</v>
      </c>
    </row>
    <row r="782" spans="1:6" x14ac:dyDescent="0.2">
      <c r="A782" s="39" t="s">
        <v>93</v>
      </c>
      <c r="B782" s="46">
        <v>0.55353009259259256</v>
      </c>
      <c r="C782" s="51">
        <v>10</v>
      </c>
      <c r="D782" s="51">
        <v>3</v>
      </c>
      <c r="E782" s="51" t="s">
        <v>90</v>
      </c>
      <c r="F782" s="6">
        <v>13</v>
      </c>
    </row>
    <row r="783" spans="1:6" x14ac:dyDescent="0.2">
      <c r="A783" s="39" t="s">
        <v>93</v>
      </c>
      <c r="B783" s="46">
        <v>0.55523148148148149</v>
      </c>
      <c r="C783" s="51">
        <v>45</v>
      </c>
      <c r="D783" s="51">
        <v>8</v>
      </c>
      <c r="E783" s="51" t="s">
        <v>90</v>
      </c>
      <c r="F783" s="6">
        <v>13</v>
      </c>
    </row>
    <row r="784" spans="1:6" x14ac:dyDescent="0.2">
      <c r="A784" s="39" t="s">
        <v>93</v>
      </c>
      <c r="B784" s="46">
        <v>0.55525462962962968</v>
      </c>
      <c r="C784" s="51">
        <v>37</v>
      </c>
      <c r="D784" s="51">
        <v>8</v>
      </c>
      <c r="E784" s="51" t="s">
        <v>90</v>
      </c>
      <c r="F784" s="6">
        <v>13</v>
      </c>
    </row>
    <row r="785" spans="1:6" x14ac:dyDescent="0.2">
      <c r="A785" s="39" t="s">
        <v>93</v>
      </c>
      <c r="B785" s="46">
        <v>0.5553703703703704</v>
      </c>
      <c r="C785" s="51">
        <v>68</v>
      </c>
      <c r="D785" s="51">
        <v>5</v>
      </c>
      <c r="E785" s="51" t="s">
        <v>90</v>
      </c>
      <c r="F785" s="6">
        <v>13</v>
      </c>
    </row>
    <row r="786" spans="1:6" x14ac:dyDescent="0.2">
      <c r="A786" s="39" t="s">
        <v>93</v>
      </c>
      <c r="B786" s="46">
        <v>0.5556712962962963</v>
      </c>
      <c r="C786" s="51">
        <v>8</v>
      </c>
      <c r="D786" s="51">
        <v>3</v>
      </c>
      <c r="E786" s="51" t="s">
        <v>90</v>
      </c>
      <c r="F786" s="6">
        <v>13</v>
      </c>
    </row>
    <row r="787" spans="1:6" x14ac:dyDescent="0.2">
      <c r="A787" s="39" t="s">
        <v>93</v>
      </c>
      <c r="B787" s="46">
        <v>0.55582175925925925</v>
      </c>
      <c r="C787" s="51">
        <v>1</v>
      </c>
      <c r="D787" s="45">
        <v>0</v>
      </c>
      <c r="E787" s="51" t="s">
        <v>90</v>
      </c>
      <c r="F787" s="6">
        <v>13</v>
      </c>
    </row>
    <row r="788" spans="1:6" x14ac:dyDescent="0.2">
      <c r="A788" s="39" t="s">
        <v>93</v>
      </c>
      <c r="B788" s="46">
        <v>0.55607638888888888</v>
      </c>
      <c r="C788" s="51">
        <v>44</v>
      </c>
      <c r="D788" s="51">
        <v>13</v>
      </c>
      <c r="E788" s="51" t="s">
        <v>90</v>
      </c>
      <c r="F788" s="6">
        <v>13</v>
      </c>
    </row>
    <row r="789" spans="1:6" x14ac:dyDescent="0.2">
      <c r="A789" s="39" t="s">
        <v>93</v>
      </c>
      <c r="B789" s="46">
        <v>0.55612268518518515</v>
      </c>
      <c r="C789" s="51">
        <v>8</v>
      </c>
      <c r="D789" s="51">
        <v>3</v>
      </c>
      <c r="E789" s="51" t="s">
        <v>90</v>
      </c>
      <c r="F789" s="6">
        <v>13</v>
      </c>
    </row>
    <row r="790" spans="1:6" x14ac:dyDescent="0.2">
      <c r="A790" s="39" t="s">
        <v>93</v>
      </c>
      <c r="B790" s="46">
        <v>0.55637731481481478</v>
      </c>
      <c r="C790" s="51">
        <v>10</v>
      </c>
      <c r="D790" s="51">
        <v>3</v>
      </c>
      <c r="E790" s="51" t="s">
        <v>90</v>
      </c>
      <c r="F790" s="6">
        <v>13</v>
      </c>
    </row>
    <row r="791" spans="1:6" x14ac:dyDescent="0.2">
      <c r="A791" s="39" t="s">
        <v>93</v>
      </c>
      <c r="B791" s="46">
        <v>0.55924768518518519</v>
      </c>
      <c r="C791" s="51">
        <v>7</v>
      </c>
      <c r="D791" s="51">
        <v>4</v>
      </c>
      <c r="E791" s="51" t="s">
        <v>90</v>
      </c>
      <c r="F791" s="6">
        <v>13</v>
      </c>
    </row>
    <row r="792" spans="1:6" x14ac:dyDescent="0.2">
      <c r="A792" s="39" t="s">
        <v>93</v>
      </c>
      <c r="B792" s="46">
        <v>0.56025462962962957</v>
      </c>
      <c r="C792" s="51">
        <v>8</v>
      </c>
      <c r="D792" s="51">
        <v>2</v>
      </c>
      <c r="E792" s="51" t="s">
        <v>90</v>
      </c>
      <c r="F792" s="6">
        <v>13</v>
      </c>
    </row>
    <row r="793" spans="1:6" x14ac:dyDescent="0.2">
      <c r="A793" s="39" t="s">
        <v>93</v>
      </c>
      <c r="B793" s="46">
        <v>0.56099537037037039</v>
      </c>
      <c r="C793" s="51">
        <v>11</v>
      </c>
      <c r="D793" s="51">
        <v>4</v>
      </c>
      <c r="E793" s="51" t="s">
        <v>90</v>
      </c>
      <c r="F793" s="6">
        <v>13</v>
      </c>
    </row>
    <row r="794" spans="1:6" x14ac:dyDescent="0.2">
      <c r="A794" s="39" t="s">
        <v>93</v>
      </c>
      <c r="B794" s="46">
        <v>0.56112268518518515</v>
      </c>
      <c r="C794" s="51">
        <v>14</v>
      </c>
      <c r="D794" s="51">
        <v>3</v>
      </c>
      <c r="E794" s="51" t="s">
        <v>90</v>
      </c>
      <c r="F794" s="6">
        <v>13</v>
      </c>
    </row>
    <row r="795" spans="1:6" x14ac:dyDescent="0.2">
      <c r="A795" s="39" t="s">
        <v>93</v>
      </c>
      <c r="B795" s="46">
        <v>0.5615162037037037</v>
      </c>
      <c r="C795" s="51">
        <v>89</v>
      </c>
      <c r="D795" s="51">
        <v>10</v>
      </c>
      <c r="E795" s="51" t="s">
        <v>90</v>
      </c>
      <c r="F795" s="6">
        <v>13</v>
      </c>
    </row>
    <row r="796" spans="1:6" x14ac:dyDescent="0.2">
      <c r="A796" s="39" t="s">
        <v>93</v>
      </c>
      <c r="B796" s="46">
        <v>0.56166666666666665</v>
      </c>
      <c r="C796" s="51">
        <v>1</v>
      </c>
      <c r="D796" s="45">
        <v>0</v>
      </c>
      <c r="E796" s="51" t="s">
        <v>90</v>
      </c>
      <c r="F796" s="6">
        <v>13</v>
      </c>
    </row>
    <row r="797" spans="1:6" x14ac:dyDescent="0.2">
      <c r="A797" s="39" t="s">
        <v>93</v>
      </c>
      <c r="B797" s="46">
        <v>0.56281249999999994</v>
      </c>
      <c r="C797" s="51">
        <v>10</v>
      </c>
      <c r="D797" s="51">
        <v>4</v>
      </c>
      <c r="E797" s="51" t="s">
        <v>90</v>
      </c>
      <c r="F797" s="6">
        <v>13</v>
      </c>
    </row>
    <row r="798" spans="1:6" x14ac:dyDescent="0.2">
      <c r="A798" s="39" t="s">
        <v>93</v>
      </c>
      <c r="B798" s="46">
        <v>0.56370370370370371</v>
      </c>
      <c r="C798" s="51">
        <v>8</v>
      </c>
      <c r="D798" s="51">
        <v>3</v>
      </c>
      <c r="E798" s="51" t="s">
        <v>90</v>
      </c>
      <c r="F798" s="6">
        <v>13</v>
      </c>
    </row>
    <row r="799" spans="1:6" x14ac:dyDescent="0.2">
      <c r="A799" s="39" t="s">
        <v>93</v>
      </c>
      <c r="B799" s="46">
        <v>0.56465277777777778</v>
      </c>
      <c r="C799" s="51">
        <v>10</v>
      </c>
      <c r="D799" s="51">
        <v>2</v>
      </c>
      <c r="E799" s="51" t="s">
        <v>90</v>
      </c>
      <c r="F799" s="6">
        <v>13</v>
      </c>
    </row>
    <row r="800" spans="1:6" x14ac:dyDescent="0.2">
      <c r="A800" s="39" t="s">
        <v>93</v>
      </c>
      <c r="B800" s="46">
        <v>0.5671180555555555</v>
      </c>
      <c r="C800" s="51">
        <v>10</v>
      </c>
      <c r="D800" s="51">
        <v>3</v>
      </c>
      <c r="E800" s="51" t="s">
        <v>90</v>
      </c>
      <c r="F800" s="6">
        <v>13</v>
      </c>
    </row>
    <row r="801" spans="1:6" x14ac:dyDescent="0.2">
      <c r="A801" s="39" t="s">
        <v>93</v>
      </c>
      <c r="B801" s="46">
        <v>0.56753472222222223</v>
      </c>
      <c r="C801" s="51">
        <v>9</v>
      </c>
      <c r="D801" s="51">
        <v>5</v>
      </c>
      <c r="E801" s="51" t="s">
        <v>90</v>
      </c>
      <c r="F801" s="6">
        <v>13</v>
      </c>
    </row>
    <row r="802" spans="1:6" x14ac:dyDescent="0.2">
      <c r="A802" s="39" t="s">
        <v>93</v>
      </c>
      <c r="B802" s="46">
        <v>0.56791666666666663</v>
      </c>
      <c r="C802" s="51">
        <v>60</v>
      </c>
      <c r="D802" s="51">
        <v>10</v>
      </c>
      <c r="E802" s="51" t="s">
        <v>90</v>
      </c>
      <c r="F802" s="6">
        <v>13</v>
      </c>
    </row>
    <row r="803" spans="1:6" x14ac:dyDescent="0.2">
      <c r="A803" s="39" t="s">
        <v>93</v>
      </c>
      <c r="B803" s="46">
        <v>0.56798611111111108</v>
      </c>
      <c r="C803" s="51">
        <v>68</v>
      </c>
      <c r="D803" s="51">
        <v>7</v>
      </c>
      <c r="E803" s="51" t="s">
        <v>90</v>
      </c>
      <c r="F803" s="6">
        <v>13</v>
      </c>
    </row>
    <row r="804" spans="1:6" x14ac:dyDescent="0.2">
      <c r="A804" s="39" t="s">
        <v>93</v>
      </c>
      <c r="B804" s="46">
        <v>0.56920138888888894</v>
      </c>
      <c r="C804" s="51">
        <v>11</v>
      </c>
      <c r="D804" s="51">
        <v>4</v>
      </c>
      <c r="E804" s="51" t="s">
        <v>90</v>
      </c>
      <c r="F804" s="6">
        <v>13</v>
      </c>
    </row>
    <row r="805" spans="1:6" x14ac:dyDescent="0.2">
      <c r="A805" s="39" t="s">
        <v>93</v>
      </c>
      <c r="B805" s="46">
        <v>0.56953703703703706</v>
      </c>
      <c r="C805" s="51">
        <v>53</v>
      </c>
      <c r="D805" s="51">
        <v>8</v>
      </c>
      <c r="E805" s="51" t="s">
        <v>90</v>
      </c>
      <c r="F805" s="6">
        <v>13</v>
      </c>
    </row>
    <row r="806" spans="1:6" x14ac:dyDescent="0.2">
      <c r="A806" s="39" t="s">
        <v>93</v>
      </c>
      <c r="B806" s="46">
        <v>0.56986111111111115</v>
      </c>
      <c r="C806" s="51">
        <v>9</v>
      </c>
      <c r="D806" s="51">
        <v>3</v>
      </c>
      <c r="E806" s="51" t="s">
        <v>90</v>
      </c>
      <c r="F806" s="6">
        <v>13</v>
      </c>
    </row>
    <row r="807" spans="1:6" x14ac:dyDescent="0.2">
      <c r="A807" s="39" t="s">
        <v>93</v>
      </c>
      <c r="B807" s="46">
        <v>0.57026620370370373</v>
      </c>
      <c r="C807" s="51">
        <v>8</v>
      </c>
      <c r="D807" s="51">
        <v>4</v>
      </c>
      <c r="E807" s="51" t="s">
        <v>90</v>
      </c>
      <c r="F807" s="6">
        <v>13</v>
      </c>
    </row>
    <row r="808" spans="1:6" x14ac:dyDescent="0.2">
      <c r="A808" s="39" t="s">
        <v>93</v>
      </c>
      <c r="B808" s="46">
        <v>0.57487268518518519</v>
      </c>
      <c r="C808" s="51">
        <v>39</v>
      </c>
      <c r="D808" s="51">
        <v>7</v>
      </c>
      <c r="E808" s="51" t="s">
        <v>90</v>
      </c>
      <c r="F808" s="6">
        <v>13</v>
      </c>
    </row>
    <row r="809" spans="1:6" x14ac:dyDescent="0.2">
      <c r="A809" s="39" t="s">
        <v>93</v>
      </c>
      <c r="B809" s="46">
        <v>0.57554398148148145</v>
      </c>
      <c r="C809" s="51">
        <v>8</v>
      </c>
      <c r="D809" s="51">
        <v>2</v>
      </c>
      <c r="E809" s="51" t="s">
        <v>90</v>
      </c>
      <c r="F809" s="6">
        <v>13</v>
      </c>
    </row>
    <row r="810" spans="1:6" x14ac:dyDescent="0.2">
      <c r="A810" s="39" t="s">
        <v>93</v>
      </c>
      <c r="B810" s="46">
        <v>0.5761574074074074</v>
      </c>
      <c r="C810" s="51">
        <v>43</v>
      </c>
      <c r="D810" s="51">
        <v>9</v>
      </c>
      <c r="E810" s="51" t="s">
        <v>90</v>
      </c>
      <c r="F810" s="6">
        <v>13</v>
      </c>
    </row>
    <row r="811" spans="1:6" x14ac:dyDescent="0.2">
      <c r="A811" s="39" t="s">
        <v>93</v>
      </c>
      <c r="B811" s="46">
        <v>0.57994212962962965</v>
      </c>
      <c r="C811" s="51">
        <v>10</v>
      </c>
      <c r="D811" s="51">
        <v>3</v>
      </c>
      <c r="E811" s="51" t="s">
        <v>90</v>
      </c>
      <c r="F811" s="6">
        <v>13</v>
      </c>
    </row>
    <row r="812" spans="1:6" x14ac:dyDescent="0.2">
      <c r="A812" s="39" t="s">
        <v>93</v>
      </c>
      <c r="B812" s="46">
        <v>0.5806944444444444</v>
      </c>
      <c r="C812" s="51">
        <v>20</v>
      </c>
      <c r="D812" s="51">
        <v>6</v>
      </c>
      <c r="E812" s="51" t="s">
        <v>90</v>
      </c>
      <c r="F812" s="6">
        <v>13</v>
      </c>
    </row>
    <row r="813" spans="1:6" x14ac:dyDescent="0.2">
      <c r="A813" s="39" t="s">
        <v>93</v>
      </c>
      <c r="B813" s="46">
        <v>0.58206018518518521</v>
      </c>
      <c r="C813" s="51">
        <v>9</v>
      </c>
      <c r="D813" s="51">
        <v>4</v>
      </c>
      <c r="E813" s="51" t="s">
        <v>90</v>
      </c>
      <c r="F813" s="6">
        <v>13</v>
      </c>
    </row>
    <row r="814" spans="1:6" x14ac:dyDescent="0.2">
      <c r="A814" s="39" t="s">
        <v>93</v>
      </c>
      <c r="B814" s="46">
        <v>0.58276620370370369</v>
      </c>
      <c r="C814" s="51">
        <v>105</v>
      </c>
      <c r="D814" s="51">
        <v>9</v>
      </c>
      <c r="E814" s="51" t="s">
        <v>90</v>
      </c>
      <c r="F814" s="6">
        <v>13</v>
      </c>
    </row>
    <row r="815" spans="1:6" x14ac:dyDescent="0.2">
      <c r="A815" s="39" t="s">
        <v>93</v>
      </c>
      <c r="B815" s="46">
        <v>0.58296296296296291</v>
      </c>
      <c r="C815" s="51">
        <v>8</v>
      </c>
      <c r="D815" s="51">
        <v>3</v>
      </c>
      <c r="E815" s="51" t="s">
        <v>90</v>
      </c>
      <c r="F815" s="6">
        <v>13</v>
      </c>
    </row>
    <row r="816" spans="1:6" x14ac:dyDescent="0.2">
      <c r="A816" s="39" t="s">
        <v>93</v>
      </c>
      <c r="B816" s="46">
        <v>0.58322916666666669</v>
      </c>
      <c r="C816" s="51">
        <v>76</v>
      </c>
      <c r="D816" s="51">
        <v>9</v>
      </c>
      <c r="E816" s="51" t="s">
        <v>90</v>
      </c>
      <c r="F816" s="6">
        <v>13</v>
      </c>
    </row>
    <row r="817" spans="1:6" x14ac:dyDescent="0.2">
      <c r="A817" s="39" t="s">
        <v>93</v>
      </c>
      <c r="B817" s="46">
        <v>0.58578703703703705</v>
      </c>
      <c r="C817" s="51">
        <v>9</v>
      </c>
      <c r="D817" s="51">
        <v>3</v>
      </c>
      <c r="E817" s="51" t="s">
        <v>90</v>
      </c>
      <c r="F817" s="6">
        <v>14</v>
      </c>
    </row>
    <row r="818" spans="1:6" x14ac:dyDescent="0.2">
      <c r="A818" s="39" t="s">
        <v>93</v>
      </c>
      <c r="B818" s="46">
        <v>0.58724537037037039</v>
      </c>
      <c r="C818" s="51">
        <v>9</v>
      </c>
      <c r="D818" s="51">
        <v>4</v>
      </c>
      <c r="E818" s="51" t="s">
        <v>90</v>
      </c>
      <c r="F818" s="6">
        <v>14</v>
      </c>
    </row>
    <row r="819" spans="1:6" x14ac:dyDescent="0.2">
      <c r="A819" s="39" t="s">
        <v>93</v>
      </c>
      <c r="B819" s="46">
        <v>0.58760416666666671</v>
      </c>
      <c r="C819" s="51">
        <v>9</v>
      </c>
      <c r="D819" s="51">
        <v>5</v>
      </c>
      <c r="E819" s="51" t="s">
        <v>90</v>
      </c>
      <c r="F819" s="6">
        <v>14</v>
      </c>
    </row>
    <row r="820" spans="1:6" x14ac:dyDescent="0.2">
      <c r="A820" s="39" t="s">
        <v>93</v>
      </c>
      <c r="B820" s="46">
        <v>0.59059027777777784</v>
      </c>
      <c r="C820" s="51">
        <v>10</v>
      </c>
      <c r="D820" s="51">
        <v>4</v>
      </c>
      <c r="E820" s="51" t="s">
        <v>90</v>
      </c>
      <c r="F820" s="6">
        <v>14</v>
      </c>
    </row>
    <row r="821" spans="1:6" x14ac:dyDescent="0.2">
      <c r="A821" s="39" t="s">
        <v>93</v>
      </c>
      <c r="B821" s="46">
        <v>0.59241898148148153</v>
      </c>
      <c r="C821" s="51">
        <v>14</v>
      </c>
      <c r="D821" s="51">
        <v>2</v>
      </c>
      <c r="E821" s="51" t="s">
        <v>90</v>
      </c>
      <c r="F821" s="6">
        <v>14</v>
      </c>
    </row>
    <row r="822" spans="1:6" x14ac:dyDescent="0.2">
      <c r="A822" s="39" t="s">
        <v>93</v>
      </c>
      <c r="B822" s="46">
        <v>0.59388888888888891</v>
      </c>
      <c r="C822" s="51">
        <v>9</v>
      </c>
      <c r="D822" s="51">
        <v>3</v>
      </c>
      <c r="E822" s="51" t="s">
        <v>90</v>
      </c>
      <c r="F822" s="6">
        <v>14</v>
      </c>
    </row>
    <row r="823" spans="1:6" x14ac:dyDescent="0.2">
      <c r="A823" s="39" t="s">
        <v>93</v>
      </c>
      <c r="B823" s="46">
        <v>0.59416666666666662</v>
      </c>
      <c r="C823" s="51">
        <v>110</v>
      </c>
      <c r="D823" s="51">
        <v>7</v>
      </c>
      <c r="E823" s="51" t="s">
        <v>90</v>
      </c>
      <c r="F823" s="6">
        <v>14</v>
      </c>
    </row>
    <row r="824" spans="1:6" x14ac:dyDescent="0.2">
      <c r="A824" s="39" t="s">
        <v>93</v>
      </c>
      <c r="B824" s="46">
        <v>0.59482638888888895</v>
      </c>
      <c r="C824" s="51">
        <v>9</v>
      </c>
      <c r="D824" s="51">
        <v>4</v>
      </c>
      <c r="E824" s="51" t="s">
        <v>90</v>
      </c>
      <c r="F824" s="6">
        <v>14</v>
      </c>
    </row>
    <row r="825" spans="1:6" x14ac:dyDescent="0.2">
      <c r="A825" s="39" t="s">
        <v>93</v>
      </c>
      <c r="B825" s="46">
        <v>0.59650462962962969</v>
      </c>
      <c r="C825" s="51">
        <v>9</v>
      </c>
      <c r="D825" s="51">
        <v>4</v>
      </c>
      <c r="E825" s="51" t="s">
        <v>90</v>
      </c>
      <c r="F825" s="6">
        <v>14</v>
      </c>
    </row>
    <row r="826" spans="1:6" x14ac:dyDescent="0.2">
      <c r="A826" s="39" t="s">
        <v>93</v>
      </c>
      <c r="B826" s="46">
        <v>0.59710648148148149</v>
      </c>
      <c r="C826" s="51">
        <v>9</v>
      </c>
      <c r="D826" s="51">
        <v>4</v>
      </c>
      <c r="E826" s="51" t="s">
        <v>90</v>
      </c>
      <c r="F826" s="6">
        <v>14</v>
      </c>
    </row>
    <row r="827" spans="1:6" x14ac:dyDescent="0.2">
      <c r="A827" s="39" t="s">
        <v>93</v>
      </c>
      <c r="B827" s="46">
        <v>0.59734953703703708</v>
      </c>
      <c r="C827" s="51">
        <v>58</v>
      </c>
      <c r="D827" s="51">
        <v>7</v>
      </c>
      <c r="E827" s="51" t="s">
        <v>90</v>
      </c>
      <c r="F827" s="6">
        <v>14</v>
      </c>
    </row>
    <row r="828" spans="1:6" x14ac:dyDescent="0.2">
      <c r="A828" s="39" t="s">
        <v>93</v>
      </c>
      <c r="B828" s="46">
        <v>0.59879629629629627</v>
      </c>
      <c r="C828" s="51">
        <v>8</v>
      </c>
      <c r="D828" s="51">
        <v>2</v>
      </c>
      <c r="E828" s="51" t="s">
        <v>90</v>
      </c>
      <c r="F828" s="6">
        <v>14</v>
      </c>
    </row>
    <row r="829" spans="1:6" x14ac:dyDescent="0.2">
      <c r="A829" s="39" t="s">
        <v>93</v>
      </c>
      <c r="B829" s="46">
        <v>0.59950231481481486</v>
      </c>
      <c r="C829" s="51">
        <v>8</v>
      </c>
      <c r="D829" s="51">
        <v>4</v>
      </c>
      <c r="E829" s="51" t="s">
        <v>90</v>
      </c>
      <c r="F829" s="6">
        <v>14</v>
      </c>
    </row>
    <row r="830" spans="1:6" x14ac:dyDescent="0.2">
      <c r="A830" s="39" t="s">
        <v>93</v>
      </c>
      <c r="B830" s="46">
        <v>0.60092592592592586</v>
      </c>
      <c r="C830" s="51">
        <v>8</v>
      </c>
      <c r="D830" s="51">
        <v>1</v>
      </c>
      <c r="E830" s="51" t="s">
        <v>90</v>
      </c>
      <c r="F830" s="6">
        <v>14</v>
      </c>
    </row>
    <row r="831" spans="1:6" x14ac:dyDescent="0.2">
      <c r="A831" s="39" t="s">
        <v>93</v>
      </c>
      <c r="B831" s="46">
        <v>0.60219907407407414</v>
      </c>
      <c r="C831" s="51">
        <v>21</v>
      </c>
      <c r="D831" s="51">
        <v>5</v>
      </c>
      <c r="E831" s="51" t="s">
        <v>90</v>
      </c>
      <c r="F831" s="6">
        <v>14</v>
      </c>
    </row>
    <row r="832" spans="1:6" x14ac:dyDescent="0.2">
      <c r="A832" s="39" t="s">
        <v>93</v>
      </c>
      <c r="B832" s="46">
        <v>0.60368055555555555</v>
      </c>
      <c r="C832" s="51">
        <v>9</v>
      </c>
      <c r="D832" s="51">
        <v>3</v>
      </c>
      <c r="E832" s="51" t="s">
        <v>90</v>
      </c>
      <c r="F832" s="6">
        <v>14</v>
      </c>
    </row>
    <row r="833" spans="1:6" x14ac:dyDescent="0.2">
      <c r="A833" s="39" t="s">
        <v>93</v>
      </c>
      <c r="B833" s="46">
        <v>0.60543981481481479</v>
      </c>
      <c r="C833" s="51">
        <v>2</v>
      </c>
      <c r="D833" s="45">
        <v>1</v>
      </c>
      <c r="E833" s="51" t="s">
        <v>90</v>
      </c>
      <c r="F833" s="6">
        <v>14</v>
      </c>
    </row>
    <row r="834" spans="1:6" x14ac:dyDescent="0.2">
      <c r="A834" s="39" t="s">
        <v>93</v>
      </c>
      <c r="B834" s="46">
        <v>0.60574074074074069</v>
      </c>
      <c r="C834" s="51">
        <v>9</v>
      </c>
      <c r="D834" s="51">
        <v>3</v>
      </c>
      <c r="E834" s="51" t="s">
        <v>90</v>
      </c>
      <c r="F834" s="6">
        <v>14</v>
      </c>
    </row>
    <row r="835" spans="1:6" x14ac:dyDescent="0.2">
      <c r="A835" s="39" t="s">
        <v>93</v>
      </c>
      <c r="B835" s="46">
        <v>0.6066435185185185</v>
      </c>
      <c r="C835" s="51">
        <v>116</v>
      </c>
      <c r="D835" s="51">
        <v>20</v>
      </c>
      <c r="E835" s="51" t="s">
        <v>90</v>
      </c>
      <c r="F835" s="6">
        <v>14</v>
      </c>
    </row>
    <row r="836" spans="1:6" x14ac:dyDescent="0.2">
      <c r="A836" s="39" t="s">
        <v>93</v>
      </c>
      <c r="B836" s="46">
        <v>0.60678240740740741</v>
      </c>
      <c r="C836" s="51">
        <v>8</v>
      </c>
      <c r="D836" s="51">
        <v>5</v>
      </c>
      <c r="E836" s="51" t="s">
        <v>90</v>
      </c>
      <c r="F836" s="6">
        <v>14</v>
      </c>
    </row>
    <row r="837" spans="1:6" x14ac:dyDescent="0.2">
      <c r="A837" s="39" t="s">
        <v>93</v>
      </c>
      <c r="B837" s="46">
        <v>0.60769675925925926</v>
      </c>
      <c r="C837" s="51">
        <v>3</v>
      </c>
      <c r="D837" s="51">
        <v>1</v>
      </c>
      <c r="E837" s="51" t="s">
        <v>90</v>
      </c>
      <c r="F837" s="6">
        <v>14</v>
      </c>
    </row>
    <row r="838" spans="1:6" x14ac:dyDescent="0.2">
      <c r="A838" s="39" t="s">
        <v>93</v>
      </c>
      <c r="B838" s="46">
        <v>0.60813657407407407</v>
      </c>
      <c r="C838" s="51">
        <v>3</v>
      </c>
      <c r="D838" s="51">
        <v>1</v>
      </c>
      <c r="E838" s="51" t="s">
        <v>90</v>
      </c>
      <c r="F838" s="6">
        <v>14</v>
      </c>
    </row>
    <row r="839" spans="1:6" x14ac:dyDescent="0.2">
      <c r="A839" s="39" t="s">
        <v>93</v>
      </c>
      <c r="B839" s="46">
        <v>0.60829861111111105</v>
      </c>
      <c r="C839" s="51">
        <v>9</v>
      </c>
      <c r="D839" s="51">
        <v>4</v>
      </c>
      <c r="E839" s="51" t="s">
        <v>90</v>
      </c>
      <c r="F839" s="6">
        <v>14</v>
      </c>
    </row>
    <row r="840" spans="1:6" x14ac:dyDescent="0.2">
      <c r="A840" s="39" t="s">
        <v>93</v>
      </c>
      <c r="B840" s="46">
        <v>0.608912037037037</v>
      </c>
      <c r="C840" s="51">
        <v>37</v>
      </c>
      <c r="D840" s="51">
        <v>7</v>
      </c>
      <c r="E840" s="51" t="s">
        <v>90</v>
      </c>
      <c r="F840" s="6">
        <v>14</v>
      </c>
    </row>
    <row r="841" spans="1:6" x14ac:dyDescent="0.2">
      <c r="A841" s="39" t="s">
        <v>93</v>
      </c>
      <c r="B841" s="46">
        <v>0.61159722222222224</v>
      </c>
      <c r="C841" s="51">
        <v>9</v>
      </c>
      <c r="D841" s="51">
        <v>3</v>
      </c>
      <c r="E841" s="51" t="s">
        <v>90</v>
      </c>
      <c r="F841" s="6">
        <v>14</v>
      </c>
    </row>
    <row r="842" spans="1:6" x14ac:dyDescent="0.2">
      <c r="A842" s="39" t="s">
        <v>93</v>
      </c>
      <c r="B842" s="46">
        <v>0.61184027777777783</v>
      </c>
      <c r="C842" s="51">
        <v>8</v>
      </c>
      <c r="D842" s="45">
        <v>2</v>
      </c>
      <c r="E842" s="51" t="s">
        <v>90</v>
      </c>
      <c r="F842" s="6">
        <v>14</v>
      </c>
    </row>
    <row r="843" spans="1:6" x14ac:dyDescent="0.2">
      <c r="A843" s="39" t="s">
        <v>93</v>
      </c>
      <c r="B843" s="46">
        <v>0.61327546296296298</v>
      </c>
      <c r="C843" s="51">
        <v>2</v>
      </c>
      <c r="D843" s="51">
        <v>1</v>
      </c>
      <c r="E843" s="51" t="s">
        <v>90</v>
      </c>
      <c r="F843" s="6">
        <v>14</v>
      </c>
    </row>
    <row r="844" spans="1:6" x14ac:dyDescent="0.2">
      <c r="A844" s="39" t="s">
        <v>93</v>
      </c>
      <c r="B844" s="46">
        <v>0.61436342592592597</v>
      </c>
      <c r="C844" s="51">
        <v>59</v>
      </c>
      <c r="D844" s="51">
        <v>6</v>
      </c>
      <c r="E844" s="51" t="s">
        <v>90</v>
      </c>
      <c r="F844" s="6">
        <v>14</v>
      </c>
    </row>
    <row r="845" spans="1:6" x14ac:dyDescent="0.2">
      <c r="A845" s="39" t="s">
        <v>93</v>
      </c>
      <c r="B845" s="46">
        <v>0.61630787037037038</v>
      </c>
      <c r="C845" s="51">
        <v>79</v>
      </c>
      <c r="D845" s="51">
        <v>9</v>
      </c>
      <c r="E845" s="51" t="s">
        <v>90</v>
      </c>
      <c r="F845" s="6">
        <v>14</v>
      </c>
    </row>
    <row r="846" spans="1:6" x14ac:dyDescent="0.2">
      <c r="A846" s="39" t="s">
        <v>93</v>
      </c>
      <c r="B846" s="46">
        <v>0.61667824074074074</v>
      </c>
      <c r="C846" s="51">
        <v>110</v>
      </c>
      <c r="D846" s="51">
        <v>5</v>
      </c>
      <c r="E846" s="51" t="s">
        <v>90</v>
      </c>
      <c r="F846" s="6">
        <v>14</v>
      </c>
    </row>
    <row r="847" spans="1:6" x14ac:dyDescent="0.2">
      <c r="A847" s="39" t="s">
        <v>93</v>
      </c>
      <c r="B847" s="46">
        <v>0.61752314814814813</v>
      </c>
      <c r="C847" s="51">
        <v>68</v>
      </c>
      <c r="D847" s="51">
        <v>5</v>
      </c>
      <c r="E847" s="51" t="s">
        <v>90</v>
      </c>
      <c r="F847" s="6">
        <v>14</v>
      </c>
    </row>
    <row r="848" spans="1:6" x14ac:dyDescent="0.2">
      <c r="A848" s="39" t="s">
        <v>93</v>
      </c>
      <c r="B848" s="46">
        <v>0.61758101851851854</v>
      </c>
      <c r="C848" s="51">
        <v>10</v>
      </c>
      <c r="D848" s="51">
        <v>3</v>
      </c>
      <c r="E848" s="51" t="s">
        <v>90</v>
      </c>
      <c r="F848" s="6">
        <v>14</v>
      </c>
    </row>
    <row r="849" spans="1:6" x14ac:dyDescent="0.2">
      <c r="A849" s="39" t="s">
        <v>93</v>
      </c>
      <c r="B849" s="46">
        <v>0.61862268518518515</v>
      </c>
      <c r="C849" s="51">
        <v>22</v>
      </c>
      <c r="D849" s="51">
        <v>10</v>
      </c>
      <c r="E849" s="51" t="s">
        <v>90</v>
      </c>
      <c r="F849" s="6">
        <v>14</v>
      </c>
    </row>
    <row r="850" spans="1:6" x14ac:dyDescent="0.2">
      <c r="A850" s="39" t="s">
        <v>93</v>
      </c>
      <c r="B850" s="46">
        <v>0.62061342592592594</v>
      </c>
      <c r="C850" s="51">
        <v>30</v>
      </c>
      <c r="D850" s="51">
        <v>7</v>
      </c>
      <c r="E850" s="51" t="s">
        <v>90</v>
      </c>
      <c r="F850" s="6">
        <v>14</v>
      </c>
    </row>
    <row r="851" spans="1:6" x14ac:dyDescent="0.2">
      <c r="A851" s="39" t="s">
        <v>93</v>
      </c>
      <c r="B851" s="46">
        <v>0.62089120370370376</v>
      </c>
      <c r="C851" s="51">
        <v>59</v>
      </c>
      <c r="D851" s="51">
        <v>6</v>
      </c>
      <c r="E851" s="51" t="s">
        <v>90</v>
      </c>
      <c r="F851" s="6">
        <v>14</v>
      </c>
    </row>
    <row r="852" spans="1:6" x14ac:dyDescent="0.2">
      <c r="A852" s="39" t="s">
        <v>93</v>
      </c>
      <c r="B852" s="46">
        <v>0.62202546296296291</v>
      </c>
      <c r="C852" s="51">
        <v>6</v>
      </c>
      <c r="D852" s="51">
        <v>3</v>
      </c>
      <c r="E852" s="51" t="s">
        <v>90</v>
      </c>
      <c r="F852" s="6">
        <v>14</v>
      </c>
    </row>
    <row r="853" spans="1:6" x14ac:dyDescent="0.2">
      <c r="A853" s="39" t="s">
        <v>93</v>
      </c>
      <c r="B853" s="46">
        <v>0.62241898148148145</v>
      </c>
      <c r="C853" s="51">
        <v>4</v>
      </c>
      <c r="D853" s="51">
        <v>1</v>
      </c>
      <c r="E853" s="51" t="s">
        <v>90</v>
      </c>
      <c r="F853" s="6">
        <v>14</v>
      </c>
    </row>
    <row r="854" spans="1:6" x14ac:dyDescent="0.2">
      <c r="A854" s="39" t="s">
        <v>93</v>
      </c>
      <c r="B854" s="46">
        <v>0.62737268518518519</v>
      </c>
      <c r="C854" s="51">
        <v>1</v>
      </c>
      <c r="D854" s="51">
        <v>1</v>
      </c>
      <c r="E854" s="51" t="s">
        <v>90</v>
      </c>
      <c r="F854" s="6">
        <v>15</v>
      </c>
    </row>
    <row r="855" spans="1:6" x14ac:dyDescent="0.2">
      <c r="A855" s="39" t="s">
        <v>93</v>
      </c>
      <c r="B855" s="46">
        <v>0.62950231481481478</v>
      </c>
      <c r="C855" s="51">
        <v>9</v>
      </c>
      <c r="D855" s="51">
        <v>3</v>
      </c>
      <c r="E855" s="51" t="s">
        <v>90</v>
      </c>
      <c r="F855" s="6">
        <v>15</v>
      </c>
    </row>
    <row r="856" spans="1:6" x14ac:dyDescent="0.2">
      <c r="A856" s="39" t="s">
        <v>93</v>
      </c>
      <c r="B856" s="46">
        <v>0.63105324074074076</v>
      </c>
      <c r="C856" s="51">
        <v>9</v>
      </c>
      <c r="D856" s="51">
        <v>2</v>
      </c>
      <c r="E856" s="51" t="s">
        <v>90</v>
      </c>
      <c r="F856" s="6">
        <v>15</v>
      </c>
    </row>
    <row r="857" spans="1:6" x14ac:dyDescent="0.2">
      <c r="A857" s="39" t="s">
        <v>93</v>
      </c>
      <c r="B857" s="46">
        <v>0.63170138888888894</v>
      </c>
      <c r="C857" s="51">
        <v>66</v>
      </c>
      <c r="D857" s="51">
        <v>9</v>
      </c>
      <c r="E857" s="51" t="s">
        <v>90</v>
      </c>
      <c r="F857" s="6">
        <v>15</v>
      </c>
    </row>
    <row r="858" spans="1:6" x14ac:dyDescent="0.2">
      <c r="A858" s="39" t="s">
        <v>93</v>
      </c>
      <c r="B858" s="46">
        <v>0.63231481481481477</v>
      </c>
      <c r="C858" s="51">
        <v>9</v>
      </c>
      <c r="D858" s="51">
        <v>2</v>
      </c>
      <c r="E858" s="51" t="s">
        <v>90</v>
      </c>
      <c r="F858" s="6">
        <v>15</v>
      </c>
    </row>
    <row r="859" spans="1:6" x14ac:dyDescent="0.2">
      <c r="A859" s="39" t="s">
        <v>93</v>
      </c>
      <c r="B859" s="46">
        <v>0.63254629629629633</v>
      </c>
      <c r="C859" s="51">
        <v>8</v>
      </c>
      <c r="D859" s="51">
        <v>2</v>
      </c>
      <c r="E859" s="51" t="s">
        <v>90</v>
      </c>
      <c r="F859" s="6">
        <v>15</v>
      </c>
    </row>
    <row r="860" spans="1:6" x14ac:dyDescent="0.2">
      <c r="A860" s="39" t="s">
        <v>93</v>
      </c>
      <c r="B860" s="46">
        <v>0.63287037037037042</v>
      </c>
      <c r="C860" s="51">
        <v>4</v>
      </c>
      <c r="D860" s="51">
        <v>1</v>
      </c>
      <c r="E860" s="51" t="s">
        <v>90</v>
      </c>
      <c r="F860" s="6">
        <v>15</v>
      </c>
    </row>
    <row r="861" spans="1:6" x14ac:dyDescent="0.2">
      <c r="A861" s="39" t="s">
        <v>93</v>
      </c>
      <c r="B861" s="46">
        <v>0.63394675925925925</v>
      </c>
      <c r="C861" s="51">
        <v>29</v>
      </c>
      <c r="D861" s="51">
        <v>6</v>
      </c>
      <c r="E861" s="51" t="s">
        <v>90</v>
      </c>
      <c r="F861" s="6">
        <v>15</v>
      </c>
    </row>
    <row r="862" spans="1:6" x14ac:dyDescent="0.2">
      <c r="A862" s="39" t="s">
        <v>93</v>
      </c>
      <c r="B862" s="46">
        <v>0.63416666666666666</v>
      </c>
      <c r="C862" s="51">
        <v>4</v>
      </c>
      <c r="D862" s="51">
        <v>2</v>
      </c>
      <c r="E862" s="51" t="s">
        <v>90</v>
      </c>
      <c r="F862" s="6">
        <v>15</v>
      </c>
    </row>
    <row r="863" spans="1:6" x14ac:dyDescent="0.2">
      <c r="A863" s="39" t="s">
        <v>93</v>
      </c>
      <c r="B863" s="46">
        <v>0.63443287037037033</v>
      </c>
      <c r="C863" s="51">
        <v>9</v>
      </c>
      <c r="D863" s="51">
        <v>4</v>
      </c>
      <c r="E863" s="51" t="s">
        <v>90</v>
      </c>
      <c r="F863" s="6">
        <v>15</v>
      </c>
    </row>
    <row r="864" spans="1:6" x14ac:dyDescent="0.2">
      <c r="A864" s="39" t="s">
        <v>93</v>
      </c>
      <c r="B864" s="46">
        <v>0.63552083333333331</v>
      </c>
      <c r="C864" s="51">
        <v>9</v>
      </c>
      <c r="D864" s="51">
        <v>3</v>
      </c>
      <c r="E864" s="51" t="s">
        <v>90</v>
      </c>
      <c r="F864" s="6">
        <v>15</v>
      </c>
    </row>
    <row r="865" spans="1:6" x14ac:dyDescent="0.2">
      <c r="A865" s="39" t="s">
        <v>93</v>
      </c>
      <c r="B865" s="46">
        <v>0.63797453703703699</v>
      </c>
      <c r="C865" s="51">
        <v>53</v>
      </c>
      <c r="D865" s="51">
        <v>7</v>
      </c>
      <c r="E865" s="51" t="s">
        <v>90</v>
      </c>
      <c r="F865" s="6">
        <v>15</v>
      </c>
    </row>
    <row r="866" spans="1:6" x14ac:dyDescent="0.2">
      <c r="A866" s="39" t="s">
        <v>93</v>
      </c>
      <c r="B866" s="46">
        <v>0.63832175925925927</v>
      </c>
      <c r="C866" s="51">
        <v>9</v>
      </c>
      <c r="D866" s="51">
        <v>3</v>
      </c>
      <c r="E866" s="51" t="s">
        <v>90</v>
      </c>
      <c r="F866" s="6">
        <v>15</v>
      </c>
    </row>
    <row r="867" spans="1:6" x14ac:dyDescent="0.2">
      <c r="A867" s="39" t="s">
        <v>93</v>
      </c>
      <c r="B867" s="46">
        <v>0.63877314814814812</v>
      </c>
      <c r="C867" s="51">
        <v>76</v>
      </c>
      <c r="D867" s="51">
        <v>9</v>
      </c>
      <c r="E867" s="51" t="s">
        <v>90</v>
      </c>
      <c r="F867" s="6">
        <v>15</v>
      </c>
    </row>
    <row r="868" spans="1:6" x14ac:dyDescent="0.2">
      <c r="A868" s="39" t="s">
        <v>93</v>
      </c>
      <c r="B868" s="46">
        <v>0.63915509259259262</v>
      </c>
      <c r="C868" s="51">
        <v>8</v>
      </c>
      <c r="D868" s="51">
        <v>1</v>
      </c>
      <c r="E868" s="51" t="s">
        <v>90</v>
      </c>
      <c r="F868" s="6">
        <v>15</v>
      </c>
    </row>
    <row r="869" spans="1:6" x14ac:dyDescent="0.2">
      <c r="A869" s="39" t="s">
        <v>93</v>
      </c>
      <c r="B869" s="46">
        <v>0.64006944444444447</v>
      </c>
      <c r="C869" s="51">
        <v>19</v>
      </c>
      <c r="D869" s="51">
        <v>7</v>
      </c>
      <c r="E869" s="51" t="s">
        <v>90</v>
      </c>
      <c r="F869" s="6">
        <v>15</v>
      </c>
    </row>
    <row r="870" spans="1:6" x14ac:dyDescent="0.2">
      <c r="A870" s="39" t="s">
        <v>93</v>
      </c>
      <c r="B870" s="46">
        <v>0.64027777777777772</v>
      </c>
      <c r="C870" s="51">
        <v>78</v>
      </c>
      <c r="D870" s="51">
        <v>5</v>
      </c>
      <c r="E870" s="51" t="s">
        <v>90</v>
      </c>
      <c r="F870" s="6">
        <v>15</v>
      </c>
    </row>
    <row r="871" spans="1:6" x14ac:dyDescent="0.2">
      <c r="A871" s="39" t="s">
        <v>93</v>
      </c>
      <c r="B871" s="46">
        <v>0.64179398148148148</v>
      </c>
      <c r="C871" s="51">
        <v>8</v>
      </c>
      <c r="D871" s="51">
        <v>4</v>
      </c>
      <c r="E871" s="51" t="s">
        <v>90</v>
      </c>
      <c r="F871" s="6">
        <v>15</v>
      </c>
    </row>
    <row r="872" spans="1:6" x14ac:dyDescent="0.2">
      <c r="A872" s="39" t="s">
        <v>93</v>
      </c>
      <c r="B872" s="46">
        <v>0.64306712962962964</v>
      </c>
      <c r="C872" s="51">
        <v>128</v>
      </c>
      <c r="D872" s="51">
        <v>9</v>
      </c>
      <c r="E872" s="51" t="s">
        <v>90</v>
      </c>
      <c r="F872" s="6">
        <v>15</v>
      </c>
    </row>
    <row r="873" spans="1:6" x14ac:dyDescent="0.2">
      <c r="A873" s="39" t="s">
        <v>93</v>
      </c>
      <c r="B873" s="46">
        <v>0.64326388888888886</v>
      </c>
      <c r="C873" s="51">
        <v>9</v>
      </c>
      <c r="D873" s="51">
        <v>4</v>
      </c>
      <c r="E873" s="51" t="s">
        <v>90</v>
      </c>
      <c r="F873" s="6">
        <v>15</v>
      </c>
    </row>
    <row r="874" spans="1:6" x14ac:dyDescent="0.2">
      <c r="A874" s="39" t="s">
        <v>93</v>
      </c>
      <c r="B874" s="46">
        <v>0.64341435185185181</v>
      </c>
      <c r="C874" s="51">
        <v>9</v>
      </c>
      <c r="D874" s="51">
        <v>3</v>
      </c>
      <c r="E874" s="51" t="s">
        <v>90</v>
      </c>
      <c r="F874" s="6">
        <v>15</v>
      </c>
    </row>
    <row r="875" spans="1:6" x14ac:dyDescent="0.2">
      <c r="A875" s="39" t="s">
        <v>93</v>
      </c>
      <c r="B875" s="46">
        <v>0.64585648148148145</v>
      </c>
      <c r="C875" s="51">
        <v>48</v>
      </c>
      <c r="D875" s="51">
        <v>9</v>
      </c>
      <c r="E875" s="51" t="s">
        <v>90</v>
      </c>
      <c r="F875" s="6">
        <v>15</v>
      </c>
    </row>
    <row r="876" spans="1:6" x14ac:dyDescent="0.2">
      <c r="A876" s="39" t="s">
        <v>93</v>
      </c>
      <c r="B876" s="46">
        <v>0.64662037037037035</v>
      </c>
      <c r="C876" s="51">
        <v>3</v>
      </c>
      <c r="D876" s="51">
        <v>2</v>
      </c>
      <c r="E876" s="51" t="s">
        <v>90</v>
      </c>
      <c r="F876" s="6">
        <v>15</v>
      </c>
    </row>
    <row r="877" spans="1:6" x14ac:dyDescent="0.2">
      <c r="A877" s="39" t="s">
        <v>93</v>
      </c>
      <c r="B877" s="46">
        <v>0.64993055555555557</v>
      </c>
      <c r="C877" s="51">
        <v>10</v>
      </c>
      <c r="D877" s="51">
        <v>3</v>
      </c>
      <c r="E877" s="51" t="s">
        <v>90</v>
      </c>
      <c r="F877" s="6">
        <v>15</v>
      </c>
    </row>
    <row r="878" spans="1:6" x14ac:dyDescent="0.2">
      <c r="A878" s="39" t="s">
        <v>93</v>
      </c>
      <c r="B878" s="46">
        <v>0.6504861111111111</v>
      </c>
      <c r="C878" s="51">
        <v>9</v>
      </c>
      <c r="D878" s="51">
        <v>4</v>
      </c>
      <c r="E878" s="51" t="s">
        <v>90</v>
      </c>
      <c r="F878" s="6">
        <v>15</v>
      </c>
    </row>
    <row r="879" spans="1:6" x14ac:dyDescent="0.2">
      <c r="A879" s="39" t="s">
        <v>93</v>
      </c>
      <c r="B879" s="46">
        <v>0.65224537037037034</v>
      </c>
      <c r="C879" s="51">
        <v>81</v>
      </c>
      <c r="D879" s="51">
        <v>6</v>
      </c>
      <c r="E879" s="51" t="s">
        <v>90</v>
      </c>
      <c r="F879" s="6">
        <v>15</v>
      </c>
    </row>
    <row r="880" spans="1:6" x14ac:dyDescent="0.2">
      <c r="A880" s="39" t="s">
        <v>93</v>
      </c>
      <c r="B880" s="46">
        <v>0.65267361111111111</v>
      </c>
      <c r="C880" s="51">
        <v>10</v>
      </c>
      <c r="D880" s="51">
        <v>1</v>
      </c>
      <c r="E880" s="51" t="s">
        <v>90</v>
      </c>
      <c r="F880" s="6">
        <v>15</v>
      </c>
    </row>
    <row r="881" spans="1:6" x14ac:dyDescent="0.2">
      <c r="A881" s="39" t="s">
        <v>93</v>
      </c>
      <c r="B881" s="46">
        <v>0.65424768518518517</v>
      </c>
      <c r="C881" s="51">
        <v>39</v>
      </c>
      <c r="D881" s="51">
        <v>6</v>
      </c>
      <c r="E881" s="51" t="s">
        <v>90</v>
      </c>
      <c r="F881" s="6">
        <v>15</v>
      </c>
    </row>
    <row r="882" spans="1:6" x14ac:dyDescent="0.2">
      <c r="A882" s="39" t="s">
        <v>93</v>
      </c>
      <c r="B882" s="46">
        <v>0.65567129629629628</v>
      </c>
      <c r="C882" s="51">
        <v>8</v>
      </c>
      <c r="D882" s="51">
        <v>3</v>
      </c>
      <c r="E882" s="51" t="s">
        <v>90</v>
      </c>
      <c r="F882" s="6">
        <v>15</v>
      </c>
    </row>
    <row r="883" spans="1:6" x14ac:dyDescent="0.2">
      <c r="A883" s="39" t="s">
        <v>93</v>
      </c>
      <c r="B883" s="46">
        <v>0.65582175925925923</v>
      </c>
      <c r="C883" s="51">
        <v>9</v>
      </c>
      <c r="D883" s="51">
        <v>4</v>
      </c>
      <c r="E883" s="51" t="s">
        <v>90</v>
      </c>
      <c r="F883" s="6">
        <v>15</v>
      </c>
    </row>
    <row r="884" spans="1:6" x14ac:dyDescent="0.2">
      <c r="A884" s="39" t="s">
        <v>93</v>
      </c>
      <c r="B884" s="46">
        <v>0.65608796296296301</v>
      </c>
      <c r="C884" s="51">
        <v>25</v>
      </c>
      <c r="D884" s="51">
        <v>9</v>
      </c>
      <c r="E884" s="51" t="s">
        <v>90</v>
      </c>
      <c r="F884" s="6">
        <v>15</v>
      </c>
    </row>
    <row r="885" spans="1:6" x14ac:dyDescent="0.2">
      <c r="A885" s="39" t="s">
        <v>93</v>
      </c>
      <c r="B885" s="46">
        <v>0.65815972222222219</v>
      </c>
      <c r="C885" s="51">
        <v>9</v>
      </c>
      <c r="D885" s="51">
        <v>3</v>
      </c>
      <c r="E885" s="51" t="s">
        <v>90</v>
      </c>
      <c r="F885" s="6">
        <v>15</v>
      </c>
    </row>
    <row r="886" spans="1:6" x14ac:dyDescent="0.2">
      <c r="A886" s="39" t="s">
        <v>93</v>
      </c>
      <c r="B886" s="46">
        <v>0.66028935185185189</v>
      </c>
      <c r="C886" s="51">
        <v>1</v>
      </c>
      <c r="D886" s="51">
        <v>1</v>
      </c>
      <c r="E886" s="51" t="s">
        <v>90</v>
      </c>
      <c r="F886" s="6">
        <v>15</v>
      </c>
    </row>
    <row r="887" spans="1:6" x14ac:dyDescent="0.2">
      <c r="A887" s="39" t="s">
        <v>93</v>
      </c>
      <c r="B887" s="46">
        <v>0.66136574074074073</v>
      </c>
      <c r="C887" s="51">
        <v>68</v>
      </c>
      <c r="D887" s="51">
        <v>6</v>
      </c>
      <c r="E887" s="51" t="s">
        <v>90</v>
      </c>
      <c r="F887" s="6">
        <v>15</v>
      </c>
    </row>
    <row r="888" spans="1:6" x14ac:dyDescent="0.2">
      <c r="A888" s="39" t="s">
        <v>93</v>
      </c>
      <c r="B888" s="46">
        <v>0.66206018518518517</v>
      </c>
      <c r="C888" s="51">
        <v>9</v>
      </c>
      <c r="D888" s="51">
        <v>5</v>
      </c>
      <c r="E888" s="51" t="s">
        <v>90</v>
      </c>
      <c r="F888" s="6">
        <v>15</v>
      </c>
    </row>
    <row r="889" spans="1:6" x14ac:dyDescent="0.2">
      <c r="A889" s="39" t="s">
        <v>93</v>
      </c>
      <c r="B889" s="46">
        <v>0.6648842592592592</v>
      </c>
      <c r="C889" s="51">
        <v>65</v>
      </c>
      <c r="D889" s="51">
        <v>7</v>
      </c>
      <c r="E889" s="51" t="s">
        <v>90</v>
      </c>
      <c r="F889" s="6">
        <v>15</v>
      </c>
    </row>
    <row r="890" spans="1:6" x14ac:dyDescent="0.2">
      <c r="A890" s="39" t="s">
        <v>93</v>
      </c>
      <c r="B890" s="46">
        <v>0.66817129629629635</v>
      </c>
      <c r="C890" s="51">
        <v>28</v>
      </c>
      <c r="D890" s="51">
        <v>8</v>
      </c>
      <c r="E890" s="51" t="s">
        <v>90</v>
      </c>
      <c r="F890" s="6">
        <v>16</v>
      </c>
    </row>
    <row r="891" spans="1:6" x14ac:dyDescent="0.2">
      <c r="A891" s="39" t="s">
        <v>93</v>
      </c>
      <c r="B891" s="46">
        <v>0.66863425925925923</v>
      </c>
      <c r="C891" s="51">
        <v>105</v>
      </c>
      <c r="D891" s="51">
        <v>9</v>
      </c>
      <c r="E891" s="51" t="s">
        <v>90</v>
      </c>
      <c r="F891" s="6">
        <v>16</v>
      </c>
    </row>
    <row r="892" spans="1:6" x14ac:dyDescent="0.2">
      <c r="A892" s="39" t="s">
        <v>93</v>
      </c>
      <c r="B892" s="46">
        <v>0.66915509259259254</v>
      </c>
      <c r="C892" s="51">
        <v>91</v>
      </c>
      <c r="D892" s="51">
        <v>6</v>
      </c>
      <c r="E892" s="51" t="s">
        <v>90</v>
      </c>
      <c r="F892" s="6">
        <v>16</v>
      </c>
    </row>
    <row r="893" spans="1:6" x14ac:dyDescent="0.2">
      <c r="A893" s="39" t="s">
        <v>93</v>
      </c>
      <c r="B893" s="46">
        <v>0.67038194444444443</v>
      </c>
      <c r="C893" s="51">
        <v>10</v>
      </c>
      <c r="D893" s="51">
        <v>3</v>
      </c>
      <c r="E893" s="51" t="s">
        <v>90</v>
      </c>
      <c r="F893" s="6">
        <v>16</v>
      </c>
    </row>
    <row r="894" spans="1:6" x14ac:dyDescent="0.2">
      <c r="A894" s="39" t="s">
        <v>93</v>
      </c>
      <c r="B894" s="46">
        <v>0.67195601851851849</v>
      </c>
      <c r="C894" s="51">
        <v>91</v>
      </c>
      <c r="D894" s="51">
        <v>10</v>
      </c>
      <c r="E894" s="51" t="s">
        <v>90</v>
      </c>
      <c r="F894" s="6">
        <v>16</v>
      </c>
    </row>
    <row r="895" spans="1:6" x14ac:dyDescent="0.2">
      <c r="A895" s="39" t="s">
        <v>93</v>
      </c>
      <c r="B895" s="46">
        <v>0.6729398148148148</v>
      </c>
      <c r="C895" s="51">
        <v>109</v>
      </c>
      <c r="D895" s="51">
        <v>5</v>
      </c>
      <c r="E895" s="51" t="s">
        <v>90</v>
      </c>
      <c r="F895" s="6">
        <v>16</v>
      </c>
    </row>
    <row r="896" spans="1:6" x14ac:dyDescent="0.2">
      <c r="A896" s="39" t="s">
        <v>93</v>
      </c>
      <c r="B896" s="46">
        <v>0.67618055555555556</v>
      </c>
      <c r="C896" s="51">
        <v>8</v>
      </c>
      <c r="D896" s="51">
        <v>4</v>
      </c>
      <c r="E896" s="51" t="s">
        <v>90</v>
      </c>
      <c r="F896" s="6">
        <v>16</v>
      </c>
    </row>
    <row r="897" spans="1:6" x14ac:dyDescent="0.2">
      <c r="A897" s="39" t="s">
        <v>93</v>
      </c>
      <c r="B897" s="46">
        <v>0.67744212962962969</v>
      </c>
      <c r="C897" s="51">
        <v>8</v>
      </c>
      <c r="D897" s="51">
        <v>3</v>
      </c>
      <c r="E897" s="51" t="s">
        <v>90</v>
      </c>
      <c r="F897" s="6">
        <v>16</v>
      </c>
    </row>
    <row r="898" spans="1:6" x14ac:dyDescent="0.2">
      <c r="A898" s="39" t="s">
        <v>93</v>
      </c>
      <c r="B898" s="46">
        <v>0.67755787037037041</v>
      </c>
      <c r="C898" s="51">
        <v>101</v>
      </c>
      <c r="D898" s="51">
        <v>12</v>
      </c>
      <c r="E898" s="51" t="s">
        <v>90</v>
      </c>
      <c r="F898" s="6">
        <v>16</v>
      </c>
    </row>
    <row r="899" spans="1:6" x14ac:dyDescent="0.2">
      <c r="A899" s="39" t="s">
        <v>93</v>
      </c>
      <c r="B899" s="46">
        <v>0.67880787037037038</v>
      </c>
      <c r="C899" s="51">
        <v>58</v>
      </c>
      <c r="D899" s="51">
        <v>7</v>
      </c>
      <c r="E899" s="51" t="s">
        <v>90</v>
      </c>
      <c r="F899" s="6">
        <v>16</v>
      </c>
    </row>
    <row r="900" spans="1:6" x14ac:dyDescent="0.2">
      <c r="A900" s="39" t="s">
        <v>93</v>
      </c>
      <c r="B900" s="46">
        <v>0.68142361111111116</v>
      </c>
      <c r="C900" s="51">
        <v>37</v>
      </c>
      <c r="D900" s="51">
        <v>7</v>
      </c>
      <c r="E900" s="51" t="s">
        <v>90</v>
      </c>
      <c r="F900" s="6">
        <v>16</v>
      </c>
    </row>
    <row r="901" spans="1:6" x14ac:dyDescent="0.2">
      <c r="A901" s="39" t="s">
        <v>93</v>
      </c>
      <c r="B901" s="46">
        <v>0.68313657407407402</v>
      </c>
      <c r="C901" s="51">
        <v>9</v>
      </c>
      <c r="D901" s="51">
        <v>2</v>
      </c>
      <c r="E901" s="51" t="s">
        <v>90</v>
      </c>
      <c r="F901" s="6">
        <v>16</v>
      </c>
    </row>
    <row r="902" spans="1:6" x14ac:dyDescent="0.2">
      <c r="A902" s="39" t="s">
        <v>93</v>
      </c>
      <c r="B902" s="46">
        <v>0.68314814814814817</v>
      </c>
      <c r="C902" s="51">
        <v>9</v>
      </c>
      <c r="D902" s="51">
        <v>4</v>
      </c>
      <c r="E902" s="51" t="s">
        <v>90</v>
      </c>
      <c r="F902" s="6">
        <v>16</v>
      </c>
    </row>
    <row r="903" spans="1:6" x14ac:dyDescent="0.2">
      <c r="A903" s="39" t="s">
        <v>93</v>
      </c>
      <c r="B903" s="46">
        <v>0.68449074074074079</v>
      </c>
      <c r="C903" s="51">
        <v>9</v>
      </c>
      <c r="D903" s="51">
        <v>3</v>
      </c>
      <c r="E903" s="51" t="s">
        <v>90</v>
      </c>
      <c r="F903" s="6">
        <v>16</v>
      </c>
    </row>
    <row r="904" spans="1:6" x14ac:dyDescent="0.2">
      <c r="A904" s="39" t="s">
        <v>93</v>
      </c>
      <c r="B904" s="46">
        <v>0.68744212962962958</v>
      </c>
      <c r="C904" s="51">
        <v>10</v>
      </c>
      <c r="D904" s="51">
        <v>2</v>
      </c>
      <c r="E904" s="51" t="s">
        <v>90</v>
      </c>
      <c r="F904" s="6">
        <v>16</v>
      </c>
    </row>
    <row r="905" spans="1:6" x14ac:dyDescent="0.2">
      <c r="A905" s="39" t="s">
        <v>93</v>
      </c>
      <c r="B905" s="46">
        <v>0.68811342592592595</v>
      </c>
      <c r="C905" s="51">
        <v>9</v>
      </c>
      <c r="D905" s="51">
        <v>3</v>
      </c>
      <c r="E905" s="51" t="s">
        <v>90</v>
      </c>
      <c r="F905" s="6">
        <v>16</v>
      </c>
    </row>
    <row r="906" spans="1:6" x14ac:dyDescent="0.2">
      <c r="A906" s="39" t="s">
        <v>93</v>
      </c>
      <c r="B906" s="46">
        <v>0.68940972222222219</v>
      </c>
      <c r="C906" s="51">
        <v>8</v>
      </c>
      <c r="D906" s="51">
        <v>2</v>
      </c>
      <c r="E906" s="51" t="s">
        <v>90</v>
      </c>
      <c r="F906" s="6">
        <v>16</v>
      </c>
    </row>
    <row r="907" spans="1:6" x14ac:dyDescent="0.2">
      <c r="A907" s="39" t="s">
        <v>93</v>
      </c>
      <c r="B907" s="46">
        <v>0.69065972222222227</v>
      </c>
      <c r="C907" s="51">
        <v>9</v>
      </c>
      <c r="D907" s="51">
        <v>2</v>
      </c>
      <c r="E907" s="51" t="s">
        <v>90</v>
      </c>
      <c r="F907" s="6">
        <v>16</v>
      </c>
    </row>
    <row r="908" spans="1:6" x14ac:dyDescent="0.2">
      <c r="A908" s="39" t="s">
        <v>93</v>
      </c>
      <c r="B908" s="46">
        <v>0.69306712962962969</v>
      </c>
      <c r="C908" s="51">
        <v>8</v>
      </c>
      <c r="D908" s="51">
        <v>4</v>
      </c>
      <c r="E908" s="51" t="s">
        <v>90</v>
      </c>
      <c r="F908" s="6">
        <v>16</v>
      </c>
    </row>
    <row r="909" spans="1:6" x14ac:dyDescent="0.2">
      <c r="A909" s="39" t="s">
        <v>93</v>
      </c>
      <c r="B909" s="46">
        <v>0.69311342592592595</v>
      </c>
      <c r="C909" s="51">
        <v>1</v>
      </c>
      <c r="D909" s="51">
        <v>1</v>
      </c>
      <c r="E909" s="51" t="s">
        <v>90</v>
      </c>
      <c r="F909" s="6">
        <v>16</v>
      </c>
    </row>
    <row r="910" spans="1:6" x14ac:dyDescent="0.2">
      <c r="A910" s="39" t="s">
        <v>93</v>
      </c>
      <c r="B910" s="46">
        <v>0.69315972222222222</v>
      </c>
      <c r="C910" s="51">
        <v>5</v>
      </c>
      <c r="D910" s="45">
        <v>3</v>
      </c>
      <c r="E910" s="51" t="s">
        <v>90</v>
      </c>
      <c r="F910" s="6">
        <v>16</v>
      </c>
    </row>
    <row r="911" spans="1:6" x14ac:dyDescent="0.2">
      <c r="A911" s="39" t="s">
        <v>93</v>
      </c>
      <c r="B911" s="46">
        <v>0.69319444444444445</v>
      </c>
      <c r="C911" s="51">
        <v>45</v>
      </c>
      <c r="D911" s="51">
        <v>6</v>
      </c>
      <c r="E911" s="51" t="s">
        <v>90</v>
      </c>
      <c r="F911" s="6">
        <v>16</v>
      </c>
    </row>
    <row r="912" spans="1:6" x14ac:dyDescent="0.2">
      <c r="A912" s="39" t="s">
        <v>93</v>
      </c>
      <c r="B912" s="46">
        <v>0.69466435185185182</v>
      </c>
      <c r="C912" s="51">
        <v>9</v>
      </c>
      <c r="D912" s="51">
        <v>3</v>
      </c>
      <c r="E912" s="51" t="s">
        <v>90</v>
      </c>
      <c r="F912" s="6">
        <v>16</v>
      </c>
    </row>
    <row r="913" spans="1:6" x14ac:dyDescent="0.2">
      <c r="A913" s="39" t="s">
        <v>93</v>
      </c>
      <c r="B913" s="46">
        <v>0.6975231481481482</v>
      </c>
      <c r="C913" s="51">
        <v>9</v>
      </c>
      <c r="D913" s="51">
        <v>3</v>
      </c>
      <c r="E913" s="51" t="s">
        <v>90</v>
      </c>
      <c r="F913" s="6">
        <v>16</v>
      </c>
    </row>
    <row r="914" spans="1:6" x14ac:dyDescent="0.2">
      <c r="A914" s="39" t="s">
        <v>93</v>
      </c>
      <c r="B914" s="46">
        <v>0.70219907407407411</v>
      </c>
      <c r="C914" s="51">
        <v>24</v>
      </c>
      <c r="D914" s="51">
        <v>5</v>
      </c>
      <c r="E914" s="51" t="s">
        <v>90</v>
      </c>
      <c r="F914" s="6">
        <v>16</v>
      </c>
    </row>
    <row r="915" spans="1:6" x14ac:dyDescent="0.2">
      <c r="A915" s="39" t="s">
        <v>93</v>
      </c>
      <c r="B915" s="46">
        <v>0.70626157407407408</v>
      </c>
      <c r="C915" s="51">
        <v>9</v>
      </c>
      <c r="D915" s="51">
        <v>4</v>
      </c>
      <c r="E915" s="51" t="s">
        <v>90</v>
      </c>
      <c r="F915" s="6">
        <v>16</v>
      </c>
    </row>
    <row r="916" spans="1:6" x14ac:dyDescent="0.2">
      <c r="A916" s="39" t="s">
        <v>93</v>
      </c>
      <c r="B916" s="46">
        <v>0.70702546296296298</v>
      </c>
      <c r="C916" s="51">
        <v>48</v>
      </c>
      <c r="D916" s="51">
        <v>4</v>
      </c>
      <c r="E916" s="51" t="s">
        <v>90</v>
      </c>
      <c r="F916" s="6">
        <v>16</v>
      </c>
    </row>
    <row r="917" spans="1:6" x14ac:dyDescent="0.2">
      <c r="A917" s="39" t="s">
        <v>93</v>
      </c>
      <c r="B917" s="46">
        <v>0.70725694444444442</v>
      </c>
      <c r="C917" s="51">
        <v>4</v>
      </c>
      <c r="D917" s="51">
        <v>2</v>
      </c>
      <c r="E917" s="51" t="s">
        <v>90</v>
      </c>
      <c r="F917" s="6">
        <v>16</v>
      </c>
    </row>
    <row r="918" spans="1:6" x14ac:dyDescent="0.2">
      <c r="A918" s="39" t="s">
        <v>93</v>
      </c>
      <c r="B918" s="46">
        <v>0.71050925925925923</v>
      </c>
      <c r="C918" s="51">
        <v>9</v>
      </c>
      <c r="D918" s="51">
        <v>0</v>
      </c>
      <c r="E918" s="51" t="s">
        <v>90</v>
      </c>
      <c r="F918" s="6">
        <v>17</v>
      </c>
    </row>
    <row r="919" spans="1:6" x14ac:dyDescent="0.2">
      <c r="A919" s="39" t="s">
        <v>93</v>
      </c>
      <c r="B919" s="46">
        <v>0.71196759259259257</v>
      </c>
      <c r="C919" s="51">
        <v>8</v>
      </c>
      <c r="D919" s="51">
        <v>3</v>
      </c>
      <c r="E919" s="51" t="s">
        <v>90</v>
      </c>
      <c r="F919" s="6">
        <v>17</v>
      </c>
    </row>
    <row r="920" spans="1:6" x14ac:dyDescent="0.2">
      <c r="A920" s="39" t="s">
        <v>93</v>
      </c>
      <c r="B920" s="46">
        <v>0.7127430555555555</v>
      </c>
      <c r="C920" s="51">
        <v>9</v>
      </c>
      <c r="D920" s="51">
        <v>1</v>
      </c>
      <c r="E920" s="51" t="s">
        <v>90</v>
      </c>
      <c r="F920" s="6">
        <v>17</v>
      </c>
    </row>
    <row r="921" spans="1:6" x14ac:dyDescent="0.2">
      <c r="A921" s="39" t="s">
        <v>93</v>
      </c>
      <c r="B921" s="46">
        <v>0.71387731481481487</v>
      </c>
      <c r="C921" s="51">
        <v>8</v>
      </c>
      <c r="D921" s="51">
        <v>2</v>
      </c>
      <c r="E921" s="51" t="s">
        <v>90</v>
      </c>
      <c r="F921" s="6">
        <v>17</v>
      </c>
    </row>
    <row r="922" spans="1:6" x14ac:dyDescent="0.2">
      <c r="A922" s="39" t="s">
        <v>93</v>
      </c>
      <c r="B922" s="46">
        <v>0.71508101851851846</v>
      </c>
      <c r="C922" s="51">
        <v>8</v>
      </c>
      <c r="D922" s="51">
        <v>3</v>
      </c>
      <c r="E922" s="51" t="s">
        <v>90</v>
      </c>
      <c r="F922" s="6">
        <v>17</v>
      </c>
    </row>
    <row r="923" spans="1:6" x14ac:dyDescent="0.2">
      <c r="A923" s="39" t="s">
        <v>93</v>
      </c>
      <c r="B923" s="46">
        <v>0.71540509259259255</v>
      </c>
      <c r="C923" s="51">
        <v>5</v>
      </c>
      <c r="D923" s="51">
        <v>3</v>
      </c>
      <c r="E923" s="51" t="s">
        <v>90</v>
      </c>
      <c r="F923" s="6">
        <v>17</v>
      </c>
    </row>
    <row r="924" spans="1:6" x14ac:dyDescent="0.2">
      <c r="A924" s="39" t="s">
        <v>93</v>
      </c>
      <c r="B924" s="46">
        <v>0.71770833333333328</v>
      </c>
      <c r="C924" s="51">
        <v>64</v>
      </c>
      <c r="D924" s="51">
        <v>6</v>
      </c>
      <c r="E924" s="51" t="s">
        <v>90</v>
      </c>
      <c r="F924" s="6">
        <v>17</v>
      </c>
    </row>
    <row r="925" spans="1:6" x14ac:dyDescent="0.2">
      <c r="A925" s="39" t="s">
        <v>93</v>
      </c>
      <c r="B925" s="46">
        <v>0.71855324074074078</v>
      </c>
      <c r="C925" s="51">
        <v>54</v>
      </c>
      <c r="D925" s="51">
        <v>8</v>
      </c>
      <c r="E925" s="51" t="s">
        <v>90</v>
      </c>
      <c r="F925" s="6">
        <v>17</v>
      </c>
    </row>
    <row r="926" spans="1:6" x14ac:dyDescent="0.2">
      <c r="A926" s="39" t="s">
        <v>93</v>
      </c>
      <c r="B926" s="46">
        <v>0.7190509259259259</v>
      </c>
      <c r="C926" s="51">
        <v>1</v>
      </c>
      <c r="D926" s="51">
        <v>1</v>
      </c>
      <c r="E926" s="51" t="s">
        <v>90</v>
      </c>
      <c r="F926" s="6">
        <v>17</v>
      </c>
    </row>
    <row r="927" spans="1:6" x14ac:dyDescent="0.2">
      <c r="A927" s="39" t="s">
        <v>93</v>
      </c>
      <c r="B927" s="46">
        <v>0.719212962962963</v>
      </c>
      <c r="C927" s="51">
        <v>8</v>
      </c>
      <c r="D927" s="51">
        <v>2</v>
      </c>
      <c r="E927" s="51" t="s">
        <v>90</v>
      </c>
      <c r="F927" s="6">
        <v>17</v>
      </c>
    </row>
    <row r="928" spans="1:6" x14ac:dyDescent="0.2">
      <c r="A928" s="39" t="s">
        <v>93</v>
      </c>
      <c r="B928" s="46">
        <v>0.71928240740740745</v>
      </c>
      <c r="C928" s="51">
        <v>10</v>
      </c>
      <c r="D928" s="51">
        <v>3</v>
      </c>
      <c r="E928" s="51" t="s">
        <v>90</v>
      </c>
      <c r="F928" s="6">
        <v>17</v>
      </c>
    </row>
    <row r="929" spans="1:6" x14ac:dyDescent="0.2">
      <c r="A929" s="39" t="s">
        <v>93</v>
      </c>
      <c r="B929" s="46">
        <v>0.72266203703703702</v>
      </c>
      <c r="C929" s="51">
        <v>102</v>
      </c>
      <c r="D929" s="51">
        <v>5</v>
      </c>
      <c r="E929" s="51" t="s">
        <v>90</v>
      </c>
      <c r="F929" s="6">
        <v>17</v>
      </c>
    </row>
    <row r="930" spans="1:6" x14ac:dyDescent="0.2">
      <c r="A930" s="39" t="s">
        <v>93</v>
      </c>
      <c r="B930" s="46">
        <v>0.72394675925925922</v>
      </c>
      <c r="C930" s="51">
        <v>126</v>
      </c>
      <c r="D930" s="51">
        <v>5</v>
      </c>
      <c r="E930" s="51" t="s">
        <v>90</v>
      </c>
      <c r="F930" s="6">
        <v>17</v>
      </c>
    </row>
    <row r="931" spans="1:6" x14ac:dyDescent="0.2">
      <c r="A931" s="39" t="s">
        <v>93</v>
      </c>
      <c r="B931" s="46">
        <v>0.72793981481481485</v>
      </c>
      <c r="C931" s="51">
        <v>60</v>
      </c>
      <c r="D931" s="51">
        <v>6</v>
      </c>
      <c r="E931" s="51" t="s">
        <v>90</v>
      </c>
      <c r="F931" s="6">
        <v>17</v>
      </c>
    </row>
    <row r="932" spans="1:6" x14ac:dyDescent="0.2">
      <c r="A932" s="39" t="s">
        <v>93</v>
      </c>
      <c r="B932" s="46">
        <v>0.72962962962962963</v>
      </c>
      <c r="C932" s="51">
        <v>9</v>
      </c>
      <c r="D932" s="51">
        <v>3</v>
      </c>
      <c r="E932" s="51" t="s">
        <v>90</v>
      </c>
      <c r="F932" s="6">
        <v>17</v>
      </c>
    </row>
    <row r="933" spans="1:6" x14ac:dyDescent="0.2">
      <c r="A933" s="39" t="s">
        <v>93</v>
      </c>
      <c r="B933" s="46">
        <v>0.72966435185185186</v>
      </c>
      <c r="C933" s="51">
        <v>27</v>
      </c>
      <c r="D933" s="51">
        <v>4</v>
      </c>
      <c r="E933" s="51" t="s">
        <v>90</v>
      </c>
      <c r="F933" s="6">
        <v>17</v>
      </c>
    </row>
    <row r="934" spans="1:6" x14ac:dyDescent="0.2">
      <c r="A934" s="39" t="s">
        <v>93</v>
      </c>
      <c r="B934" s="46">
        <v>0.7315625</v>
      </c>
      <c r="C934" s="51">
        <v>7</v>
      </c>
      <c r="D934" s="51">
        <v>2</v>
      </c>
      <c r="E934" s="51" t="s">
        <v>90</v>
      </c>
      <c r="F934" s="6">
        <v>17</v>
      </c>
    </row>
    <row r="935" spans="1:6" x14ac:dyDescent="0.2">
      <c r="A935" s="39" t="s">
        <v>93</v>
      </c>
      <c r="B935" s="46">
        <v>0.73432870370370373</v>
      </c>
      <c r="C935" s="51">
        <v>22</v>
      </c>
      <c r="D935" s="51">
        <v>6</v>
      </c>
      <c r="E935" s="51" t="s">
        <v>90</v>
      </c>
      <c r="F935" s="6">
        <v>17</v>
      </c>
    </row>
    <row r="936" spans="1:6" x14ac:dyDescent="0.2">
      <c r="A936" s="39" t="s">
        <v>93</v>
      </c>
      <c r="B936" s="46">
        <v>0.73487268518518523</v>
      </c>
      <c r="C936" s="51">
        <v>79</v>
      </c>
      <c r="D936" s="51">
        <v>9</v>
      </c>
      <c r="E936" s="51" t="s">
        <v>90</v>
      </c>
      <c r="F936" s="6">
        <v>17</v>
      </c>
    </row>
    <row r="937" spans="1:6" x14ac:dyDescent="0.2">
      <c r="A937" s="39" t="s">
        <v>93</v>
      </c>
      <c r="B937" s="46">
        <v>0.73652777777777778</v>
      </c>
      <c r="C937" s="51">
        <v>61</v>
      </c>
      <c r="D937" s="51">
        <v>3</v>
      </c>
      <c r="E937" s="51" t="s">
        <v>90</v>
      </c>
      <c r="F937" s="6">
        <v>17</v>
      </c>
    </row>
    <row r="938" spans="1:6" x14ac:dyDescent="0.2">
      <c r="A938" s="39" t="s">
        <v>93</v>
      </c>
      <c r="B938" s="46">
        <v>0.73846064814814816</v>
      </c>
      <c r="C938" s="51">
        <v>7</v>
      </c>
      <c r="D938" s="51">
        <v>2</v>
      </c>
      <c r="E938" s="51" t="s">
        <v>90</v>
      </c>
      <c r="F938" s="6">
        <v>17</v>
      </c>
    </row>
    <row r="939" spans="1:6" x14ac:dyDescent="0.2">
      <c r="A939" s="39" t="s">
        <v>93</v>
      </c>
      <c r="B939" s="46">
        <v>0.73959490740740741</v>
      </c>
      <c r="C939" s="51">
        <v>8</v>
      </c>
      <c r="D939" s="51">
        <v>1</v>
      </c>
      <c r="E939" s="51" t="s">
        <v>90</v>
      </c>
      <c r="F939" s="6">
        <v>17</v>
      </c>
    </row>
    <row r="940" spans="1:6" x14ac:dyDescent="0.2">
      <c r="A940" s="39" t="s">
        <v>93</v>
      </c>
      <c r="B940" s="46">
        <v>0.74084490740740738</v>
      </c>
      <c r="C940" s="51">
        <v>10</v>
      </c>
      <c r="D940" s="51">
        <v>4</v>
      </c>
      <c r="E940" s="51" t="s">
        <v>90</v>
      </c>
      <c r="F940" s="6">
        <v>17</v>
      </c>
    </row>
    <row r="941" spans="1:6" x14ac:dyDescent="0.2">
      <c r="A941" s="39" t="s">
        <v>93</v>
      </c>
      <c r="B941" s="46">
        <v>0.74177083333333338</v>
      </c>
      <c r="C941" s="51">
        <v>31</v>
      </c>
      <c r="D941" s="51">
        <v>4</v>
      </c>
      <c r="E941" s="51" t="s">
        <v>90</v>
      </c>
      <c r="F941" s="6">
        <v>17</v>
      </c>
    </row>
    <row r="942" spans="1:6" x14ac:dyDescent="0.2">
      <c r="A942" s="39" t="s">
        <v>93</v>
      </c>
      <c r="B942" s="46">
        <v>0.74310185185185185</v>
      </c>
      <c r="C942" s="51">
        <v>20</v>
      </c>
      <c r="D942" s="51">
        <v>5</v>
      </c>
      <c r="E942" s="51" t="s">
        <v>90</v>
      </c>
      <c r="F942" s="6">
        <v>17</v>
      </c>
    </row>
    <row r="943" spans="1:6" x14ac:dyDescent="0.2">
      <c r="A943" s="39" t="s">
        <v>93</v>
      </c>
      <c r="B943" s="46">
        <v>0.74403935185185188</v>
      </c>
      <c r="C943" s="51">
        <v>7</v>
      </c>
      <c r="D943" s="51">
        <v>3</v>
      </c>
      <c r="E943" s="51" t="s">
        <v>90</v>
      </c>
      <c r="F943" s="6">
        <v>17</v>
      </c>
    </row>
    <row r="944" spans="1:6" x14ac:dyDescent="0.2">
      <c r="A944" s="39" t="s">
        <v>93</v>
      </c>
      <c r="B944" s="46">
        <v>0.74508101851851849</v>
      </c>
      <c r="C944" s="51">
        <v>78</v>
      </c>
      <c r="D944" s="51">
        <v>9</v>
      </c>
      <c r="E944" s="51" t="s">
        <v>90</v>
      </c>
      <c r="F944" s="6">
        <v>17</v>
      </c>
    </row>
    <row r="945" spans="1:6" x14ac:dyDescent="0.2">
      <c r="A945" s="39" t="s">
        <v>93</v>
      </c>
      <c r="B945" s="46">
        <v>0.74577546296296293</v>
      </c>
      <c r="C945" s="51">
        <v>42</v>
      </c>
      <c r="D945" s="51">
        <v>4</v>
      </c>
      <c r="E945" s="51" t="s">
        <v>90</v>
      </c>
      <c r="F945" s="6">
        <v>17</v>
      </c>
    </row>
    <row r="946" spans="1:6" x14ac:dyDescent="0.2">
      <c r="A946" s="39" t="s">
        <v>93</v>
      </c>
      <c r="B946" s="46">
        <v>0.74579861111111112</v>
      </c>
      <c r="C946" s="51">
        <v>6</v>
      </c>
      <c r="D946" s="51">
        <v>2</v>
      </c>
      <c r="E946" s="51" t="s">
        <v>90</v>
      </c>
      <c r="F946" s="6">
        <v>17</v>
      </c>
    </row>
    <row r="947" spans="1:6" x14ac:dyDescent="0.2">
      <c r="A947" s="39" t="s">
        <v>93</v>
      </c>
      <c r="B947" s="46">
        <v>0.74769675925925927</v>
      </c>
      <c r="C947" s="51">
        <v>4</v>
      </c>
      <c r="D947" s="45">
        <v>2</v>
      </c>
      <c r="E947" s="51" t="s">
        <v>90</v>
      </c>
      <c r="F947" s="6">
        <v>17</v>
      </c>
    </row>
    <row r="948" spans="1:6" x14ac:dyDescent="0.2">
      <c r="A948" s="39" t="s">
        <v>93</v>
      </c>
      <c r="B948" s="46">
        <v>0.74827546296296299</v>
      </c>
      <c r="C948" s="51">
        <v>9</v>
      </c>
      <c r="D948" s="51">
        <v>2</v>
      </c>
      <c r="E948" s="51" t="s">
        <v>90</v>
      </c>
      <c r="F948" s="6">
        <v>17</v>
      </c>
    </row>
    <row r="949" spans="1:6" x14ac:dyDescent="0.2">
      <c r="A949" s="39" t="s">
        <v>93</v>
      </c>
      <c r="B949" s="46">
        <v>0.74866898148148153</v>
      </c>
      <c r="C949" s="51">
        <v>1</v>
      </c>
      <c r="D949" s="45">
        <v>0</v>
      </c>
      <c r="E949" s="51" t="s">
        <v>90</v>
      </c>
      <c r="F949" s="6">
        <v>17</v>
      </c>
    </row>
    <row r="950" spans="1:6" x14ac:dyDescent="0.2">
      <c r="A950" s="39" t="s">
        <v>93</v>
      </c>
      <c r="B950" s="46">
        <v>0.75093750000000004</v>
      </c>
      <c r="C950" s="51">
        <v>6</v>
      </c>
      <c r="D950" s="51">
        <v>3</v>
      </c>
      <c r="E950" s="51" t="s">
        <v>90</v>
      </c>
      <c r="F950" s="6">
        <v>18</v>
      </c>
    </row>
    <row r="951" spans="1:6" x14ac:dyDescent="0.2">
      <c r="A951" s="39" t="s">
        <v>93</v>
      </c>
      <c r="B951" s="46">
        <v>0.75240740740740741</v>
      </c>
      <c r="C951" s="51">
        <v>21</v>
      </c>
      <c r="D951" s="51">
        <v>0</v>
      </c>
      <c r="E951" s="51" t="s">
        <v>90</v>
      </c>
      <c r="F951" s="6">
        <v>18</v>
      </c>
    </row>
    <row r="952" spans="1:6" x14ac:dyDescent="0.2">
      <c r="A952" s="39" t="s">
        <v>93</v>
      </c>
      <c r="B952" s="46">
        <v>0.75313657407407408</v>
      </c>
      <c r="C952" s="51">
        <v>15</v>
      </c>
      <c r="D952" s="51">
        <v>5</v>
      </c>
      <c r="E952" s="51" t="s">
        <v>90</v>
      </c>
      <c r="F952" s="6">
        <v>18</v>
      </c>
    </row>
    <row r="953" spans="1:6" x14ac:dyDescent="0.2">
      <c r="A953" s="39" t="s">
        <v>93</v>
      </c>
      <c r="B953" s="46">
        <v>0.75398148148148147</v>
      </c>
      <c r="C953" s="51">
        <v>10</v>
      </c>
      <c r="D953" s="51">
        <v>4</v>
      </c>
      <c r="E953" s="51" t="s">
        <v>90</v>
      </c>
      <c r="F953" s="6">
        <v>18</v>
      </c>
    </row>
    <row r="954" spans="1:6" x14ac:dyDescent="0.2">
      <c r="A954" s="39" t="s">
        <v>93</v>
      </c>
      <c r="B954" s="46">
        <v>0.75412037037037039</v>
      </c>
      <c r="C954" s="51">
        <v>22</v>
      </c>
      <c r="D954" s="51">
        <v>4</v>
      </c>
      <c r="E954" s="51" t="s">
        <v>90</v>
      </c>
      <c r="F954" s="6">
        <v>18</v>
      </c>
    </row>
    <row r="955" spans="1:6" x14ac:dyDescent="0.2">
      <c r="A955" s="39" t="s">
        <v>93</v>
      </c>
      <c r="B955" s="46">
        <v>0.75423611111111111</v>
      </c>
      <c r="C955" s="51">
        <v>5</v>
      </c>
      <c r="D955" s="51">
        <v>2</v>
      </c>
      <c r="E955" s="51" t="s">
        <v>90</v>
      </c>
      <c r="F955" s="6">
        <v>18</v>
      </c>
    </row>
    <row r="956" spans="1:6" x14ac:dyDescent="0.2">
      <c r="A956" s="39" t="s">
        <v>93</v>
      </c>
      <c r="B956" s="46">
        <v>1.1805555555555556E-3</v>
      </c>
      <c r="C956" s="51">
        <v>13</v>
      </c>
      <c r="D956" s="51">
        <v>0</v>
      </c>
      <c r="E956" s="51" t="s">
        <v>48</v>
      </c>
      <c r="F956" s="6">
        <v>0</v>
      </c>
    </row>
    <row r="957" spans="1:6" x14ac:dyDescent="0.2">
      <c r="A957" s="39" t="s">
        <v>93</v>
      </c>
      <c r="B957" s="46">
        <v>2.1180555555555553E-3</v>
      </c>
      <c r="C957" s="51">
        <v>55</v>
      </c>
      <c r="D957" s="51">
        <v>0</v>
      </c>
      <c r="E957" s="51" t="s">
        <v>48</v>
      </c>
      <c r="F957" s="6">
        <v>0</v>
      </c>
    </row>
    <row r="958" spans="1:6" x14ac:dyDescent="0.2">
      <c r="A958" s="39" t="s">
        <v>93</v>
      </c>
      <c r="B958" s="46">
        <v>5.6018518518518518E-3</v>
      </c>
      <c r="C958" s="51">
        <v>6</v>
      </c>
      <c r="D958" s="51">
        <v>0</v>
      </c>
      <c r="E958" s="51" t="s">
        <v>48</v>
      </c>
      <c r="F958" s="6">
        <v>0</v>
      </c>
    </row>
    <row r="959" spans="1:6" x14ac:dyDescent="0.2">
      <c r="A959" s="39" t="s">
        <v>93</v>
      </c>
      <c r="B959" s="46">
        <v>7.6273148148148151E-3</v>
      </c>
      <c r="C959" s="51">
        <v>6</v>
      </c>
      <c r="D959" s="51">
        <v>0</v>
      </c>
      <c r="E959" s="51" t="s">
        <v>48</v>
      </c>
      <c r="F959" s="6">
        <v>0</v>
      </c>
    </row>
    <row r="960" spans="1:6" x14ac:dyDescent="0.2">
      <c r="A960" s="39" t="s">
        <v>93</v>
      </c>
      <c r="B960" s="46">
        <v>1.1064814814814814E-2</v>
      </c>
      <c r="C960" s="51">
        <v>4</v>
      </c>
      <c r="D960" s="51">
        <v>0</v>
      </c>
      <c r="E960" s="51" t="s">
        <v>48</v>
      </c>
      <c r="F960" s="6">
        <v>0</v>
      </c>
    </row>
    <row r="961" spans="1:6" x14ac:dyDescent="0.2">
      <c r="A961" s="39" t="s">
        <v>93</v>
      </c>
      <c r="B961" s="46">
        <v>1.7210648148148149E-2</v>
      </c>
      <c r="C961" s="51">
        <v>90</v>
      </c>
      <c r="D961" s="51">
        <v>0</v>
      </c>
      <c r="E961" s="51" t="s">
        <v>48</v>
      </c>
      <c r="F961" s="6">
        <v>0</v>
      </c>
    </row>
    <row r="962" spans="1:6" x14ac:dyDescent="0.2">
      <c r="A962" s="39" t="s">
        <v>93</v>
      </c>
      <c r="B962" s="46">
        <v>2.417824074074074E-2</v>
      </c>
      <c r="C962" s="51">
        <v>154</v>
      </c>
      <c r="D962" s="51">
        <v>0</v>
      </c>
      <c r="E962" s="51" t="s">
        <v>48</v>
      </c>
      <c r="F962" s="6">
        <v>0</v>
      </c>
    </row>
    <row r="963" spans="1:6" x14ac:dyDescent="0.2">
      <c r="A963" s="39" t="s">
        <v>93</v>
      </c>
      <c r="B963" s="46">
        <v>2.9062500000000002E-2</v>
      </c>
      <c r="C963" s="51">
        <v>6</v>
      </c>
      <c r="D963" s="51">
        <v>0</v>
      </c>
      <c r="E963" s="51" t="s">
        <v>48</v>
      </c>
      <c r="F963" s="6">
        <v>0</v>
      </c>
    </row>
    <row r="964" spans="1:6" x14ac:dyDescent="0.2">
      <c r="A964" s="39" t="s">
        <v>93</v>
      </c>
      <c r="B964" s="46">
        <v>3.155092592592592E-2</v>
      </c>
      <c r="C964" s="51">
        <v>7</v>
      </c>
      <c r="D964" s="51">
        <v>0</v>
      </c>
      <c r="E964" s="51" t="s">
        <v>48</v>
      </c>
      <c r="F964" s="6">
        <v>0</v>
      </c>
    </row>
    <row r="965" spans="1:6" x14ac:dyDescent="0.2">
      <c r="A965" s="39" t="s">
        <v>93</v>
      </c>
      <c r="B965" s="46">
        <v>3.4131944444444444E-2</v>
      </c>
      <c r="C965" s="51">
        <v>78</v>
      </c>
      <c r="D965" s="51">
        <v>0</v>
      </c>
      <c r="E965" s="51" t="s">
        <v>48</v>
      </c>
      <c r="F965" s="6">
        <v>0</v>
      </c>
    </row>
    <row r="966" spans="1:6" x14ac:dyDescent="0.2">
      <c r="A966" s="39" t="s">
        <v>93</v>
      </c>
      <c r="B966" s="46">
        <v>4.9687499999999996E-2</v>
      </c>
      <c r="C966" s="51">
        <v>132</v>
      </c>
      <c r="D966" s="51">
        <v>0</v>
      </c>
      <c r="E966" s="51" t="s">
        <v>48</v>
      </c>
      <c r="F966" s="6">
        <v>1</v>
      </c>
    </row>
    <row r="967" spans="1:6" x14ac:dyDescent="0.2">
      <c r="A967" s="39" t="s">
        <v>93</v>
      </c>
      <c r="B967" s="46">
        <v>6.8414351851851851E-2</v>
      </c>
      <c r="C967" s="51">
        <v>240</v>
      </c>
      <c r="D967" s="51">
        <v>0</v>
      </c>
      <c r="E967" s="51" t="s">
        <v>48</v>
      </c>
      <c r="F967" s="6">
        <v>1</v>
      </c>
    </row>
    <row r="968" spans="1:6" x14ac:dyDescent="0.2">
      <c r="A968" s="39" t="s">
        <v>93</v>
      </c>
      <c r="B968" s="46">
        <v>8.5173611111111103E-2</v>
      </c>
      <c r="C968" s="51">
        <v>7</v>
      </c>
      <c r="D968" s="51">
        <v>0</v>
      </c>
      <c r="E968" s="51" t="s">
        <v>48</v>
      </c>
      <c r="F968" s="6">
        <v>2</v>
      </c>
    </row>
    <row r="969" spans="1:6" x14ac:dyDescent="0.2">
      <c r="A969" s="39" t="s">
        <v>93</v>
      </c>
      <c r="B969" s="46">
        <v>8.8935185185185187E-2</v>
      </c>
      <c r="C969" s="51">
        <v>117</v>
      </c>
      <c r="D969" s="51">
        <v>0</v>
      </c>
      <c r="E969" s="51" t="s">
        <v>48</v>
      </c>
      <c r="F969" s="6">
        <v>2</v>
      </c>
    </row>
    <row r="970" spans="1:6" x14ac:dyDescent="0.2">
      <c r="A970" s="39" t="s">
        <v>93</v>
      </c>
      <c r="B970" s="46">
        <v>9.6157407407407414E-2</v>
      </c>
      <c r="C970" s="51">
        <v>5</v>
      </c>
      <c r="D970" s="51">
        <v>0</v>
      </c>
      <c r="E970" s="51" t="s">
        <v>48</v>
      </c>
      <c r="F970" s="6">
        <v>2</v>
      </c>
    </row>
    <row r="971" spans="1:6" x14ac:dyDescent="0.2">
      <c r="A971" s="39" t="s">
        <v>93</v>
      </c>
      <c r="B971" s="46">
        <v>9.706018518518518E-2</v>
      </c>
      <c r="C971" s="51">
        <v>6</v>
      </c>
      <c r="D971" s="51">
        <v>0</v>
      </c>
      <c r="E971" s="51" t="s">
        <v>48</v>
      </c>
      <c r="F971" s="6">
        <v>2</v>
      </c>
    </row>
    <row r="972" spans="1:6" x14ac:dyDescent="0.2">
      <c r="A972" s="39" t="s">
        <v>93</v>
      </c>
      <c r="B972" s="46">
        <v>9.8587962962962961E-2</v>
      </c>
      <c r="C972" s="51">
        <v>94</v>
      </c>
      <c r="D972" s="51">
        <v>0</v>
      </c>
      <c r="E972" s="51" t="s">
        <v>48</v>
      </c>
      <c r="F972" s="6">
        <v>2</v>
      </c>
    </row>
    <row r="973" spans="1:6" x14ac:dyDescent="0.2">
      <c r="A973" s="39" t="s">
        <v>93</v>
      </c>
      <c r="B973" s="46">
        <v>0.10317129629629629</v>
      </c>
      <c r="C973" s="51">
        <v>7</v>
      </c>
      <c r="D973" s="51">
        <v>0</v>
      </c>
      <c r="E973" s="51" t="s">
        <v>48</v>
      </c>
      <c r="F973" s="6">
        <v>2</v>
      </c>
    </row>
    <row r="974" spans="1:6" x14ac:dyDescent="0.2">
      <c r="A974" s="39" t="s">
        <v>93</v>
      </c>
      <c r="B974" s="46">
        <v>0.10322916666666666</v>
      </c>
      <c r="C974" s="51">
        <v>47</v>
      </c>
      <c r="D974" s="51">
        <v>0</v>
      </c>
      <c r="E974" s="51" t="s">
        <v>48</v>
      </c>
      <c r="F974" s="6">
        <v>2</v>
      </c>
    </row>
    <row r="975" spans="1:6" x14ac:dyDescent="0.2">
      <c r="A975" s="39" t="s">
        <v>93</v>
      </c>
      <c r="B975" s="46">
        <v>0.11128472222222223</v>
      </c>
      <c r="C975" s="51">
        <v>35</v>
      </c>
      <c r="D975" s="51">
        <v>0</v>
      </c>
      <c r="E975" s="51" t="s">
        <v>48</v>
      </c>
      <c r="F975" s="6">
        <v>2</v>
      </c>
    </row>
    <row r="976" spans="1:6" x14ac:dyDescent="0.2">
      <c r="A976" s="39" t="s">
        <v>93</v>
      </c>
      <c r="B976" s="46">
        <v>0.12980324074074073</v>
      </c>
      <c r="C976" s="51">
        <v>33</v>
      </c>
      <c r="D976" s="51">
        <v>0</v>
      </c>
      <c r="E976" s="51" t="s">
        <v>48</v>
      </c>
      <c r="F976" s="6">
        <v>3</v>
      </c>
    </row>
    <row r="977" spans="1:6" x14ac:dyDescent="0.2">
      <c r="A977" s="39" t="s">
        <v>93</v>
      </c>
      <c r="B977" s="46">
        <v>0.13012731481481482</v>
      </c>
      <c r="C977" s="51">
        <v>6</v>
      </c>
      <c r="D977" s="51">
        <v>0</v>
      </c>
      <c r="E977" s="51" t="s">
        <v>48</v>
      </c>
      <c r="F977" s="6">
        <v>3</v>
      </c>
    </row>
    <row r="978" spans="1:6" x14ac:dyDescent="0.2">
      <c r="A978" s="39" t="s">
        <v>93</v>
      </c>
      <c r="B978" s="46">
        <v>0.13626157407407408</v>
      </c>
      <c r="C978" s="51">
        <v>6</v>
      </c>
      <c r="D978" s="51">
        <v>0</v>
      </c>
      <c r="E978" s="51" t="s">
        <v>48</v>
      </c>
      <c r="F978" s="6">
        <v>3</v>
      </c>
    </row>
    <row r="979" spans="1:6" x14ac:dyDescent="0.2">
      <c r="A979" s="39" t="s">
        <v>93</v>
      </c>
      <c r="B979" s="46">
        <v>0.13671296296296295</v>
      </c>
      <c r="C979" s="51">
        <v>6</v>
      </c>
      <c r="D979" s="51">
        <v>0</v>
      </c>
      <c r="E979" s="51" t="s">
        <v>48</v>
      </c>
      <c r="F979" s="6">
        <v>3</v>
      </c>
    </row>
    <row r="980" spans="1:6" x14ac:dyDescent="0.2">
      <c r="A980" s="39" t="s">
        <v>93</v>
      </c>
      <c r="B980" s="46">
        <v>0.13885416666666667</v>
      </c>
      <c r="C980" s="51">
        <v>38</v>
      </c>
      <c r="D980" s="51">
        <v>0</v>
      </c>
      <c r="E980" s="51" t="s">
        <v>48</v>
      </c>
      <c r="F980" s="6">
        <v>3</v>
      </c>
    </row>
    <row r="981" spans="1:6" x14ac:dyDescent="0.2">
      <c r="A981" s="39" t="s">
        <v>93</v>
      </c>
      <c r="B981" s="46">
        <v>0.14429398148148148</v>
      </c>
      <c r="C981" s="51">
        <v>1</v>
      </c>
      <c r="D981" s="51">
        <v>0</v>
      </c>
      <c r="E981" s="51" t="s">
        <v>48</v>
      </c>
      <c r="F981" s="6">
        <v>3</v>
      </c>
    </row>
    <row r="982" spans="1:6" x14ac:dyDescent="0.2">
      <c r="A982" s="39" t="s">
        <v>93</v>
      </c>
      <c r="B982" s="46">
        <v>0.15504629629629629</v>
      </c>
      <c r="C982" s="51">
        <v>86</v>
      </c>
      <c r="D982" s="51">
        <v>0</v>
      </c>
      <c r="E982" s="51" t="s">
        <v>48</v>
      </c>
      <c r="F982" s="6">
        <v>3</v>
      </c>
    </row>
    <row r="983" spans="1:6" x14ac:dyDescent="0.2">
      <c r="A983" s="39" t="s">
        <v>93</v>
      </c>
      <c r="B983" s="46">
        <v>0.16371527777777778</v>
      </c>
      <c r="C983" s="51">
        <v>8</v>
      </c>
      <c r="D983" s="51">
        <v>0</v>
      </c>
      <c r="E983" s="51" t="s">
        <v>48</v>
      </c>
      <c r="F983" s="6">
        <v>3</v>
      </c>
    </row>
    <row r="984" spans="1:6" x14ac:dyDescent="0.2">
      <c r="A984" s="39" t="s">
        <v>93</v>
      </c>
      <c r="B984" s="46">
        <v>0.16868055555555553</v>
      </c>
      <c r="C984" s="51">
        <v>2</v>
      </c>
      <c r="D984" s="51">
        <v>0</v>
      </c>
      <c r="E984" s="51" t="s">
        <v>48</v>
      </c>
      <c r="F984" s="6">
        <v>4</v>
      </c>
    </row>
    <row r="985" spans="1:6" x14ac:dyDescent="0.2">
      <c r="A985" s="39" t="s">
        <v>93</v>
      </c>
      <c r="B985" s="46">
        <v>0.17018518518518519</v>
      </c>
      <c r="C985" s="51">
        <v>6</v>
      </c>
      <c r="D985" s="51">
        <v>0</v>
      </c>
      <c r="E985" s="51" t="s">
        <v>48</v>
      </c>
      <c r="F985" s="6">
        <v>4</v>
      </c>
    </row>
    <row r="986" spans="1:6" x14ac:dyDescent="0.2">
      <c r="A986" s="39" t="s">
        <v>93</v>
      </c>
      <c r="B986" s="46">
        <v>0.17122685185185185</v>
      </c>
      <c r="C986" s="51">
        <v>184</v>
      </c>
      <c r="D986" s="51">
        <v>0</v>
      </c>
      <c r="E986" s="51" t="s">
        <v>48</v>
      </c>
      <c r="F986" s="6">
        <v>4</v>
      </c>
    </row>
    <row r="987" spans="1:6" x14ac:dyDescent="0.2">
      <c r="A987" s="39" t="s">
        <v>93</v>
      </c>
      <c r="B987" s="46">
        <v>0.17603009259259259</v>
      </c>
      <c r="C987" s="51">
        <v>18</v>
      </c>
      <c r="D987" s="51">
        <v>0</v>
      </c>
      <c r="E987" s="51" t="s">
        <v>48</v>
      </c>
      <c r="F987" s="6">
        <v>4</v>
      </c>
    </row>
    <row r="988" spans="1:6" x14ac:dyDescent="0.2">
      <c r="A988" s="39" t="s">
        <v>93</v>
      </c>
      <c r="B988" s="46">
        <v>0.17643518518518519</v>
      </c>
      <c r="C988" s="51">
        <v>7</v>
      </c>
      <c r="D988" s="51">
        <v>0</v>
      </c>
      <c r="E988" s="51" t="s">
        <v>48</v>
      </c>
      <c r="F988" s="6">
        <v>4</v>
      </c>
    </row>
    <row r="989" spans="1:6" x14ac:dyDescent="0.2">
      <c r="A989" s="39" t="s">
        <v>93</v>
      </c>
      <c r="B989" s="46">
        <v>0.19182870370370372</v>
      </c>
      <c r="C989" s="51">
        <v>216</v>
      </c>
      <c r="D989" s="51">
        <v>0</v>
      </c>
      <c r="E989" s="51" t="s">
        <v>48</v>
      </c>
      <c r="F989" s="6">
        <v>4</v>
      </c>
    </row>
    <row r="990" spans="1:6" x14ac:dyDescent="0.2">
      <c r="A990" s="39" t="s">
        <v>93</v>
      </c>
      <c r="B990" s="46">
        <v>0.20101851851851851</v>
      </c>
      <c r="C990" s="51">
        <v>2</v>
      </c>
      <c r="D990" s="51">
        <v>0</v>
      </c>
      <c r="E990" s="51" t="s">
        <v>48</v>
      </c>
      <c r="F990" s="6">
        <v>4</v>
      </c>
    </row>
    <row r="991" spans="1:6" x14ac:dyDescent="0.2">
      <c r="A991" s="39" t="s">
        <v>93</v>
      </c>
      <c r="B991" s="46">
        <v>0.20342592592592593</v>
      </c>
      <c r="C991" s="51">
        <v>153</v>
      </c>
      <c r="D991" s="51">
        <v>0</v>
      </c>
      <c r="E991" s="51" t="s">
        <v>48</v>
      </c>
      <c r="F991" s="6">
        <v>4</v>
      </c>
    </row>
    <row r="992" spans="1:6" x14ac:dyDescent="0.2">
      <c r="A992" s="39" t="s">
        <v>93</v>
      </c>
      <c r="B992" s="46">
        <v>0.20626157407407408</v>
      </c>
      <c r="C992" s="51">
        <v>1</v>
      </c>
      <c r="D992" s="51">
        <v>0</v>
      </c>
      <c r="E992" s="51" t="s">
        <v>48</v>
      </c>
      <c r="F992" s="6">
        <v>4</v>
      </c>
    </row>
    <row r="993" spans="1:6" x14ac:dyDescent="0.2">
      <c r="A993" s="39" t="s">
        <v>93</v>
      </c>
      <c r="B993" s="46">
        <v>0.21265046296296297</v>
      </c>
      <c r="C993" s="51">
        <v>6</v>
      </c>
      <c r="D993" s="51">
        <v>0</v>
      </c>
      <c r="E993" s="51" t="s">
        <v>48</v>
      </c>
      <c r="F993" s="6">
        <v>5</v>
      </c>
    </row>
    <row r="994" spans="1:6" x14ac:dyDescent="0.2">
      <c r="A994" s="39" t="s">
        <v>93</v>
      </c>
      <c r="B994" s="46">
        <v>0.2129861111111111</v>
      </c>
      <c r="C994" s="51">
        <v>115</v>
      </c>
      <c r="D994" s="51">
        <v>0</v>
      </c>
      <c r="E994" s="51" t="s">
        <v>48</v>
      </c>
      <c r="F994" s="6">
        <v>5</v>
      </c>
    </row>
    <row r="995" spans="1:6" x14ac:dyDescent="0.2">
      <c r="A995" s="39" t="s">
        <v>93</v>
      </c>
      <c r="B995" s="46">
        <v>0.22026620370370373</v>
      </c>
      <c r="C995" s="51">
        <v>2</v>
      </c>
      <c r="D995" s="51">
        <v>0</v>
      </c>
      <c r="E995" s="51" t="s">
        <v>48</v>
      </c>
      <c r="F995" s="6">
        <v>5</v>
      </c>
    </row>
    <row r="996" spans="1:6" x14ac:dyDescent="0.2">
      <c r="A996" s="39" t="s">
        <v>93</v>
      </c>
      <c r="B996" s="46">
        <v>0.22196759259259258</v>
      </c>
      <c r="C996" s="51">
        <v>75</v>
      </c>
      <c r="D996" s="51">
        <v>0</v>
      </c>
      <c r="E996" s="51" t="s">
        <v>48</v>
      </c>
      <c r="F996" s="6">
        <v>5</v>
      </c>
    </row>
    <row r="997" spans="1:6" x14ac:dyDescent="0.2">
      <c r="A997" s="39" t="s">
        <v>93</v>
      </c>
      <c r="B997" s="46">
        <v>0.22626157407407407</v>
      </c>
      <c r="C997" s="51">
        <v>6</v>
      </c>
      <c r="D997" s="51">
        <v>0</v>
      </c>
      <c r="E997" s="51" t="s">
        <v>48</v>
      </c>
      <c r="F997" s="6">
        <v>5</v>
      </c>
    </row>
    <row r="998" spans="1:6" x14ac:dyDescent="0.2">
      <c r="A998" s="39" t="s">
        <v>93</v>
      </c>
      <c r="B998" s="46">
        <v>0.22674768518518518</v>
      </c>
      <c r="C998" s="51">
        <v>8</v>
      </c>
      <c r="D998" s="51">
        <v>0</v>
      </c>
      <c r="E998" s="51" t="s">
        <v>48</v>
      </c>
      <c r="F998" s="6">
        <v>5</v>
      </c>
    </row>
    <row r="999" spans="1:6" x14ac:dyDescent="0.2">
      <c r="A999" s="39" t="s">
        <v>93</v>
      </c>
      <c r="B999" s="46">
        <v>0.22685185185185186</v>
      </c>
      <c r="C999" s="51">
        <v>6</v>
      </c>
      <c r="D999" s="51">
        <v>0</v>
      </c>
      <c r="E999" s="51" t="s">
        <v>48</v>
      </c>
      <c r="F999" s="6">
        <v>5</v>
      </c>
    </row>
    <row r="1000" spans="1:6" x14ac:dyDescent="0.2">
      <c r="A1000" s="39" t="s">
        <v>93</v>
      </c>
      <c r="B1000" s="46">
        <v>0.23216435185185183</v>
      </c>
      <c r="C1000" s="51">
        <v>50</v>
      </c>
      <c r="D1000" s="51">
        <v>0</v>
      </c>
      <c r="E1000" s="51" t="s">
        <v>48</v>
      </c>
      <c r="F1000" s="6">
        <v>5</v>
      </c>
    </row>
    <row r="1001" spans="1:6" x14ac:dyDescent="0.2">
      <c r="A1001" s="39" t="s">
        <v>93</v>
      </c>
      <c r="B1001" s="46">
        <v>0.23643518518518516</v>
      </c>
      <c r="C1001" s="51">
        <v>26</v>
      </c>
      <c r="D1001" s="51">
        <v>0</v>
      </c>
      <c r="E1001" s="51" t="s">
        <v>48</v>
      </c>
      <c r="F1001" s="6">
        <v>5</v>
      </c>
    </row>
    <row r="1002" spans="1:6" x14ac:dyDescent="0.2">
      <c r="A1002" s="39" t="s">
        <v>93</v>
      </c>
      <c r="B1002" s="46">
        <v>0.23679398148148148</v>
      </c>
      <c r="C1002" s="51">
        <v>166</v>
      </c>
      <c r="D1002" s="51">
        <v>0</v>
      </c>
      <c r="E1002" s="51" t="s">
        <v>48</v>
      </c>
      <c r="F1002" s="6">
        <v>5</v>
      </c>
    </row>
    <row r="1003" spans="1:6" x14ac:dyDescent="0.2">
      <c r="A1003" s="39" t="s">
        <v>93</v>
      </c>
      <c r="B1003" s="46">
        <v>0.2572800925925926</v>
      </c>
      <c r="C1003" s="51">
        <v>6</v>
      </c>
      <c r="D1003" s="51">
        <v>0</v>
      </c>
      <c r="E1003" s="51" t="s">
        <v>48</v>
      </c>
      <c r="F1003" s="6">
        <v>6</v>
      </c>
    </row>
    <row r="1004" spans="1:6" x14ac:dyDescent="0.2">
      <c r="A1004" s="39" t="s">
        <v>93</v>
      </c>
      <c r="B1004" s="46">
        <v>0.78199074074074071</v>
      </c>
      <c r="C1004" s="51">
        <v>2</v>
      </c>
      <c r="D1004" s="51">
        <v>0</v>
      </c>
      <c r="E1004" s="51" t="s">
        <v>48</v>
      </c>
      <c r="F1004" s="6">
        <v>18</v>
      </c>
    </row>
    <row r="1005" spans="1:6" x14ac:dyDescent="0.2">
      <c r="A1005" s="39" t="s">
        <v>93</v>
      </c>
      <c r="B1005" s="46">
        <v>0.78361111111111104</v>
      </c>
      <c r="C1005" s="51">
        <v>16</v>
      </c>
      <c r="D1005" s="51">
        <v>0</v>
      </c>
      <c r="E1005" s="51" t="s">
        <v>48</v>
      </c>
      <c r="F1005" s="6">
        <v>18</v>
      </c>
    </row>
    <row r="1006" spans="1:6" x14ac:dyDescent="0.2">
      <c r="A1006" s="39" t="s">
        <v>93</v>
      </c>
      <c r="B1006" s="46">
        <v>0.78540509259259261</v>
      </c>
      <c r="C1006" s="51">
        <v>224</v>
      </c>
      <c r="D1006" s="51">
        <v>0</v>
      </c>
      <c r="E1006" s="51" t="s">
        <v>48</v>
      </c>
      <c r="F1006" s="6">
        <v>18</v>
      </c>
    </row>
    <row r="1007" spans="1:6" x14ac:dyDescent="0.2">
      <c r="A1007" s="39" t="s">
        <v>93</v>
      </c>
      <c r="B1007" s="46">
        <v>0.79719907407407409</v>
      </c>
      <c r="C1007" s="51">
        <v>153</v>
      </c>
      <c r="D1007" s="51">
        <v>0</v>
      </c>
      <c r="E1007" s="51" t="s">
        <v>48</v>
      </c>
      <c r="F1007" s="6">
        <v>19</v>
      </c>
    </row>
    <row r="1008" spans="1:6" x14ac:dyDescent="0.2">
      <c r="A1008" s="39" t="s">
        <v>93</v>
      </c>
      <c r="B1008" s="46">
        <v>0.80145833333333338</v>
      </c>
      <c r="C1008" s="51">
        <v>3</v>
      </c>
      <c r="D1008" s="51">
        <v>0</v>
      </c>
      <c r="E1008" s="51" t="s">
        <v>48</v>
      </c>
      <c r="F1008" s="6">
        <v>19</v>
      </c>
    </row>
    <row r="1009" spans="1:6" x14ac:dyDescent="0.2">
      <c r="A1009" s="39" t="s">
        <v>93</v>
      </c>
      <c r="B1009" s="46">
        <v>0.80996527777777771</v>
      </c>
      <c r="C1009" s="51">
        <v>5</v>
      </c>
      <c r="D1009" s="51">
        <v>0</v>
      </c>
      <c r="E1009" s="51" t="s">
        <v>48</v>
      </c>
      <c r="F1009" s="6">
        <v>19</v>
      </c>
    </row>
    <row r="1010" spans="1:6" x14ac:dyDescent="0.2">
      <c r="A1010" s="39" t="s">
        <v>93</v>
      </c>
      <c r="B1010" s="46">
        <v>0.81068287037037035</v>
      </c>
      <c r="C1010" s="51">
        <v>7</v>
      </c>
      <c r="D1010" s="51">
        <v>0</v>
      </c>
      <c r="E1010" s="51" t="s">
        <v>48</v>
      </c>
      <c r="F1010" s="6">
        <v>19</v>
      </c>
    </row>
    <row r="1011" spans="1:6" x14ac:dyDescent="0.2">
      <c r="A1011" s="39" t="s">
        <v>93</v>
      </c>
      <c r="B1011" s="46">
        <v>0.81133101851851852</v>
      </c>
      <c r="C1011" s="51">
        <v>187</v>
      </c>
      <c r="D1011" s="51">
        <v>0</v>
      </c>
      <c r="E1011" s="51" t="s">
        <v>48</v>
      </c>
      <c r="F1011" s="6">
        <v>19</v>
      </c>
    </row>
    <row r="1012" spans="1:6" x14ac:dyDescent="0.2">
      <c r="A1012" s="39" t="s">
        <v>93</v>
      </c>
      <c r="B1012" s="46">
        <v>0.81505787037037036</v>
      </c>
      <c r="C1012" s="51">
        <v>5</v>
      </c>
      <c r="D1012" s="51">
        <v>0</v>
      </c>
      <c r="E1012" s="51" t="s">
        <v>48</v>
      </c>
      <c r="F1012" s="6">
        <v>19</v>
      </c>
    </row>
    <row r="1013" spans="1:6" x14ac:dyDescent="0.2">
      <c r="A1013" s="39" t="s">
        <v>93</v>
      </c>
      <c r="B1013" s="46">
        <v>0.81510416666666674</v>
      </c>
      <c r="C1013" s="51">
        <v>6</v>
      </c>
      <c r="D1013" s="51">
        <v>0</v>
      </c>
      <c r="E1013" s="51" t="s">
        <v>48</v>
      </c>
      <c r="F1013" s="6">
        <v>19</v>
      </c>
    </row>
    <row r="1014" spans="1:6" x14ac:dyDescent="0.2">
      <c r="A1014" s="39" t="s">
        <v>93</v>
      </c>
      <c r="B1014" s="46">
        <v>0.81799768518518512</v>
      </c>
      <c r="C1014" s="51">
        <v>4</v>
      </c>
      <c r="D1014" s="51">
        <v>0</v>
      </c>
      <c r="E1014" s="51" t="s">
        <v>48</v>
      </c>
      <c r="F1014" s="6">
        <v>19</v>
      </c>
    </row>
    <row r="1015" spans="1:6" x14ac:dyDescent="0.2">
      <c r="A1015" s="39" t="s">
        <v>93</v>
      </c>
      <c r="B1015" s="46">
        <v>0.81917824074074075</v>
      </c>
      <c r="C1015" s="51">
        <v>33</v>
      </c>
      <c r="D1015" s="51">
        <v>0</v>
      </c>
      <c r="E1015" s="51" t="s">
        <v>48</v>
      </c>
      <c r="F1015" s="6">
        <v>19</v>
      </c>
    </row>
    <row r="1016" spans="1:6" x14ac:dyDescent="0.2">
      <c r="A1016" s="39" t="s">
        <v>93</v>
      </c>
      <c r="B1016" s="46">
        <v>0.822662037037037</v>
      </c>
      <c r="C1016" s="51">
        <v>6</v>
      </c>
      <c r="D1016" s="51">
        <v>0</v>
      </c>
      <c r="E1016" s="51" t="s">
        <v>48</v>
      </c>
      <c r="F1016" s="6">
        <v>19</v>
      </c>
    </row>
    <row r="1017" spans="1:6" x14ac:dyDescent="0.2">
      <c r="A1017" s="39" t="s">
        <v>93</v>
      </c>
      <c r="B1017" s="46">
        <v>0.82417824074074075</v>
      </c>
      <c r="C1017" s="51">
        <v>6</v>
      </c>
      <c r="D1017" s="51">
        <v>0</v>
      </c>
      <c r="E1017" s="51" t="s">
        <v>48</v>
      </c>
      <c r="F1017" s="6">
        <v>19</v>
      </c>
    </row>
    <row r="1018" spans="1:6" x14ac:dyDescent="0.2">
      <c r="A1018" s="39" t="s">
        <v>93</v>
      </c>
      <c r="B1018" s="46">
        <v>0.8246296296296296</v>
      </c>
      <c r="C1018" s="51">
        <v>4</v>
      </c>
      <c r="D1018" s="51">
        <v>0</v>
      </c>
      <c r="E1018" s="51" t="s">
        <v>48</v>
      </c>
      <c r="F1018" s="6">
        <v>19</v>
      </c>
    </row>
    <row r="1019" spans="1:6" x14ac:dyDescent="0.2">
      <c r="A1019" s="39" t="s">
        <v>93</v>
      </c>
      <c r="B1019" s="46">
        <v>0.82530092592592585</v>
      </c>
      <c r="C1019" s="51">
        <v>6</v>
      </c>
      <c r="D1019" s="51">
        <v>0</v>
      </c>
      <c r="E1019" s="51" t="s">
        <v>48</v>
      </c>
      <c r="F1019" s="6">
        <v>19</v>
      </c>
    </row>
    <row r="1020" spans="1:6" x14ac:dyDescent="0.2">
      <c r="A1020" s="39" t="s">
        <v>93</v>
      </c>
      <c r="B1020" s="46">
        <v>0.82560185185185186</v>
      </c>
      <c r="C1020" s="51">
        <v>2</v>
      </c>
      <c r="D1020" s="51">
        <v>0</v>
      </c>
      <c r="E1020" s="51" t="s">
        <v>48</v>
      </c>
      <c r="F1020" s="6">
        <v>19</v>
      </c>
    </row>
    <row r="1021" spans="1:6" x14ac:dyDescent="0.2">
      <c r="A1021" s="39" t="s">
        <v>93</v>
      </c>
      <c r="B1021" s="46">
        <v>0.82739583333333333</v>
      </c>
      <c r="C1021" s="51">
        <v>1</v>
      </c>
      <c r="D1021" s="51">
        <v>0</v>
      </c>
      <c r="E1021" s="51" t="s">
        <v>48</v>
      </c>
      <c r="F1021" s="6">
        <v>19</v>
      </c>
    </row>
    <row r="1022" spans="1:6" x14ac:dyDescent="0.2">
      <c r="A1022" s="39" t="s">
        <v>93</v>
      </c>
      <c r="B1022" s="46">
        <v>0.82791666666666663</v>
      </c>
      <c r="C1022" s="51">
        <v>1</v>
      </c>
      <c r="D1022" s="51">
        <v>0</v>
      </c>
      <c r="E1022" s="51" t="s">
        <v>48</v>
      </c>
      <c r="F1022" s="6">
        <v>19</v>
      </c>
    </row>
    <row r="1023" spans="1:6" x14ac:dyDescent="0.2">
      <c r="A1023" s="39" t="s">
        <v>93</v>
      </c>
      <c r="B1023" s="46">
        <v>0.82973379629629629</v>
      </c>
      <c r="C1023" s="51">
        <v>24</v>
      </c>
      <c r="D1023" s="51">
        <v>0</v>
      </c>
      <c r="E1023" s="51" t="s">
        <v>48</v>
      </c>
      <c r="F1023" s="6">
        <v>19</v>
      </c>
    </row>
    <row r="1024" spans="1:6" x14ac:dyDescent="0.2">
      <c r="A1024" s="39" t="s">
        <v>93</v>
      </c>
      <c r="B1024" s="46">
        <v>0.83303240740740736</v>
      </c>
      <c r="C1024" s="51">
        <v>6</v>
      </c>
      <c r="D1024" s="51">
        <v>0</v>
      </c>
      <c r="E1024" s="51" t="s">
        <v>48</v>
      </c>
      <c r="F1024" s="6">
        <v>19</v>
      </c>
    </row>
    <row r="1025" spans="1:6" x14ac:dyDescent="0.2">
      <c r="A1025" s="39" t="s">
        <v>93</v>
      </c>
      <c r="B1025" s="46">
        <v>0.8379861111111111</v>
      </c>
      <c r="C1025" s="51">
        <v>10</v>
      </c>
      <c r="D1025" s="51">
        <v>0</v>
      </c>
      <c r="E1025" s="51" t="s">
        <v>48</v>
      </c>
      <c r="F1025" s="6">
        <v>20</v>
      </c>
    </row>
    <row r="1026" spans="1:6" x14ac:dyDescent="0.2">
      <c r="A1026" s="39" t="s">
        <v>93</v>
      </c>
      <c r="B1026" s="46">
        <v>0.8382060185185185</v>
      </c>
      <c r="C1026" s="51">
        <v>148</v>
      </c>
      <c r="D1026" s="51">
        <v>0</v>
      </c>
      <c r="E1026" s="51" t="s">
        <v>48</v>
      </c>
      <c r="F1026" s="6">
        <v>20</v>
      </c>
    </row>
    <row r="1027" spans="1:6" x14ac:dyDescent="0.2">
      <c r="A1027" s="39" t="s">
        <v>93</v>
      </c>
      <c r="B1027" s="46">
        <v>0.84516203703703696</v>
      </c>
      <c r="C1027" s="51">
        <v>3</v>
      </c>
      <c r="D1027" s="51">
        <v>0</v>
      </c>
      <c r="E1027" s="51" t="s">
        <v>48</v>
      </c>
      <c r="F1027" s="6">
        <v>20</v>
      </c>
    </row>
    <row r="1028" spans="1:6" x14ac:dyDescent="0.2">
      <c r="A1028" s="39" t="s">
        <v>93</v>
      </c>
      <c r="B1028" s="46">
        <v>0.84760416666666671</v>
      </c>
      <c r="C1028" s="51">
        <v>129</v>
      </c>
      <c r="D1028" s="51">
        <v>0</v>
      </c>
      <c r="E1028" s="51" t="s">
        <v>48</v>
      </c>
      <c r="F1028" s="6">
        <v>20</v>
      </c>
    </row>
    <row r="1029" spans="1:6" x14ac:dyDescent="0.2">
      <c r="A1029" s="39" t="s">
        <v>93</v>
      </c>
      <c r="B1029" s="46">
        <v>0.85614583333333338</v>
      </c>
      <c r="C1029" s="51">
        <v>67</v>
      </c>
      <c r="D1029" s="51">
        <v>0</v>
      </c>
      <c r="E1029" s="51" t="s">
        <v>48</v>
      </c>
      <c r="F1029" s="6">
        <v>20</v>
      </c>
    </row>
    <row r="1030" spans="1:6" x14ac:dyDescent="0.2">
      <c r="A1030" s="39" t="s">
        <v>93</v>
      </c>
      <c r="B1030" s="46">
        <v>0.85940972222222212</v>
      </c>
      <c r="C1030" s="51">
        <v>2</v>
      </c>
      <c r="D1030" s="51">
        <v>0</v>
      </c>
      <c r="E1030" s="51" t="s">
        <v>48</v>
      </c>
      <c r="F1030" s="6">
        <v>20</v>
      </c>
    </row>
    <row r="1031" spans="1:6" x14ac:dyDescent="0.2">
      <c r="A1031" s="39" t="s">
        <v>93</v>
      </c>
      <c r="B1031" s="46">
        <v>0.85982638888888885</v>
      </c>
      <c r="C1031" s="51">
        <v>309</v>
      </c>
      <c r="D1031" s="51">
        <v>0</v>
      </c>
      <c r="E1031" s="51" t="s">
        <v>48</v>
      </c>
      <c r="F1031" s="6">
        <v>20</v>
      </c>
    </row>
    <row r="1032" spans="1:6" x14ac:dyDescent="0.2">
      <c r="A1032" s="39" t="s">
        <v>93</v>
      </c>
      <c r="B1032" s="46">
        <v>0.86145833333333344</v>
      </c>
      <c r="C1032" s="51">
        <v>6</v>
      </c>
      <c r="D1032" s="51">
        <v>0</v>
      </c>
      <c r="E1032" s="51" t="s">
        <v>48</v>
      </c>
      <c r="F1032" s="6">
        <v>20</v>
      </c>
    </row>
    <row r="1033" spans="1:6" x14ac:dyDescent="0.2">
      <c r="A1033" s="39" t="s">
        <v>93</v>
      </c>
      <c r="B1033" s="46">
        <v>0.86233796296296306</v>
      </c>
      <c r="C1033" s="51">
        <v>7</v>
      </c>
      <c r="D1033" s="51">
        <v>0</v>
      </c>
      <c r="E1033" s="51" t="s">
        <v>48</v>
      </c>
      <c r="F1033" s="6">
        <v>20</v>
      </c>
    </row>
    <row r="1034" spans="1:6" x14ac:dyDescent="0.2">
      <c r="A1034" s="39" t="s">
        <v>93</v>
      </c>
      <c r="B1034" s="46">
        <v>0.86310185185185184</v>
      </c>
      <c r="C1034" s="51">
        <v>7</v>
      </c>
      <c r="D1034" s="51">
        <v>0</v>
      </c>
      <c r="E1034" s="51" t="s">
        <v>48</v>
      </c>
      <c r="F1034" s="6">
        <v>20</v>
      </c>
    </row>
    <row r="1035" spans="1:6" x14ac:dyDescent="0.2">
      <c r="A1035" s="39" t="s">
        <v>93</v>
      </c>
      <c r="B1035" s="46">
        <v>0.86974537037037036</v>
      </c>
      <c r="C1035" s="51">
        <v>6</v>
      </c>
      <c r="D1035" s="51">
        <v>0</v>
      </c>
      <c r="E1035" s="51" t="s">
        <v>48</v>
      </c>
      <c r="F1035" s="6">
        <v>20</v>
      </c>
    </row>
    <row r="1036" spans="1:6" x14ac:dyDescent="0.2">
      <c r="A1036" s="39" t="s">
        <v>93</v>
      </c>
      <c r="B1036" s="46">
        <v>0.87334490740740733</v>
      </c>
      <c r="C1036" s="51">
        <v>1</v>
      </c>
      <c r="D1036" s="51">
        <v>0</v>
      </c>
      <c r="E1036" s="51" t="s">
        <v>48</v>
      </c>
      <c r="F1036" s="6">
        <v>20</v>
      </c>
    </row>
    <row r="1037" spans="1:6" x14ac:dyDescent="0.2">
      <c r="A1037" s="39" t="s">
        <v>93</v>
      </c>
      <c r="B1037" s="46">
        <v>0.87375000000000003</v>
      </c>
      <c r="C1037" s="51">
        <v>23</v>
      </c>
      <c r="D1037" s="51">
        <v>0</v>
      </c>
      <c r="E1037" s="51" t="s">
        <v>48</v>
      </c>
      <c r="F1037" s="6">
        <v>20</v>
      </c>
    </row>
    <row r="1038" spans="1:6" x14ac:dyDescent="0.2">
      <c r="A1038" s="39" t="s">
        <v>93</v>
      </c>
      <c r="B1038" s="46">
        <v>0.87401620370370381</v>
      </c>
      <c r="C1038" s="51">
        <v>148</v>
      </c>
      <c r="D1038" s="51">
        <v>0</v>
      </c>
      <c r="E1038" s="51" t="s">
        <v>48</v>
      </c>
      <c r="F1038" s="6">
        <v>20</v>
      </c>
    </row>
    <row r="1039" spans="1:6" x14ac:dyDescent="0.2">
      <c r="A1039" s="39" t="s">
        <v>93</v>
      </c>
      <c r="B1039" s="46">
        <v>0.88552083333333331</v>
      </c>
      <c r="C1039" s="51">
        <v>6</v>
      </c>
      <c r="D1039" s="51">
        <v>0</v>
      </c>
      <c r="E1039" s="51" t="s">
        <v>48</v>
      </c>
      <c r="F1039" s="6">
        <v>21</v>
      </c>
    </row>
    <row r="1040" spans="1:6" x14ac:dyDescent="0.2">
      <c r="A1040" s="39" t="s">
        <v>93</v>
      </c>
      <c r="B1040" s="46">
        <v>0.88787037037037031</v>
      </c>
      <c r="C1040" s="51">
        <v>52</v>
      </c>
      <c r="D1040" s="51">
        <v>0</v>
      </c>
      <c r="E1040" s="51" t="s">
        <v>48</v>
      </c>
      <c r="F1040" s="6">
        <v>21</v>
      </c>
    </row>
    <row r="1041" spans="1:6" x14ac:dyDescent="0.2">
      <c r="A1041" s="39" t="s">
        <v>93</v>
      </c>
      <c r="B1041" s="46">
        <v>0.88850694444444445</v>
      </c>
      <c r="C1041" s="51">
        <v>190</v>
      </c>
      <c r="D1041" s="51">
        <v>0</v>
      </c>
      <c r="E1041" s="51" t="s">
        <v>48</v>
      </c>
      <c r="F1041" s="6">
        <v>21</v>
      </c>
    </row>
    <row r="1042" spans="1:6" x14ac:dyDescent="0.2">
      <c r="A1042" s="39" t="s">
        <v>93</v>
      </c>
      <c r="B1042" s="46">
        <v>0.90136574074074072</v>
      </c>
      <c r="C1042" s="51">
        <v>2</v>
      </c>
      <c r="D1042" s="51">
        <v>0</v>
      </c>
      <c r="E1042" s="51" t="s">
        <v>48</v>
      </c>
      <c r="F1042" s="6">
        <v>21</v>
      </c>
    </row>
    <row r="1043" spans="1:6" x14ac:dyDescent="0.2">
      <c r="A1043" s="39" t="s">
        <v>93</v>
      </c>
      <c r="B1043" s="46">
        <v>0.90246527777777774</v>
      </c>
      <c r="C1043" s="51">
        <v>429</v>
      </c>
      <c r="D1043" s="51">
        <v>0</v>
      </c>
      <c r="E1043" s="51" t="s">
        <v>48</v>
      </c>
      <c r="F1043" s="6">
        <v>21</v>
      </c>
    </row>
    <row r="1044" spans="1:6" x14ac:dyDescent="0.2">
      <c r="A1044" s="39" t="s">
        <v>93</v>
      </c>
      <c r="B1044" s="46">
        <v>0.90770833333333334</v>
      </c>
      <c r="C1044" s="51">
        <v>227</v>
      </c>
      <c r="D1044" s="51">
        <v>0</v>
      </c>
      <c r="E1044" s="51" t="s">
        <v>48</v>
      </c>
      <c r="F1044" s="6">
        <v>21</v>
      </c>
    </row>
    <row r="1045" spans="1:6" x14ac:dyDescent="0.2">
      <c r="A1045" s="39" t="s">
        <v>93</v>
      </c>
      <c r="B1045" s="46">
        <v>0.90778935185185183</v>
      </c>
      <c r="C1045" s="51">
        <v>6</v>
      </c>
      <c r="D1045" s="51">
        <v>0</v>
      </c>
      <c r="E1045" s="51" t="s">
        <v>48</v>
      </c>
      <c r="F1045" s="6">
        <v>21</v>
      </c>
    </row>
    <row r="1046" spans="1:6" x14ac:dyDescent="0.2">
      <c r="A1046" s="39" t="s">
        <v>93</v>
      </c>
      <c r="B1046" s="46">
        <v>0.9113888888888888</v>
      </c>
      <c r="C1046" s="51">
        <v>124</v>
      </c>
      <c r="D1046" s="51">
        <v>0</v>
      </c>
      <c r="E1046" s="51" t="s">
        <v>48</v>
      </c>
      <c r="F1046" s="6">
        <v>21</v>
      </c>
    </row>
    <row r="1047" spans="1:6" x14ac:dyDescent="0.2">
      <c r="A1047" s="39" t="s">
        <v>93</v>
      </c>
      <c r="B1047" s="46">
        <v>0.91292824074074064</v>
      </c>
      <c r="C1047" s="51">
        <v>10</v>
      </c>
      <c r="D1047" s="51">
        <v>0</v>
      </c>
      <c r="E1047" s="51" t="s">
        <v>48</v>
      </c>
      <c r="F1047" s="6">
        <v>21</v>
      </c>
    </row>
    <row r="1048" spans="1:6" x14ac:dyDescent="0.2">
      <c r="A1048" s="39" t="s">
        <v>93</v>
      </c>
      <c r="B1048" s="46">
        <v>0.91415509259259253</v>
      </c>
      <c r="C1048" s="51">
        <v>8</v>
      </c>
      <c r="D1048" s="51">
        <v>0</v>
      </c>
      <c r="E1048" s="51" t="s">
        <v>48</v>
      </c>
      <c r="F1048" s="6">
        <v>21</v>
      </c>
    </row>
    <row r="1049" spans="1:6" x14ac:dyDescent="0.2">
      <c r="A1049" s="39" t="s">
        <v>93</v>
      </c>
      <c r="B1049" s="46">
        <v>0.9169560185185186</v>
      </c>
      <c r="C1049" s="51">
        <v>321</v>
      </c>
      <c r="D1049" s="51">
        <v>0</v>
      </c>
      <c r="E1049" s="51" t="s">
        <v>48</v>
      </c>
      <c r="F1049" s="6">
        <v>22</v>
      </c>
    </row>
    <row r="1050" spans="1:6" x14ac:dyDescent="0.2">
      <c r="A1050" s="39" t="s">
        <v>93</v>
      </c>
      <c r="B1050" s="46">
        <v>0.92575231481481479</v>
      </c>
      <c r="C1050" s="51">
        <v>235</v>
      </c>
      <c r="D1050" s="51">
        <v>0</v>
      </c>
      <c r="E1050" s="51" t="s">
        <v>48</v>
      </c>
      <c r="F1050" s="6">
        <v>22</v>
      </c>
    </row>
    <row r="1051" spans="1:6" x14ac:dyDescent="0.2">
      <c r="A1051" s="39" t="s">
        <v>93</v>
      </c>
      <c r="B1051" s="46">
        <v>0.92716435185185175</v>
      </c>
      <c r="C1051" s="51">
        <v>203</v>
      </c>
      <c r="D1051" s="51">
        <v>0</v>
      </c>
      <c r="E1051" s="51" t="s">
        <v>48</v>
      </c>
      <c r="F1051" s="6">
        <v>22</v>
      </c>
    </row>
    <row r="1052" spans="1:6" x14ac:dyDescent="0.2">
      <c r="A1052" s="39" t="s">
        <v>93</v>
      </c>
      <c r="B1052" s="46">
        <v>0.92756944444444445</v>
      </c>
      <c r="C1052" s="51">
        <v>29</v>
      </c>
      <c r="D1052" s="51">
        <v>0</v>
      </c>
      <c r="E1052" s="51" t="s">
        <v>48</v>
      </c>
      <c r="F1052" s="6">
        <v>22</v>
      </c>
    </row>
    <row r="1053" spans="1:6" x14ac:dyDescent="0.2">
      <c r="A1053" s="39" t="s">
        <v>93</v>
      </c>
      <c r="B1053" s="46">
        <v>0.92843750000000003</v>
      </c>
      <c r="C1053" s="51">
        <v>84</v>
      </c>
      <c r="D1053" s="51">
        <v>0</v>
      </c>
      <c r="E1053" s="51" t="s">
        <v>48</v>
      </c>
      <c r="F1053" s="6">
        <v>22</v>
      </c>
    </row>
    <row r="1054" spans="1:6" x14ac:dyDescent="0.2">
      <c r="A1054" s="39" t="s">
        <v>93</v>
      </c>
      <c r="B1054" s="46">
        <v>0.93041666666666667</v>
      </c>
      <c r="C1054" s="51">
        <v>32</v>
      </c>
      <c r="D1054" s="51">
        <v>0</v>
      </c>
      <c r="E1054" s="51" t="s">
        <v>48</v>
      </c>
      <c r="F1054" s="6">
        <v>22</v>
      </c>
    </row>
    <row r="1055" spans="1:6" x14ac:dyDescent="0.2">
      <c r="A1055" s="39" t="s">
        <v>93</v>
      </c>
      <c r="B1055" s="46">
        <v>0.93141203703703712</v>
      </c>
      <c r="C1055" s="51">
        <v>182</v>
      </c>
      <c r="D1055" s="51">
        <v>0</v>
      </c>
      <c r="E1055" s="51" t="s">
        <v>48</v>
      </c>
      <c r="F1055" s="6">
        <v>22</v>
      </c>
    </row>
    <row r="1056" spans="1:6" x14ac:dyDescent="0.2">
      <c r="A1056" s="39" t="s">
        <v>93</v>
      </c>
      <c r="B1056" s="46">
        <v>0.93879629629629635</v>
      </c>
      <c r="C1056" s="51">
        <v>122</v>
      </c>
      <c r="D1056" s="51">
        <v>0</v>
      </c>
      <c r="E1056" s="51" t="s">
        <v>48</v>
      </c>
      <c r="F1056" s="6">
        <v>22</v>
      </c>
    </row>
    <row r="1057" spans="1:6" x14ac:dyDescent="0.2">
      <c r="A1057" s="39" t="s">
        <v>93</v>
      </c>
      <c r="B1057" s="46">
        <v>0.9397685185185185</v>
      </c>
      <c r="C1057" s="51">
        <v>72</v>
      </c>
      <c r="D1057" s="51">
        <v>0</v>
      </c>
      <c r="E1057" s="51" t="s">
        <v>48</v>
      </c>
      <c r="F1057" s="6">
        <v>22</v>
      </c>
    </row>
    <row r="1058" spans="1:6" x14ac:dyDescent="0.2">
      <c r="A1058" s="39" t="s">
        <v>93</v>
      </c>
      <c r="B1058" s="46">
        <v>0.93994212962962953</v>
      </c>
      <c r="C1058" s="51">
        <v>5</v>
      </c>
      <c r="D1058" s="51">
        <v>0</v>
      </c>
      <c r="E1058" s="51" t="s">
        <v>48</v>
      </c>
      <c r="F1058" s="6">
        <v>22</v>
      </c>
    </row>
    <row r="1059" spans="1:6" x14ac:dyDescent="0.2">
      <c r="A1059" s="39" t="s">
        <v>93</v>
      </c>
      <c r="B1059" s="46">
        <v>0.9409143518518519</v>
      </c>
      <c r="C1059" s="51">
        <v>6</v>
      </c>
      <c r="D1059" s="51">
        <v>0</v>
      </c>
      <c r="E1059" s="51" t="s">
        <v>48</v>
      </c>
      <c r="F1059" s="6">
        <v>22</v>
      </c>
    </row>
    <row r="1060" spans="1:6" x14ac:dyDescent="0.2">
      <c r="A1060" s="39" t="s">
        <v>93</v>
      </c>
      <c r="B1060" s="46">
        <v>0.94597222222222221</v>
      </c>
      <c r="C1060" s="51">
        <v>27</v>
      </c>
      <c r="D1060" s="51">
        <v>0</v>
      </c>
      <c r="E1060" s="51" t="s">
        <v>48</v>
      </c>
      <c r="F1060" s="6">
        <v>22</v>
      </c>
    </row>
    <row r="1061" spans="1:6" x14ac:dyDescent="0.2">
      <c r="A1061" s="39" t="s">
        <v>93</v>
      </c>
      <c r="B1061" s="46">
        <v>0.94672453703703696</v>
      </c>
      <c r="C1061" s="51">
        <v>26</v>
      </c>
      <c r="D1061" s="51">
        <v>0</v>
      </c>
      <c r="E1061" s="51" t="s">
        <v>48</v>
      </c>
      <c r="F1061" s="6">
        <v>22</v>
      </c>
    </row>
    <row r="1062" spans="1:6" x14ac:dyDescent="0.2">
      <c r="A1062" s="39" t="s">
        <v>93</v>
      </c>
      <c r="B1062" s="46">
        <v>0.94791666666666674</v>
      </c>
      <c r="C1062" s="51">
        <v>268</v>
      </c>
      <c r="D1062" s="51">
        <v>0</v>
      </c>
      <c r="E1062" s="51" t="s">
        <v>48</v>
      </c>
      <c r="F1062" s="6">
        <v>22</v>
      </c>
    </row>
    <row r="1063" spans="1:6" x14ac:dyDescent="0.2">
      <c r="A1063" s="39" t="s">
        <v>93</v>
      </c>
      <c r="B1063" s="46">
        <v>0.95262731481481477</v>
      </c>
      <c r="C1063" s="51">
        <v>50</v>
      </c>
      <c r="D1063" s="51">
        <v>0</v>
      </c>
      <c r="E1063" s="51" t="s">
        <v>48</v>
      </c>
      <c r="F1063" s="6">
        <v>22</v>
      </c>
    </row>
    <row r="1064" spans="1:6" x14ac:dyDescent="0.2">
      <c r="A1064" s="39" t="s">
        <v>93</v>
      </c>
      <c r="B1064" s="46">
        <v>0.95913194444444438</v>
      </c>
      <c r="C1064" s="51">
        <v>1</v>
      </c>
      <c r="D1064" s="51">
        <v>0</v>
      </c>
      <c r="E1064" s="51" t="s">
        <v>48</v>
      </c>
      <c r="F1064" s="6">
        <v>23</v>
      </c>
    </row>
    <row r="1065" spans="1:6" x14ac:dyDescent="0.2">
      <c r="A1065" s="39" t="s">
        <v>93</v>
      </c>
      <c r="B1065" s="46">
        <v>0.96091435185185192</v>
      </c>
      <c r="C1065" s="51">
        <v>5</v>
      </c>
      <c r="D1065" s="51">
        <v>0</v>
      </c>
      <c r="E1065" s="51" t="s">
        <v>48</v>
      </c>
      <c r="F1065" s="6">
        <v>23</v>
      </c>
    </row>
    <row r="1066" spans="1:6" x14ac:dyDescent="0.2">
      <c r="A1066" s="39" t="s">
        <v>93</v>
      </c>
      <c r="B1066" s="46">
        <v>0.96910879629629632</v>
      </c>
      <c r="C1066" s="51">
        <v>3</v>
      </c>
      <c r="D1066" s="51">
        <v>0</v>
      </c>
      <c r="E1066" s="51" t="s">
        <v>48</v>
      </c>
      <c r="F1066" s="6">
        <v>23</v>
      </c>
    </row>
    <row r="1067" spans="1:6" x14ac:dyDescent="0.2">
      <c r="A1067" s="39" t="s">
        <v>93</v>
      </c>
      <c r="B1067" s="46">
        <v>0.98189814814814813</v>
      </c>
      <c r="C1067" s="51">
        <v>18</v>
      </c>
      <c r="D1067" s="51">
        <v>0</v>
      </c>
      <c r="E1067" s="51" t="s">
        <v>48</v>
      </c>
      <c r="F1067" s="6">
        <v>23</v>
      </c>
    </row>
    <row r="1068" spans="1:6" x14ac:dyDescent="0.2">
      <c r="A1068" s="39" t="s">
        <v>93</v>
      </c>
      <c r="B1068" s="46">
        <v>0.98378472222222224</v>
      </c>
      <c r="C1068" s="51">
        <v>21</v>
      </c>
      <c r="D1068" s="51">
        <v>0</v>
      </c>
      <c r="E1068" s="51" t="s">
        <v>48</v>
      </c>
      <c r="F1068" s="6">
        <v>23</v>
      </c>
    </row>
    <row r="1069" spans="1:6" x14ac:dyDescent="0.2">
      <c r="A1069" s="39" t="s">
        <v>93</v>
      </c>
      <c r="B1069" s="46">
        <v>0.9841550925925926</v>
      </c>
      <c r="C1069" s="51">
        <v>20</v>
      </c>
      <c r="D1069" s="51">
        <v>0</v>
      </c>
      <c r="E1069" s="51" t="s">
        <v>48</v>
      </c>
      <c r="F1069" s="6">
        <v>23</v>
      </c>
    </row>
    <row r="1070" spans="1:6" x14ac:dyDescent="0.2">
      <c r="A1070" s="39" t="s">
        <v>93</v>
      </c>
      <c r="B1070" s="46">
        <v>0.99123842592592593</v>
      </c>
      <c r="C1070" s="51">
        <v>4</v>
      </c>
      <c r="D1070" s="51">
        <v>0</v>
      </c>
      <c r="E1070" s="51" t="s">
        <v>48</v>
      </c>
      <c r="F1070" s="6">
        <v>23</v>
      </c>
    </row>
    <row r="1071" spans="1:6" x14ac:dyDescent="0.2">
      <c r="A1071" s="39" t="s">
        <v>93</v>
      </c>
      <c r="B1071" s="46">
        <v>0.27197916666666666</v>
      </c>
      <c r="C1071" s="51">
        <v>9</v>
      </c>
      <c r="D1071" s="51">
        <v>1</v>
      </c>
      <c r="E1071" s="51" t="s">
        <v>46</v>
      </c>
      <c r="F1071" s="6">
        <v>6</v>
      </c>
    </row>
    <row r="1072" spans="1:6" x14ac:dyDescent="0.2">
      <c r="A1072" s="39" t="s">
        <v>93</v>
      </c>
      <c r="B1072" s="46">
        <v>0.29930555555555555</v>
      </c>
      <c r="C1072" s="51">
        <v>14</v>
      </c>
      <c r="D1072" s="51">
        <v>2</v>
      </c>
      <c r="E1072" s="51" t="s">
        <v>46</v>
      </c>
      <c r="F1072" s="6">
        <v>7</v>
      </c>
    </row>
    <row r="1073" spans="1:6" x14ac:dyDescent="0.2">
      <c r="A1073" s="39" t="s">
        <v>93</v>
      </c>
      <c r="B1073" s="46">
        <v>0.31134259259259262</v>
      </c>
      <c r="C1073" s="51">
        <v>25</v>
      </c>
      <c r="D1073" s="51">
        <v>9</v>
      </c>
      <c r="E1073" s="51" t="s">
        <v>46</v>
      </c>
      <c r="F1073" s="6">
        <v>7</v>
      </c>
    </row>
    <row r="1074" spans="1:6" x14ac:dyDescent="0.2">
      <c r="A1074" s="39" t="s">
        <v>93</v>
      </c>
      <c r="B1074" s="46">
        <v>0.32556712962962964</v>
      </c>
      <c r="C1074" s="51">
        <v>45</v>
      </c>
      <c r="D1074" s="51">
        <v>10</v>
      </c>
      <c r="E1074" s="51" t="s">
        <v>46</v>
      </c>
      <c r="F1074" s="6">
        <v>7</v>
      </c>
    </row>
    <row r="1075" spans="1:6" x14ac:dyDescent="0.2">
      <c r="A1075" s="39" t="s">
        <v>93</v>
      </c>
      <c r="B1075" s="46">
        <v>0.33185185185185184</v>
      </c>
      <c r="C1075" s="51">
        <v>65</v>
      </c>
      <c r="D1075" s="51">
        <v>13</v>
      </c>
      <c r="E1075" s="51" t="s">
        <v>46</v>
      </c>
      <c r="F1075" s="6">
        <v>7</v>
      </c>
    </row>
    <row r="1076" spans="1:6" x14ac:dyDescent="0.2">
      <c r="A1076" s="39" t="s">
        <v>93</v>
      </c>
      <c r="B1076" s="46">
        <v>0.36000000000000004</v>
      </c>
      <c r="C1076" s="51">
        <v>8</v>
      </c>
      <c r="D1076" s="51">
        <v>2</v>
      </c>
      <c r="E1076" s="51" t="s">
        <v>46</v>
      </c>
      <c r="F1076" s="6">
        <v>8</v>
      </c>
    </row>
    <row r="1077" spans="1:6" x14ac:dyDescent="0.2">
      <c r="A1077" s="39" t="s">
        <v>93</v>
      </c>
      <c r="B1077" s="46">
        <v>0.36126157407407411</v>
      </c>
      <c r="C1077" s="51">
        <v>49</v>
      </c>
      <c r="D1077" s="51">
        <v>13</v>
      </c>
      <c r="E1077" s="51" t="s">
        <v>46</v>
      </c>
      <c r="F1077" s="6">
        <v>8</v>
      </c>
    </row>
    <row r="1078" spans="1:6" x14ac:dyDescent="0.2">
      <c r="A1078" s="39" t="s">
        <v>93</v>
      </c>
      <c r="B1078" s="46">
        <v>0.37156250000000002</v>
      </c>
      <c r="C1078" s="51">
        <v>62</v>
      </c>
      <c r="D1078" s="51">
        <v>14</v>
      </c>
      <c r="E1078" s="51" t="s">
        <v>46</v>
      </c>
      <c r="F1078" s="6">
        <v>8</v>
      </c>
    </row>
    <row r="1079" spans="1:6" x14ac:dyDescent="0.2">
      <c r="A1079" s="39" t="s">
        <v>93</v>
      </c>
      <c r="B1079" s="46">
        <v>0.37392361111111111</v>
      </c>
      <c r="C1079" s="51">
        <v>3</v>
      </c>
      <c r="D1079" s="51">
        <v>1</v>
      </c>
      <c r="E1079" s="51" t="s">
        <v>46</v>
      </c>
      <c r="F1079" s="6">
        <v>8</v>
      </c>
    </row>
    <row r="1080" spans="1:6" x14ac:dyDescent="0.2">
      <c r="A1080" s="39" t="s">
        <v>93</v>
      </c>
      <c r="B1080" s="46">
        <v>0.37804398148148149</v>
      </c>
      <c r="C1080" s="51">
        <v>64</v>
      </c>
      <c r="D1080" s="51">
        <v>13</v>
      </c>
      <c r="E1080" s="51" t="s">
        <v>46</v>
      </c>
      <c r="F1080" s="6">
        <v>9</v>
      </c>
    </row>
    <row r="1081" spans="1:6" x14ac:dyDescent="0.2">
      <c r="A1081" s="39" t="s">
        <v>93</v>
      </c>
      <c r="B1081" s="46">
        <v>0.40866898148148145</v>
      </c>
      <c r="C1081" s="51">
        <v>9</v>
      </c>
      <c r="D1081" s="51">
        <v>2</v>
      </c>
      <c r="E1081" s="51" t="s">
        <v>46</v>
      </c>
      <c r="F1081" s="6">
        <v>9</v>
      </c>
    </row>
    <row r="1082" spans="1:6" x14ac:dyDescent="0.2">
      <c r="A1082" s="39" t="s">
        <v>93</v>
      </c>
      <c r="B1082" s="46">
        <v>0.4105787037037037</v>
      </c>
      <c r="C1082" s="51">
        <v>15</v>
      </c>
      <c r="D1082" s="51">
        <v>5</v>
      </c>
      <c r="E1082" s="51" t="s">
        <v>46</v>
      </c>
      <c r="F1082" s="6">
        <v>9</v>
      </c>
    </row>
    <row r="1083" spans="1:6" x14ac:dyDescent="0.2">
      <c r="A1083" s="39" t="s">
        <v>93</v>
      </c>
      <c r="B1083" s="46">
        <v>0.48495370370370372</v>
      </c>
      <c r="C1083" s="51">
        <v>56</v>
      </c>
      <c r="D1083" s="51">
        <v>12</v>
      </c>
      <c r="E1083" s="51" t="s">
        <v>46</v>
      </c>
      <c r="F1083" s="6">
        <v>11</v>
      </c>
    </row>
    <row r="1084" spans="1:6" x14ac:dyDescent="0.2">
      <c r="A1084" s="39" t="s">
        <v>93</v>
      </c>
      <c r="B1084" s="46">
        <v>0.56999999999999995</v>
      </c>
      <c r="C1084" s="51">
        <v>20</v>
      </c>
      <c r="D1084" s="51">
        <v>7</v>
      </c>
      <c r="E1084" s="51" t="s">
        <v>46</v>
      </c>
      <c r="F1084" s="6">
        <v>13</v>
      </c>
    </row>
    <row r="1085" spans="1:6" x14ac:dyDescent="0.2">
      <c r="A1085" s="39" t="s">
        <v>93</v>
      </c>
      <c r="B1085" s="46">
        <v>0.59910879629629632</v>
      </c>
      <c r="C1085" s="51">
        <v>53</v>
      </c>
      <c r="D1085" s="51">
        <v>12</v>
      </c>
      <c r="E1085" s="51" t="s">
        <v>46</v>
      </c>
      <c r="F1085" s="6">
        <v>14</v>
      </c>
    </row>
    <row r="1086" spans="1:6" x14ac:dyDescent="0.2">
      <c r="A1086" s="39" t="s">
        <v>93</v>
      </c>
      <c r="B1086" s="46">
        <v>0.6260648148148148</v>
      </c>
      <c r="C1086" s="51">
        <v>58</v>
      </c>
      <c r="D1086" s="51">
        <v>12</v>
      </c>
      <c r="E1086" s="51" t="s">
        <v>46</v>
      </c>
      <c r="F1086" s="6">
        <v>15</v>
      </c>
    </row>
    <row r="1087" spans="1:6" x14ac:dyDescent="0.2">
      <c r="A1087" s="39" t="s">
        <v>93</v>
      </c>
      <c r="B1087" s="46">
        <v>0.63523148148148145</v>
      </c>
      <c r="C1087" s="51">
        <v>94</v>
      </c>
      <c r="D1087" s="51">
        <v>11</v>
      </c>
      <c r="E1087" s="51" t="s">
        <v>46</v>
      </c>
      <c r="F1087" s="6">
        <v>15</v>
      </c>
    </row>
    <row r="1088" spans="1:6" x14ac:dyDescent="0.2">
      <c r="A1088" s="39" t="s">
        <v>93</v>
      </c>
      <c r="B1088" s="46">
        <v>0.65280092592592598</v>
      </c>
      <c r="C1088" s="51">
        <v>42</v>
      </c>
      <c r="D1088" s="51">
        <v>8</v>
      </c>
      <c r="E1088" s="51" t="s">
        <v>46</v>
      </c>
      <c r="F1088" s="6">
        <v>15</v>
      </c>
    </row>
    <row r="1089" spans="1:6" x14ac:dyDescent="0.2">
      <c r="A1089" s="39" t="s">
        <v>93</v>
      </c>
      <c r="B1089" s="46">
        <v>0.65925925925925921</v>
      </c>
      <c r="C1089" s="51">
        <v>223</v>
      </c>
      <c r="D1089" s="51">
        <v>20</v>
      </c>
      <c r="E1089" s="51" t="s">
        <v>46</v>
      </c>
      <c r="F1089" s="6">
        <v>15</v>
      </c>
    </row>
    <row r="1090" spans="1:6" x14ac:dyDescent="0.2">
      <c r="A1090" s="39" t="s">
        <v>93</v>
      </c>
      <c r="B1090" s="46">
        <v>0.68199074074074073</v>
      </c>
      <c r="C1090" s="51">
        <v>121</v>
      </c>
      <c r="D1090" s="51">
        <v>23</v>
      </c>
      <c r="E1090" s="51" t="s">
        <v>46</v>
      </c>
      <c r="F1090" s="6">
        <v>16</v>
      </c>
    </row>
    <row r="1091" spans="1:6" x14ac:dyDescent="0.2">
      <c r="A1091" s="39" t="s">
        <v>93</v>
      </c>
      <c r="B1091" s="46">
        <v>0.70969907407407407</v>
      </c>
      <c r="C1091" s="51">
        <v>24</v>
      </c>
      <c r="D1091" s="51">
        <v>7</v>
      </c>
      <c r="E1091" s="51" t="s">
        <v>46</v>
      </c>
      <c r="F1091" s="6">
        <v>17</v>
      </c>
    </row>
    <row r="1092" spans="1:6" x14ac:dyDescent="0.2">
      <c r="A1092" s="39" t="s">
        <v>93</v>
      </c>
      <c r="B1092" s="46">
        <v>0.30841435185185184</v>
      </c>
      <c r="C1092" s="51">
        <v>38</v>
      </c>
      <c r="D1092" s="51">
        <v>8</v>
      </c>
      <c r="E1092" s="51" t="s">
        <v>45</v>
      </c>
      <c r="F1092" s="6">
        <v>7</v>
      </c>
    </row>
    <row r="1093" spans="1:6" x14ac:dyDescent="0.2">
      <c r="A1093" s="39" t="s">
        <v>93</v>
      </c>
      <c r="B1093" s="46">
        <v>0.31587962962962962</v>
      </c>
      <c r="C1093" s="51">
        <v>11</v>
      </c>
      <c r="D1093" s="51">
        <v>5</v>
      </c>
      <c r="E1093" s="51" t="s">
        <v>45</v>
      </c>
      <c r="F1093" s="6">
        <v>7</v>
      </c>
    </row>
    <row r="1094" spans="1:6" x14ac:dyDescent="0.2">
      <c r="A1094" s="39" t="s">
        <v>93</v>
      </c>
      <c r="B1094" s="46">
        <v>0.34769675925925925</v>
      </c>
      <c r="C1094" s="51">
        <v>129</v>
      </c>
      <c r="D1094" s="51">
        <v>4</v>
      </c>
      <c r="E1094" s="51" t="s">
        <v>45</v>
      </c>
      <c r="F1094" s="6">
        <v>8</v>
      </c>
    </row>
    <row r="1095" spans="1:6" x14ac:dyDescent="0.2">
      <c r="A1095" s="39" t="s">
        <v>93</v>
      </c>
      <c r="B1095" s="46">
        <v>0.3533101851851852</v>
      </c>
      <c r="C1095" s="51">
        <v>2</v>
      </c>
      <c r="D1095" s="51">
        <v>0</v>
      </c>
      <c r="E1095" s="51" t="s">
        <v>45</v>
      </c>
      <c r="F1095" s="6">
        <v>8</v>
      </c>
    </row>
    <row r="1096" spans="1:6" x14ac:dyDescent="0.2">
      <c r="A1096" s="39" t="s">
        <v>93</v>
      </c>
      <c r="B1096" s="46">
        <v>0.41319444444444442</v>
      </c>
      <c r="C1096" s="51">
        <v>2</v>
      </c>
      <c r="D1096" s="51">
        <v>1</v>
      </c>
      <c r="E1096" s="51" t="s">
        <v>45</v>
      </c>
      <c r="F1096" s="6">
        <v>9</v>
      </c>
    </row>
    <row r="1097" spans="1:6" x14ac:dyDescent="0.2">
      <c r="A1097" s="39" t="s">
        <v>93</v>
      </c>
      <c r="B1097" s="46">
        <v>0.41563657407407412</v>
      </c>
      <c r="C1097" s="51">
        <v>8</v>
      </c>
      <c r="D1097" s="51">
        <v>5</v>
      </c>
      <c r="E1097" s="51" t="s">
        <v>45</v>
      </c>
      <c r="F1097" s="6">
        <v>9</v>
      </c>
    </row>
    <row r="1098" spans="1:6" x14ac:dyDescent="0.2">
      <c r="A1098" s="39" t="s">
        <v>93</v>
      </c>
      <c r="B1098" s="46">
        <v>0.4256712962962963</v>
      </c>
      <c r="C1098" s="51">
        <v>9</v>
      </c>
      <c r="D1098" s="51">
        <v>4</v>
      </c>
      <c r="E1098" s="51" t="s">
        <v>45</v>
      </c>
      <c r="F1098" s="6">
        <v>10</v>
      </c>
    </row>
    <row r="1099" spans="1:6" x14ac:dyDescent="0.2">
      <c r="A1099" s="39" t="s">
        <v>93</v>
      </c>
      <c r="B1099" s="46">
        <v>0.42689814814814814</v>
      </c>
      <c r="C1099" s="51">
        <v>3</v>
      </c>
      <c r="D1099" s="51">
        <v>1</v>
      </c>
      <c r="E1099" s="51" t="s">
        <v>45</v>
      </c>
      <c r="F1099" s="6">
        <v>10</v>
      </c>
    </row>
    <row r="1100" spans="1:6" x14ac:dyDescent="0.2">
      <c r="A1100" s="39" t="s">
        <v>93</v>
      </c>
      <c r="B1100" s="46">
        <v>0.44488425925925923</v>
      </c>
      <c r="C1100" s="51">
        <v>79</v>
      </c>
      <c r="D1100" s="51">
        <v>5</v>
      </c>
      <c r="E1100" s="51" t="s">
        <v>45</v>
      </c>
      <c r="F1100" s="6">
        <v>10</v>
      </c>
    </row>
    <row r="1101" spans="1:6" x14ac:dyDescent="0.2">
      <c r="A1101" s="39" t="s">
        <v>93</v>
      </c>
      <c r="B1101" s="46">
        <v>0.45300925925925922</v>
      </c>
      <c r="C1101" s="51">
        <v>56</v>
      </c>
      <c r="D1101" s="51">
        <v>6</v>
      </c>
      <c r="E1101" s="51" t="s">
        <v>45</v>
      </c>
      <c r="F1101" s="6">
        <v>10</v>
      </c>
    </row>
    <row r="1102" spans="1:6" x14ac:dyDescent="0.2">
      <c r="A1102" s="39" t="s">
        <v>93</v>
      </c>
      <c r="B1102" s="46">
        <v>0.46364583333333331</v>
      </c>
      <c r="C1102" s="51">
        <v>1</v>
      </c>
      <c r="D1102" s="45">
        <v>1</v>
      </c>
      <c r="E1102" s="51" t="s">
        <v>45</v>
      </c>
      <c r="F1102" s="6">
        <v>11</v>
      </c>
    </row>
    <row r="1103" spans="1:6" x14ac:dyDescent="0.2">
      <c r="A1103" s="39" t="s">
        <v>93</v>
      </c>
      <c r="B1103" s="46">
        <v>0.47508101851851853</v>
      </c>
      <c r="C1103" s="51">
        <v>2</v>
      </c>
      <c r="D1103" s="51">
        <v>1</v>
      </c>
      <c r="E1103" s="51" t="s">
        <v>45</v>
      </c>
      <c r="F1103" s="6">
        <v>11</v>
      </c>
    </row>
    <row r="1104" spans="1:6" x14ac:dyDescent="0.2">
      <c r="A1104" s="39" t="s">
        <v>93</v>
      </c>
      <c r="B1104" s="46">
        <v>0.47548611111111111</v>
      </c>
      <c r="C1104" s="51">
        <v>7</v>
      </c>
      <c r="D1104" s="45">
        <v>4</v>
      </c>
      <c r="E1104" s="51" t="s">
        <v>45</v>
      </c>
      <c r="F1104" s="6">
        <v>11</v>
      </c>
    </row>
    <row r="1105" spans="1:6" x14ac:dyDescent="0.2">
      <c r="A1105" s="39" t="s">
        <v>93</v>
      </c>
      <c r="B1105" s="46">
        <v>0.50444444444444447</v>
      </c>
      <c r="C1105" s="51">
        <v>7</v>
      </c>
      <c r="D1105" s="51">
        <v>2</v>
      </c>
      <c r="E1105" s="51" t="s">
        <v>45</v>
      </c>
      <c r="F1105" s="6">
        <v>12</v>
      </c>
    </row>
    <row r="1106" spans="1:6" x14ac:dyDescent="0.2">
      <c r="A1106" s="39" t="s">
        <v>93</v>
      </c>
      <c r="B1106" s="46">
        <v>0.50663194444444448</v>
      </c>
      <c r="C1106" s="51">
        <v>9</v>
      </c>
      <c r="D1106" s="51">
        <v>4</v>
      </c>
      <c r="E1106" s="51" t="s">
        <v>45</v>
      </c>
      <c r="F1106" s="6">
        <v>12</v>
      </c>
    </row>
    <row r="1107" spans="1:6" x14ac:dyDescent="0.2">
      <c r="A1107" s="39" t="s">
        <v>93</v>
      </c>
      <c r="B1107" s="46">
        <v>0.52203703703703697</v>
      </c>
      <c r="C1107" s="51">
        <v>4</v>
      </c>
      <c r="D1107" s="51">
        <v>2</v>
      </c>
      <c r="E1107" s="51" t="s">
        <v>45</v>
      </c>
      <c r="F1107" s="6">
        <v>12</v>
      </c>
    </row>
    <row r="1108" spans="1:6" x14ac:dyDescent="0.2">
      <c r="A1108" s="39" t="s">
        <v>93</v>
      </c>
      <c r="B1108" s="46">
        <v>0.52547453703703706</v>
      </c>
      <c r="C1108" s="51">
        <v>6</v>
      </c>
      <c r="D1108" s="51">
        <v>2</v>
      </c>
      <c r="E1108" s="51" t="s">
        <v>45</v>
      </c>
      <c r="F1108" s="6">
        <v>12</v>
      </c>
    </row>
    <row r="1109" spans="1:6" x14ac:dyDescent="0.2">
      <c r="A1109" s="39" t="s">
        <v>93</v>
      </c>
      <c r="B1109" s="46">
        <v>0.56483796296296296</v>
      </c>
      <c r="C1109" s="51">
        <v>8</v>
      </c>
      <c r="D1109" s="51">
        <v>3</v>
      </c>
      <c r="E1109" s="51" t="s">
        <v>45</v>
      </c>
      <c r="F1109" s="6">
        <v>13</v>
      </c>
    </row>
    <row r="1110" spans="1:6" x14ac:dyDescent="0.2">
      <c r="A1110" s="39" t="s">
        <v>93</v>
      </c>
      <c r="B1110" s="46">
        <v>0.62181712962962965</v>
      </c>
      <c r="C1110" s="51">
        <v>30</v>
      </c>
      <c r="D1110" s="51">
        <v>5</v>
      </c>
      <c r="E1110" s="51" t="s">
        <v>45</v>
      </c>
      <c r="F1110" s="6">
        <v>14</v>
      </c>
    </row>
    <row r="1111" spans="1:6" x14ac:dyDescent="0.2">
      <c r="A1111" s="39" t="s">
        <v>93</v>
      </c>
      <c r="B1111" s="46">
        <v>0.62258101851851855</v>
      </c>
      <c r="C1111" s="51">
        <v>6</v>
      </c>
      <c r="D1111" s="51">
        <v>3</v>
      </c>
      <c r="E1111" s="51" t="s">
        <v>45</v>
      </c>
      <c r="F1111" s="6">
        <v>14</v>
      </c>
    </row>
    <row r="1112" spans="1:6" x14ac:dyDescent="0.2">
      <c r="A1112" s="39" t="s">
        <v>93</v>
      </c>
      <c r="B1112" s="46">
        <v>0.63138888888888889</v>
      </c>
      <c r="C1112" s="51">
        <v>9</v>
      </c>
      <c r="D1112" s="51">
        <v>4</v>
      </c>
      <c r="E1112" s="51" t="s">
        <v>45</v>
      </c>
      <c r="F1112" s="6">
        <v>15</v>
      </c>
    </row>
    <row r="1113" spans="1:6" x14ac:dyDescent="0.2">
      <c r="A1113" s="39" t="s">
        <v>93</v>
      </c>
      <c r="B1113" s="46">
        <v>0.64188657407407401</v>
      </c>
      <c r="C1113" s="51">
        <v>9</v>
      </c>
      <c r="D1113" s="51">
        <v>4</v>
      </c>
      <c r="E1113" s="51" t="s">
        <v>45</v>
      </c>
      <c r="F1113" s="6">
        <v>15</v>
      </c>
    </row>
    <row r="1114" spans="1:6" x14ac:dyDescent="0.2">
      <c r="A1114" s="39" t="s">
        <v>93</v>
      </c>
      <c r="B1114" s="46">
        <v>0.70525462962962959</v>
      </c>
      <c r="C1114" s="51">
        <v>8</v>
      </c>
      <c r="D1114" s="51">
        <v>2</v>
      </c>
      <c r="E1114" s="51" t="s">
        <v>45</v>
      </c>
      <c r="F1114" s="6">
        <v>16</v>
      </c>
    </row>
    <row r="1115" spans="1:6" x14ac:dyDescent="0.2">
      <c r="A1115" s="39" t="s">
        <v>93</v>
      </c>
      <c r="B1115" s="46">
        <v>0.72391203703703699</v>
      </c>
      <c r="C1115" s="51">
        <v>9</v>
      </c>
      <c r="D1115" s="51">
        <v>3</v>
      </c>
      <c r="E1115" s="51" t="s">
        <v>45</v>
      </c>
      <c r="F1115" s="6">
        <v>17</v>
      </c>
    </row>
    <row r="1116" spans="1:6" x14ac:dyDescent="0.2">
      <c r="A1116" s="39" t="s">
        <v>93</v>
      </c>
      <c r="B1116" s="46">
        <v>0.73435185185185181</v>
      </c>
      <c r="C1116" s="51">
        <v>7</v>
      </c>
      <c r="D1116" s="51" t="s">
        <v>1375</v>
      </c>
      <c r="E1116" s="51" t="s">
        <v>45</v>
      </c>
      <c r="F1116" s="6">
        <v>17</v>
      </c>
    </row>
    <row r="1117" spans="1:6" x14ac:dyDescent="0.2">
      <c r="A1117" s="39" t="s">
        <v>93</v>
      </c>
      <c r="B1117" s="46">
        <v>0.27877314814814813</v>
      </c>
      <c r="C1117" s="51">
        <v>5</v>
      </c>
      <c r="D1117" s="51">
        <v>1</v>
      </c>
      <c r="E1117" s="51" t="s">
        <v>44</v>
      </c>
      <c r="F1117" s="6">
        <v>6</v>
      </c>
    </row>
    <row r="1118" spans="1:6" x14ac:dyDescent="0.2">
      <c r="A1118" s="39" t="s">
        <v>93</v>
      </c>
      <c r="B1118" s="46">
        <v>0.28097222222222223</v>
      </c>
      <c r="C1118" s="51">
        <v>32</v>
      </c>
      <c r="D1118" s="51">
        <v>5</v>
      </c>
      <c r="E1118" s="51" t="s">
        <v>44</v>
      </c>
      <c r="F1118" s="6">
        <v>6</v>
      </c>
    </row>
    <row r="1119" spans="1:6" x14ac:dyDescent="0.2">
      <c r="A1119" s="39" t="s">
        <v>93</v>
      </c>
      <c r="B1119" s="46">
        <v>0.29693287037037036</v>
      </c>
      <c r="C1119" s="51">
        <v>39</v>
      </c>
      <c r="D1119" s="51">
        <v>7</v>
      </c>
      <c r="E1119" s="51" t="s">
        <v>44</v>
      </c>
      <c r="F1119" s="6">
        <v>7</v>
      </c>
    </row>
    <row r="1120" spans="1:6" x14ac:dyDescent="0.2">
      <c r="A1120" s="39" t="s">
        <v>93</v>
      </c>
      <c r="B1120" s="46">
        <v>0.31430555555555556</v>
      </c>
      <c r="C1120" s="51">
        <v>8</v>
      </c>
      <c r="D1120" s="51">
        <v>3</v>
      </c>
      <c r="E1120" s="51" t="s">
        <v>44</v>
      </c>
      <c r="F1120" s="6">
        <v>7</v>
      </c>
    </row>
    <row r="1121" spans="1:6" x14ac:dyDescent="0.2">
      <c r="A1121" s="39" t="s">
        <v>93</v>
      </c>
      <c r="B1121" s="46">
        <v>0.32246527777777778</v>
      </c>
      <c r="C1121" s="51">
        <v>57</v>
      </c>
      <c r="D1121" s="51">
        <v>6</v>
      </c>
      <c r="E1121" s="51" t="s">
        <v>44</v>
      </c>
      <c r="F1121" s="6">
        <v>7</v>
      </c>
    </row>
    <row r="1122" spans="1:6" x14ac:dyDescent="0.2">
      <c r="A1122" s="39" t="s">
        <v>93</v>
      </c>
      <c r="B1122" s="46">
        <v>0.33236111111111111</v>
      </c>
      <c r="C1122" s="51">
        <v>18</v>
      </c>
      <c r="D1122" s="51">
        <v>8</v>
      </c>
      <c r="E1122" s="51" t="s">
        <v>44</v>
      </c>
      <c r="F1122" s="6">
        <v>7</v>
      </c>
    </row>
    <row r="1123" spans="1:6" x14ac:dyDescent="0.2">
      <c r="A1123" s="39" t="s">
        <v>93</v>
      </c>
      <c r="B1123" s="46">
        <v>0.33592592592592596</v>
      </c>
      <c r="C1123" s="51">
        <v>23</v>
      </c>
      <c r="D1123" s="51">
        <v>6</v>
      </c>
      <c r="E1123" s="51" t="s">
        <v>44</v>
      </c>
      <c r="F1123" s="6">
        <v>8</v>
      </c>
    </row>
    <row r="1124" spans="1:6" x14ac:dyDescent="0.2">
      <c r="A1124" s="39" t="s">
        <v>93</v>
      </c>
      <c r="B1124" s="46">
        <v>0.3395023148148148</v>
      </c>
      <c r="C1124" s="51">
        <v>9</v>
      </c>
      <c r="D1124" s="51">
        <v>3</v>
      </c>
      <c r="E1124" s="51" t="s">
        <v>44</v>
      </c>
      <c r="F1124" s="6">
        <v>8</v>
      </c>
    </row>
    <row r="1125" spans="1:6" x14ac:dyDescent="0.2">
      <c r="A1125" s="39" t="s">
        <v>93</v>
      </c>
      <c r="B1125" s="46">
        <v>0.34197916666666667</v>
      </c>
      <c r="C1125" s="51">
        <v>15</v>
      </c>
      <c r="D1125" s="51">
        <v>3</v>
      </c>
      <c r="E1125" s="51" t="s">
        <v>44</v>
      </c>
      <c r="F1125" s="6">
        <v>8</v>
      </c>
    </row>
    <row r="1126" spans="1:6" x14ac:dyDescent="0.2">
      <c r="A1126" s="39" t="s">
        <v>93</v>
      </c>
      <c r="B1126" s="46">
        <v>0.34412037037037035</v>
      </c>
      <c r="C1126" s="51">
        <v>42</v>
      </c>
      <c r="D1126" s="51">
        <v>7</v>
      </c>
      <c r="E1126" s="51" t="s">
        <v>44</v>
      </c>
      <c r="F1126" s="6">
        <v>8</v>
      </c>
    </row>
    <row r="1127" spans="1:6" x14ac:dyDescent="0.2">
      <c r="A1127" s="39" t="s">
        <v>93</v>
      </c>
      <c r="B1127" s="46">
        <v>0.34611111111111109</v>
      </c>
      <c r="C1127" s="51">
        <v>7</v>
      </c>
      <c r="D1127" s="51">
        <v>3</v>
      </c>
      <c r="E1127" s="51" t="s">
        <v>44</v>
      </c>
      <c r="F1127" s="6">
        <v>8</v>
      </c>
    </row>
    <row r="1128" spans="1:6" x14ac:dyDescent="0.2">
      <c r="A1128" s="39" t="s">
        <v>93</v>
      </c>
      <c r="B1128" s="46">
        <v>0.35019675925925925</v>
      </c>
      <c r="C1128" s="51">
        <v>67</v>
      </c>
      <c r="D1128" s="51">
        <v>4</v>
      </c>
      <c r="E1128" s="51" t="s">
        <v>44</v>
      </c>
      <c r="F1128" s="6">
        <v>8</v>
      </c>
    </row>
    <row r="1129" spans="1:6" x14ac:dyDescent="0.2">
      <c r="A1129" s="39" t="s">
        <v>93</v>
      </c>
      <c r="B1129" s="46">
        <v>0.35596064814814815</v>
      </c>
      <c r="C1129" s="51">
        <v>19</v>
      </c>
      <c r="D1129" s="51">
        <v>9</v>
      </c>
      <c r="E1129" s="51" t="s">
        <v>44</v>
      </c>
      <c r="F1129" s="6">
        <v>8</v>
      </c>
    </row>
    <row r="1130" spans="1:6" x14ac:dyDescent="0.2">
      <c r="A1130" s="39" t="s">
        <v>93</v>
      </c>
      <c r="B1130" s="46">
        <v>0.35628472222222224</v>
      </c>
      <c r="C1130" s="51">
        <v>16</v>
      </c>
      <c r="D1130" s="51">
        <v>4</v>
      </c>
      <c r="E1130" s="51" t="s">
        <v>44</v>
      </c>
      <c r="F1130" s="6">
        <v>8</v>
      </c>
    </row>
    <row r="1131" spans="1:6" x14ac:dyDescent="0.2">
      <c r="A1131" s="39" t="s">
        <v>93</v>
      </c>
      <c r="B1131" s="46">
        <v>0.36039351851851853</v>
      </c>
      <c r="C1131" s="51">
        <v>9</v>
      </c>
      <c r="D1131" s="51">
        <v>4</v>
      </c>
      <c r="E1131" s="51" t="s">
        <v>44</v>
      </c>
      <c r="F1131" s="6">
        <v>8</v>
      </c>
    </row>
    <row r="1132" spans="1:6" x14ac:dyDescent="0.2">
      <c r="A1132" s="39" t="s">
        <v>93</v>
      </c>
      <c r="B1132" s="46">
        <v>0.36259259259259258</v>
      </c>
      <c r="C1132" s="51">
        <v>8</v>
      </c>
      <c r="D1132" s="51">
        <v>3</v>
      </c>
      <c r="E1132" s="51" t="s">
        <v>44</v>
      </c>
      <c r="F1132" s="6">
        <v>8</v>
      </c>
    </row>
    <row r="1133" spans="1:6" x14ac:dyDescent="0.2">
      <c r="A1133" s="39" t="s">
        <v>93</v>
      </c>
      <c r="B1133" s="46">
        <v>0.36348379629629629</v>
      </c>
      <c r="C1133" s="51">
        <v>21</v>
      </c>
      <c r="D1133" s="51">
        <v>7</v>
      </c>
      <c r="E1133" s="51" t="s">
        <v>44</v>
      </c>
      <c r="F1133" s="6">
        <v>8</v>
      </c>
    </row>
    <row r="1134" spans="1:6" x14ac:dyDescent="0.2">
      <c r="A1134" s="39" t="s">
        <v>93</v>
      </c>
      <c r="B1134" s="46">
        <v>0.36390046296296297</v>
      </c>
      <c r="C1134" s="51">
        <v>7</v>
      </c>
      <c r="D1134" s="51">
        <v>3</v>
      </c>
      <c r="E1134" s="51" t="s">
        <v>44</v>
      </c>
      <c r="F1134" s="6">
        <v>8</v>
      </c>
    </row>
    <row r="1135" spans="1:6" x14ac:dyDescent="0.2">
      <c r="A1135" s="39" t="s">
        <v>93</v>
      </c>
      <c r="B1135" s="46">
        <v>0.36542824074074076</v>
      </c>
      <c r="C1135" s="51">
        <v>8</v>
      </c>
      <c r="D1135" s="51">
        <v>5</v>
      </c>
      <c r="E1135" s="51" t="s">
        <v>44</v>
      </c>
      <c r="F1135" s="6">
        <v>8</v>
      </c>
    </row>
    <row r="1136" spans="1:6" x14ac:dyDescent="0.2">
      <c r="A1136" s="39" t="s">
        <v>93</v>
      </c>
      <c r="B1136" s="46">
        <v>0.36834490740740744</v>
      </c>
      <c r="C1136" s="51">
        <v>46</v>
      </c>
      <c r="D1136" s="51">
        <v>4</v>
      </c>
      <c r="E1136" s="51" t="s">
        <v>44</v>
      </c>
      <c r="F1136" s="6">
        <v>8</v>
      </c>
    </row>
    <row r="1137" spans="1:6" x14ac:dyDescent="0.2">
      <c r="A1137" s="39" t="s">
        <v>93</v>
      </c>
      <c r="B1137" s="46">
        <v>0.36886574074074074</v>
      </c>
      <c r="C1137" s="51">
        <v>26</v>
      </c>
      <c r="D1137" s="51">
        <v>6</v>
      </c>
      <c r="E1137" s="51" t="s">
        <v>44</v>
      </c>
      <c r="F1137" s="6">
        <v>8</v>
      </c>
    </row>
    <row r="1138" spans="1:6" x14ac:dyDescent="0.2">
      <c r="A1138" s="39" t="s">
        <v>93</v>
      </c>
      <c r="B1138" s="46">
        <v>0.36989583333333331</v>
      </c>
      <c r="C1138" s="51">
        <v>47</v>
      </c>
      <c r="D1138" s="51">
        <v>6</v>
      </c>
      <c r="E1138" s="51" t="s">
        <v>44</v>
      </c>
      <c r="F1138" s="6">
        <v>8</v>
      </c>
    </row>
    <row r="1139" spans="1:6" x14ac:dyDescent="0.2">
      <c r="A1139" s="39" t="s">
        <v>93</v>
      </c>
      <c r="B1139" s="46">
        <v>0.37141203703703707</v>
      </c>
      <c r="C1139" s="51">
        <v>8</v>
      </c>
      <c r="D1139" s="51">
        <v>3</v>
      </c>
      <c r="E1139" s="51" t="s">
        <v>44</v>
      </c>
      <c r="F1139" s="6">
        <v>8</v>
      </c>
    </row>
    <row r="1140" spans="1:6" x14ac:dyDescent="0.2">
      <c r="A1140" s="39" t="s">
        <v>93</v>
      </c>
      <c r="B1140" s="46">
        <v>0.37288194444444445</v>
      </c>
      <c r="C1140" s="51">
        <v>9</v>
      </c>
      <c r="D1140" s="51">
        <v>4</v>
      </c>
      <c r="E1140" s="51" t="s">
        <v>44</v>
      </c>
      <c r="F1140" s="6">
        <v>8</v>
      </c>
    </row>
    <row r="1141" spans="1:6" x14ac:dyDescent="0.2">
      <c r="A1141" s="39" t="s">
        <v>93</v>
      </c>
      <c r="B1141" s="46">
        <v>0.38136574074074076</v>
      </c>
      <c r="C1141" s="51">
        <v>24</v>
      </c>
      <c r="D1141" s="51">
        <v>5</v>
      </c>
      <c r="E1141" s="51" t="s">
        <v>44</v>
      </c>
      <c r="F1141" s="6">
        <v>9</v>
      </c>
    </row>
    <row r="1142" spans="1:6" x14ac:dyDescent="0.2">
      <c r="A1142" s="39" t="s">
        <v>93</v>
      </c>
      <c r="B1142" s="46">
        <v>0.38255787037037042</v>
      </c>
      <c r="C1142" s="51">
        <v>4</v>
      </c>
      <c r="D1142" s="51">
        <v>2</v>
      </c>
      <c r="E1142" s="51" t="s">
        <v>44</v>
      </c>
      <c r="F1142" s="6">
        <v>9</v>
      </c>
    </row>
    <row r="1143" spans="1:6" x14ac:dyDescent="0.2">
      <c r="A1143" s="39" t="s">
        <v>93</v>
      </c>
      <c r="B1143" s="46">
        <v>0.38325231481481481</v>
      </c>
      <c r="C1143" s="51">
        <v>39</v>
      </c>
      <c r="D1143" s="51">
        <v>9</v>
      </c>
      <c r="E1143" s="51" t="s">
        <v>44</v>
      </c>
      <c r="F1143" s="6">
        <v>9</v>
      </c>
    </row>
    <row r="1144" spans="1:6" x14ac:dyDescent="0.2">
      <c r="A1144" s="39" t="s">
        <v>93</v>
      </c>
      <c r="B1144" s="46">
        <v>0.38554398148148145</v>
      </c>
      <c r="C1144" s="51">
        <v>29</v>
      </c>
      <c r="D1144" s="51">
        <v>4</v>
      </c>
      <c r="E1144" s="51" t="s">
        <v>44</v>
      </c>
      <c r="F1144" s="6">
        <v>9</v>
      </c>
    </row>
    <row r="1145" spans="1:6" x14ac:dyDescent="0.2">
      <c r="A1145" s="39" t="s">
        <v>93</v>
      </c>
      <c r="B1145" s="46">
        <v>0.39365740740740746</v>
      </c>
      <c r="C1145" s="51">
        <v>88</v>
      </c>
      <c r="D1145" s="51">
        <v>6</v>
      </c>
      <c r="E1145" s="51" t="s">
        <v>44</v>
      </c>
      <c r="F1145" s="6">
        <v>9</v>
      </c>
    </row>
    <row r="1146" spans="1:6" x14ac:dyDescent="0.2">
      <c r="A1146" s="39" t="s">
        <v>93</v>
      </c>
      <c r="B1146" s="46">
        <v>0.39417824074074076</v>
      </c>
      <c r="C1146" s="51">
        <v>10</v>
      </c>
      <c r="D1146" s="51">
        <v>4</v>
      </c>
      <c r="E1146" s="51" t="s">
        <v>44</v>
      </c>
      <c r="F1146" s="6">
        <v>9</v>
      </c>
    </row>
    <row r="1147" spans="1:6" x14ac:dyDescent="0.2">
      <c r="A1147" s="39" t="s">
        <v>93</v>
      </c>
      <c r="B1147" s="46">
        <v>0.39564814814814814</v>
      </c>
      <c r="C1147" s="51">
        <v>23</v>
      </c>
      <c r="D1147" s="51">
        <v>9</v>
      </c>
      <c r="E1147" s="51" t="s">
        <v>44</v>
      </c>
      <c r="F1147" s="6">
        <v>9</v>
      </c>
    </row>
    <row r="1148" spans="1:6" x14ac:dyDescent="0.2">
      <c r="A1148" s="39" t="s">
        <v>93</v>
      </c>
      <c r="B1148" s="46">
        <v>0.39628472222222227</v>
      </c>
      <c r="C1148" s="51">
        <v>9</v>
      </c>
      <c r="D1148" s="51">
        <v>3</v>
      </c>
      <c r="E1148" s="51" t="s">
        <v>44</v>
      </c>
      <c r="F1148" s="6">
        <v>9</v>
      </c>
    </row>
    <row r="1149" spans="1:6" x14ac:dyDescent="0.2">
      <c r="A1149" s="39" t="s">
        <v>93</v>
      </c>
      <c r="B1149" s="46">
        <v>0.39939814814814811</v>
      </c>
      <c r="C1149" s="51">
        <v>22</v>
      </c>
      <c r="D1149" s="51">
        <v>7</v>
      </c>
      <c r="E1149" s="51" t="s">
        <v>44</v>
      </c>
      <c r="F1149" s="6">
        <v>9</v>
      </c>
    </row>
    <row r="1150" spans="1:6" x14ac:dyDescent="0.2">
      <c r="A1150" s="39" t="s">
        <v>93</v>
      </c>
      <c r="B1150" s="46">
        <v>0.40024305555555556</v>
      </c>
      <c r="C1150" s="51">
        <v>23</v>
      </c>
      <c r="D1150" s="51">
        <v>7</v>
      </c>
      <c r="E1150" s="51" t="s">
        <v>44</v>
      </c>
      <c r="F1150" s="6">
        <v>9</v>
      </c>
    </row>
    <row r="1151" spans="1:6" x14ac:dyDescent="0.2">
      <c r="A1151" s="39" t="s">
        <v>93</v>
      </c>
      <c r="B1151" s="46">
        <v>0.4007060185185185</v>
      </c>
      <c r="C1151" s="51">
        <v>6</v>
      </c>
      <c r="D1151" s="51">
        <v>1</v>
      </c>
      <c r="E1151" s="51" t="s">
        <v>44</v>
      </c>
      <c r="F1151" s="6">
        <v>9</v>
      </c>
    </row>
    <row r="1152" spans="1:6" x14ac:dyDescent="0.2">
      <c r="A1152" s="39" t="s">
        <v>93</v>
      </c>
      <c r="B1152" s="46">
        <v>0.40187499999999998</v>
      </c>
      <c r="C1152" s="51">
        <v>7</v>
      </c>
      <c r="D1152" s="51">
        <v>4</v>
      </c>
      <c r="E1152" s="51" t="s">
        <v>44</v>
      </c>
      <c r="F1152" s="6">
        <v>9</v>
      </c>
    </row>
    <row r="1153" spans="1:6" x14ac:dyDescent="0.2">
      <c r="A1153" s="39" t="s">
        <v>93</v>
      </c>
      <c r="B1153" s="46">
        <v>0.40412037037037035</v>
      </c>
      <c r="C1153" s="51">
        <v>9</v>
      </c>
      <c r="D1153" s="51">
        <v>6</v>
      </c>
      <c r="E1153" s="51" t="s">
        <v>44</v>
      </c>
      <c r="F1153" s="6">
        <v>9</v>
      </c>
    </row>
    <row r="1154" spans="1:6" x14ac:dyDescent="0.2">
      <c r="A1154" s="39" t="s">
        <v>93</v>
      </c>
      <c r="B1154" s="46">
        <v>0.41054398148148147</v>
      </c>
      <c r="C1154" s="51">
        <v>7</v>
      </c>
      <c r="D1154" s="51">
        <v>3</v>
      </c>
      <c r="E1154" s="51" t="s">
        <v>44</v>
      </c>
      <c r="F1154" s="6">
        <v>9</v>
      </c>
    </row>
    <row r="1155" spans="1:6" x14ac:dyDescent="0.2">
      <c r="A1155" s="39" t="s">
        <v>93</v>
      </c>
      <c r="B1155" s="46">
        <v>0.41113425925925928</v>
      </c>
      <c r="C1155" s="51">
        <v>9</v>
      </c>
      <c r="D1155" s="51">
        <v>5</v>
      </c>
      <c r="E1155" s="51" t="s">
        <v>44</v>
      </c>
      <c r="F1155" s="6">
        <v>9</v>
      </c>
    </row>
    <row r="1156" spans="1:6" x14ac:dyDescent="0.2">
      <c r="A1156" s="39" t="s">
        <v>93</v>
      </c>
      <c r="B1156" s="46">
        <v>0.41814814814814816</v>
      </c>
      <c r="C1156" s="51">
        <v>9</v>
      </c>
      <c r="D1156" s="51">
        <v>3</v>
      </c>
      <c r="E1156" s="51" t="s">
        <v>44</v>
      </c>
      <c r="F1156" s="6">
        <v>10</v>
      </c>
    </row>
    <row r="1157" spans="1:6" x14ac:dyDescent="0.2">
      <c r="A1157" s="39" t="s">
        <v>93</v>
      </c>
      <c r="B1157" s="46">
        <v>0.42516203703703703</v>
      </c>
      <c r="C1157" s="51">
        <v>9</v>
      </c>
      <c r="D1157" s="51">
        <v>4</v>
      </c>
      <c r="E1157" s="51" t="s">
        <v>44</v>
      </c>
      <c r="F1157" s="6">
        <v>10</v>
      </c>
    </row>
    <row r="1158" spans="1:6" x14ac:dyDescent="0.2">
      <c r="A1158" s="39" t="s">
        <v>93</v>
      </c>
      <c r="B1158" s="46">
        <v>0.42540509259259257</v>
      </c>
      <c r="C1158" s="51">
        <v>9</v>
      </c>
      <c r="D1158" s="51">
        <v>4</v>
      </c>
      <c r="E1158" s="51" t="s">
        <v>44</v>
      </c>
      <c r="F1158" s="6">
        <v>10</v>
      </c>
    </row>
    <row r="1159" spans="1:6" x14ac:dyDescent="0.2">
      <c r="A1159" s="39" t="s">
        <v>93</v>
      </c>
      <c r="B1159" s="46">
        <v>0.4265856481481482</v>
      </c>
      <c r="C1159" s="51">
        <v>2</v>
      </c>
      <c r="D1159" s="51">
        <v>1</v>
      </c>
      <c r="E1159" s="51" t="s">
        <v>44</v>
      </c>
      <c r="F1159" s="6">
        <v>10</v>
      </c>
    </row>
    <row r="1160" spans="1:6" x14ac:dyDescent="0.2">
      <c r="A1160" s="39" t="s">
        <v>93</v>
      </c>
      <c r="B1160" s="46">
        <v>0.43328703703703703</v>
      </c>
      <c r="C1160" s="51">
        <v>10</v>
      </c>
      <c r="D1160" s="51">
        <v>6</v>
      </c>
      <c r="E1160" s="51" t="s">
        <v>44</v>
      </c>
      <c r="F1160" s="6">
        <v>10</v>
      </c>
    </row>
    <row r="1161" spans="1:6" x14ac:dyDescent="0.2">
      <c r="A1161" s="39" t="s">
        <v>93</v>
      </c>
      <c r="B1161" s="46">
        <v>0.43528935185185186</v>
      </c>
      <c r="C1161" s="51">
        <v>61</v>
      </c>
      <c r="D1161" s="51">
        <v>7</v>
      </c>
      <c r="E1161" s="51" t="s">
        <v>44</v>
      </c>
      <c r="F1161" s="6">
        <v>10</v>
      </c>
    </row>
    <row r="1162" spans="1:6" x14ac:dyDescent="0.2">
      <c r="A1162" s="39" t="s">
        <v>93</v>
      </c>
      <c r="B1162" s="46">
        <v>0.44055555555555559</v>
      </c>
      <c r="C1162" s="51">
        <v>10</v>
      </c>
      <c r="D1162" s="51">
        <v>6</v>
      </c>
      <c r="E1162" s="51" t="s">
        <v>44</v>
      </c>
      <c r="F1162" s="6">
        <v>10</v>
      </c>
    </row>
    <row r="1163" spans="1:6" x14ac:dyDescent="0.2">
      <c r="A1163" s="39" t="s">
        <v>93</v>
      </c>
      <c r="B1163" s="46">
        <v>0.44325231481481481</v>
      </c>
      <c r="C1163" s="51">
        <v>23</v>
      </c>
      <c r="D1163" s="51">
        <v>4</v>
      </c>
      <c r="E1163" s="51" t="s">
        <v>44</v>
      </c>
      <c r="F1163" s="6">
        <v>10</v>
      </c>
    </row>
    <row r="1164" spans="1:6" x14ac:dyDescent="0.2">
      <c r="A1164" s="39" t="s">
        <v>93</v>
      </c>
      <c r="B1164" s="46">
        <v>0.44343749999999998</v>
      </c>
      <c r="C1164" s="51">
        <v>16</v>
      </c>
      <c r="D1164" s="51">
        <v>2</v>
      </c>
      <c r="E1164" s="51" t="s">
        <v>44</v>
      </c>
      <c r="F1164" s="6">
        <v>10</v>
      </c>
    </row>
    <row r="1165" spans="1:6" x14ac:dyDescent="0.2">
      <c r="A1165" s="39" t="s">
        <v>93</v>
      </c>
      <c r="B1165" s="46">
        <v>0.44450231481481484</v>
      </c>
      <c r="C1165" s="51">
        <v>9</v>
      </c>
      <c r="D1165" s="51">
        <v>2</v>
      </c>
      <c r="E1165" s="51" t="s">
        <v>44</v>
      </c>
      <c r="F1165" s="6">
        <v>10</v>
      </c>
    </row>
    <row r="1166" spans="1:6" x14ac:dyDescent="0.2">
      <c r="A1166" s="39" t="s">
        <v>93</v>
      </c>
      <c r="B1166" s="46">
        <v>0.44518518518518518</v>
      </c>
      <c r="C1166" s="51">
        <v>20</v>
      </c>
      <c r="D1166" s="51">
        <v>8</v>
      </c>
      <c r="E1166" s="51" t="s">
        <v>44</v>
      </c>
      <c r="F1166" s="6">
        <v>10</v>
      </c>
    </row>
    <row r="1167" spans="1:6" x14ac:dyDescent="0.2">
      <c r="A1167" s="39" t="s">
        <v>93</v>
      </c>
      <c r="B1167" s="46">
        <v>0.44824074074074072</v>
      </c>
      <c r="C1167" s="51">
        <v>10</v>
      </c>
      <c r="D1167" s="51">
        <v>5</v>
      </c>
      <c r="E1167" s="51" t="s">
        <v>44</v>
      </c>
      <c r="F1167" s="6">
        <v>10</v>
      </c>
    </row>
    <row r="1168" spans="1:6" x14ac:dyDescent="0.2">
      <c r="A1168" s="39" t="s">
        <v>93</v>
      </c>
      <c r="B1168" s="46">
        <v>0.44862268518518517</v>
      </c>
      <c r="C1168" s="51">
        <v>9</v>
      </c>
      <c r="D1168" s="51">
        <v>6</v>
      </c>
      <c r="E1168" s="51" t="s">
        <v>44</v>
      </c>
      <c r="F1168" s="6">
        <v>10</v>
      </c>
    </row>
    <row r="1169" spans="1:6" x14ac:dyDescent="0.2">
      <c r="A1169" s="39" t="s">
        <v>93</v>
      </c>
      <c r="B1169" s="46">
        <v>0.45322916666666663</v>
      </c>
      <c r="C1169" s="51">
        <v>1</v>
      </c>
      <c r="D1169" s="51">
        <v>1</v>
      </c>
      <c r="E1169" s="51" t="s">
        <v>44</v>
      </c>
      <c r="F1169" s="6">
        <v>10</v>
      </c>
    </row>
    <row r="1170" spans="1:6" x14ac:dyDescent="0.2">
      <c r="A1170" s="39" t="s">
        <v>93</v>
      </c>
      <c r="B1170" s="46">
        <v>0.45337962962962958</v>
      </c>
      <c r="C1170" s="51">
        <v>9</v>
      </c>
      <c r="D1170" s="51">
        <v>5</v>
      </c>
      <c r="E1170" s="51" t="s">
        <v>44</v>
      </c>
      <c r="F1170" s="6">
        <v>10</v>
      </c>
    </row>
    <row r="1171" spans="1:6" x14ac:dyDescent="0.2">
      <c r="A1171" s="39" t="s">
        <v>93</v>
      </c>
      <c r="B1171" s="46">
        <v>0.4543402777777778</v>
      </c>
      <c r="C1171" s="51">
        <v>10</v>
      </c>
      <c r="D1171" s="51">
        <v>4</v>
      </c>
      <c r="E1171" s="51" t="s">
        <v>44</v>
      </c>
      <c r="F1171" s="6">
        <v>10</v>
      </c>
    </row>
    <row r="1172" spans="1:6" x14ac:dyDescent="0.2">
      <c r="A1172" s="39" t="s">
        <v>93</v>
      </c>
      <c r="B1172" s="46">
        <v>0.45656249999999998</v>
      </c>
      <c r="C1172" s="51">
        <v>8</v>
      </c>
      <c r="D1172" s="51">
        <v>3</v>
      </c>
      <c r="E1172" s="51" t="s">
        <v>44</v>
      </c>
      <c r="F1172" s="6">
        <v>10</v>
      </c>
    </row>
    <row r="1173" spans="1:6" x14ac:dyDescent="0.2">
      <c r="A1173" s="39" t="s">
        <v>93</v>
      </c>
      <c r="B1173" s="46">
        <v>0.46152777777777776</v>
      </c>
      <c r="C1173" s="51">
        <v>8</v>
      </c>
      <c r="D1173" s="51">
        <v>5</v>
      </c>
      <c r="E1173" s="51" t="s">
        <v>44</v>
      </c>
      <c r="F1173" s="6">
        <v>11</v>
      </c>
    </row>
    <row r="1174" spans="1:6" x14ac:dyDescent="0.2">
      <c r="A1174" s="39" t="s">
        <v>93</v>
      </c>
      <c r="B1174" s="46">
        <v>0.4629050925925926</v>
      </c>
      <c r="C1174" s="51">
        <v>8</v>
      </c>
      <c r="D1174" s="51">
        <v>4</v>
      </c>
      <c r="E1174" s="51" t="s">
        <v>44</v>
      </c>
      <c r="F1174" s="6">
        <v>11</v>
      </c>
    </row>
    <row r="1175" spans="1:6" x14ac:dyDescent="0.2">
      <c r="A1175" s="39" t="s">
        <v>93</v>
      </c>
      <c r="B1175" s="46">
        <v>0.4644212962962963</v>
      </c>
      <c r="C1175" s="51">
        <v>10</v>
      </c>
      <c r="D1175" s="51">
        <v>4</v>
      </c>
      <c r="E1175" s="51" t="s">
        <v>44</v>
      </c>
      <c r="F1175" s="6">
        <v>11</v>
      </c>
    </row>
    <row r="1176" spans="1:6" x14ac:dyDescent="0.2">
      <c r="A1176" s="39" t="s">
        <v>93</v>
      </c>
      <c r="B1176" s="46">
        <v>0.46468749999999998</v>
      </c>
      <c r="C1176" s="51">
        <v>10</v>
      </c>
      <c r="D1176" s="51">
        <v>5</v>
      </c>
      <c r="E1176" s="51" t="s">
        <v>44</v>
      </c>
      <c r="F1176" s="6">
        <v>11</v>
      </c>
    </row>
    <row r="1177" spans="1:6" x14ac:dyDescent="0.2">
      <c r="A1177" s="39" t="s">
        <v>93</v>
      </c>
      <c r="B1177" s="46">
        <v>0.46820601851851856</v>
      </c>
      <c r="C1177" s="51">
        <v>20</v>
      </c>
      <c r="D1177" s="51">
        <v>7</v>
      </c>
      <c r="E1177" s="51" t="s">
        <v>44</v>
      </c>
      <c r="F1177" s="6">
        <v>11</v>
      </c>
    </row>
    <row r="1178" spans="1:6" x14ac:dyDescent="0.2">
      <c r="A1178" s="39" t="s">
        <v>93</v>
      </c>
      <c r="B1178" s="46">
        <v>0.47365740740740742</v>
      </c>
      <c r="C1178" s="51">
        <v>10</v>
      </c>
      <c r="D1178" s="51">
        <v>4</v>
      </c>
      <c r="E1178" s="51" t="s">
        <v>44</v>
      </c>
      <c r="F1178" s="6">
        <v>11</v>
      </c>
    </row>
    <row r="1179" spans="1:6" x14ac:dyDescent="0.2">
      <c r="A1179" s="39" t="s">
        <v>93</v>
      </c>
      <c r="B1179" s="46">
        <v>0.47665509259259259</v>
      </c>
      <c r="C1179" s="51">
        <v>10</v>
      </c>
      <c r="D1179" s="51">
        <v>5</v>
      </c>
      <c r="E1179" s="51" t="s">
        <v>44</v>
      </c>
      <c r="F1179" s="6">
        <v>11</v>
      </c>
    </row>
    <row r="1180" spans="1:6" x14ac:dyDescent="0.2">
      <c r="A1180" s="39" t="s">
        <v>93</v>
      </c>
      <c r="B1180" s="46">
        <v>0.47793981481481485</v>
      </c>
      <c r="C1180" s="51">
        <v>8</v>
      </c>
      <c r="D1180" s="51">
        <v>6</v>
      </c>
      <c r="E1180" s="51" t="s">
        <v>44</v>
      </c>
      <c r="F1180" s="6">
        <v>11</v>
      </c>
    </row>
    <row r="1181" spans="1:6" x14ac:dyDescent="0.2">
      <c r="A1181" s="39" t="s">
        <v>93</v>
      </c>
      <c r="B1181" s="46">
        <v>0.47873842592592591</v>
      </c>
      <c r="C1181" s="51">
        <v>8</v>
      </c>
      <c r="D1181" s="51">
        <v>1</v>
      </c>
      <c r="E1181" s="51" t="s">
        <v>44</v>
      </c>
      <c r="F1181" s="6">
        <v>11</v>
      </c>
    </row>
    <row r="1182" spans="1:6" x14ac:dyDescent="0.2">
      <c r="A1182" s="39" t="s">
        <v>93</v>
      </c>
      <c r="B1182" s="46">
        <v>0.47881944444444446</v>
      </c>
      <c r="C1182" s="51">
        <v>2</v>
      </c>
      <c r="D1182" s="51">
        <v>1</v>
      </c>
      <c r="E1182" s="51" t="s">
        <v>44</v>
      </c>
      <c r="F1182" s="6">
        <v>11</v>
      </c>
    </row>
    <row r="1183" spans="1:6" x14ac:dyDescent="0.2">
      <c r="A1183" s="39" t="s">
        <v>93</v>
      </c>
      <c r="B1183" s="46">
        <v>0.48418981481481477</v>
      </c>
      <c r="C1183" s="51">
        <v>6</v>
      </c>
      <c r="D1183" s="51">
        <v>4</v>
      </c>
      <c r="E1183" s="51" t="s">
        <v>44</v>
      </c>
      <c r="F1183" s="6">
        <v>11</v>
      </c>
    </row>
    <row r="1184" spans="1:6" x14ac:dyDescent="0.2">
      <c r="A1184" s="39" t="s">
        <v>93</v>
      </c>
      <c r="B1184" s="46">
        <v>0.48513888888888884</v>
      </c>
      <c r="C1184" s="51">
        <v>27</v>
      </c>
      <c r="D1184" s="51">
        <v>6</v>
      </c>
      <c r="E1184" s="51" t="s">
        <v>44</v>
      </c>
      <c r="F1184" s="6">
        <v>11</v>
      </c>
    </row>
    <row r="1185" spans="1:6" x14ac:dyDescent="0.2">
      <c r="A1185" s="39" t="s">
        <v>93</v>
      </c>
      <c r="B1185" s="46">
        <v>0.49501157407407409</v>
      </c>
      <c r="C1185" s="51">
        <v>10</v>
      </c>
      <c r="D1185" s="51">
        <v>3</v>
      </c>
      <c r="E1185" s="51" t="s">
        <v>44</v>
      </c>
      <c r="F1185" s="6">
        <v>11</v>
      </c>
    </row>
    <row r="1186" spans="1:6" x14ac:dyDescent="0.2">
      <c r="A1186" s="39" t="s">
        <v>93</v>
      </c>
      <c r="B1186" s="46">
        <v>0.49984953703703705</v>
      </c>
      <c r="C1186" s="51">
        <v>8</v>
      </c>
      <c r="D1186" s="51">
        <v>4</v>
      </c>
      <c r="E1186" s="51" t="s">
        <v>44</v>
      </c>
      <c r="F1186" s="6">
        <v>11</v>
      </c>
    </row>
    <row r="1187" spans="1:6" x14ac:dyDescent="0.2">
      <c r="A1187" s="39" t="s">
        <v>93</v>
      </c>
      <c r="B1187" s="46">
        <v>0.50042824074074077</v>
      </c>
      <c r="C1187" s="51">
        <v>4</v>
      </c>
      <c r="D1187" s="51">
        <v>2</v>
      </c>
      <c r="E1187" s="51" t="s">
        <v>44</v>
      </c>
      <c r="F1187" s="6">
        <v>12</v>
      </c>
    </row>
    <row r="1188" spans="1:6" x14ac:dyDescent="0.2">
      <c r="A1188" s="39" t="s">
        <v>93</v>
      </c>
      <c r="B1188" s="46">
        <v>0.50793981481481476</v>
      </c>
      <c r="C1188" s="51">
        <v>8</v>
      </c>
      <c r="D1188" s="51">
        <v>2</v>
      </c>
      <c r="E1188" s="51" t="s">
        <v>44</v>
      </c>
      <c r="F1188" s="6">
        <v>12</v>
      </c>
    </row>
    <row r="1189" spans="1:6" x14ac:dyDescent="0.2">
      <c r="A1189" s="39" t="s">
        <v>93</v>
      </c>
      <c r="B1189" s="46">
        <v>0.5100810185185185</v>
      </c>
      <c r="C1189" s="51">
        <v>6</v>
      </c>
      <c r="D1189" s="51">
        <v>3</v>
      </c>
      <c r="E1189" s="51" t="s">
        <v>44</v>
      </c>
      <c r="F1189" s="6">
        <v>12</v>
      </c>
    </row>
    <row r="1190" spans="1:6" x14ac:dyDescent="0.2">
      <c r="A1190" s="39" t="s">
        <v>93</v>
      </c>
      <c r="B1190" s="46">
        <v>0.51807870370370368</v>
      </c>
      <c r="C1190" s="51">
        <v>10</v>
      </c>
      <c r="D1190" s="51">
        <v>5</v>
      </c>
      <c r="E1190" s="51" t="s">
        <v>44</v>
      </c>
      <c r="F1190" s="6">
        <v>12</v>
      </c>
    </row>
    <row r="1191" spans="1:6" x14ac:dyDescent="0.2">
      <c r="A1191" s="39" t="s">
        <v>93</v>
      </c>
      <c r="B1191" s="46">
        <v>0.52057870370370374</v>
      </c>
      <c r="C1191" s="51">
        <v>9</v>
      </c>
      <c r="D1191" s="51">
        <v>4</v>
      </c>
      <c r="E1191" s="51" t="s">
        <v>44</v>
      </c>
      <c r="F1191" s="6">
        <v>12</v>
      </c>
    </row>
    <row r="1192" spans="1:6" x14ac:dyDescent="0.2">
      <c r="A1192" s="39" t="s">
        <v>93</v>
      </c>
      <c r="B1192" s="46">
        <v>0.53509259259259256</v>
      </c>
      <c r="C1192" s="51">
        <v>8</v>
      </c>
      <c r="D1192" s="51">
        <v>4</v>
      </c>
      <c r="E1192" s="51" t="s">
        <v>44</v>
      </c>
      <c r="F1192" s="6">
        <v>12</v>
      </c>
    </row>
    <row r="1193" spans="1:6" x14ac:dyDescent="0.2">
      <c r="A1193" s="39" t="s">
        <v>93</v>
      </c>
      <c r="B1193" s="46">
        <v>0.53759259259259262</v>
      </c>
      <c r="C1193" s="51">
        <v>9</v>
      </c>
      <c r="D1193" s="51">
        <v>4</v>
      </c>
      <c r="E1193" s="51" t="s">
        <v>44</v>
      </c>
      <c r="F1193" s="6">
        <v>12</v>
      </c>
    </row>
    <row r="1194" spans="1:6" x14ac:dyDescent="0.2">
      <c r="A1194" s="39" t="s">
        <v>93</v>
      </c>
      <c r="B1194" s="46">
        <v>0.54059027777777779</v>
      </c>
      <c r="C1194" s="51">
        <v>10</v>
      </c>
      <c r="D1194" s="51">
        <v>3</v>
      </c>
      <c r="E1194" s="51" t="s">
        <v>44</v>
      </c>
      <c r="F1194" s="6">
        <v>12</v>
      </c>
    </row>
    <row r="1195" spans="1:6" x14ac:dyDescent="0.2">
      <c r="A1195" s="39" t="s">
        <v>93</v>
      </c>
      <c r="B1195" s="46">
        <v>0.55140046296296297</v>
      </c>
      <c r="C1195" s="51">
        <v>9</v>
      </c>
      <c r="D1195" s="51">
        <v>2</v>
      </c>
      <c r="E1195" s="51" t="s">
        <v>44</v>
      </c>
      <c r="F1195" s="6">
        <v>13</v>
      </c>
    </row>
    <row r="1196" spans="1:6" x14ac:dyDescent="0.2">
      <c r="A1196" s="39" t="s">
        <v>93</v>
      </c>
      <c r="B1196" s="46">
        <v>0.55410879629629628</v>
      </c>
      <c r="C1196" s="51">
        <v>7</v>
      </c>
      <c r="D1196" s="51">
        <v>5</v>
      </c>
      <c r="E1196" s="51" t="s">
        <v>44</v>
      </c>
      <c r="F1196" s="6">
        <v>13</v>
      </c>
    </row>
    <row r="1197" spans="1:6" x14ac:dyDescent="0.2">
      <c r="A1197" s="39" t="s">
        <v>93</v>
      </c>
      <c r="B1197" s="46">
        <v>0.555150462962963</v>
      </c>
      <c r="C1197" s="51">
        <v>10</v>
      </c>
      <c r="D1197" s="51">
        <v>6</v>
      </c>
      <c r="E1197" s="51" t="s">
        <v>44</v>
      </c>
      <c r="F1197" s="6">
        <v>13</v>
      </c>
    </row>
    <row r="1198" spans="1:6" x14ac:dyDescent="0.2">
      <c r="A1198" s="39" t="s">
        <v>93</v>
      </c>
      <c r="B1198" s="46">
        <v>0.56694444444444447</v>
      </c>
      <c r="C1198" s="51">
        <v>22</v>
      </c>
      <c r="D1198" s="51">
        <v>4</v>
      </c>
      <c r="E1198" s="51" t="s">
        <v>44</v>
      </c>
      <c r="F1198" s="6">
        <v>13</v>
      </c>
    </row>
    <row r="1199" spans="1:6" x14ac:dyDescent="0.2">
      <c r="A1199" s="39" t="s">
        <v>93</v>
      </c>
      <c r="B1199" s="46">
        <v>0.57840277777777782</v>
      </c>
      <c r="C1199" s="51">
        <v>9</v>
      </c>
      <c r="D1199" s="51">
        <v>4</v>
      </c>
      <c r="E1199" s="51" t="s">
        <v>44</v>
      </c>
      <c r="F1199" s="6">
        <v>13</v>
      </c>
    </row>
    <row r="1200" spans="1:6" x14ac:dyDescent="0.2">
      <c r="A1200" s="39" t="s">
        <v>93</v>
      </c>
      <c r="B1200" s="46">
        <v>0.57983796296296297</v>
      </c>
      <c r="C1200" s="51">
        <v>9</v>
      </c>
      <c r="D1200" s="51">
        <v>3</v>
      </c>
      <c r="E1200" s="51" t="s">
        <v>44</v>
      </c>
      <c r="F1200" s="6">
        <v>13</v>
      </c>
    </row>
    <row r="1201" spans="1:6" x14ac:dyDescent="0.2">
      <c r="A1201" s="39" t="s">
        <v>93</v>
      </c>
      <c r="B1201" s="46">
        <v>0.58292824074074079</v>
      </c>
      <c r="C1201" s="51">
        <v>10</v>
      </c>
      <c r="D1201" s="51">
        <v>4</v>
      </c>
      <c r="E1201" s="51" t="s">
        <v>44</v>
      </c>
      <c r="F1201" s="6">
        <v>13</v>
      </c>
    </row>
    <row r="1202" spans="1:6" x14ac:dyDescent="0.2">
      <c r="A1202" s="39" t="s">
        <v>93</v>
      </c>
      <c r="B1202" s="46">
        <v>0.58827546296296296</v>
      </c>
      <c r="C1202" s="51">
        <v>60</v>
      </c>
      <c r="D1202" s="51">
        <v>8</v>
      </c>
      <c r="E1202" s="51" t="s">
        <v>44</v>
      </c>
      <c r="F1202" s="6">
        <v>14</v>
      </c>
    </row>
    <row r="1203" spans="1:6" x14ac:dyDescent="0.2">
      <c r="A1203" s="39" t="s">
        <v>93</v>
      </c>
      <c r="B1203" s="46">
        <v>0.5897337962962963</v>
      </c>
      <c r="C1203" s="51">
        <v>10</v>
      </c>
      <c r="D1203" s="51">
        <v>4</v>
      </c>
      <c r="E1203" s="51" t="s">
        <v>44</v>
      </c>
      <c r="F1203" s="6">
        <v>14</v>
      </c>
    </row>
    <row r="1204" spans="1:6" x14ac:dyDescent="0.2">
      <c r="A1204" s="39" t="s">
        <v>93</v>
      </c>
      <c r="B1204" s="46">
        <v>0.59935185185185191</v>
      </c>
      <c r="C1204" s="51">
        <v>9</v>
      </c>
      <c r="D1204" s="51">
        <v>3</v>
      </c>
      <c r="E1204" s="51" t="s">
        <v>44</v>
      </c>
      <c r="F1204" s="6">
        <v>14</v>
      </c>
    </row>
    <row r="1205" spans="1:6" x14ac:dyDescent="0.2">
      <c r="A1205" s="39" t="s">
        <v>93</v>
      </c>
      <c r="B1205" s="46">
        <v>0.60347222222222219</v>
      </c>
      <c r="C1205" s="51">
        <v>7</v>
      </c>
      <c r="D1205" s="51">
        <v>2</v>
      </c>
      <c r="E1205" s="51" t="s">
        <v>44</v>
      </c>
      <c r="F1205" s="6">
        <v>14</v>
      </c>
    </row>
    <row r="1206" spans="1:6" x14ac:dyDescent="0.2">
      <c r="A1206" s="39" t="s">
        <v>93</v>
      </c>
      <c r="B1206" s="46">
        <v>0.61418981481481483</v>
      </c>
      <c r="C1206" s="51">
        <v>1</v>
      </c>
      <c r="D1206" s="51">
        <v>0</v>
      </c>
      <c r="E1206" s="51" t="s">
        <v>44</v>
      </c>
      <c r="F1206" s="6">
        <v>14</v>
      </c>
    </row>
    <row r="1207" spans="1:6" x14ac:dyDescent="0.2">
      <c r="A1207" s="39" t="s">
        <v>93</v>
      </c>
      <c r="B1207" s="46">
        <v>0.6177083333333333</v>
      </c>
      <c r="C1207" s="51">
        <v>9</v>
      </c>
      <c r="D1207" s="51">
        <v>4</v>
      </c>
      <c r="E1207" s="51" t="s">
        <v>44</v>
      </c>
      <c r="F1207" s="6">
        <v>14</v>
      </c>
    </row>
    <row r="1208" spans="1:6" x14ac:dyDescent="0.2">
      <c r="A1208" s="39" t="s">
        <v>93</v>
      </c>
      <c r="B1208" s="46">
        <v>0.62070601851851848</v>
      </c>
      <c r="C1208" s="51">
        <v>7</v>
      </c>
      <c r="D1208" s="51">
        <v>2</v>
      </c>
      <c r="E1208" s="51" t="s">
        <v>44</v>
      </c>
      <c r="F1208" s="6">
        <v>14</v>
      </c>
    </row>
    <row r="1209" spans="1:6" x14ac:dyDescent="0.2">
      <c r="A1209" s="39" t="s">
        <v>93</v>
      </c>
      <c r="B1209" s="46">
        <v>0.63893518518518522</v>
      </c>
      <c r="C1209" s="51">
        <v>9</v>
      </c>
      <c r="D1209" s="51">
        <v>4</v>
      </c>
      <c r="E1209" s="51" t="s">
        <v>44</v>
      </c>
      <c r="F1209" s="6">
        <v>15</v>
      </c>
    </row>
    <row r="1210" spans="1:6" x14ac:dyDescent="0.2">
      <c r="A1210" s="39" t="s">
        <v>93</v>
      </c>
      <c r="B1210" s="46">
        <v>0.64118055555555553</v>
      </c>
      <c r="C1210" s="51">
        <v>8</v>
      </c>
      <c r="D1210" s="51">
        <v>3</v>
      </c>
      <c r="E1210" s="51" t="s">
        <v>44</v>
      </c>
      <c r="F1210" s="6">
        <v>15</v>
      </c>
    </row>
    <row r="1211" spans="1:6" x14ac:dyDescent="0.2">
      <c r="A1211" s="39" t="s">
        <v>93</v>
      </c>
      <c r="B1211" s="46">
        <v>0.64344907407407403</v>
      </c>
      <c r="C1211" s="51">
        <v>10</v>
      </c>
      <c r="D1211" s="51">
        <v>3</v>
      </c>
      <c r="E1211" s="51" t="s">
        <v>44</v>
      </c>
      <c r="F1211" s="6">
        <v>15</v>
      </c>
    </row>
    <row r="1212" spans="1:6" x14ac:dyDescent="0.2">
      <c r="A1212" s="39" t="s">
        <v>93</v>
      </c>
      <c r="B1212" s="46">
        <v>0.64528935185185188</v>
      </c>
      <c r="C1212" s="51">
        <v>3</v>
      </c>
      <c r="D1212" s="51">
        <v>1</v>
      </c>
      <c r="E1212" s="51" t="s">
        <v>44</v>
      </c>
      <c r="F1212" s="6">
        <v>15</v>
      </c>
    </row>
    <row r="1213" spans="1:6" x14ac:dyDescent="0.2">
      <c r="A1213" s="39" t="s">
        <v>93</v>
      </c>
      <c r="B1213" s="46">
        <v>0.67386574074074079</v>
      </c>
      <c r="C1213" s="51">
        <v>9</v>
      </c>
      <c r="D1213" s="51">
        <v>3</v>
      </c>
      <c r="E1213" s="51" t="s">
        <v>44</v>
      </c>
      <c r="F1213" s="6">
        <v>16</v>
      </c>
    </row>
    <row r="1214" spans="1:6" x14ac:dyDescent="0.2">
      <c r="A1214" s="39" t="s">
        <v>93</v>
      </c>
      <c r="B1214" s="46">
        <v>0.67478009259259264</v>
      </c>
      <c r="C1214" s="51">
        <v>9</v>
      </c>
      <c r="D1214" s="51">
        <v>2</v>
      </c>
      <c r="E1214" s="51" t="s">
        <v>44</v>
      </c>
      <c r="F1214" s="6">
        <v>16</v>
      </c>
    </row>
    <row r="1215" spans="1:6" x14ac:dyDescent="0.2">
      <c r="A1215" s="39" t="s">
        <v>93</v>
      </c>
      <c r="B1215" s="46">
        <v>0.69313657407407403</v>
      </c>
      <c r="C1215" s="51">
        <v>8</v>
      </c>
      <c r="D1215" s="51">
        <v>5</v>
      </c>
      <c r="E1215" s="51" t="s">
        <v>44</v>
      </c>
      <c r="F1215" s="6">
        <v>16</v>
      </c>
    </row>
    <row r="1216" spans="1:6" x14ac:dyDescent="0.2">
      <c r="A1216" s="39" t="s">
        <v>93</v>
      </c>
      <c r="B1216" s="46">
        <v>0.69439814814814815</v>
      </c>
      <c r="C1216" s="51">
        <v>9</v>
      </c>
      <c r="D1216" s="51">
        <v>3</v>
      </c>
      <c r="E1216" s="51" t="s">
        <v>44</v>
      </c>
      <c r="F1216" s="6">
        <v>16</v>
      </c>
    </row>
    <row r="1217" spans="1:6" x14ac:dyDescent="0.2">
      <c r="A1217" s="39" t="s">
        <v>93</v>
      </c>
      <c r="B1217" s="46">
        <v>0.69878472222222221</v>
      </c>
      <c r="C1217" s="51">
        <v>9</v>
      </c>
      <c r="D1217" s="51">
        <v>3</v>
      </c>
      <c r="E1217" s="51" t="s">
        <v>44</v>
      </c>
      <c r="F1217" s="6">
        <v>16</v>
      </c>
    </row>
    <row r="1218" spans="1:6" x14ac:dyDescent="0.2">
      <c r="A1218" s="39" t="s">
        <v>93</v>
      </c>
      <c r="B1218" s="46">
        <v>0.70354166666666662</v>
      </c>
      <c r="C1218" s="51">
        <v>9</v>
      </c>
      <c r="D1218" s="51">
        <v>4</v>
      </c>
      <c r="E1218" s="51" t="s">
        <v>44</v>
      </c>
      <c r="F1218" s="6">
        <v>16</v>
      </c>
    </row>
    <row r="1219" spans="1:6" x14ac:dyDescent="0.2">
      <c r="A1219" s="39" t="s">
        <v>93</v>
      </c>
      <c r="B1219" s="46">
        <v>0.71086805555555554</v>
      </c>
      <c r="C1219" s="51">
        <v>1</v>
      </c>
      <c r="D1219" s="51">
        <v>0</v>
      </c>
      <c r="E1219" s="51" t="s">
        <v>44</v>
      </c>
      <c r="F1219" s="6">
        <v>17</v>
      </c>
    </row>
    <row r="1220" spans="1:6" x14ac:dyDescent="0.2">
      <c r="A1220" s="39" t="s">
        <v>93</v>
      </c>
      <c r="B1220" s="46">
        <v>0.72222222222222221</v>
      </c>
      <c r="C1220" s="51">
        <v>9</v>
      </c>
      <c r="D1220" s="51">
        <v>3</v>
      </c>
      <c r="E1220" s="51" t="s">
        <v>44</v>
      </c>
      <c r="F1220" s="6">
        <v>17</v>
      </c>
    </row>
    <row r="1221" spans="1:6" x14ac:dyDescent="0.2">
      <c r="A1221" s="39" t="s">
        <v>93</v>
      </c>
      <c r="B1221" s="46">
        <v>0.73759259259259258</v>
      </c>
      <c r="C1221" s="51">
        <v>7</v>
      </c>
      <c r="D1221" s="51">
        <v>2</v>
      </c>
      <c r="E1221" s="51" t="s">
        <v>44</v>
      </c>
      <c r="F1221" s="6">
        <v>17</v>
      </c>
    </row>
    <row r="1222" spans="1:6" x14ac:dyDescent="0.2">
      <c r="A1222" s="39" t="s">
        <v>93</v>
      </c>
      <c r="B1222" s="46">
        <v>0.74651620370370375</v>
      </c>
      <c r="C1222" s="51">
        <v>6</v>
      </c>
      <c r="D1222" s="51">
        <v>2</v>
      </c>
      <c r="E1222" s="51" t="s">
        <v>44</v>
      </c>
      <c r="F1222" s="6">
        <v>17</v>
      </c>
    </row>
    <row r="1223" spans="1:6" x14ac:dyDescent="0.2">
      <c r="A1223" s="39" t="s">
        <v>93</v>
      </c>
      <c r="B1223" s="46">
        <v>0.74776620370370372</v>
      </c>
      <c r="C1223" s="51">
        <v>6</v>
      </c>
      <c r="D1223" s="51">
        <v>4</v>
      </c>
      <c r="E1223" s="51" t="s">
        <v>44</v>
      </c>
      <c r="F1223" s="6">
        <v>17</v>
      </c>
    </row>
    <row r="1224" spans="1:6" x14ac:dyDescent="0.2">
      <c r="A1224" s="39" t="s">
        <v>93</v>
      </c>
      <c r="B1224" s="46">
        <v>0.74887731481481479</v>
      </c>
      <c r="C1224" s="51">
        <v>1</v>
      </c>
      <c r="D1224" s="51">
        <v>1</v>
      </c>
      <c r="E1224" s="51" t="s">
        <v>44</v>
      </c>
      <c r="F1224" s="6">
        <v>17</v>
      </c>
    </row>
    <row r="1225" spans="1:6" x14ac:dyDescent="0.2">
      <c r="A1225" s="39" t="s">
        <v>93</v>
      </c>
      <c r="B1225" s="46">
        <v>0.75008101851851849</v>
      </c>
      <c r="C1225" s="51">
        <v>6</v>
      </c>
      <c r="D1225" s="51">
        <v>3</v>
      </c>
      <c r="E1225" s="51" t="s">
        <v>44</v>
      </c>
      <c r="F1225" s="6">
        <v>18</v>
      </c>
    </row>
    <row r="1226" spans="1:6" x14ac:dyDescent="0.2">
      <c r="A1226" s="39" t="s">
        <v>93</v>
      </c>
      <c r="B1226" s="46">
        <v>0.75127314814814816</v>
      </c>
      <c r="C1226" s="51">
        <v>18</v>
      </c>
      <c r="D1226" s="51">
        <v>2</v>
      </c>
      <c r="E1226" s="51" t="s">
        <v>44</v>
      </c>
      <c r="F1226" s="6">
        <v>18</v>
      </c>
    </row>
    <row r="1227" spans="1:6" x14ac:dyDescent="0.2">
      <c r="A1227" s="39" t="s">
        <v>93</v>
      </c>
      <c r="B1227" s="46">
        <v>0.75862268518518516</v>
      </c>
      <c r="C1227" s="51">
        <v>4</v>
      </c>
      <c r="D1227" s="51">
        <v>0</v>
      </c>
      <c r="E1227" s="51" t="s">
        <v>44</v>
      </c>
      <c r="F1227" s="6">
        <v>18</v>
      </c>
    </row>
    <row r="1228" spans="1:6" x14ac:dyDescent="0.2">
      <c r="A1228" s="39" t="s">
        <v>93</v>
      </c>
      <c r="B1228" s="46">
        <v>0.61290509259259263</v>
      </c>
      <c r="C1228" s="51">
        <v>10</v>
      </c>
      <c r="D1228" s="51">
        <v>5</v>
      </c>
      <c r="E1228" s="51" t="s">
        <v>49</v>
      </c>
      <c r="F1228" s="6">
        <v>14</v>
      </c>
    </row>
    <row r="1229" spans="1:6" x14ac:dyDescent="0.2">
      <c r="A1229" s="39" t="s">
        <v>93</v>
      </c>
      <c r="B1229" s="46">
        <v>0.28006944444444443</v>
      </c>
      <c r="C1229" s="51">
        <v>3</v>
      </c>
      <c r="D1229" s="51">
        <v>1</v>
      </c>
      <c r="E1229" s="51" t="s">
        <v>47</v>
      </c>
      <c r="F1229" s="6">
        <v>6</v>
      </c>
    </row>
    <row r="1230" spans="1:6" x14ac:dyDescent="0.2">
      <c r="A1230" s="39" t="s">
        <v>93</v>
      </c>
      <c r="B1230" s="46">
        <v>0.29266203703703703</v>
      </c>
      <c r="C1230" s="51">
        <v>28</v>
      </c>
      <c r="D1230" s="51">
        <v>6</v>
      </c>
      <c r="E1230" s="51" t="s">
        <v>47</v>
      </c>
      <c r="F1230" s="6">
        <v>7</v>
      </c>
    </row>
    <row r="1231" spans="1:6" x14ac:dyDescent="0.2">
      <c r="A1231" s="39" t="s">
        <v>93</v>
      </c>
      <c r="B1231" s="46">
        <v>0.29319444444444448</v>
      </c>
      <c r="C1231" s="51">
        <v>2</v>
      </c>
      <c r="D1231" s="51">
        <v>1</v>
      </c>
      <c r="E1231" s="51" t="s">
        <v>47</v>
      </c>
      <c r="F1231" s="6">
        <v>7</v>
      </c>
    </row>
    <row r="1232" spans="1:6" x14ac:dyDescent="0.2">
      <c r="A1232" s="39" t="s">
        <v>93</v>
      </c>
      <c r="B1232" s="46">
        <v>0.2964236111111111</v>
      </c>
      <c r="C1232" s="51">
        <v>1</v>
      </c>
      <c r="D1232" s="51">
        <v>0</v>
      </c>
      <c r="E1232" s="51" t="s">
        <v>47</v>
      </c>
      <c r="F1232" s="6">
        <v>7</v>
      </c>
    </row>
    <row r="1233" spans="1:6" x14ac:dyDescent="0.2">
      <c r="A1233" s="39" t="s">
        <v>93</v>
      </c>
      <c r="B1233" s="46">
        <v>0.3116666666666667</v>
      </c>
      <c r="C1233" s="51">
        <v>13</v>
      </c>
      <c r="D1233" s="51">
        <v>6</v>
      </c>
      <c r="E1233" s="51" t="s">
        <v>47</v>
      </c>
      <c r="F1233" s="6">
        <v>7</v>
      </c>
    </row>
    <row r="1234" spans="1:6" x14ac:dyDescent="0.2">
      <c r="A1234" s="39" t="s">
        <v>93</v>
      </c>
      <c r="B1234" s="46">
        <v>0.31318287037037035</v>
      </c>
      <c r="C1234" s="51">
        <v>78</v>
      </c>
      <c r="D1234" s="51">
        <v>18</v>
      </c>
      <c r="E1234" s="51" t="s">
        <v>47</v>
      </c>
      <c r="F1234" s="6">
        <v>7</v>
      </c>
    </row>
    <row r="1235" spans="1:6" x14ac:dyDescent="0.2">
      <c r="A1235" s="39" t="s">
        <v>93</v>
      </c>
      <c r="B1235" s="46">
        <v>0.33210648148148147</v>
      </c>
      <c r="C1235" s="51">
        <v>29</v>
      </c>
      <c r="D1235" s="51">
        <v>6</v>
      </c>
      <c r="E1235" s="51" t="s">
        <v>47</v>
      </c>
      <c r="F1235" s="6">
        <v>7</v>
      </c>
    </row>
    <row r="1236" spans="1:6" x14ac:dyDescent="0.2">
      <c r="A1236" s="39" t="s">
        <v>93</v>
      </c>
      <c r="B1236" s="46">
        <v>0.34425925925925926</v>
      </c>
      <c r="C1236" s="51">
        <v>4</v>
      </c>
      <c r="D1236" s="45">
        <v>2</v>
      </c>
      <c r="E1236" s="51" t="s">
        <v>47</v>
      </c>
      <c r="F1236" s="6">
        <v>8</v>
      </c>
    </row>
    <row r="1237" spans="1:6" x14ac:dyDescent="0.2">
      <c r="A1237" s="39" t="s">
        <v>93</v>
      </c>
      <c r="B1237" s="46">
        <v>0.3777430555555556</v>
      </c>
      <c r="C1237" s="51">
        <v>16</v>
      </c>
      <c r="D1237" s="51">
        <v>4</v>
      </c>
      <c r="E1237" s="51" t="s">
        <v>47</v>
      </c>
      <c r="F1237" s="6">
        <v>9</v>
      </c>
    </row>
    <row r="1238" spans="1:6" x14ac:dyDescent="0.2">
      <c r="A1238" s="39" t="s">
        <v>93</v>
      </c>
      <c r="B1238" s="46">
        <v>0.38815972222222223</v>
      </c>
      <c r="C1238" s="51">
        <v>3</v>
      </c>
      <c r="D1238" s="45">
        <v>1</v>
      </c>
      <c r="E1238" s="51" t="s">
        <v>47</v>
      </c>
      <c r="F1238" s="6">
        <v>9</v>
      </c>
    </row>
    <row r="1239" spans="1:6" x14ac:dyDescent="0.2">
      <c r="A1239" s="39" t="s">
        <v>93</v>
      </c>
      <c r="B1239" s="46">
        <v>0.41796296296296293</v>
      </c>
      <c r="C1239" s="51">
        <v>12</v>
      </c>
      <c r="D1239" s="51">
        <v>5</v>
      </c>
      <c r="E1239" s="51" t="s">
        <v>47</v>
      </c>
      <c r="F1239" s="6">
        <v>10</v>
      </c>
    </row>
    <row r="1240" spans="1:6" x14ac:dyDescent="0.2">
      <c r="A1240" s="39" t="s">
        <v>93</v>
      </c>
      <c r="B1240" s="46">
        <v>0.42464120370370373</v>
      </c>
      <c r="C1240" s="51">
        <v>48</v>
      </c>
      <c r="D1240" s="51">
        <v>3</v>
      </c>
      <c r="E1240" s="51" t="s">
        <v>47</v>
      </c>
      <c r="F1240" s="6">
        <v>10</v>
      </c>
    </row>
    <row r="1241" spans="1:6" x14ac:dyDescent="0.2">
      <c r="A1241" s="39" t="s">
        <v>93</v>
      </c>
      <c r="B1241" s="46">
        <v>0.61803240740740739</v>
      </c>
      <c r="C1241" s="51">
        <v>50</v>
      </c>
      <c r="D1241" s="51">
        <v>8</v>
      </c>
      <c r="E1241" s="51" t="s">
        <v>47</v>
      </c>
      <c r="F1241" s="6">
        <v>14</v>
      </c>
    </row>
    <row r="1242" spans="1:6" x14ac:dyDescent="0.2">
      <c r="A1242" s="39" t="s">
        <v>93</v>
      </c>
      <c r="B1242" s="46">
        <v>0.31837962962962962</v>
      </c>
      <c r="C1242" s="51">
        <v>17</v>
      </c>
      <c r="D1242" s="51">
        <v>3</v>
      </c>
      <c r="E1242" s="45" t="s">
        <v>103</v>
      </c>
      <c r="F1242" s="6">
        <v>7</v>
      </c>
    </row>
    <row r="1243" spans="1:6" x14ac:dyDescent="0.2">
      <c r="A1243" s="58" t="s">
        <v>1</v>
      </c>
      <c r="B1243" s="43">
        <v>0.29208333333333342</v>
      </c>
      <c r="C1243" s="75">
        <v>33</v>
      </c>
      <c r="D1243" s="75">
        <v>6</v>
      </c>
      <c r="E1243" s="65" t="s">
        <v>90</v>
      </c>
      <c r="F1243" s="6">
        <v>7</v>
      </c>
    </row>
    <row r="1244" spans="1:6" x14ac:dyDescent="0.2">
      <c r="A1244" s="58" t="s">
        <v>1</v>
      </c>
      <c r="B1244" s="43" t="s">
        <v>505</v>
      </c>
      <c r="C1244" s="75">
        <v>7</v>
      </c>
      <c r="D1244" s="75">
        <v>3</v>
      </c>
      <c r="E1244" s="65" t="s">
        <v>90</v>
      </c>
      <c r="F1244" s="6">
        <v>7</v>
      </c>
    </row>
    <row r="1245" spans="1:6" x14ac:dyDescent="0.2">
      <c r="A1245" s="58" t="s">
        <v>1</v>
      </c>
      <c r="B1245" s="43">
        <v>0.32909722222222232</v>
      </c>
      <c r="C1245" s="75">
        <v>4</v>
      </c>
      <c r="D1245" s="75">
        <v>1</v>
      </c>
      <c r="E1245" s="65" t="s">
        <v>90</v>
      </c>
      <c r="F1245" s="6">
        <v>7</v>
      </c>
    </row>
    <row r="1246" spans="1:6" x14ac:dyDescent="0.2">
      <c r="A1246" s="58" t="s">
        <v>1</v>
      </c>
      <c r="B1246" s="43" t="s">
        <v>380</v>
      </c>
      <c r="C1246" s="75">
        <v>71</v>
      </c>
      <c r="D1246" s="75">
        <v>4</v>
      </c>
      <c r="E1246" s="65" t="s">
        <v>90</v>
      </c>
      <c r="F1246" s="6">
        <v>8</v>
      </c>
    </row>
    <row r="1247" spans="1:6" x14ac:dyDescent="0.2">
      <c r="A1247" s="58" t="s">
        <v>1</v>
      </c>
      <c r="B1247" s="43" t="s">
        <v>480</v>
      </c>
      <c r="C1247" s="75">
        <v>6</v>
      </c>
      <c r="D1247" s="75">
        <v>3</v>
      </c>
      <c r="E1247" s="65" t="s">
        <v>90</v>
      </c>
      <c r="F1247" s="6">
        <v>8</v>
      </c>
    </row>
    <row r="1248" spans="1:6" x14ac:dyDescent="0.2">
      <c r="A1248" s="58" t="s">
        <v>1</v>
      </c>
      <c r="B1248" s="43">
        <v>0.34547453703703701</v>
      </c>
      <c r="C1248" s="75">
        <v>8</v>
      </c>
      <c r="D1248" s="75">
        <v>6</v>
      </c>
      <c r="E1248" s="65" t="s">
        <v>90</v>
      </c>
      <c r="F1248" s="6">
        <v>8</v>
      </c>
    </row>
    <row r="1249" spans="1:6" x14ac:dyDescent="0.2">
      <c r="A1249" s="58" t="s">
        <v>1</v>
      </c>
      <c r="B1249" s="43">
        <v>0.35364583333333333</v>
      </c>
      <c r="C1249" s="75">
        <v>8</v>
      </c>
      <c r="D1249" s="75">
        <v>7</v>
      </c>
      <c r="E1249" s="65" t="s">
        <v>90</v>
      </c>
      <c r="F1249" s="6">
        <v>8</v>
      </c>
    </row>
    <row r="1250" spans="1:6" x14ac:dyDescent="0.2">
      <c r="A1250" s="58" t="s">
        <v>1</v>
      </c>
      <c r="B1250" s="43">
        <v>0.35815972222222231</v>
      </c>
      <c r="C1250" s="75">
        <v>19</v>
      </c>
      <c r="D1250" s="75">
        <v>2</v>
      </c>
      <c r="E1250" s="65" t="s">
        <v>90</v>
      </c>
      <c r="F1250" s="6">
        <v>8</v>
      </c>
    </row>
    <row r="1251" spans="1:6" x14ac:dyDescent="0.2">
      <c r="A1251" s="58" t="s">
        <v>1</v>
      </c>
      <c r="B1251" s="43">
        <v>0.35950231481481482</v>
      </c>
      <c r="C1251" s="75">
        <v>48</v>
      </c>
      <c r="D1251" s="75">
        <v>5</v>
      </c>
      <c r="E1251" s="65" t="s">
        <v>90</v>
      </c>
      <c r="F1251" s="6">
        <v>8</v>
      </c>
    </row>
    <row r="1252" spans="1:6" x14ac:dyDescent="0.2">
      <c r="A1252" s="58" t="s">
        <v>1</v>
      </c>
      <c r="B1252" s="43">
        <v>0.36739583333333342</v>
      </c>
      <c r="C1252" s="75">
        <v>3</v>
      </c>
      <c r="D1252" s="75">
        <v>4</v>
      </c>
      <c r="E1252" s="65" t="s">
        <v>90</v>
      </c>
      <c r="F1252" s="6">
        <v>8</v>
      </c>
    </row>
    <row r="1253" spans="1:6" x14ac:dyDescent="0.2">
      <c r="A1253" s="58" t="s">
        <v>1</v>
      </c>
      <c r="B1253" s="43">
        <v>0.36785879629629631</v>
      </c>
      <c r="C1253" s="75">
        <v>6</v>
      </c>
      <c r="D1253" s="79">
        <v>0</v>
      </c>
      <c r="E1253" s="65" t="s">
        <v>90</v>
      </c>
      <c r="F1253" s="6">
        <v>8</v>
      </c>
    </row>
    <row r="1254" spans="1:6" x14ac:dyDescent="0.2">
      <c r="A1254" s="58" t="s">
        <v>1</v>
      </c>
      <c r="B1254" s="43" t="s">
        <v>441</v>
      </c>
      <c r="C1254" s="75">
        <v>52</v>
      </c>
      <c r="D1254" s="75">
        <v>6</v>
      </c>
      <c r="E1254" s="65" t="s">
        <v>90</v>
      </c>
      <c r="F1254" s="6">
        <v>8</v>
      </c>
    </row>
    <row r="1255" spans="1:6" x14ac:dyDescent="0.2">
      <c r="A1255" s="58" t="s">
        <v>1</v>
      </c>
      <c r="B1255" s="43" t="s">
        <v>349</v>
      </c>
      <c r="C1255" s="75">
        <v>6</v>
      </c>
      <c r="D1255" s="75">
        <v>2</v>
      </c>
      <c r="E1255" s="65" t="s">
        <v>90</v>
      </c>
      <c r="F1255" s="6">
        <v>9</v>
      </c>
    </row>
    <row r="1256" spans="1:6" x14ac:dyDescent="0.2">
      <c r="A1256" s="58" t="s">
        <v>1</v>
      </c>
      <c r="B1256" s="43" t="s">
        <v>382</v>
      </c>
      <c r="C1256" s="75">
        <v>35</v>
      </c>
      <c r="D1256" s="75">
        <v>5</v>
      </c>
      <c r="E1256" s="65" t="s">
        <v>90</v>
      </c>
      <c r="F1256" s="6">
        <v>9</v>
      </c>
    </row>
    <row r="1257" spans="1:6" x14ac:dyDescent="0.2">
      <c r="A1257" s="58" t="s">
        <v>1</v>
      </c>
      <c r="B1257" s="43" t="s">
        <v>272</v>
      </c>
      <c r="C1257" s="75">
        <v>10</v>
      </c>
      <c r="D1257" s="75">
        <v>3</v>
      </c>
      <c r="E1257" s="65" t="s">
        <v>90</v>
      </c>
      <c r="F1257" s="6">
        <v>9</v>
      </c>
    </row>
    <row r="1258" spans="1:6" x14ac:dyDescent="0.2">
      <c r="A1258" s="58" t="s">
        <v>1</v>
      </c>
      <c r="B1258" s="43">
        <v>0.38372685185185179</v>
      </c>
      <c r="C1258" s="75">
        <v>7</v>
      </c>
      <c r="D1258" s="75">
        <v>3</v>
      </c>
      <c r="E1258" s="65" t="s">
        <v>90</v>
      </c>
      <c r="F1258" s="6">
        <v>9</v>
      </c>
    </row>
    <row r="1259" spans="1:6" x14ac:dyDescent="0.2">
      <c r="A1259" s="58" t="s">
        <v>1</v>
      </c>
      <c r="B1259" s="43" t="s">
        <v>445</v>
      </c>
      <c r="C1259" s="75">
        <v>7</v>
      </c>
      <c r="D1259" s="75">
        <v>4</v>
      </c>
      <c r="E1259" s="65" t="s">
        <v>90</v>
      </c>
      <c r="F1259" s="6">
        <v>9</v>
      </c>
    </row>
    <row r="1260" spans="1:6" x14ac:dyDescent="0.2">
      <c r="A1260" s="58" t="s">
        <v>1</v>
      </c>
      <c r="B1260" s="43" t="s">
        <v>384</v>
      </c>
      <c r="C1260" s="75">
        <v>37</v>
      </c>
      <c r="D1260" s="75">
        <v>8</v>
      </c>
      <c r="E1260" s="65" t="s">
        <v>90</v>
      </c>
      <c r="F1260" s="6">
        <v>9</v>
      </c>
    </row>
    <row r="1261" spans="1:6" x14ac:dyDescent="0.2">
      <c r="A1261" s="58" t="s">
        <v>1</v>
      </c>
      <c r="B1261" s="43">
        <v>0.39094907407407409</v>
      </c>
      <c r="C1261" s="75">
        <v>29</v>
      </c>
      <c r="D1261" s="75">
        <v>8</v>
      </c>
      <c r="E1261" s="65" t="s">
        <v>90</v>
      </c>
      <c r="F1261" s="6">
        <v>9</v>
      </c>
    </row>
    <row r="1262" spans="1:6" x14ac:dyDescent="0.2">
      <c r="A1262" s="58" t="s">
        <v>1</v>
      </c>
      <c r="B1262" s="43">
        <v>0.3913888888888889</v>
      </c>
      <c r="C1262" s="75">
        <v>8</v>
      </c>
      <c r="D1262" s="83">
        <v>0</v>
      </c>
      <c r="E1262" s="65" t="s">
        <v>90</v>
      </c>
      <c r="F1262" s="6">
        <v>9</v>
      </c>
    </row>
    <row r="1263" spans="1:6" x14ac:dyDescent="0.2">
      <c r="A1263" s="58" t="s">
        <v>1</v>
      </c>
      <c r="B1263" s="43">
        <v>0.39260416666666659</v>
      </c>
      <c r="C1263" s="75">
        <v>61</v>
      </c>
      <c r="D1263" s="75">
        <v>6</v>
      </c>
      <c r="E1263" s="65" t="s">
        <v>90</v>
      </c>
      <c r="F1263" s="6">
        <v>9</v>
      </c>
    </row>
    <row r="1264" spans="1:6" x14ac:dyDescent="0.2">
      <c r="A1264" s="58" t="s">
        <v>1</v>
      </c>
      <c r="B1264" s="43" t="s">
        <v>274</v>
      </c>
      <c r="C1264" s="75">
        <v>11</v>
      </c>
      <c r="D1264" s="75">
        <v>2</v>
      </c>
      <c r="E1264" s="65" t="s">
        <v>90</v>
      </c>
      <c r="F1264" s="6">
        <v>9</v>
      </c>
    </row>
    <row r="1265" spans="1:6" x14ac:dyDescent="0.2">
      <c r="A1265" s="58" t="s">
        <v>1</v>
      </c>
      <c r="B1265" s="43">
        <v>0.39841435185185181</v>
      </c>
      <c r="C1265" s="75">
        <v>9</v>
      </c>
      <c r="D1265" s="75">
        <v>7</v>
      </c>
      <c r="E1265" s="65" t="s">
        <v>90</v>
      </c>
      <c r="F1265" s="6">
        <v>9</v>
      </c>
    </row>
    <row r="1266" spans="1:6" x14ac:dyDescent="0.2">
      <c r="A1266" s="58" t="s">
        <v>1</v>
      </c>
      <c r="B1266" s="43">
        <v>0.3994212962962963</v>
      </c>
      <c r="C1266" s="75">
        <v>23</v>
      </c>
      <c r="D1266" s="75">
        <v>11</v>
      </c>
      <c r="E1266" s="65" t="s">
        <v>90</v>
      </c>
      <c r="F1266" s="6">
        <v>9</v>
      </c>
    </row>
    <row r="1267" spans="1:6" x14ac:dyDescent="0.2">
      <c r="A1267" s="58" t="s">
        <v>1</v>
      </c>
      <c r="B1267" s="43">
        <v>0.4001851851851852</v>
      </c>
      <c r="C1267" s="75">
        <v>51</v>
      </c>
      <c r="D1267" s="75">
        <v>12</v>
      </c>
      <c r="E1267" s="65" t="s">
        <v>90</v>
      </c>
      <c r="F1267" s="6">
        <v>9</v>
      </c>
    </row>
    <row r="1268" spans="1:6" x14ac:dyDescent="0.2">
      <c r="A1268" s="58" t="s">
        <v>1</v>
      </c>
      <c r="B1268" s="43">
        <v>0.40027777777777768</v>
      </c>
      <c r="C1268" s="75">
        <v>6</v>
      </c>
      <c r="D1268" s="75">
        <v>3</v>
      </c>
      <c r="E1268" s="65" t="s">
        <v>90</v>
      </c>
      <c r="F1268" s="6">
        <v>9</v>
      </c>
    </row>
    <row r="1269" spans="1:6" x14ac:dyDescent="0.2">
      <c r="A1269" s="58" t="s">
        <v>1</v>
      </c>
      <c r="B1269" s="43">
        <v>0.40334490740740742</v>
      </c>
      <c r="C1269" s="75">
        <v>5</v>
      </c>
      <c r="D1269" s="75">
        <v>2</v>
      </c>
      <c r="E1269" s="65" t="s">
        <v>90</v>
      </c>
      <c r="F1269" s="6">
        <v>9</v>
      </c>
    </row>
    <row r="1270" spans="1:6" x14ac:dyDescent="0.2">
      <c r="A1270" s="58" t="s">
        <v>1</v>
      </c>
      <c r="B1270" s="43" t="s">
        <v>276</v>
      </c>
      <c r="C1270" s="75">
        <v>10</v>
      </c>
      <c r="D1270" s="75">
        <v>3</v>
      </c>
      <c r="E1270" s="65" t="s">
        <v>90</v>
      </c>
      <c r="F1270" s="6">
        <v>9</v>
      </c>
    </row>
    <row r="1271" spans="1:6" x14ac:dyDescent="0.2">
      <c r="A1271" s="58" t="s">
        <v>1</v>
      </c>
      <c r="B1271" s="43">
        <v>0.40817129629629628</v>
      </c>
      <c r="C1271" s="75">
        <v>1</v>
      </c>
      <c r="D1271" s="83">
        <v>0</v>
      </c>
      <c r="E1271" s="65" t="s">
        <v>90</v>
      </c>
      <c r="F1271" s="6">
        <v>9</v>
      </c>
    </row>
    <row r="1272" spans="1:6" x14ac:dyDescent="0.2">
      <c r="A1272" s="58" t="s">
        <v>1</v>
      </c>
      <c r="B1272" s="43">
        <v>0.41020833333333329</v>
      </c>
      <c r="C1272" s="75">
        <v>9</v>
      </c>
      <c r="D1272" s="75">
        <v>5</v>
      </c>
      <c r="E1272" s="65" t="s">
        <v>90</v>
      </c>
      <c r="F1272" s="6">
        <v>9</v>
      </c>
    </row>
    <row r="1273" spans="1:6" x14ac:dyDescent="0.2">
      <c r="A1273" s="58" t="s">
        <v>1</v>
      </c>
      <c r="B1273" s="43">
        <v>0.41079861111111121</v>
      </c>
      <c r="C1273" s="75">
        <v>6</v>
      </c>
      <c r="D1273" s="75">
        <v>4</v>
      </c>
      <c r="E1273" s="65" t="s">
        <v>90</v>
      </c>
      <c r="F1273" s="6">
        <v>9</v>
      </c>
    </row>
    <row r="1274" spans="1:6" x14ac:dyDescent="0.2">
      <c r="A1274" s="58" t="s">
        <v>1</v>
      </c>
      <c r="B1274" s="43" t="s">
        <v>388</v>
      </c>
      <c r="C1274" s="75">
        <v>17</v>
      </c>
      <c r="D1274" s="75">
        <v>8</v>
      </c>
      <c r="E1274" s="65" t="s">
        <v>90</v>
      </c>
      <c r="F1274" s="6">
        <v>9</v>
      </c>
    </row>
    <row r="1275" spans="1:6" x14ac:dyDescent="0.2">
      <c r="A1275" s="58" t="s">
        <v>1</v>
      </c>
      <c r="B1275" s="43">
        <v>0.41336805555555561</v>
      </c>
      <c r="C1275" s="75">
        <v>53</v>
      </c>
      <c r="D1275" s="75">
        <v>9</v>
      </c>
      <c r="E1275" s="65" t="s">
        <v>90</v>
      </c>
      <c r="F1275" s="6">
        <v>9</v>
      </c>
    </row>
    <row r="1276" spans="1:6" x14ac:dyDescent="0.2">
      <c r="A1276" s="58" t="s">
        <v>1</v>
      </c>
      <c r="B1276" s="43">
        <v>0.41347222222222219</v>
      </c>
      <c r="C1276" s="75">
        <v>23</v>
      </c>
      <c r="D1276" s="75">
        <v>4</v>
      </c>
      <c r="E1276" s="65" t="s">
        <v>90</v>
      </c>
      <c r="F1276" s="6">
        <v>9</v>
      </c>
    </row>
    <row r="1277" spans="1:6" x14ac:dyDescent="0.2">
      <c r="A1277" s="58" t="s">
        <v>1</v>
      </c>
      <c r="B1277" s="43" t="s">
        <v>450</v>
      </c>
      <c r="C1277" s="75">
        <v>9</v>
      </c>
      <c r="D1277" s="75">
        <v>4</v>
      </c>
      <c r="E1277" s="65" t="s">
        <v>90</v>
      </c>
      <c r="F1277" s="6">
        <v>9</v>
      </c>
    </row>
    <row r="1278" spans="1:6" x14ac:dyDescent="0.2">
      <c r="A1278" s="58" t="s">
        <v>1</v>
      </c>
      <c r="B1278" s="43" t="s">
        <v>570</v>
      </c>
      <c r="C1278" s="75">
        <v>40</v>
      </c>
      <c r="D1278" s="75">
        <v>7</v>
      </c>
      <c r="E1278" s="65" t="s">
        <v>90</v>
      </c>
      <c r="F1278" s="6">
        <v>9</v>
      </c>
    </row>
    <row r="1279" spans="1:6" x14ac:dyDescent="0.2">
      <c r="A1279" s="58" t="s">
        <v>1</v>
      </c>
      <c r="B1279" s="43" t="s">
        <v>314</v>
      </c>
      <c r="C1279" s="75">
        <v>12</v>
      </c>
      <c r="D1279" s="75">
        <v>3</v>
      </c>
      <c r="E1279" s="65" t="s">
        <v>90</v>
      </c>
      <c r="F1279" s="6">
        <v>9</v>
      </c>
    </row>
    <row r="1280" spans="1:6" x14ac:dyDescent="0.2">
      <c r="A1280" s="58" t="s">
        <v>1</v>
      </c>
      <c r="B1280" s="43">
        <v>0.41734953703703698</v>
      </c>
      <c r="C1280" s="75">
        <v>38</v>
      </c>
      <c r="D1280" s="75">
        <v>9</v>
      </c>
      <c r="E1280" s="65" t="s">
        <v>90</v>
      </c>
      <c r="F1280" s="6">
        <v>10</v>
      </c>
    </row>
    <row r="1281" spans="1:6" x14ac:dyDescent="0.2">
      <c r="A1281" s="58" t="s">
        <v>1</v>
      </c>
      <c r="B1281" s="43">
        <v>0.41741898148148149</v>
      </c>
      <c r="C1281" s="75">
        <v>43</v>
      </c>
      <c r="D1281" s="75">
        <v>5</v>
      </c>
      <c r="E1281" s="65" t="s">
        <v>90</v>
      </c>
      <c r="F1281" s="6">
        <v>10</v>
      </c>
    </row>
    <row r="1282" spans="1:6" x14ac:dyDescent="0.2">
      <c r="A1282" s="58" t="s">
        <v>1</v>
      </c>
      <c r="B1282" s="43" t="s">
        <v>507</v>
      </c>
      <c r="C1282" s="75">
        <v>9</v>
      </c>
      <c r="D1282" s="75">
        <v>7</v>
      </c>
      <c r="E1282" s="65" t="s">
        <v>90</v>
      </c>
      <c r="F1282" s="6">
        <v>10</v>
      </c>
    </row>
    <row r="1283" spans="1:6" x14ac:dyDescent="0.2">
      <c r="A1283" s="58" t="s">
        <v>1</v>
      </c>
      <c r="B1283" s="43" t="s">
        <v>508</v>
      </c>
      <c r="C1283" s="75">
        <v>7</v>
      </c>
      <c r="D1283" s="75">
        <v>3</v>
      </c>
      <c r="E1283" s="65" t="s">
        <v>90</v>
      </c>
      <c r="F1283" s="6">
        <v>10</v>
      </c>
    </row>
    <row r="1284" spans="1:6" x14ac:dyDescent="0.2">
      <c r="A1284" s="58" t="s">
        <v>1</v>
      </c>
      <c r="B1284" s="43">
        <v>0.42246527777777781</v>
      </c>
      <c r="C1284" s="75">
        <v>9</v>
      </c>
      <c r="D1284" s="75">
        <v>7</v>
      </c>
      <c r="E1284" s="65" t="s">
        <v>90</v>
      </c>
      <c r="F1284" s="6">
        <v>10</v>
      </c>
    </row>
    <row r="1285" spans="1:6" x14ac:dyDescent="0.2">
      <c r="A1285" s="58" t="s">
        <v>1</v>
      </c>
      <c r="B1285" s="43" t="s">
        <v>452</v>
      </c>
      <c r="C1285" s="75">
        <v>32</v>
      </c>
      <c r="D1285" s="75">
        <v>9</v>
      </c>
      <c r="E1285" s="65" t="s">
        <v>90</v>
      </c>
      <c r="F1285" s="6">
        <v>10</v>
      </c>
    </row>
    <row r="1286" spans="1:6" x14ac:dyDescent="0.2">
      <c r="A1286" s="58" t="s">
        <v>1</v>
      </c>
      <c r="B1286" s="43" t="s">
        <v>510</v>
      </c>
      <c r="C1286" s="75">
        <v>20</v>
      </c>
      <c r="D1286" s="75">
        <v>7</v>
      </c>
      <c r="E1286" s="65" t="s">
        <v>90</v>
      </c>
      <c r="F1286" s="6">
        <v>10</v>
      </c>
    </row>
    <row r="1287" spans="1:6" x14ac:dyDescent="0.2">
      <c r="A1287" s="58" t="s">
        <v>1</v>
      </c>
      <c r="B1287" s="43">
        <v>0.42719907407407409</v>
      </c>
      <c r="C1287" s="75">
        <v>42</v>
      </c>
      <c r="D1287" s="75">
        <v>10</v>
      </c>
      <c r="E1287" s="65" t="s">
        <v>90</v>
      </c>
      <c r="F1287" s="6">
        <v>10</v>
      </c>
    </row>
    <row r="1288" spans="1:6" x14ac:dyDescent="0.2">
      <c r="A1288" s="58" t="s">
        <v>1</v>
      </c>
      <c r="B1288" s="43" t="s">
        <v>391</v>
      </c>
      <c r="C1288" s="75">
        <v>8</v>
      </c>
      <c r="D1288" s="75">
        <v>4</v>
      </c>
      <c r="E1288" s="65" t="s">
        <v>90</v>
      </c>
      <c r="F1288" s="6">
        <v>10</v>
      </c>
    </row>
    <row r="1289" spans="1:6" x14ac:dyDescent="0.2">
      <c r="A1289" s="58" t="s">
        <v>1</v>
      </c>
      <c r="B1289" s="43" t="s">
        <v>278</v>
      </c>
      <c r="C1289" s="75">
        <v>11</v>
      </c>
      <c r="D1289" s="75">
        <v>4</v>
      </c>
      <c r="E1289" s="65" t="s">
        <v>90</v>
      </c>
      <c r="F1289" s="6">
        <v>10</v>
      </c>
    </row>
    <row r="1290" spans="1:6" x14ac:dyDescent="0.2">
      <c r="A1290" s="58" t="s">
        <v>1</v>
      </c>
      <c r="B1290" s="43">
        <v>0.43009259259259264</v>
      </c>
      <c r="C1290" s="75">
        <v>7</v>
      </c>
      <c r="D1290" s="75">
        <v>3</v>
      </c>
      <c r="E1290" s="65" t="s">
        <v>90</v>
      </c>
      <c r="F1290" s="6">
        <v>10</v>
      </c>
    </row>
    <row r="1291" spans="1:6" x14ac:dyDescent="0.2">
      <c r="A1291" s="58" t="s">
        <v>1</v>
      </c>
      <c r="B1291" s="43" t="s">
        <v>318</v>
      </c>
      <c r="C1291" s="75">
        <v>10</v>
      </c>
      <c r="D1291" s="75">
        <v>4</v>
      </c>
      <c r="E1291" s="65" t="s">
        <v>90</v>
      </c>
      <c r="F1291" s="6">
        <v>10</v>
      </c>
    </row>
    <row r="1292" spans="1:6" x14ac:dyDescent="0.2">
      <c r="A1292" s="58" t="s">
        <v>1</v>
      </c>
      <c r="B1292" s="43" t="s">
        <v>353</v>
      </c>
      <c r="C1292" s="75">
        <v>8</v>
      </c>
      <c r="D1292" s="75">
        <v>2</v>
      </c>
      <c r="E1292" s="65" t="s">
        <v>90</v>
      </c>
      <c r="F1292" s="6">
        <v>10</v>
      </c>
    </row>
    <row r="1293" spans="1:6" x14ac:dyDescent="0.2">
      <c r="A1293" s="58" t="s">
        <v>1</v>
      </c>
      <c r="B1293" s="43" t="s">
        <v>393</v>
      </c>
      <c r="C1293" s="75">
        <v>21</v>
      </c>
      <c r="D1293" s="75">
        <v>8</v>
      </c>
      <c r="E1293" s="65" t="s">
        <v>90</v>
      </c>
      <c r="F1293" s="6">
        <v>10</v>
      </c>
    </row>
    <row r="1294" spans="1:6" x14ac:dyDescent="0.2">
      <c r="A1294" s="58" t="s">
        <v>1</v>
      </c>
      <c r="B1294" s="43">
        <v>0.43261574074074072</v>
      </c>
      <c r="C1294" s="75">
        <v>36</v>
      </c>
      <c r="D1294" s="75">
        <v>9</v>
      </c>
      <c r="E1294" s="65" t="s">
        <v>90</v>
      </c>
      <c r="F1294" s="6">
        <v>10</v>
      </c>
    </row>
    <row r="1295" spans="1:6" x14ac:dyDescent="0.2">
      <c r="A1295" s="58" t="s">
        <v>1</v>
      </c>
      <c r="B1295" s="43">
        <v>0.43438657407407411</v>
      </c>
      <c r="C1295" s="75">
        <v>19</v>
      </c>
      <c r="D1295" s="75">
        <v>7</v>
      </c>
      <c r="E1295" s="65" t="s">
        <v>90</v>
      </c>
      <c r="F1295" s="6">
        <v>10</v>
      </c>
    </row>
    <row r="1296" spans="1:6" x14ac:dyDescent="0.2">
      <c r="A1296" s="58" t="s">
        <v>1</v>
      </c>
      <c r="B1296" s="43" t="s">
        <v>455</v>
      </c>
      <c r="C1296" s="75">
        <v>13</v>
      </c>
      <c r="D1296" s="75">
        <v>5</v>
      </c>
      <c r="E1296" s="65" t="s">
        <v>90</v>
      </c>
      <c r="F1296" s="6">
        <v>10</v>
      </c>
    </row>
    <row r="1297" spans="1:6" x14ac:dyDescent="0.2">
      <c r="A1297" s="58" t="s">
        <v>1</v>
      </c>
      <c r="B1297" s="43" t="s">
        <v>512</v>
      </c>
      <c r="C1297" s="75">
        <v>31</v>
      </c>
      <c r="D1297" s="75">
        <v>4</v>
      </c>
      <c r="E1297" s="65" t="s">
        <v>90</v>
      </c>
      <c r="F1297" s="6">
        <v>10</v>
      </c>
    </row>
    <row r="1298" spans="1:6" x14ac:dyDescent="0.2">
      <c r="A1298" s="58" t="s">
        <v>1</v>
      </c>
      <c r="B1298" s="43">
        <v>0.43604166666666672</v>
      </c>
      <c r="C1298" s="75">
        <v>20</v>
      </c>
      <c r="D1298" s="75">
        <v>11</v>
      </c>
      <c r="E1298" s="65" t="s">
        <v>90</v>
      </c>
      <c r="F1298" s="6">
        <v>10</v>
      </c>
    </row>
    <row r="1299" spans="1:6" x14ac:dyDescent="0.2">
      <c r="A1299" s="58" t="s">
        <v>1</v>
      </c>
      <c r="B1299" s="43">
        <v>0.4371990740740741</v>
      </c>
      <c r="C1299" s="75">
        <v>9</v>
      </c>
      <c r="D1299" s="75">
        <v>2</v>
      </c>
      <c r="E1299" s="65" t="s">
        <v>90</v>
      </c>
      <c r="F1299" s="6">
        <v>10</v>
      </c>
    </row>
    <row r="1300" spans="1:6" x14ac:dyDescent="0.2">
      <c r="A1300" s="58" t="s">
        <v>1</v>
      </c>
      <c r="B1300" s="43" t="s">
        <v>395</v>
      </c>
      <c r="C1300" s="75">
        <v>12</v>
      </c>
      <c r="D1300" s="75">
        <v>3</v>
      </c>
      <c r="E1300" s="65" t="s">
        <v>90</v>
      </c>
      <c r="F1300" s="6">
        <v>10</v>
      </c>
    </row>
    <row r="1301" spans="1:6" x14ac:dyDescent="0.2">
      <c r="A1301" s="58" t="s">
        <v>1</v>
      </c>
      <c r="B1301" s="43">
        <v>0.44082175925925932</v>
      </c>
      <c r="C1301" s="75">
        <v>7</v>
      </c>
      <c r="D1301" s="83">
        <v>0</v>
      </c>
      <c r="E1301" s="65" t="s">
        <v>90</v>
      </c>
      <c r="F1301" s="6">
        <v>10</v>
      </c>
    </row>
    <row r="1302" spans="1:6" x14ac:dyDescent="0.2">
      <c r="A1302" s="58" t="s">
        <v>1</v>
      </c>
      <c r="B1302" s="43">
        <v>0.44096064814814823</v>
      </c>
      <c r="C1302" s="75">
        <v>19</v>
      </c>
      <c r="D1302" s="75">
        <v>9</v>
      </c>
      <c r="E1302" s="65" t="s">
        <v>90</v>
      </c>
      <c r="F1302" s="6">
        <v>10</v>
      </c>
    </row>
    <row r="1303" spans="1:6" x14ac:dyDescent="0.2">
      <c r="A1303" s="58" t="s">
        <v>1</v>
      </c>
      <c r="B1303" s="43">
        <v>0.44153935185185189</v>
      </c>
      <c r="C1303" s="75">
        <v>81</v>
      </c>
      <c r="D1303" s="75">
        <v>10</v>
      </c>
      <c r="E1303" s="65" t="s">
        <v>90</v>
      </c>
      <c r="F1303" s="6">
        <v>10</v>
      </c>
    </row>
    <row r="1304" spans="1:6" x14ac:dyDescent="0.2">
      <c r="A1304" s="58" t="s">
        <v>1</v>
      </c>
      <c r="B1304" s="43" t="s">
        <v>514</v>
      </c>
      <c r="C1304" s="75">
        <v>14</v>
      </c>
      <c r="D1304" s="75">
        <v>6</v>
      </c>
      <c r="E1304" s="65" t="s">
        <v>90</v>
      </c>
      <c r="F1304" s="6">
        <v>10</v>
      </c>
    </row>
    <row r="1305" spans="1:6" x14ac:dyDescent="0.2">
      <c r="A1305" s="58" t="s">
        <v>1</v>
      </c>
      <c r="B1305" s="43">
        <v>0.44954861111111111</v>
      </c>
      <c r="C1305" s="75">
        <v>40</v>
      </c>
      <c r="D1305" s="75">
        <v>12</v>
      </c>
      <c r="E1305" s="65" t="s">
        <v>90</v>
      </c>
      <c r="F1305" s="6">
        <v>10</v>
      </c>
    </row>
    <row r="1306" spans="1:6" x14ac:dyDescent="0.2">
      <c r="A1306" s="58" t="s">
        <v>1</v>
      </c>
      <c r="B1306" s="43">
        <v>0.45013888888888892</v>
      </c>
      <c r="C1306" s="75">
        <v>5</v>
      </c>
      <c r="D1306" s="75">
        <v>2</v>
      </c>
      <c r="E1306" s="65" t="s">
        <v>90</v>
      </c>
      <c r="F1306" s="6">
        <v>10</v>
      </c>
    </row>
    <row r="1307" spans="1:6" x14ac:dyDescent="0.2">
      <c r="A1307" s="58" t="s">
        <v>1</v>
      </c>
      <c r="B1307" s="43" t="s">
        <v>357</v>
      </c>
      <c r="C1307" s="75">
        <v>20</v>
      </c>
      <c r="D1307" s="75">
        <v>7</v>
      </c>
      <c r="E1307" s="65" t="s">
        <v>90</v>
      </c>
      <c r="F1307" s="6">
        <v>10</v>
      </c>
    </row>
    <row r="1308" spans="1:6" x14ac:dyDescent="0.2">
      <c r="A1308" s="58" t="s">
        <v>1</v>
      </c>
      <c r="B1308" s="43" t="s">
        <v>320</v>
      </c>
      <c r="C1308" s="75">
        <v>10</v>
      </c>
      <c r="D1308" s="75">
        <v>4</v>
      </c>
      <c r="E1308" s="65" t="s">
        <v>90</v>
      </c>
      <c r="F1308" s="6">
        <v>10</v>
      </c>
    </row>
    <row r="1309" spans="1:6" x14ac:dyDescent="0.2">
      <c r="A1309" s="58" t="s">
        <v>1</v>
      </c>
      <c r="B1309" s="43" t="s">
        <v>359</v>
      </c>
      <c r="C1309" s="75">
        <v>8</v>
      </c>
      <c r="D1309" s="75">
        <v>3</v>
      </c>
      <c r="E1309" s="65" t="s">
        <v>90</v>
      </c>
      <c r="F1309" s="6">
        <v>10</v>
      </c>
    </row>
    <row r="1310" spans="1:6" x14ac:dyDescent="0.2">
      <c r="A1310" s="58" t="s">
        <v>1</v>
      </c>
      <c r="B1310" s="43">
        <v>0.45621527777777782</v>
      </c>
      <c r="C1310" s="75">
        <v>53</v>
      </c>
      <c r="D1310" s="75">
        <v>14</v>
      </c>
      <c r="E1310" s="65" t="s">
        <v>90</v>
      </c>
      <c r="F1310" s="6">
        <v>10</v>
      </c>
    </row>
    <row r="1311" spans="1:6" x14ac:dyDescent="0.2">
      <c r="A1311" s="58" t="s">
        <v>1</v>
      </c>
      <c r="B1311" s="43">
        <v>0.45627314814814812</v>
      </c>
      <c r="C1311" s="75">
        <v>42</v>
      </c>
      <c r="D1311" s="75">
        <v>8</v>
      </c>
      <c r="E1311" s="65" t="s">
        <v>90</v>
      </c>
      <c r="F1311" s="6">
        <v>10</v>
      </c>
    </row>
    <row r="1312" spans="1:6" x14ac:dyDescent="0.2">
      <c r="A1312" s="58" t="s">
        <v>1</v>
      </c>
      <c r="B1312" s="43" t="s">
        <v>399</v>
      </c>
      <c r="C1312" s="75">
        <v>66</v>
      </c>
      <c r="D1312" s="75">
        <v>11</v>
      </c>
      <c r="E1312" s="65" t="s">
        <v>90</v>
      </c>
      <c r="F1312" s="6">
        <v>11</v>
      </c>
    </row>
    <row r="1313" spans="1:6" x14ac:dyDescent="0.2">
      <c r="A1313" s="58" t="s">
        <v>1</v>
      </c>
      <c r="B1313" s="43">
        <v>0.4617013888888889</v>
      </c>
      <c r="C1313" s="75">
        <v>22</v>
      </c>
      <c r="D1313" s="75">
        <v>10</v>
      </c>
      <c r="E1313" s="65" t="s">
        <v>90</v>
      </c>
      <c r="F1313" s="6">
        <v>11</v>
      </c>
    </row>
    <row r="1314" spans="1:6" x14ac:dyDescent="0.2">
      <c r="A1314" s="58" t="s">
        <v>1</v>
      </c>
      <c r="B1314" s="43">
        <v>0.4627430555555555</v>
      </c>
      <c r="C1314" s="75">
        <v>52</v>
      </c>
      <c r="D1314" s="75">
        <v>5</v>
      </c>
      <c r="E1314" s="65" t="s">
        <v>90</v>
      </c>
      <c r="F1314" s="6">
        <v>11</v>
      </c>
    </row>
    <row r="1315" spans="1:6" x14ac:dyDescent="0.2">
      <c r="A1315" s="58" t="s">
        <v>1</v>
      </c>
      <c r="B1315" s="43">
        <v>0.46347222222222217</v>
      </c>
      <c r="C1315" s="75">
        <v>41</v>
      </c>
      <c r="D1315" s="75">
        <v>3</v>
      </c>
      <c r="E1315" s="65" t="s">
        <v>90</v>
      </c>
      <c r="F1315" s="6">
        <v>11</v>
      </c>
    </row>
    <row r="1316" spans="1:6" x14ac:dyDescent="0.2">
      <c r="A1316" s="58" t="s">
        <v>1</v>
      </c>
      <c r="B1316" s="43" t="s">
        <v>578</v>
      </c>
      <c r="C1316" s="75">
        <v>5</v>
      </c>
      <c r="D1316" s="75">
        <v>3</v>
      </c>
      <c r="E1316" s="65" t="s">
        <v>90</v>
      </c>
      <c r="F1316" s="6">
        <v>11</v>
      </c>
    </row>
    <row r="1317" spans="1:6" x14ac:dyDescent="0.2">
      <c r="A1317" s="58" t="s">
        <v>1</v>
      </c>
      <c r="B1317" s="43" t="s">
        <v>543</v>
      </c>
      <c r="C1317" s="75">
        <v>74</v>
      </c>
      <c r="D1317" s="75">
        <v>8</v>
      </c>
      <c r="E1317" s="65" t="s">
        <v>90</v>
      </c>
      <c r="F1317" s="6">
        <v>11</v>
      </c>
    </row>
    <row r="1318" spans="1:6" x14ac:dyDescent="0.2">
      <c r="A1318" s="58" t="s">
        <v>1</v>
      </c>
      <c r="B1318" s="43">
        <v>0.46870370370370368</v>
      </c>
      <c r="C1318" s="75">
        <v>7</v>
      </c>
      <c r="D1318" s="83">
        <v>0</v>
      </c>
      <c r="E1318" s="65" t="s">
        <v>90</v>
      </c>
      <c r="F1318" s="6">
        <v>11</v>
      </c>
    </row>
    <row r="1319" spans="1:6" x14ac:dyDescent="0.2">
      <c r="A1319" s="58" t="s">
        <v>1</v>
      </c>
      <c r="B1319" s="43">
        <v>0.46916666666666662</v>
      </c>
      <c r="C1319" s="75">
        <v>19</v>
      </c>
      <c r="D1319" s="75">
        <v>6</v>
      </c>
      <c r="E1319" s="65" t="s">
        <v>90</v>
      </c>
      <c r="F1319" s="6">
        <v>11</v>
      </c>
    </row>
    <row r="1320" spans="1:6" x14ac:dyDescent="0.2">
      <c r="A1320" s="58" t="s">
        <v>1</v>
      </c>
      <c r="B1320" s="43">
        <v>0.47108796296296301</v>
      </c>
      <c r="C1320" s="75">
        <v>24</v>
      </c>
      <c r="D1320" s="75">
        <v>6</v>
      </c>
      <c r="E1320" s="65" t="s">
        <v>90</v>
      </c>
      <c r="F1320" s="6">
        <v>11</v>
      </c>
    </row>
    <row r="1321" spans="1:6" x14ac:dyDescent="0.2">
      <c r="A1321" s="58" t="s">
        <v>1</v>
      </c>
      <c r="B1321" s="43" t="s">
        <v>361</v>
      </c>
      <c r="C1321" s="75">
        <v>8</v>
      </c>
      <c r="D1321" s="75">
        <v>4</v>
      </c>
      <c r="E1321" s="65" t="s">
        <v>90</v>
      </c>
      <c r="F1321" s="6">
        <v>11</v>
      </c>
    </row>
    <row r="1322" spans="1:6" x14ac:dyDescent="0.2">
      <c r="A1322" s="58" t="s">
        <v>1</v>
      </c>
      <c r="B1322" s="43" t="s">
        <v>401</v>
      </c>
      <c r="C1322" s="75">
        <v>8</v>
      </c>
      <c r="D1322" s="75">
        <v>3</v>
      </c>
      <c r="E1322" s="65" t="s">
        <v>90</v>
      </c>
      <c r="F1322" s="6">
        <v>11</v>
      </c>
    </row>
    <row r="1323" spans="1:6" x14ac:dyDescent="0.2">
      <c r="A1323" s="58" t="s">
        <v>1</v>
      </c>
      <c r="B1323" s="43">
        <v>0.47565972222222219</v>
      </c>
      <c r="C1323" s="75">
        <v>17</v>
      </c>
      <c r="D1323" s="75">
        <v>4</v>
      </c>
      <c r="E1323" s="65" t="s">
        <v>90</v>
      </c>
      <c r="F1323" s="6">
        <v>11</v>
      </c>
    </row>
    <row r="1324" spans="1:6" x14ac:dyDescent="0.2">
      <c r="A1324" s="58" t="s">
        <v>1</v>
      </c>
      <c r="B1324" s="43" t="s">
        <v>545</v>
      </c>
      <c r="C1324" s="75">
        <v>8</v>
      </c>
      <c r="D1324" s="83">
        <v>0</v>
      </c>
      <c r="E1324" s="65" t="s">
        <v>90</v>
      </c>
      <c r="F1324" s="6">
        <v>11</v>
      </c>
    </row>
    <row r="1325" spans="1:6" x14ac:dyDescent="0.2">
      <c r="A1325" s="58" t="s">
        <v>1</v>
      </c>
      <c r="B1325" s="43" t="s">
        <v>363</v>
      </c>
      <c r="C1325" s="75">
        <v>45</v>
      </c>
      <c r="D1325" s="75">
        <v>7</v>
      </c>
      <c r="E1325" s="65" t="s">
        <v>90</v>
      </c>
      <c r="F1325" s="6">
        <v>11</v>
      </c>
    </row>
    <row r="1326" spans="1:6" x14ac:dyDescent="0.2">
      <c r="A1326" s="58" t="s">
        <v>1</v>
      </c>
      <c r="B1326" s="43" t="s">
        <v>547</v>
      </c>
      <c r="C1326" s="75">
        <v>19</v>
      </c>
      <c r="D1326" s="75">
        <v>5</v>
      </c>
      <c r="E1326" s="65" t="s">
        <v>90</v>
      </c>
      <c r="F1326" s="6">
        <v>11</v>
      </c>
    </row>
    <row r="1327" spans="1:6" x14ac:dyDescent="0.2">
      <c r="A1327" s="58" t="s">
        <v>1</v>
      </c>
      <c r="B1327" s="43" t="s">
        <v>516</v>
      </c>
      <c r="C1327" s="75">
        <v>8</v>
      </c>
      <c r="D1327" s="75">
        <v>3</v>
      </c>
      <c r="E1327" s="65" t="s">
        <v>90</v>
      </c>
      <c r="F1327" s="6">
        <v>11</v>
      </c>
    </row>
    <row r="1328" spans="1:6" x14ac:dyDescent="0.2">
      <c r="A1328" s="58" t="s">
        <v>1</v>
      </c>
      <c r="B1328" s="43">
        <v>0.47837962962962971</v>
      </c>
      <c r="C1328" s="75">
        <v>7</v>
      </c>
      <c r="D1328" s="75">
        <v>4</v>
      </c>
      <c r="E1328" s="65" t="s">
        <v>90</v>
      </c>
      <c r="F1328" s="6">
        <v>11</v>
      </c>
    </row>
    <row r="1329" spans="1:6" x14ac:dyDescent="0.2">
      <c r="A1329" s="58" t="s">
        <v>1</v>
      </c>
      <c r="B1329" s="43" t="s">
        <v>465</v>
      </c>
      <c r="C1329" s="75">
        <v>4</v>
      </c>
      <c r="D1329" s="79">
        <v>0</v>
      </c>
      <c r="E1329" s="65" t="s">
        <v>90</v>
      </c>
      <c r="F1329" s="6">
        <v>11</v>
      </c>
    </row>
    <row r="1330" spans="1:6" x14ac:dyDescent="0.2">
      <c r="A1330" s="58" t="s">
        <v>1</v>
      </c>
      <c r="B1330" s="43">
        <v>0.48009259259259263</v>
      </c>
      <c r="C1330" s="75">
        <v>83</v>
      </c>
      <c r="D1330" s="75">
        <v>12</v>
      </c>
      <c r="E1330" s="65" t="s">
        <v>90</v>
      </c>
      <c r="F1330" s="6">
        <v>11</v>
      </c>
    </row>
    <row r="1331" spans="1:6" x14ac:dyDescent="0.2">
      <c r="A1331" s="58" t="s">
        <v>1</v>
      </c>
      <c r="B1331" s="43">
        <v>0.48172453703703699</v>
      </c>
      <c r="C1331" s="75">
        <v>8</v>
      </c>
      <c r="D1331" s="75">
        <v>2</v>
      </c>
      <c r="E1331" s="65" t="s">
        <v>90</v>
      </c>
      <c r="F1331" s="6">
        <v>11</v>
      </c>
    </row>
    <row r="1332" spans="1:6" x14ac:dyDescent="0.2">
      <c r="A1332" s="58" t="s">
        <v>1</v>
      </c>
      <c r="B1332" s="43" t="s">
        <v>322</v>
      </c>
      <c r="C1332" s="75">
        <v>9</v>
      </c>
      <c r="D1332" s="75">
        <v>2</v>
      </c>
      <c r="E1332" s="65" t="s">
        <v>90</v>
      </c>
      <c r="F1332" s="6">
        <v>11</v>
      </c>
    </row>
    <row r="1333" spans="1:6" x14ac:dyDescent="0.2">
      <c r="A1333" s="58" t="s">
        <v>1</v>
      </c>
      <c r="B1333" s="43" t="s">
        <v>467</v>
      </c>
      <c r="C1333" s="75">
        <v>8</v>
      </c>
      <c r="D1333" s="75">
        <v>2</v>
      </c>
      <c r="E1333" s="65" t="s">
        <v>90</v>
      </c>
      <c r="F1333" s="6">
        <v>11</v>
      </c>
    </row>
    <row r="1334" spans="1:6" x14ac:dyDescent="0.2">
      <c r="A1334" s="58" t="s">
        <v>1</v>
      </c>
      <c r="B1334" s="43">
        <v>0.48743055555555559</v>
      </c>
      <c r="C1334" s="75">
        <v>28</v>
      </c>
      <c r="D1334" s="75">
        <v>5</v>
      </c>
      <c r="E1334" s="65" t="s">
        <v>90</v>
      </c>
      <c r="F1334" s="6">
        <v>11</v>
      </c>
    </row>
    <row r="1335" spans="1:6" x14ac:dyDescent="0.2">
      <c r="A1335" s="58" t="s">
        <v>1</v>
      </c>
      <c r="B1335" s="43" t="s">
        <v>403</v>
      </c>
      <c r="C1335" s="75">
        <v>62</v>
      </c>
      <c r="D1335" s="75">
        <v>9</v>
      </c>
      <c r="E1335" s="65" t="s">
        <v>90</v>
      </c>
      <c r="F1335" s="6">
        <v>11</v>
      </c>
    </row>
    <row r="1336" spans="1:6" x14ac:dyDescent="0.2">
      <c r="A1336" s="58" t="s">
        <v>1</v>
      </c>
      <c r="B1336" s="43" t="s">
        <v>290</v>
      </c>
      <c r="C1336" s="75">
        <v>11</v>
      </c>
      <c r="D1336" s="75">
        <v>1</v>
      </c>
      <c r="E1336" s="65" t="s">
        <v>90</v>
      </c>
      <c r="F1336" s="6">
        <v>11</v>
      </c>
    </row>
    <row r="1337" spans="1:6" x14ac:dyDescent="0.2">
      <c r="A1337" s="58" t="s">
        <v>1</v>
      </c>
      <c r="B1337" s="43" t="s">
        <v>469</v>
      </c>
      <c r="C1337" s="75">
        <v>33</v>
      </c>
      <c r="D1337" s="75">
        <v>6</v>
      </c>
      <c r="E1337" s="65" t="s">
        <v>90</v>
      </c>
      <c r="F1337" s="6">
        <v>11</v>
      </c>
    </row>
    <row r="1338" spans="1:6" x14ac:dyDescent="0.2">
      <c r="A1338" s="58" t="s">
        <v>1</v>
      </c>
      <c r="B1338" s="43">
        <v>0.49343749999999997</v>
      </c>
      <c r="C1338" s="75">
        <v>185</v>
      </c>
      <c r="D1338" s="75">
        <v>13</v>
      </c>
      <c r="E1338" s="65" t="s">
        <v>90</v>
      </c>
      <c r="F1338" s="6">
        <v>11</v>
      </c>
    </row>
    <row r="1339" spans="1:6" x14ac:dyDescent="0.2">
      <c r="A1339" s="58" t="s">
        <v>1</v>
      </c>
      <c r="B1339" s="43" t="s">
        <v>518</v>
      </c>
      <c r="C1339" s="75">
        <v>8</v>
      </c>
      <c r="D1339" s="75">
        <v>1</v>
      </c>
      <c r="E1339" s="65" t="s">
        <v>90</v>
      </c>
      <c r="F1339" s="6">
        <v>11</v>
      </c>
    </row>
    <row r="1340" spans="1:6" x14ac:dyDescent="0.2">
      <c r="A1340" s="58" t="s">
        <v>1</v>
      </c>
      <c r="B1340" s="43" t="s">
        <v>549</v>
      </c>
      <c r="C1340" s="75">
        <v>42</v>
      </c>
      <c r="D1340" s="75">
        <v>9</v>
      </c>
      <c r="E1340" s="65" t="s">
        <v>90</v>
      </c>
      <c r="F1340" s="6">
        <v>11</v>
      </c>
    </row>
    <row r="1341" spans="1:6" x14ac:dyDescent="0.2">
      <c r="A1341" s="58" t="s">
        <v>1</v>
      </c>
      <c r="B1341" s="43">
        <v>0.4965162037037037</v>
      </c>
      <c r="C1341" s="75">
        <v>31</v>
      </c>
      <c r="D1341" s="75">
        <v>15</v>
      </c>
      <c r="E1341" s="65" t="s">
        <v>90</v>
      </c>
      <c r="F1341" s="6">
        <v>11</v>
      </c>
    </row>
    <row r="1342" spans="1:6" x14ac:dyDescent="0.2">
      <c r="A1342" s="58" t="s">
        <v>1</v>
      </c>
      <c r="B1342" s="43">
        <v>0.50105324074074076</v>
      </c>
      <c r="C1342" s="75">
        <v>4</v>
      </c>
      <c r="D1342" s="75">
        <v>2</v>
      </c>
      <c r="E1342" s="65" t="s">
        <v>90</v>
      </c>
      <c r="F1342" s="6">
        <v>12</v>
      </c>
    </row>
    <row r="1343" spans="1:6" x14ac:dyDescent="0.2">
      <c r="A1343" s="58" t="s">
        <v>1</v>
      </c>
      <c r="B1343" s="43">
        <v>0.50135416666666666</v>
      </c>
      <c r="C1343" s="75">
        <v>50</v>
      </c>
      <c r="D1343" s="75">
        <v>4</v>
      </c>
      <c r="E1343" s="65" t="s">
        <v>90</v>
      </c>
      <c r="F1343" s="6">
        <v>12</v>
      </c>
    </row>
    <row r="1344" spans="1:6" x14ac:dyDescent="0.2">
      <c r="A1344" s="58" t="s">
        <v>1</v>
      </c>
      <c r="B1344" s="43">
        <v>0.5020486111111111</v>
      </c>
      <c r="C1344" s="75">
        <v>3</v>
      </c>
      <c r="D1344" s="75">
        <v>1</v>
      </c>
      <c r="E1344" s="65" t="s">
        <v>90</v>
      </c>
      <c r="F1344" s="6">
        <v>12</v>
      </c>
    </row>
    <row r="1345" spans="1:6" x14ac:dyDescent="0.2">
      <c r="A1345" s="58" t="s">
        <v>1</v>
      </c>
      <c r="B1345" s="43">
        <v>0.50217592592592597</v>
      </c>
      <c r="C1345" s="75">
        <v>34</v>
      </c>
      <c r="D1345" s="75">
        <v>9</v>
      </c>
      <c r="E1345" s="65" t="s">
        <v>90</v>
      </c>
      <c r="F1345" s="6">
        <v>12</v>
      </c>
    </row>
    <row r="1346" spans="1:6" x14ac:dyDescent="0.2">
      <c r="A1346" s="58" t="s">
        <v>1</v>
      </c>
      <c r="B1346" s="43">
        <v>0.50229166666666669</v>
      </c>
      <c r="C1346" s="75">
        <v>16</v>
      </c>
      <c r="D1346" s="75">
        <v>5</v>
      </c>
      <c r="E1346" s="65" t="s">
        <v>90</v>
      </c>
      <c r="F1346" s="6">
        <v>12</v>
      </c>
    </row>
    <row r="1347" spans="1:6" x14ac:dyDescent="0.2">
      <c r="A1347" s="58" t="s">
        <v>1</v>
      </c>
      <c r="B1347" s="43">
        <v>0.5025115740740741</v>
      </c>
      <c r="C1347" s="75">
        <v>20</v>
      </c>
      <c r="D1347" s="75">
        <v>11</v>
      </c>
      <c r="E1347" s="65" t="s">
        <v>90</v>
      </c>
      <c r="F1347" s="6">
        <v>12</v>
      </c>
    </row>
    <row r="1348" spans="1:6" x14ac:dyDescent="0.2">
      <c r="A1348" s="58" t="s">
        <v>1</v>
      </c>
      <c r="B1348" s="43">
        <v>0.50594907407407408</v>
      </c>
      <c r="C1348" s="75">
        <v>36</v>
      </c>
      <c r="D1348" s="75">
        <v>7</v>
      </c>
      <c r="E1348" s="65" t="s">
        <v>90</v>
      </c>
      <c r="F1348" s="6">
        <v>12</v>
      </c>
    </row>
    <row r="1349" spans="1:6" x14ac:dyDescent="0.2">
      <c r="A1349" s="58" t="s">
        <v>1</v>
      </c>
      <c r="B1349" s="43">
        <v>0.50910879629629624</v>
      </c>
      <c r="C1349" s="75">
        <v>10</v>
      </c>
      <c r="D1349" s="75">
        <v>5</v>
      </c>
      <c r="E1349" s="65" t="s">
        <v>90</v>
      </c>
      <c r="F1349" s="6">
        <v>12</v>
      </c>
    </row>
    <row r="1350" spans="1:6" x14ac:dyDescent="0.2">
      <c r="A1350" s="58" t="s">
        <v>1</v>
      </c>
      <c r="B1350" s="43">
        <v>0.51028935185185187</v>
      </c>
      <c r="C1350" s="75">
        <v>7</v>
      </c>
      <c r="D1350" s="75">
        <v>3</v>
      </c>
      <c r="E1350" s="65" t="s">
        <v>90</v>
      </c>
      <c r="F1350" s="6">
        <v>12</v>
      </c>
    </row>
    <row r="1351" spans="1:6" x14ac:dyDescent="0.2">
      <c r="A1351" s="58" t="s">
        <v>1</v>
      </c>
      <c r="B1351" s="43">
        <v>0.51142361111111112</v>
      </c>
      <c r="C1351" s="75">
        <v>8</v>
      </c>
      <c r="D1351" s="75">
        <v>3</v>
      </c>
      <c r="E1351" s="65" t="s">
        <v>90</v>
      </c>
      <c r="F1351" s="6">
        <v>12</v>
      </c>
    </row>
    <row r="1352" spans="1:6" x14ac:dyDescent="0.2">
      <c r="A1352" s="58" t="s">
        <v>1</v>
      </c>
      <c r="B1352" s="43">
        <v>0.51193287037037039</v>
      </c>
      <c r="C1352" s="75">
        <v>52</v>
      </c>
      <c r="D1352" s="75">
        <v>10</v>
      </c>
      <c r="E1352" s="65" t="s">
        <v>90</v>
      </c>
      <c r="F1352" s="6">
        <v>12</v>
      </c>
    </row>
    <row r="1353" spans="1:6" x14ac:dyDescent="0.2">
      <c r="A1353" s="58" t="s">
        <v>1</v>
      </c>
      <c r="B1353" s="43">
        <v>0.51465277777777774</v>
      </c>
      <c r="C1353" s="75">
        <v>25</v>
      </c>
      <c r="D1353" s="75">
        <v>6</v>
      </c>
      <c r="E1353" s="65" t="s">
        <v>90</v>
      </c>
      <c r="F1353" s="6">
        <v>12</v>
      </c>
    </row>
    <row r="1354" spans="1:6" x14ac:dyDescent="0.2">
      <c r="A1354" s="58" t="s">
        <v>1</v>
      </c>
      <c r="B1354" s="43">
        <v>0.51531249999999995</v>
      </c>
      <c r="C1354" s="75">
        <v>39</v>
      </c>
      <c r="D1354" s="75">
        <v>4</v>
      </c>
      <c r="E1354" s="65" t="s">
        <v>90</v>
      </c>
      <c r="F1354" s="6">
        <v>12</v>
      </c>
    </row>
    <row r="1355" spans="1:6" x14ac:dyDescent="0.2">
      <c r="A1355" s="58" t="s">
        <v>1</v>
      </c>
      <c r="B1355" s="43">
        <v>0.51546296296296301</v>
      </c>
      <c r="C1355" s="75">
        <v>33</v>
      </c>
      <c r="D1355" s="75">
        <v>10</v>
      </c>
      <c r="E1355" s="65" t="s">
        <v>90</v>
      </c>
      <c r="F1355" s="6">
        <v>12</v>
      </c>
    </row>
    <row r="1356" spans="1:6" x14ac:dyDescent="0.2">
      <c r="A1356" s="58" t="s">
        <v>1</v>
      </c>
      <c r="B1356" s="43">
        <v>0.51817129629629632</v>
      </c>
      <c r="C1356" s="75">
        <v>18</v>
      </c>
      <c r="D1356" s="75">
        <v>6</v>
      </c>
      <c r="E1356" s="65" t="s">
        <v>90</v>
      </c>
      <c r="F1356" s="6">
        <v>12</v>
      </c>
    </row>
    <row r="1357" spans="1:6" x14ac:dyDescent="0.2">
      <c r="A1357" s="58" t="s">
        <v>1</v>
      </c>
      <c r="B1357" s="43">
        <v>0.51956018518518521</v>
      </c>
      <c r="C1357" s="75">
        <v>7</v>
      </c>
      <c r="D1357" s="75">
        <v>2</v>
      </c>
      <c r="E1357" s="65" t="s">
        <v>90</v>
      </c>
      <c r="F1357" s="6">
        <v>12</v>
      </c>
    </row>
    <row r="1358" spans="1:6" x14ac:dyDescent="0.2">
      <c r="A1358" s="58" t="s">
        <v>1</v>
      </c>
      <c r="B1358" s="43">
        <v>0.52068287037037042</v>
      </c>
      <c r="C1358" s="75">
        <v>63</v>
      </c>
      <c r="D1358" s="75">
        <v>8</v>
      </c>
      <c r="E1358" s="65" t="s">
        <v>90</v>
      </c>
      <c r="F1358" s="6">
        <v>12</v>
      </c>
    </row>
    <row r="1359" spans="1:6" x14ac:dyDescent="0.2">
      <c r="A1359" s="58" t="s">
        <v>1</v>
      </c>
      <c r="B1359" s="43">
        <v>0.5221527777777778</v>
      </c>
      <c r="C1359" s="75">
        <v>43</v>
      </c>
      <c r="D1359" s="75">
        <v>8</v>
      </c>
      <c r="E1359" s="65" t="s">
        <v>90</v>
      </c>
      <c r="F1359" s="6">
        <v>12</v>
      </c>
    </row>
    <row r="1360" spans="1:6" x14ac:dyDescent="0.2">
      <c r="A1360" s="58" t="s">
        <v>1</v>
      </c>
      <c r="B1360" s="43">
        <v>0.52349537037037042</v>
      </c>
      <c r="C1360" s="75">
        <v>32</v>
      </c>
      <c r="D1360" s="75">
        <v>6</v>
      </c>
      <c r="E1360" s="65" t="s">
        <v>90</v>
      </c>
      <c r="F1360" s="6">
        <v>12</v>
      </c>
    </row>
    <row r="1361" spans="1:6" x14ac:dyDescent="0.2">
      <c r="A1361" s="58" t="s">
        <v>1</v>
      </c>
      <c r="B1361" s="43">
        <v>0.52437500000000004</v>
      </c>
      <c r="C1361" s="75">
        <v>16</v>
      </c>
      <c r="D1361" s="75">
        <v>5</v>
      </c>
      <c r="E1361" s="65" t="s">
        <v>90</v>
      </c>
      <c r="F1361" s="6">
        <v>12</v>
      </c>
    </row>
    <row r="1362" spans="1:6" x14ac:dyDescent="0.2">
      <c r="A1362" s="58" t="s">
        <v>1</v>
      </c>
      <c r="B1362" s="43">
        <v>0.52541666666666664</v>
      </c>
      <c r="C1362" s="75">
        <v>2</v>
      </c>
      <c r="D1362" s="75">
        <v>1</v>
      </c>
      <c r="E1362" s="65" t="s">
        <v>90</v>
      </c>
      <c r="F1362" s="6">
        <v>12</v>
      </c>
    </row>
    <row r="1363" spans="1:6" x14ac:dyDescent="0.2">
      <c r="A1363" s="58" t="s">
        <v>1</v>
      </c>
      <c r="B1363" s="43">
        <v>0.52607638888888886</v>
      </c>
      <c r="C1363" s="75">
        <v>8</v>
      </c>
      <c r="D1363" s="75">
        <v>3</v>
      </c>
      <c r="E1363" s="65" t="s">
        <v>90</v>
      </c>
      <c r="F1363" s="6">
        <v>12</v>
      </c>
    </row>
    <row r="1364" spans="1:6" x14ac:dyDescent="0.2">
      <c r="A1364" s="58" t="s">
        <v>1</v>
      </c>
      <c r="B1364" s="43">
        <v>0.52730324074074075</v>
      </c>
      <c r="C1364" s="75">
        <v>8</v>
      </c>
      <c r="D1364" s="75">
        <v>1</v>
      </c>
      <c r="E1364" s="65" t="s">
        <v>90</v>
      </c>
      <c r="F1364" s="6">
        <v>12</v>
      </c>
    </row>
    <row r="1365" spans="1:6" x14ac:dyDescent="0.2">
      <c r="A1365" s="58" t="s">
        <v>1</v>
      </c>
      <c r="B1365" s="43">
        <v>0.53032407407407411</v>
      </c>
      <c r="C1365" s="75">
        <v>25</v>
      </c>
      <c r="D1365" s="75">
        <v>4</v>
      </c>
      <c r="E1365" s="65" t="s">
        <v>90</v>
      </c>
      <c r="F1365" s="6">
        <v>12</v>
      </c>
    </row>
    <row r="1366" spans="1:6" x14ac:dyDescent="0.2">
      <c r="A1366" s="58" t="s">
        <v>1</v>
      </c>
      <c r="B1366" s="43">
        <v>0.53033564814814815</v>
      </c>
      <c r="C1366" s="75">
        <v>23</v>
      </c>
      <c r="D1366" s="75">
        <v>5</v>
      </c>
      <c r="E1366" s="65" t="s">
        <v>90</v>
      </c>
      <c r="F1366" s="6">
        <v>12</v>
      </c>
    </row>
    <row r="1367" spans="1:6" x14ac:dyDescent="0.2">
      <c r="A1367" s="58" t="s">
        <v>1</v>
      </c>
      <c r="B1367" s="43">
        <v>0.53091435185185187</v>
      </c>
      <c r="C1367" s="75">
        <v>8</v>
      </c>
      <c r="D1367" s="75">
        <v>2</v>
      </c>
      <c r="E1367" s="65" t="s">
        <v>90</v>
      </c>
      <c r="F1367" s="6">
        <v>12</v>
      </c>
    </row>
    <row r="1368" spans="1:6" x14ac:dyDescent="0.2">
      <c r="A1368" s="58" t="s">
        <v>1</v>
      </c>
      <c r="B1368" s="43">
        <v>0.53494212962962961</v>
      </c>
      <c r="C1368" s="75">
        <v>20</v>
      </c>
      <c r="D1368" s="75">
        <v>2</v>
      </c>
      <c r="E1368" s="65" t="s">
        <v>90</v>
      </c>
      <c r="F1368" s="6">
        <v>12</v>
      </c>
    </row>
    <row r="1369" spans="1:6" x14ac:dyDescent="0.2">
      <c r="A1369" s="58" t="s">
        <v>1</v>
      </c>
      <c r="B1369" s="43">
        <v>0.54164351851851855</v>
      </c>
      <c r="C1369" s="75">
        <v>7</v>
      </c>
      <c r="D1369" s="75">
        <v>2</v>
      </c>
      <c r="E1369" s="65" t="s">
        <v>90</v>
      </c>
      <c r="F1369" s="6">
        <v>12</v>
      </c>
    </row>
    <row r="1370" spans="1:6" x14ac:dyDescent="0.2">
      <c r="A1370" s="58" t="s">
        <v>1</v>
      </c>
      <c r="B1370" s="43">
        <v>0.54204861111111113</v>
      </c>
      <c r="C1370" s="75">
        <v>8</v>
      </c>
      <c r="D1370" s="75">
        <v>3</v>
      </c>
      <c r="E1370" s="65" t="s">
        <v>90</v>
      </c>
      <c r="F1370" s="6">
        <v>13</v>
      </c>
    </row>
    <row r="1371" spans="1:6" x14ac:dyDescent="0.2">
      <c r="A1371" s="58" t="s">
        <v>1</v>
      </c>
      <c r="B1371" s="43">
        <v>0.54224537037037035</v>
      </c>
      <c r="C1371" s="75">
        <v>30</v>
      </c>
      <c r="D1371" s="75">
        <v>5</v>
      </c>
      <c r="E1371" s="65" t="s">
        <v>90</v>
      </c>
      <c r="F1371" s="6">
        <v>13</v>
      </c>
    </row>
    <row r="1372" spans="1:6" x14ac:dyDescent="0.2">
      <c r="A1372" s="58" t="s">
        <v>1</v>
      </c>
      <c r="B1372" s="43">
        <v>0.5433796296296296</v>
      </c>
      <c r="C1372" s="75">
        <v>7</v>
      </c>
      <c r="D1372" s="75">
        <v>2</v>
      </c>
      <c r="E1372" s="65" t="s">
        <v>90</v>
      </c>
      <c r="F1372" s="6">
        <v>13</v>
      </c>
    </row>
    <row r="1373" spans="1:6" x14ac:dyDescent="0.2">
      <c r="A1373" s="58" t="s">
        <v>1</v>
      </c>
      <c r="B1373" s="43">
        <v>0.54585648148148147</v>
      </c>
      <c r="C1373" s="75">
        <v>61</v>
      </c>
      <c r="D1373" s="75">
        <v>9</v>
      </c>
      <c r="E1373" s="65" t="s">
        <v>90</v>
      </c>
      <c r="F1373" s="6">
        <v>13</v>
      </c>
    </row>
    <row r="1374" spans="1:6" x14ac:dyDescent="0.2">
      <c r="A1374" s="58" t="s">
        <v>1</v>
      </c>
      <c r="B1374" s="43">
        <v>0.54613425925925929</v>
      </c>
      <c r="C1374" s="75">
        <v>40</v>
      </c>
      <c r="D1374" s="75">
        <v>12</v>
      </c>
      <c r="E1374" s="65" t="s">
        <v>90</v>
      </c>
      <c r="F1374" s="6">
        <v>13</v>
      </c>
    </row>
    <row r="1375" spans="1:6" x14ac:dyDescent="0.2">
      <c r="A1375" s="58" t="s">
        <v>1</v>
      </c>
      <c r="B1375" s="43">
        <v>0.54745370370370372</v>
      </c>
      <c r="C1375" s="75">
        <v>10</v>
      </c>
      <c r="D1375" s="75">
        <v>2</v>
      </c>
      <c r="E1375" s="65" t="s">
        <v>90</v>
      </c>
      <c r="F1375" s="6">
        <v>13</v>
      </c>
    </row>
    <row r="1376" spans="1:6" x14ac:dyDescent="0.2">
      <c r="A1376" s="58" t="s">
        <v>1</v>
      </c>
      <c r="B1376" s="43">
        <v>0.54795138888888895</v>
      </c>
      <c r="C1376" s="75">
        <v>28</v>
      </c>
      <c r="D1376" s="75">
        <v>7</v>
      </c>
      <c r="E1376" s="65" t="s">
        <v>90</v>
      </c>
      <c r="F1376" s="6">
        <v>13</v>
      </c>
    </row>
    <row r="1377" spans="1:6" x14ac:dyDescent="0.2">
      <c r="A1377" s="58" t="s">
        <v>1</v>
      </c>
      <c r="B1377" s="43">
        <v>0.54799768518518521</v>
      </c>
      <c r="C1377" s="75">
        <v>3</v>
      </c>
      <c r="D1377" s="75">
        <v>1</v>
      </c>
      <c r="E1377" s="65" t="s">
        <v>90</v>
      </c>
      <c r="F1377" s="6">
        <v>13</v>
      </c>
    </row>
    <row r="1378" spans="1:6" x14ac:dyDescent="0.2">
      <c r="A1378" s="58" t="s">
        <v>1</v>
      </c>
      <c r="B1378" s="43">
        <v>0.55228009259259259</v>
      </c>
      <c r="C1378" s="75">
        <v>62</v>
      </c>
      <c r="D1378" s="75">
        <v>7</v>
      </c>
      <c r="E1378" s="65" t="s">
        <v>90</v>
      </c>
      <c r="F1378" s="6">
        <v>13</v>
      </c>
    </row>
    <row r="1379" spans="1:6" x14ac:dyDescent="0.2">
      <c r="A1379" s="58" t="s">
        <v>1</v>
      </c>
      <c r="B1379" s="43">
        <v>0.55305555555555552</v>
      </c>
      <c r="C1379" s="75">
        <v>8</v>
      </c>
      <c r="D1379" s="75">
        <v>1</v>
      </c>
      <c r="E1379" s="65" t="s">
        <v>90</v>
      </c>
      <c r="F1379" s="6">
        <v>13</v>
      </c>
    </row>
    <row r="1380" spans="1:6" x14ac:dyDescent="0.2">
      <c r="A1380" s="58" t="s">
        <v>1</v>
      </c>
      <c r="B1380" s="43">
        <v>0.55574074074074076</v>
      </c>
      <c r="C1380" s="75">
        <v>9</v>
      </c>
      <c r="D1380" s="75">
        <v>3</v>
      </c>
      <c r="E1380" s="65" t="s">
        <v>90</v>
      </c>
      <c r="F1380" s="6">
        <v>13</v>
      </c>
    </row>
    <row r="1381" spans="1:6" x14ac:dyDescent="0.2">
      <c r="A1381" s="58" t="s">
        <v>1</v>
      </c>
      <c r="B1381" s="43">
        <v>0.5566550925925926</v>
      </c>
      <c r="C1381" s="75">
        <v>9</v>
      </c>
      <c r="D1381" s="75">
        <v>3</v>
      </c>
      <c r="E1381" s="65" t="s">
        <v>90</v>
      </c>
      <c r="F1381" s="6">
        <v>13</v>
      </c>
    </row>
    <row r="1382" spans="1:6" x14ac:dyDescent="0.2">
      <c r="A1382" s="58" t="s">
        <v>1</v>
      </c>
      <c r="B1382" s="43">
        <v>0.55888888888888888</v>
      </c>
      <c r="C1382" s="75">
        <v>8</v>
      </c>
      <c r="D1382" s="75">
        <v>2</v>
      </c>
      <c r="E1382" s="65" t="s">
        <v>90</v>
      </c>
      <c r="F1382" s="6">
        <v>13</v>
      </c>
    </row>
    <row r="1383" spans="1:6" x14ac:dyDescent="0.2">
      <c r="A1383" s="58" t="s">
        <v>1</v>
      </c>
      <c r="B1383" s="43">
        <v>0.55944444444444441</v>
      </c>
      <c r="C1383" s="75">
        <v>72</v>
      </c>
      <c r="D1383" s="75">
        <v>5</v>
      </c>
      <c r="E1383" s="65" t="s">
        <v>90</v>
      </c>
      <c r="F1383" s="6">
        <v>13</v>
      </c>
    </row>
    <row r="1384" spans="1:6" x14ac:dyDescent="0.2">
      <c r="A1384" s="58" t="s">
        <v>1</v>
      </c>
      <c r="B1384" s="43">
        <v>0.5602893518518518</v>
      </c>
      <c r="C1384" s="75">
        <v>31</v>
      </c>
      <c r="D1384" s="75">
        <v>10</v>
      </c>
      <c r="E1384" s="65" t="s">
        <v>90</v>
      </c>
      <c r="F1384" s="6">
        <v>13</v>
      </c>
    </row>
    <row r="1385" spans="1:6" x14ac:dyDescent="0.2">
      <c r="A1385" s="58" t="s">
        <v>1</v>
      </c>
      <c r="B1385" s="43">
        <v>0.56047453703703698</v>
      </c>
      <c r="C1385" s="75">
        <v>51</v>
      </c>
      <c r="D1385" s="75">
        <v>6</v>
      </c>
      <c r="E1385" s="65" t="s">
        <v>90</v>
      </c>
      <c r="F1385" s="6">
        <v>13</v>
      </c>
    </row>
    <row r="1386" spans="1:6" x14ac:dyDescent="0.2">
      <c r="A1386" s="58" t="s">
        <v>1</v>
      </c>
      <c r="B1386" s="43">
        <v>0.56093749999999998</v>
      </c>
      <c r="C1386" s="75">
        <v>30</v>
      </c>
      <c r="D1386" s="75">
        <v>8</v>
      </c>
      <c r="E1386" s="65" t="s">
        <v>90</v>
      </c>
      <c r="F1386" s="6">
        <v>13</v>
      </c>
    </row>
    <row r="1387" spans="1:6" x14ac:dyDescent="0.2">
      <c r="A1387" s="58" t="s">
        <v>1</v>
      </c>
      <c r="B1387" s="43">
        <v>0.56248842592592596</v>
      </c>
      <c r="C1387" s="75">
        <v>19</v>
      </c>
      <c r="D1387" s="75">
        <v>6</v>
      </c>
      <c r="E1387" s="65" t="s">
        <v>90</v>
      </c>
      <c r="F1387" s="6">
        <v>13</v>
      </c>
    </row>
    <row r="1388" spans="1:6" x14ac:dyDescent="0.2">
      <c r="A1388" s="58" t="s">
        <v>1</v>
      </c>
      <c r="B1388" s="43">
        <v>0.56929398148148147</v>
      </c>
      <c r="C1388" s="75">
        <v>19</v>
      </c>
      <c r="D1388" s="75">
        <v>5</v>
      </c>
      <c r="E1388" s="65" t="s">
        <v>90</v>
      </c>
      <c r="F1388" s="6">
        <v>13</v>
      </c>
    </row>
    <row r="1389" spans="1:6" x14ac:dyDescent="0.2">
      <c r="A1389" s="58" t="s">
        <v>1</v>
      </c>
      <c r="B1389" s="43">
        <v>0.56945601851851857</v>
      </c>
      <c r="C1389" s="75">
        <v>7</v>
      </c>
      <c r="D1389" s="75">
        <v>2</v>
      </c>
      <c r="E1389" s="65" t="s">
        <v>90</v>
      </c>
      <c r="F1389" s="6">
        <v>13</v>
      </c>
    </row>
    <row r="1390" spans="1:6" x14ac:dyDescent="0.2">
      <c r="A1390" s="58" t="s">
        <v>1</v>
      </c>
      <c r="B1390" s="43">
        <v>0.5696296296296296</v>
      </c>
      <c r="C1390" s="75">
        <v>21</v>
      </c>
      <c r="D1390" s="75">
        <v>5</v>
      </c>
      <c r="E1390" s="65" t="s">
        <v>90</v>
      </c>
      <c r="F1390" s="6">
        <v>13</v>
      </c>
    </row>
    <row r="1391" spans="1:6" x14ac:dyDescent="0.2">
      <c r="A1391" s="58" t="s">
        <v>1</v>
      </c>
      <c r="B1391" s="43">
        <v>0.5761574074074074</v>
      </c>
      <c r="C1391" s="75">
        <v>8</v>
      </c>
      <c r="D1391" s="75">
        <v>2</v>
      </c>
      <c r="E1391" s="65" t="s">
        <v>90</v>
      </c>
      <c r="F1391" s="6">
        <v>13</v>
      </c>
    </row>
    <row r="1392" spans="1:6" x14ac:dyDescent="0.2">
      <c r="A1392" s="58" t="s">
        <v>1</v>
      </c>
      <c r="B1392" s="43">
        <v>0.57679398148148153</v>
      </c>
      <c r="C1392" s="75">
        <v>119</v>
      </c>
      <c r="D1392" s="75">
        <v>24</v>
      </c>
      <c r="E1392" s="65" t="s">
        <v>90</v>
      </c>
      <c r="F1392" s="6">
        <v>13</v>
      </c>
    </row>
    <row r="1393" spans="1:6" x14ac:dyDescent="0.2">
      <c r="A1393" s="58" t="s">
        <v>1</v>
      </c>
      <c r="B1393" s="43">
        <v>0.57861111111111108</v>
      </c>
      <c r="C1393" s="75">
        <v>62</v>
      </c>
      <c r="D1393" s="75">
        <v>14</v>
      </c>
      <c r="E1393" s="65" t="s">
        <v>90</v>
      </c>
      <c r="F1393" s="6">
        <v>13</v>
      </c>
    </row>
    <row r="1394" spans="1:6" x14ac:dyDescent="0.2">
      <c r="A1394" s="58" t="s">
        <v>1</v>
      </c>
      <c r="B1394" s="43">
        <v>0.57883101851851848</v>
      </c>
      <c r="C1394" s="75">
        <v>13</v>
      </c>
      <c r="D1394" s="75">
        <v>4</v>
      </c>
      <c r="E1394" s="65" t="s">
        <v>90</v>
      </c>
      <c r="F1394" s="6">
        <v>13</v>
      </c>
    </row>
    <row r="1395" spans="1:6" x14ac:dyDescent="0.2">
      <c r="A1395" s="58" t="s">
        <v>1</v>
      </c>
      <c r="B1395" s="43">
        <v>0.58166666666666667</v>
      </c>
      <c r="C1395" s="75">
        <v>27</v>
      </c>
      <c r="D1395" s="75">
        <v>5</v>
      </c>
      <c r="E1395" s="65" t="s">
        <v>90</v>
      </c>
      <c r="F1395" s="6">
        <v>13</v>
      </c>
    </row>
    <row r="1396" spans="1:6" x14ac:dyDescent="0.2">
      <c r="A1396" s="58" t="s">
        <v>1</v>
      </c>
      <c r="B1396" s="43">
        <v>0.58203703703703702</v>
      </c>
      <c r="C1396" s="75">
        <v>19</v>
      </c>
      <c r="D1396" s="75">
        <v>5</v>
      </c>
      <c r="E1396" s="65" t="s">
        <v>90</v>
      </c>
      <c r="F1396" s="6">
        <v>13</v>
      </c>
    </row>
    <row r="1397" spans="1:6" x14ac:dyDescent="0.2">
      <c r="A1397" s="58" t="s">
        <v>1</v>
      </c>
      <c r="B1397" s="43">
        <v>0.58266203703703701</v>
      </c>
      <c r="C1397" s="75">
        <v>76</v>
      </c>
      <c r="D1397" s="75">
        <v>8</v>
      </c>
      <c r="E1397" s="65" t="s">
        <v>90</v>
      </c>
      <c r="F1397" s="6">
        <v>13</v>
      </c>
    </row>
    <row r="1398" spans="1:6" x14ac:dyDescent="0.2">
      <c r="A1398" s="58" t="s">
        <v>1</v>
      </c>
      <c r="B1398" s="43">
        <v>0.58383101851851849</v>
      </c>
      <c r="C1398" s="75">
        <v>21</v>
      </c>
      <c r="D1398" s="75">
        <v>3</v>
      </c>
      <c r="E1398" s="65" t="s">
        <v>90</v>
      </c>
      <c r="F1398" s="6">
        <v>14</v>
      </c>
    </row>
    <row r="1399" spans="1:6" x14ac:dyDescent="0.2">
      <c r="A1399" s="58" t="s">
        <v>1</v>
      </c>
      <c r="B1399" s="43">
        <v>0.58982638888888883</v>
      </c>
      <c r="C1399" s="75">
        <v>26</v>
      </c>
      <c r="D1399" s="75">
        <v>3</v>
      </c>
      <c r="E1399" s="65" t="s">
        <v>90</v>
      </c>
      <c r="F1399" s="6">
        <v>14</v>
      </c>
    </row>
    <row r="1400" spans="1:6" x14ac:dyDescent="0.2">
      <c r="A1400" s="58" t="s">
        <v>1</v>
      </c>
      <c r="B1400" s="43">
        <v>0.58989583333333329</v>
      </c>
      <c r="C1400" s="75">
        <v>67</v>
      </c>
      <c r="D1400" s="75">
        <v>17</v>
      </c>
      <c r="E1400" s="65" t="s">
        <v>90</v>
      </c>
      <c r="F1400" s="6">
        <v>14</v>
      </c>
    </row>
    <row r="1401" spans="1:6" x14ac:dyDescent="0.2">
      <c r="A1401" s="58" t="s">
        <v>1</v>
      </c>
      <c r="B1401" s="43">
        <v>0.5947337962962963</v>
      </c>
      <c r="C1401" s="75">
        <v>16</v>
      </c>
      <c r="D1401" s="75">
        <v>6</v>
      </c>
      <c r="E1401" s="65" t="s">
        <v>90</v>
      </c>
      <c r="F1401" s="6">
        <v>14</v>
      </c>
    </row>
    <row r="1402" spans="1:6" x14ac:dyDescent="0.2">
      <c r="A1402" s="58" t="s">
        <v>1</v>
      </c>
      <c r="B1402" s="43">
        <v>0.59672453703703709</v>
      </c>
      <c r="C1402" s="75">
        <v>42</v>
      </c>
      <c r="D1402" s="75">
        <v>4</v>
      </c>
      <c r="E1402" s="65" t="s">
        <v>90</v>
      </c>
      <c r="F1402" s="6">
        <v>14</v>
      </c>
    </row>
    <row r="1403" spans="1:6" x14ac:dyDescent="0.2">
      <c r="A1403" s="58" t="s">
        <v>1</v>
      </c>
      <c r="B1403" s="43">
        <v>0.59826388888888893</v>
      </c>
      <c r="C1403" s="75">
        <v>26</v>
      </c>
      <c r="D1403" s="75">
        <v>5</v>
      </c>
      <c r="E1403" s="65" t="s">
        <v>90</v>
      </c>
      <c r="F1403" s="6">
        <v>14</v>
      </c>
    </row>
    <row r="1404" spans="1:6" x14ac:dyDescent="0.2">
      <c r="A1404" s="58" t="s">
        <v>1</v>
      </c>
      <c r="B1404" s="43">
        <v>0.59857638888888887</v>
      </c>
      <c r="C1404" s="75">
        <v>51</v>
      </c>
      <c r="D1404" s="75">
        <v>10</v>
      </c>
      <c r="E1404" s="65" t="s">
        <v>90</v>
      </c>
      <c r="F1404" s="6">
        <v>14</v>
      </c>
    </row>
    <row r="1405" spans="1:6" x14ac:dyDescent="0.2">
      <c r="A1405" s="58" t="s">
        <v>1</v>
      </c>
      <c r="B1405" s="43">
        <v>0.60606481481481478</v>
      </c>
      <c r="C1405" s="75">
        <v>7</v>
      </c>
      <c r="D1405" s="75">
        <v>2</v>
      </c>
      <c r="E1405" s="65" t="s">
        <v>90</v>
      </c>
      <c r="F1405" s="6">
        <v>14</v>
      </c>
    </row>
    <row r="1406" spans="1:6" x14ac:dyDescent="0.2">
      <c r="A1406" s="58" t="s">
        <v>1</v>
      </c>
      <c r="B1406" s="43">
        <v>0.60935185185185181</v>
      </c>
      <c r="C1406" s="75">
        <v>5</v>
      </c>
      <c r="D1406" s="75">
        <v>2</v>
      </c>
      <c r="E1406" s="65" t="s">
        <v>90</v>
      </c>
      <c r="F1406" s="6">
        <v>14</v>
      </c>
    </row>
    <row r="1407" spans="1:6" x14ac:dyDescent="0.2">
      <c r="A1407" s="58" t="s">
        <v>1</v>
      </c>
      <c r="B1407" s="43">
        <v>0.61057870370370371</v>
      </c>
      <c r="C1407" s="75">
        <v>49</v>
      </c>
      <c r="D1407" s="75">
        <v>10</v>
      </c>
      <c r="E1407" s="65" t="s">
        <v>90</v>
      </c>
      <c r="F1407" s="6">
        <v>14</v>
      </c>
    </row>
    <row r="1408" spans="1:6" x14ac:dyDescent="0.2">
      <c r="A1408" s="58" t="s">
        <v>1</v>
      </c>
      <c r="B1408" s="43">
        <v>0.61275462962962968</v>
      </c>
      <c r="C1408" s="75">
        <v>7</v>
      </c>
      <c r="D1408" s="75">
        <v>3</v>
      </c>
      <c r="E1408" s="65" t="s">
        <v>90</v>
      </c>
      <c r="F1408" s="6">
        <v>14</v>
      </c>
    </row>
    <row r="1409" spans="1:6" x14ac:dyDescent="0.2">
      <c r="A1409" s="58" t="s">
        <v>1</v>
      </c>
      <c r="B1409" s="43">
        <v>0.61520833333333336</v>
      </c>
      <c r="C1409" s="75">
        <v>22</v>
      </c>
      <c r="D1409" s="75">
        <v>7</v>
      </c>
      <c r="E1409" s="65" t="s">
        <v>90</v>
      </c>
      <c r="F1409" s="6">
        <v>14</v>
      </c>
    </row>
    <row r="1410" spans="1:6" x14ac:dyDescent="0.2">
      <c r="A1410" s="58" t="s">
        <v>1</v>
      </c>
      <c r="B1410" s="43">
        <v>0.61755787037037035</v>
      </c>
      <c r="C1410" s="75">
        <v>19</v>
      </c>
      <c r="D1410" s="75">
        <v>7</v>
      </c>
      <c r="E1410" s="65" t="s">
        <v>90</v>
      </c>
      <c r="F1410" s="6">
        <v>14</v>
      </c>
    </row>
    <row r="1411" spans="1:6" x14ac:dyDescent="0.2">
      <c r="A1411" s="58" t="s">
        <v>1</v>
      </c>
      <c r="B1411" s="43">
        <v>0.61829861111111106</v>
      </c>
      <c r="C1411" s="75">
        <v>6</v>
      </c>
      <c r="D1411" s="75">
        <v>1</v>
      </c>
      <c r="E1411" s="65" t="s">
        <v>90</v>
      </c>
      <c r="F1411" s="6">
        <v>14</v>
      </c>
    </row>
    <row r="1412" spans="1:6" x14ac:dyDescent="0.2">
      <c r="A1412" s="58" t="s">
        <v>1</v>
      </c>
      <c r="B1412" s="43">
        <v>0.61870370370370376</v>
      </c>
      <c r="C1412" s="75">
        <v>39</v>
      </c>
      <c r="D1412" s="75">
        <v>6</v>
      </c>
      <c r="E1412" s="65" t="s">
        <v>90</v>
      </c>
      <c r="F1412" s="6">
        <v>14</v>
      </c>
    </row>
    <row r="1413" spans="1:6" x14ac:dyDescent="0.2">
      <c r="A1413" s="58" t="s">
        <v>1</v>
      </c>
      <c r="B1413" s="43">
        <v>0.61879629629629629</v>
      </c>
      <c r="C1413" s="75">
        <v>23</v>
      </c>
      <c r="D1413" s="75">
        <v>5</v>
      </c>
      <c r="E1413" s="65" t="s">
        <v>90</v>
      </c>
      <c r="F1413" s="6">
        <v>14</v>
      </c>
    </row>
    <row r="1414" spans="1:6" x14ac:dyDescent="0.2">
      <c r="A1414" s="58" t="s">
        <v>1</v>
      </c>
      <c r="B1414" s="43">
        <v>0.62165509259259255</v>
      </c>
      <c r="C1414" s="75">
        <v>9</v>
      </c>
      <c r="D1414" s="75">
        <v>3</v>
      </c>
      <c r="E1414" s="65" t="s">
        <v>90</v>
      </c>
      <c r="F1414" s="6">
        <v>14</v>
      </c>
    </row>
    <row r="1415" spans="1:6" x14ac:dyDescent="0.2">
      <c r="A1415" s="58" t="s">
        <v>1</v>
      </c>
      <c r="B1415" s="43">
        <v>0.62194444444444441</v>
      </c>
      <c r="C1415" s="75">
        <v>5</v>
      </c>
      <c r="D1415" s="75">
        <v>2</v>
      </c>
      <c r="E1415" s="65" t="s">
        <v>90</v>
      </c>
      <c r="F1415" s="6">
        <v>14</v>
      </c>
    </row>
    <row r="1416" spans="1:6" x14ac:dyDescent="0.2">
      <c r="A1416" s="58" t="s">
        <v>1</v>
      </c>
      <c r="B1416" s="43">
        <v>0.62201388888888887</v>
      </c>
      <c r="C1416" s="75">
        <v>42</v>
      </c>
      <c r="D1416" s="75">
        <v>7</v>
      </c>
      <c r="E1416" s="65" t="s">
        <v>90</v>
      </c>
      <c r="F1416" s="6">
        <v>14</v>
      </c>
    </row>
    <row r="1417" spans="1:6" x14ac:dyDescent="0.2">
      <c r="A1417" s="58" t="s">
        <v>1</v>
      </c>
      <c r="B1417" s="43">
        <v>0.62230324074074073</v>
      </c>
      <c r="C1417" s="75">
        <v>20</v>
      </c>
      <c r="D1417" s="75">
        <v>5</v>
      </c>
      <c r="E1417" s="65" t="s">
        <v>90</v>
      </c>
      <c r="F1417" s="6">
        <v>14</v>
      </c>
    </row>
    <row r="1418" spans="1:6" x14ac:dyDescent="0.2">
      <c r="A1418" s="58" t="s">
        <v>1</v>
      </c>
      <c r="B1418" s="43">
        <v>0.62483796296296301</v>
      </c>
      <c r="C1418" s="75">
        <v>21</v>
      </c>
      <c r="D1418" s="75">
        <v>6</v>
      </c>
      <c r="E1418" s="65" t="s">
        <v>90</v>
      </c>
      <c r="F1418" s="6">
        <v>14</v>
      </c>
    </row>
    <row r="1419" spans="1:6" x14ac:dyDescent="0.2">
      <c r="A1419" s="58" t="s">
        <v>1</v>
      </c>
      <c r="B1419" s="43">
        <v>0.62523148148148144</v>
      </c>
      <c r="C1419" s="75">
        <v>7</v>
      </c>
      <c r="D1419" s="75">
        <v>2</v>
      </c>
      <c r="E1419" s="65" t="s">
        <v>90</v>
      </c>
      <c r="F1419" s="6">
        <v>15</v>
      </c>
    </row>
    <row r="1420" spans="1:6" x14ac:dyDescent="0.2">
      <c r="A1420" s="58" t="s">
        <v>1</v>
      </c>
      <c r="B1420" s="43">
        <v>0.62567129629629625</v>
      </c>
      <c r="C1420" s="75">
        <v>40</v>
      </c>
      <c r="D1420" s="75">
        <v>4</v>
      </c>
      <c r="E1420" s="65" t="s">
        <v>90</v>
      </c>
      <c r="F1420" s="6">
        <v>15</v>
      </c>
    </row>
    <row r="1421" spans="1:6" x14ac:dyDescent="0.2">
      <c r="A1421" s="58" t="s">
        <v>1</v>
      </c>
      <c r="B1421" s="43">
        <v>0.63004629629629627</v>
      </c>
      <c r="C1421" s="75">
        <v>9</v>
      </c>
      <c r="D1421" s="75">
        <v>2</v>
      </c>
      <c r="E1421" s="65" t="s">
        <v>90</v>
      </c>
      <c r="F1421" s="6">
        <v>15</v>
      </c>
    </row>
    <row r="1422" spans="1:6" x14ac:dyDescent="0.2">
      <c r="A1422" s="58" t="s">
        <v>1</v>
      </c>
      <c r="B1422" s="43">
        <v>0.63188657407407411</v>
      </c>
      <c r="C1422" s="75">
        <v>81</v>
      </c>
      <c r="D1422" s="75">
        <v>11</v>
      </c>
      <c r="E1422" s="65" t="s">
        <v>90</v>
      </c>
      <c r="F1422" s="6">
        <v>15</v>
      </c>
    </row>
    <row r="1423" spans="1:6" x14ac:dyDescent="0.2">
      <c r="A1423" s="58" t="s">
        <v>1</v>
      </c>
      <c r="B1423" s="43">
        <v>0.63312499999999994</v>
      </c>
      <c r="C1423" s="75">
        <v>25</v>
      </c>
      <c r="D1423" s="75">
        <v>1</v>
      </c>
      <c r="E1423" s="65" t="s">
        <v>90</v>
      </c>
      <c r="F1423" s="6">
        <v>15</v>
      </c>
    </row>
    <row r="1424" spans="1:6" x14ac:dyDescent="0.2">
      <c r="A1424" s="58" t="s">
        <v>1</v>
      </c>
      <c r="B1424" s="43">
        <v>0.63343749999999999</v>
      </c>
      <c r="C1424" s="75">
        <v>33</v>
      </c>
      <c r="D1424" s="75">
        <v>4</v>
      </c>
      <c r="E1424" s="65" t="s">
        <v>90</v>
      </c>
      <c r="F1424" s="6">
        <v>15</v>
      </c>
    </row>
    <row r="1425" spans="1:6" x14ac:dyDescent="0.2">
      <c r="A1425" s="58" t="s">
        <v>1</v>
      </c>
      <c r="B1425" s="43">
        <v>0.63958333333333328</v>
      </c>
      <c r="C1425" s="75">
        <v>32</v>
      </c>
      <c r="D1425" s="75">
        <v>9</v>
      </c>
      <c r="E1425" s="65" t="s">
        <v>90</v>
      </c>
      <c r="F1425" s="6">
        <v>15</v>
      </c>
    </row>
    <row r="1426" spans="1:6" x14ac:dyDescent="0.2">
      <c r="A1426" s="58" t="s">
        <v>1</v>
      </c>
      <c r="B1426" s="43">
        <v>0.63958333333333339</v>
      </c>
      <c r="C1426" s="75">
        <v>58</v>
      </c>
      <c r="D1426" s="75">
        <v>11</v>
      </c>
      <c r="E1426" s="65" t="s">
        <v>90</v>
      </c>
      <c r="F1426" s="6">
        <v>15</v>
      </c>
    </row>
    <row r="1427" spans="1:6" x14ac:dyDescent="0.2">
      <c r="A1427" s="58" t="s">
        <v>1</v>
      </c>
      <c r="B1427" s="43">
        <v>0.64008101851851851</v>
      </c>
      <c r="C1427" s="75">
        <v>7</v>
      </c>
      <c r="D1427" s="75">
        <v>3</v>
      </c>
      <c r="E1427" s="65" t="s">
        <v>90</v>
      </c>
      <c r="F1427" s="6">
        <v>15</v>
      </c>
    </row>
    <row r="1428" spans="1:6" x14ac:dyDescent="0.2">
      <c r="A1428" s="58" t="s">
        <v>1</v>
      </c>
      <c r="B1428" s="43">
        <v>0.64261574074074068</v>
      </c>
      <c r="C1428" s="75">
        <v>4</v>
      </c>
      <c r="D1428" s="75">
        <v>1</v>
      </c>
      <c r="E1428" s="65" t="s">
        <v>90</v>
      </c>
      <c r="F1428" s="6">
        <v>15</v>
      </c>
    </row>
    <row r="1429" spans="1:6" x14ac:dyDescent="0.2">
      <c r="A1429" s="58" t="s">
        <v>1</v>
      </c>
      <c r="B1429" s="43">
        <v>0.64555555555555555</v>
      </c>
      <c r="C1429" s="75">
        <v>10</v>
      </c>
      <c r="D1429" s="75">
        <v>3</v>
      </c>
      <c r="E1429" s="65" t="s">
        <v>90</v>
      </c>
      <c r="F1429" s="6">
        <v>15</v>
      </c>
    </row>
    <row r="1430" spans="1:6" x14ac:dyDescent="0.2">
      <c r="A1430" s="58" t="s">
        <v>1</v>
      </c>
      <c r="B1430" s="43">
        <v>0.64652777777777781</v>
      </c>
      <c r="C1430" s="75">
        <v>2</v>
      </c>
      <c r="D1430" s="75">
        <v>1</v>
      </c>
      <c r="E1430" s="65" t="s">
        <v>90</v>
      </c>
      <c r="F1430" s="6">
        <v>15</v>
      </c>
    </row>
    <row r="1431" spans="1:6" x14ac:dyDescent="0.2">
      <c r="A1431" s="58" t="s">
        <v>1</v>
      </c>
      <c r="B1431" s="43">
        <v>0.64739583333333339</v>
      </c>
      <c r="C1431" s="75">
        <v>33</v>
      </c>
      <c r="D1431" s="75">
        <v>5</v>
      </c>
      <c r="E1431" s="65" t="s">
        <v>90</v>
      </c>
      <c r="F1431" s="6">
        <v>15</v>
      </c>
    </row>
    <row r="1432" spans="1:6" x14ac:dyDescent="0.2">
      <c r="A1432" s="58" t="s">
        <v>1</v>
      </c>
      <c r="B1432" s="43">
        <v>0.64924768518518516</v>
      </c>
      <c r="C1432" s="75">
        <v>9</v>
      </c>
      <c r="D1432" s="75">
        <v>4</v>
      </c>
      <c r="E1432" s="65" t="s">
        <v>90</v>
      </c>
      <c r="F1432" s="6">
        <v>15</v>
      </c>
    </row>
    <row r="1433" spans="1:6" x14ac:dyDescent="0.2">
      <c r="A1433" s="58" t="s">
        <v>1</v>
      </c>
      <c r="B1433" s="43">
        <v>0.65164351851851854</v>
      </c>
      <c r="C1433" s="75">
        <v>8</v>
      </c>
      <c r="D1433" s="75">
        <v>2</v>
      </c>
      <c r="E1433" s="65" t="s">
        <v>90</v>
      </c>
      <c r="F1433" s="6">
        <v>15</v>
      </c>
    </row>
    <row r="1434" spans="1:6" x14ac:dyDescent="0.2">
      <c r="A1434" s="58" t="s">
        <v>1</v>
      </c>
      <c r="B1434" s="43">
        <v>0.65552083333333333</v>
      </c>
      <c r="C1434" s="75">
        <v>31</v>
      </c>
      <c r="D1434" s="75">
        <v>15</v>
      </c>
      <c r="E1434" s="65" t="s">
        <v>90</v>
      </c>
      <c r="F1434" s="6">
        <v>15</v>
      </c>
    </row>
    <row r="1435" spans="1:6" x14ac:dyDescent="0.2">
      <c r="A1435" s="58" t="s">
        <v>1</v>
      </c>
      <c r="B1435" s="43">
        <v>0.65560185185185182</v>
      </c>
      <c r="C1435" s="75">
        <v>9</v>
      </c>
      <c r="D1435" s="75">
        <v>2</v>
      </c>
      <c r="E1435" s="65" t="s">
        <v>90</v>
      </c>
      <c r="F1435" s="6">
        <v>15</v>
      </c>
    </row>
    <row r="1436" spans="1:6" x14ac:dyDescent="0.2">
      <c r="A1436" s="58" t="s">
        <v>1</v>
      </c>
      <c r="B1436" s="43">
        <v>0.65746527777777775</v>
      </c>
      <c r="C1436" s="75">
        <v>21</v>
      </c>
      <c r="D1436" s="75">
        <v>8</v>
      </c>
      <c r="E1436" s="65" t="s">
        <v>90</v>
      </c>
      <c r="F1436" s="6">
        <v>15</v>
      </c>
    </row>
    <row r="1437" spans="1:6" x14ac:dyDescent="0.2">
      <c r="A1437" s="58" t="s">
        <v>1</v>
      </c>
      <c r="B1437" s="43">
        <v>0.65950231481481481</v>
      </c>
      <c r="C1437" s="75">
        <v>9</v>
      </c>
      <c r="D1437" s="75">
        <v>3</v>
      </c>
      <c r="E1437" s="65" t="s">
        <v>90</v>
      </c>
      <c r="F1437" s="6">
        <v>15</v>
      </c>
    </row>
    <row r="1438" spans="1:6" x14ac:dyDescent="0.2">
      <c r="A1438" s="58" t="s">
        <v>1</v>
      </c>
      <c r="B1438" s="43">
        <v>0.66244212962962967</v>
      </c>
      <c r="C1438" s="75">
        <v>9</v>
      </c>
      <c r="D1438" s="75">
        <v>4</v>
      </c>
      <c r="E1438" s="65" t="s">
        <v>90</v>
      </c>
      <c r="F1438" s="6">
        <v>15</v>
      </c>
    </row>
    <row r="1439" spans="1:6" x14ac:dyDescent="0.2">
      <c r="A1439" s="58" t="s">
        <v>1</v>
      </c>
      <c r="B1439" s="43">
        <v>0.66658564814814814</v>
      </c>
      <c r="C1439" s="75">
        <v>63</v>
      </c>
      <c r="D1439" s="75">
        <v>8</v>
      </c>
      <c r="E1439" s="65" t="s">
        <v>90</v>
      </c>
      <c r="F1439" s="6">
        <v>15</v>
      </c>
    </row>
    <row r="1440" spans="1:6" x14ac:dyDescent="0.2">
      <c r="A1440" s="58" t="s">
        <v>1</v>
      </c>
      <c r="B1440" s="43">
        <v>0.66797453703703702</v>
      </c>
      <c r="C1440" s="75">
        <v>35</v>
      </c>
      <c r="D1440" s="75">
        <v>4</v>
      </c>
      <c r="E1440" s="65" t="s">
        <v>90</v>
      </c>
      <c r="F1440" s="6">
        <v>16</v>
      </c>
    </row>
    <row r="1441" spans="1:6" x14ac:dyDescent="0.2">
      <c r="A1441" s="58" t="s">
        <v>1</v>
      </c>
      <c r="B1441" s="43">
        <v>0.66987268518518517</v>
      </c>
      <c r="C1441" s="75">
        <v>10</v>
      </c>
      <c r="D1441" s="75">
        <v>3</v>
      </c>
      <c r="E1441" s="65" t="s">
        <v>90</v>
      </c>
      <c r="F1441" s="6">
        <v>16</v>
      </c>
    </row>
    <row r="1442" spans="1:6" x14ac:dyDescent="0.2">
      <c r="A1442" s="58" t="s">
        <v>1</v>
      </c>
      <c r="B1442" s="43">
        <v>0.67578703703703702</v>
      </c>
      <c r="C1442" s="75">
        <v>7</v>
      </c>
      <c r="D1442" s="79">
        <v>0</v>
      </c>
      <c r="E1442" s="65" t="s">
        <v>90</v>
      </c>
      <c r="F1442" s="6">
        <v>16</v>
      </c>
    </row>
    <row r="1443" spans="1:6" x14ac:dyDescent="0.2">
      <c r="A1443" s="58" t="s">
        <v>1</v>
      </c>
      <c r="B1443" s="43">
        <v>0.67812499999999998</v>
      </c>
      <c r="C1443" s="75">
        <v>8</v>
      </c>
      <c r="D1443" s="83">
        <v>1</v>
      </c>
      <c r="E1443" s="65" t="s">
        <v>90</v>
      </c>
      <c r="F1443" s="6">
        <v>16</v>
      </c>
    </row>
    <row r="1444" spans="1:6" x14ac:dyDescent="0.2">
      <c r="A1444" s="58" t="s">
        <v>1</v>
      </c>
      <c r="B1444" s="43">
        <v>0.67873842592592593</v>
      </c>
      <c r="C1444" s="75">
        <v>25</v>
      </c>
      <c r="D1444" s="75">
        <v>4</v>
      </c>
      <c r="E1444" s="65" t="s">
        <v>90</v>
      </c>
      <c r="F1444" s="6">
        <v>16</v>
      </c>
    </row>
    <row r="1445" spans="1:6" x14ac:dyDescent="0.2">
      <c r="A1445" s="58" t="s">
        <v>1</v>
      </c>
      <c r="B1445" s="43">
        <v>0.68068287037037034</v>
      </c>
      <c r="C1445" s="75">
        <v>94</v>
      </c>
      <c r="D1445" s="75">
        <v>11</v>
      </c>
      <c r="E1445" s="65" t="s">
        <v>90</v>
      </c>
      <c r="F1445" s="6">
        <v>16</v>
      </c>
    </row>
    <row r="1446" spans="1:6" x14ac:dyDescent="0.2">
      <c r="A1446" s="58" t="s">
        <v>1</v>
      </c>
      <c r="B1446" s="43">
        <v>0.6814930555555555</v>
      </c>
      <c r="C1446" s="75">
        <v>8</v>
      </c>
      <c r="D1446" s="75">
        <v>3</v>
      </c>
      <c r="E1446" s="65" t="s">
        <v>90</v>
      </c>
      <c r="F1446" s="6">
        <v>16</v>
      </c>
    </row>
    <row r="1447" spans="1:6" x14ac:dyDescent="0.2">
      <c r="A1447" s="58" t="s">
        <v>1</v>
      </c>
      <c r="B1447" s="43">
        <v>0.68812499999999999</v>
      </c>
      <c r="C1447" s="75">
        <v>8</v>
      </c>
      <c r="D1447" s="75">
        <v>4</v>
      </c>
      <c r="E1447" s="65" t="s">
        <v>90</v>
      </c>
      <c r="F1447" s="6">
        <v>16</v>
      </c>
    </row>
    <row r="1448" spans="1:6" x14ac:dyDescent="0.2">
      <c r="A1448" s="58" t="s">
        <v>1</v>
      </c>
      <c r="B1448" s="43">
        <v>0.6917592592592593</v>
      </c>
      <c r="C1448" s="75">
        <v>54</v>
      </c>
      <c r="D1448" s="75">
        <v>8</v>
      </c>
      <c r="E1448" s="65" t="s">
        <v>90</v>
      </c>
      <c r="F1448" s="6">
        <v>16</v>
      </c>
    </row>
    <row r="1449" spans="1:6" x14ac:dyDescent="0.2">
      <c r="A1449" s="58" t="s">
        <v>1</v>
      </c>
      <c r="B1449" s="43">
        <v>0.69263888888888892</v>
      </c>
      <c r="C1449" s="75">
        <v>32</v>
      </c>
      <c r="D1449" s="75">
        <v>6</v>
      </c>
      <c r="E1449" s="65" t="s">
        <v>90</v>
      </c>
      <c r="F1449" s="6">
        <v>16</v>
      </c>
    </row>
    <row r="1450" spans="1:6" x14ac:dyDescent="0.2">
      <c r="A1450" s="58" t="s">
        <v>1</v>
      </c>
      <c r="B1450" s="43">
        <v>0.69406250000000003</v>
      </c>
      <c r="C1450" s="75">
        <v>7</v>
      </c>
      <c r="D1450" s="75">
        <v>1</v>
      </c>
      <c r="E1450" s="65" t="s">
        <v>90</v>
      </c>
      <c r="F1450" s="6">
        <v>16</v>
      </c>
    </row>
    <row r="1451" spans="1:6" x14ac:dyDescent="0.2">
      <c r="A1451" s="58" t="s">
        <v>1</v>
      </c>
      <c r="B1451" s="43">
        <v>0.69585648148148149</v>
      </c>
      <c r="C1451" s="75">
        <v>7</v>
      </c>
      <c r="D1451" s="75">
        <v>4</v>
      </c>
      <c r="E1451" s="65" t="s">
        <v>90</v>
      </c>
      <c r="F1451" s="6">
        <v>16</v>
      </c>
    </row>
    <row r="1452" spans="1:6" x14ac:dyDescent="0.2">
      <c r="A1452" s="58" t="s">
        <v>1</v>
      </c>
      <c r="B1452" s="43">
        <v>0.6970601851851852</v>
      </c>
      <c r="C1452" s="75">
        <v>6</v>
      </c>
      <c r="D1452" s="75">
        <v>2</v>
      </c>
      <c r="E1452" s="65" t="s">
        <v>90</v>
      </c>
      <c r="F1452" s="6">
        <v>16</v>
      </c>
    </row>
    <row r="1453" spans="1:6" x14ac:dyDescent="0.2">
      <c r="A1453" s="58" t="s">
        <v>1</v>
      </c>
      <c r="B1453" s="43">
        <v>0.70586805555555554</v>
      </c>
      <c r="C1453" s="75">
        <v>7</v>
      </c>
      <c r="D1453" s="75">
        <v>3</v>
      </c>
      <c r="E1453" s="65" t="s">
        <v>90</v>
      </c>
      <c r="F1453" s="6">
        <v>16</v>
      </c>
    </row>
    <row r="1454" spans="1:6" x14ac:dyDescent="0.2">
      <c r="A1454" s="58" t="s">
        <v>1</v>
      </c>
      <c r="B1454" s="43">
        <v>0.70644675925925926</v>
      </c>
      <c r="C1454" s="75">
        <v>8</v>
      </c>
      <c r="D1454" s="75">
        <v>3</v>
      </c>
      <c r="E1454" s="65" t="s">
        <v>90</v>
      </c>
      <c r="F1454" s="6">
        <v>16</v>
      </c>
    </row>
    <row r="1455" spans="1:6" x14ac:dyDescent="0.2">
      <c r="A1455" s="58" t="s">
        <v>1</v>
      </c>
      <c r="B1455" s="43">
        <v>0.70809027777777778</v>
      </c>
      <c r="C1455" s="75">
        <v>33</v>
      </c>
      <c r="D1455" s="75">
        <v>5</v>
      </c>
      <c r="E1455" s="65" t="s">
        <v>90</v>
      </c>
      <c r="F1455" s="6">
        <v>16</v>
      </c>
    </row>
    <row r="1456" spans="1:6" x14ac:dyDescent="0.2">
      <c r="A1456" s="58" t="s">
        <v>1</v>
      </c>
      <c r="B1456" s="43">
        <v>0.70925925925925926</v>
      </c>
      <c r="C1456" s="75">
        <v>8</v>
      </c>
      <c r="D1456" s="75">
        <v>3</v>
      </c>
      <c r="E1456" s="65" t="s">
        <v>90</v>
      </c>
      <c r="F1456" s="6">
        <v>17</v>
      </c>
    </row>
    <row r="1457" spans="1:6" x14ac:dyDescent="0.2">
      <c r="A1457" s="58" t="s">
        <v>1</v>
      </c>
      <c r="B1457" s="43">
        <v>0.70951388888888889</v>
      </c>
      <c r="C1457" s="75">
        <v>17</v>
      </c>
      <c r="D1457" s="75">
        <v>4</v>
      </c>
      <c r="E1457" s="65" t="s">
        <v>90</v>
      </c>
      <c r="F1457" s="6">
        <v>17</v>
      </c>
    </row>
    <row r="1458" spans="1:6" x14ac:dyDescent="0.2">
      <c r="A1458" s="58" t="s">
        <v>1</v>
      </c>
      <c r="B1458" s="43">
        <v>0.7134490740740741</v>
      </c>
      <c r="C1458" s="75">
        <v>8</v>
      </c>
      <c r="D1458" s="75">
        <v>3</v>
      </c>
      <c r="E1458" s="65" t="s">
        <v>90</v>
      </c>
      <c r="F1458" s="6">
        <v>17</v>
      </c>
    </row>
    <row r="1459" spans="1:6" x14ac:dyDescent="0.2">
      <c r="A1459" s="58" t="s">
        <v>1</v>
      </c>
      <c r="B1459" s="43">
        <v>0.71987268518518521</v>
      </c>
      <c r="C1459" s="75">
        <v>17</v>
      </c>
      <c r="D1459" s="75">
        <v>7</v>
      </c>
      <c r="E1459" s="65" t="s">
        <v>90</v>
      </c>
      <c r="F1459" s="6">
        <v>17</v>
      </c>
    </row>
    <row r="1460" spans="1:6" x14ac:dyDescent="0.2">
      <c r="A1460" s="58" t="s">
        <v>1</v>
      </c>
      <c r="B1460" s="43">
        <v>0.71995370370370371</v>
      </c>
      <c r="C1460" s="75">
        <v>8</v>
      </c>
      <c r="D1460" s="75">
        <v>2</v>
      </c>
      <c r="E1460" s="65" t="s">
        <v>90</v>
      </c>
      <c r="F1460" s="6">
        <v>17</v>
      </c>
    </row>
    <row r="1461" spans="1:6" x14ac:dyDescent="0.2">
      <c r="A1461" s="58" t="s">
        <v>1</v>
      </c>
      <c r="B1461" s="43">
        <v>0.72166666666666668</v>
      </c>
      <c r="C1461" s="75">
        <v>6</v>
      </c>
      <c r="D1461" s="79">
        <v>0</v>
      </c>
      <c r="E1461" s="65" t="s">
        <v>90</v>
      </c>
      <c r="F1461" s="6">
        <v>17</v>
      </c>
    </row>
    <row r="1462" spans="1:6" x14ac:dyDescent="0.2">
      <c r="A1462" s="58" t="s">
        <v>1</v>
      </c>
      <c r="B1462" s="43">
        <v>0.72467592592592589</v>
      </c>
      <c r="C1462" s="75">
        <v>31</v>
      </c>
      <c r="D1462" s="75">
        <v>6</v>
      </c>
      <c r="E1462" s="65" t="s">
        <v>90</v>
      </c>
      <c r="F1462" s="6">
        <v>17</v>
      </c>
    </row>
    <row r="1463" spans="1:6" x14ac:dyDescent="0.2">
      <c r="A1463" s="58" t="s">
        <v>1</v>
      </c>
      <c r="B1463" s="43">
        <v>0.73092592592592598</v>
      </c>
      <c r="C1463" s="75">
        <v>41</v>
      </c>
      <c r="D1463" s="75">
        <v>2</v>
      </c>
      <c r="E1463" s="65" t="s">
        <v>90</v>
      </c>
      <c r="F1463" s="6">
        <v>17</v>
      </c>
    </row>
    <row r="1464" spans="1:6" x14ac:dyDescent="0.2">
      <c r="A1464" s="58" t="s">
        <v>1</v>
      </c>
      <c r="B1464" s="43">
        <v>0.73157407407407404</v>
      </c>
      <c r="C1464" s="75">
        <v>7</v>
      </c>
      <c r="D1464" s="79">
        <v>0</v>
      </c>
      <c r="E1464" s="65" t="s">
        <v>90</v>
      </c>
      <c r="F1464" s="6">
        <v>17</v>
      </c>
    </row>
    <row r="1465" spans="1:6" x14ac:dyDescent="0.2">
      <c r="A1465" s="58" t="s">
        <v>1</v>
      </c>
      <c r="B1465" s="43">
        <v>0.73162037037037042</v>
      </c>
      <c r="C1465" s="75">
        <v>24</v>
      </c>
      <c r="D1465" s="75">
        <v>5</v>
      </c>
      <c r="E1465" s="65" t="s">
        <v>90</v>
      </c>
      <c r="F1465" s="6">
        <v>17</v>
      </c>
    </row>
    <row r="1466" spans="1:6" x14ac:dyDescent="0.2">
      <c r="A1466" s="58" t="s">
        <v>1</v>
      </c>
      <c r="B1466" s="43">
        <v>0.73953703703703699</v>
      </c>
      <c r="C1466" s="75">
        <v>47</v>
      </c>
      <c r="D1466" s="75">
        <v>5</v>
      </c>
      <c r="E1466" s="65" t="s">
        <v>90</v>
      </c>
      <c r="F1466" s="6">
        <v>17</v>
      </c>
    </row>
    <row r="1467" spans="1:6" x14ac:dyDescent="0.2">
      <c r="A1467" s="58" t="s">
        <v>1</v>
      </c>
      <c r="B1467" s="43">
        <v>0.74842592592592594</v>
      </c>
      <c r="C1467" s="75">
        <v>7</v>
      </c>
      <c r="D1467" s="75">
        <v>2</v>
      </c>
      <c r="E1467" s="65" t="s">
        <v>90</v>
      </c>
      <c r="F1467" s="6">
        <v>17</v>
      </c>
    </row>
    <row r="1468" spans="1:6" x14ac:dyDescent="0.2">
      <c r="A1468" s="58" t="s">
        <v>1</v>
      </c>
      <c r="B1468" s="43">
        <v>0.2713888888888889</v>
      </c>
      <c r="C1468" s="75">
        <v>3</v>
      </c>
      <c r="D1468" s="75">
        <v>1</v>
      </c>
      <c r="E1468" s="65" t="s">
        <v>103</v>
      </c>
      <c r="F1468" s="6">
        <v>6</v>
      </c>
    </row>
    <row r="1469" spans="1:6" x14ac:dyDescent="0.2">
      <c r="A1469" s="58" t="s">
        <v>1</v>
      </c>
      <c r="B1469" s="43">
        <v>1.689814814814815E-3</v>
      </c>
      <c r="C1469" s="75">
        <v>7</v>
      </c>
      <c r="D1469" s="77">
        <v>0</v>
      </c>
      <c r="E1469" s="65" t="s">
        <v>48</v>
      </c>
      <c r="F1469" s="6">
        <v>0</v>
      </c>
    </row>
    <row r="1470" spans="1:6" x14ac:dyDescent="0.2">
      <c r="A1470" s="58" t="s">
        <v>1</v>
      </c>
      <c r="B1470" s="43">
        <v>1.7592592592592592E-3</v>
      </c>
      <c r="C1470" s="75">
        <v>8</v>
      </c>
      <c r="D1470" s="77">
        <v>0</v>
      </c>
      <c r="E1470" s="65" t="s">
        <v>48</v>
      </c>
      <c r="F1470" s="6">
        <v>0</v>
      </c>
    </row>
    <row r="1471" spans="1:6" x14ac:dyDescent="0.2">
      <c r="A1471" s="58" t="s">
        <v>1</v>
      </c>
      <c r="B1471" s="43">
        <v>2.4537037037037036E-3</v>
      </c>
      <c r="C1471" s="75">
        <v>6</v>
      </c>
      <c r="D1471" s="77">
        <v>0</v>
      </c>
      <c r="E1471" s="65" t="s">
        <v>48</v>
      </c>
      <c r="F1471" s="6">
        <v>0</v>
      </c>
    </row>
    <row r="1472" spans="1:6" x14ac:dyDescent="0.2">
      <c r="A1472" s="58" t="s">
        <v>1</v>
      </c>
      <c r="B1472" s="43">
        <v>2.8946759259259255E-2</v>
      </c>
      <c r="C1472" s="75">
        <v>7</v>
      </c>
      <c r="D1472" s="77">
        <v>0</v>
      </c>
      <c r="E1472" s="65" t="s">
        <v>48</v>
      </c>
      <c r="F1472" s="6">
        <v>0</v>
      </c>
    </row>
    <row r="1473" spans="1:6" x14ac:dyDescent="0.2">
      <c r="A1473" s="58" t="s">
        <v>1</v>
      </c>
      <c r="B1473" s="43">
        <v>2.9525462962962962E-2</v>
      </c>
      <c r="C1473" s="75">
        <v>3</v>
      </c>
      <c r="D1473" s="77">
        <v>0</v>
      </c>
      <c r="E1473" s="65" t="s">
        <v>48</v>
      </c>
      <c r="F1473" s="6">
        <v>0</v>
      </c>
    </row>
    <row r="1474" spans="1:6" x14ac:dyDescent="0.2">
      <c r="A1474" s="58" t="s">
        <v>1</v>
      </c>
      <c r="B1474" s="43">
        <v>3.0023148148148149E-2</v>
      </c>
      <c r="C1474" s="75">
        <v>6</v>
      </c>
      <c r="D1474" s="77">
        <v>0</v>
      </c>
      <c r="E1474" s="65" t="s">
        <v>48</v>
      </c>
      <c r="F1474" s="6">
        <v>0</v>
      </c>
    </row>
    <row r="1475" spans="1:6" x14ac:dyDescent="0.2">
      <c r="A1475" s="58" t="s">
        <v>1</v>
      </c>
      <c r="B1475" s="43">
        <v>4.3425925925925923E-2</v>
      </c>
      <c r="C1475" s="75">
        <v>7</v>
      </c>
      <c r="D1475" s="77">
        <v>0</v>
      </c>
      <c r="E1475" s="65" t="s">
        <v>48</v>
      </c>
      <c r="F1475" s="6">
        <v>1</v>
      </c>
    </row>
    <row r="1476" spans="1:6" x14ac:dyDescent="0.2">
      <c r="A1476" s="58" t="s">
        <v>1</v>
      </c>
      <c r="B1476" s="43">
        <v>0.12269675925925926</v>
      </c>
      <c r="C1476" s="75">
        <v>1</v>
      </c>
      <c r="D1476" s="77">
        <v>0</v>
      </c>
      <c r="E1476" s="65" t="s">
        <v>48</v>
      </c>
      <c r="F1476" s="6">
        <v>2</v>
      </c>
    </row>
    <row r="1477" spans="1:6" x14ac:dyDescent="0.2">
      <c r="A1477" s="58" t="s">
        <v>1</v>
      </c>
      <c r="B1477" s="43">
        <v>0.12825231481481483</v>
      </c>
      <c r="C1477" s="75">
        <v>7</v>
      </c>
      <c r="D1477" s="77">
        <v>0</v>
      </c>
      <c r="E1477" s="65" t="s">
        <v>48</v>
      </c>
      <c r="F1477" s="6">
        <v>3</v>
      </c>
    </row>
    <row r="1478" spans="1:6" x14ac:dyDescent="0.2">
      <c r="A1478" s="58" t="s">
        <v>1</v>
      </c>
      <c r="B1478" s="43">
        <v>0.13248842592592594</v>
      </c>
      <c r="C1478" s="75">
        <v>63</v>
      </c>
      <c r="D1478" s="77">
        <v>0</v>
      </c>
      <c r="E1478" s="65" t="s">
        <v>48</v>
      </c>
      <c r="F1478" s="6">
        <v>3</v>
      </c>
    </row>
    <row r="1479" spans="1:6" x14ac:dyDescent="0.2">
      <c r="A1479" s="58" t="s">
        <v>1</v>
      </c>
      <c r="B1479" s="43">
        <v>0.13605324074074074</v>
      </c>
      <c r="C1479" s="75">
        <v>1</v>
      </c>
      <c r="D1479" s="77">
        <v>0</v>
      </c>
      <c r="E1479" s="65" t="s">
        <v>48</v>
      </c>
      <c r="F1479" s="6">
        <v>3</v>
      </c>
    </row>
    <row r="1480" spans="1:6" x14ac:dyDescent="0.2">
      <c r="A1480" s="58" t="s">
        <v>1</v>
      </c>
      <c r="B1480" s="43">
        <v>0.15160879629629628</v>
      </c>
      <c r="C1480" s="75">
        <v>7</v>
      </c>
      <c r="D1480" s="77">
        <v>0</v>
      </c>
      <c r="E1480" s="65" t="s">
        <v>48</v>
      </c>
      <c r="F1480" s="6">
        <v>3</v>
      </c>
    </row>
    <row r="1481" spans="1:6" x14ac:dyDescent="0.2">
      <c r="A1481" s="58" t="s">
        <v>1</v>
      </c>
      <c r="B1481" s="43">
        <v>0.17576388888888891</v>
      </c>
      <c r="C1481" s="75">
        <v>6</v>
      </c>
      <c r="D1481" s="77">
        <v>0</v>
      </c>
      <c r="E1481" s="65" t="s">
        <v>48</v>
      </c>
      <c r="F1481" s="6">
        <v>4</v>
      </c>
    </row>
    <row r="1482" spans="1:6" x14ac:dyDescent="0.2">
      <c r="A1482" s="58" t="s">
        <v>1</v>
      </c>
      <c r="B1482" s="43" t="s">
        <v>231</v>
      </c>
      <c r="C1482" s="75">
        <v>24</v>
      </c>
      <c r="D1482" s="77">
        <v>0</v>
      </c>
      <c r="E1482" s="65" t="s">
        <v>48</v>
      </c>
      <c r="F1482" s="6">
        <v>4</v>
      </c>
    </row>
    <row r="1483" spans="1:6" x14ac:dyDescent="0.2">
      <c r="A1483" s="58" t="s">
        <v>1</v>
      </c>
      <c r="B1483" s="43">
        <v>0.20116898148148146</v>
      </c>
      <c r="C1483" s="75">
        <v>7</v>
      </c>
      <c r="D1483" s="77">
        <v>0</v>
      </c>
      <c r="E1483" s="65" t="s">
        <v>48</v>
      </c>
      <c r="F1483" s="6">
        <v>4</v>
      </c>
    </row>
    <row r="1484" spans="1:6" x14ac:dyDescent="0.2">
      <c r="A1484" s="58" t="s">
        <v>1</v>
      </c>
      <c r="B1484" s="43">
        <v>0.20505787037037038</v>
      </c>
      <c r="C1484" s="75">
        <v>2</v>
      </c>
      <c r="D1484" s="77">
        <v>0</v>
      </c>
      <c r="E1484" s="65" t="s">
        <v>48</v>
      </c>
      <c r="F1484" s="6">
        <v>4</v>
      </c>
    </row>
    <row r="1485" spans="1:6" x14ac:dyDescent="0.2">
      <c r="A1485" s="58" t="s">
        <v>1</v>
      </c>
      <c r="B1485" s="43" t="s">
        <v>262</v>
      </c>
      <c r="C1485" s="75">
        <v>6</v>
      </c>
      <c r="D1485" s="77">
        <v>0</v>
      </c>
      <c r="E1485" s="65" t="s">
        <v>48</v>
      </c>
      <c r="F1485" s="6">
        <v>4</v>
      </c>
    </row>
    <row r="1486" spans="1:6" x14ac:dyDescent="0.2">
      <c r="A1486" s="58" t="s">
        <v>1</v>
      </c>
      <c r="B1486" s="43" t="s">
        <v>264</v>
      </c>
      <c r="C1486" s="75">
        <v>26</v>
      </c>
      <c r="D1486" s="77">
        <v>0</v>
      </c>
      <c r="E1486" s="65" t="s">
        <v>48</v>
      </c>
      <c r="F1486" s="6">
        <v>4</v>
      </c>
    </row>
    <row r="1487" spans="1:6" x14ac:dyDescent="0.2">
      <c r="A1487" s="58" t="s">
        <v>1</v>
      </c>
      <c r="B1487" s="43">
        <v>0.21526620370370372</v>
      </c>
      <c r="C1487" s="75">
        <v>8</v>
      </c>
      <c r="D1487" s="77">
        <v>0</v>
      </c>
      <c r="E1487" s="65" t="s">
        <v>48</v>
      </c>
      <c r="F1487" s="6">
        <v>5</v>
      </c>
    </row>
    <row r="1488" spans="1:6" x14ac:dyDescent="0.2">
      <c r="A1488" s="58" t="s">
        <v>1</v>
      </c>
      <c r="B1488" s="43">
        <v>0.22266203703703702</v>
      </c>
      <c r="C1488" s="75">
        <v>6</v>
      </c>
      <c r="D1488" s="77">
        <v>0</v>
      </c>
      <c r="E1488" s="65" t="s">
        <v>48</v>
      </c>
      <c r="F1488" s="6">
        <v>5</v>
      </c>
    </row>
    <row r="1489" spans="1:6" x14ac:dyDescent="0.2">
      <c r="A1489" s="58" t="s">
        <v>1</v>
      </c>
      <c r="B1489" s="43">
        <v>0.22487268518518519</v>
      </c>
      <c r="C1489" s="75">
        <v>4</v>
      </c>
      <c r="D1489" s="77">
        <v>0</v>
      </c>
      <c r="E1489" s="65" t="s">
        <v>48</v>
      </c>
      <c r="F1489" s="6">
        <v>5</v>
      </c>
    </row>
    <row r="1490" spans="1:6" x14ac:dyDescent="0.2">
      <c r="A1490" s="58" t="s">
        <v>1</v>
      </c>
      <c r="B1490" s="43">
        <v>0.23851851851851849</v>
      </c>
      <c r="C1490" s="75">
        <v>6</v>
      </c>
      <c r="D1490" s="77">
        <v>0</v>
      </c>
      <c r="E1490" s="65" t="s">
        <v>48</v>
      </c>
      <c r="F1490" s="6">
        <v>5</v>
      </c>
    </row>
    <row r="1491" spans="1:6" x14ac:dyDescent="0.2">
      <c r="A1491" s="58" t="s">
        <v>1</v>
      </c>
      <c r="B1491" s="43">
        <v>0.24253472222222219</v>
      </c>
      <c r="C1491" s="75">
        <v>22</v>
      </c>
      <c r="D1491" s="77">
        <v>0</v>
      </c>
      <c r="E1491" s="65" t="s">
        <v>48</v>
      </c>
      <c r="F1491" s="6">
        <v>5</v>
      </c>
    </row>
    <row r="1492" spans="1:6" x14ac:dyDescent="0.2">
      <c r="A1492" s="58" t="s">
        <v>1</v>
      </c>
      <c r="B1492" s="43">
        <v>0.78049768518518525</v>
      </c>
      <c r="C1492" s="75">
        <v>6</v>
      </c>
      <c r="D1492" s="77">
        <v>0</v>
      </c>
      <c r="E1492" s="65" t="s">
        <v>48</v>
      </c>
      <c r="F1492" s="6">
        <v>18</v>
      </c>
    </row>
    <row r="1493" spans="1:6" x14ac:dyDescent="0.2">
      <c r="A1493" s="58" t="s">
        <v>1</v>
      </c>
      <c r="B1493" s="43">
        <v>0.78817129629629634</v>
      </c>
      <c r="C1493" s="75">
        <v>2</v>
      </c>
      <c r="D1493" s="77">
        <v>0</v>
      </c>
      <c r="E1493" s="65" t="s">
        <v>48</v>
      </c>
      <c r="F1493" s="6">
        <v>18</v>
      </c>
    </row>
    <row r="1494" spans="1:6" x14ac:dyDescent="0.2">
      <c r="A1494" s="58" t="s">
        <v>1</v>
      </c>
      <c r="B1494" s="43">
        <v>0.79372685185185188</v>
      </c>
      <c r="C1494" s="75">
        <v>4</v>
      </c>
      <c r="D1494" s="77">
        <v>0</v>
      </c>
      <c r="E1494" s="65" t="s">
        <v>48</v>
      </c>
      <c r="F1494" s="6">
        <v>19</v>
      </c>
    </row>
    <row r="1495" spans="1:6" x14ac:dyDescent="0.2">
      <c r="A1495" s="58" t="s">
        <v>1</v>
      </c>
      <c r="B1495" s="43">
        <v>0.79457175925925927</v>
      </c>
      <c r="C1495" s="75">
        <v>7</v>
      </c>
      <c r="D1495" s="77">
        <v>0</v>
      </c>
      <c r="E1495" s="65" t="s">
        <v>48</v>
      </c>
      <c r="F1495" s="6">
        <v>19</v>
      </c>
    </row>
    <row r="1496" spans="1:6" x14ac:dyDescent="0.2">
      <c r="A1496" s="58" t="s">
        <v>1</v>
      </c>
      <c r="B1496" s="43">
        <v>0.79688657407407404</v>
      </c>
      <c r="C1496" s="75">
        <v>6</v>
      </c>
      <c r="D1496" s="77">
        <v>0</v>
      </c>
      <c r="E1496" s="65" t="s">
        <v>48</v>
      </c>
      <c r="F1496" s="6">
        <v>19</v>
      </c>
    </row>
    <row r="1497" spans="1:6" x14ac:dyDescent="0.2">
      <c r="A1497" s="58" t="s">
        <v>1</v>
      </c>
      <c r="B1497" s="43">
        <v>0.79719907407407409</v>
      </c>
      <c r="C1497" s="75">
        <v>8</v>
      </c>
      <c r="D1497" s="77">
        <v>0</v>
      </c>
      <c r="E1497" s="65" t="s">
        <v>48</v>
      </c>
      <c r="F1497" s="6">
        <v>19</v>
      </c>
    </row>
    <row r="1498" spans="1:6" x14ac:dyDescent="0.2">
      <c r="A1498" s="58" t="s">
        <v>1</v>
      </c>
      <c r="B1498" s="43">
        <v>0.79748842592592584</v>
      </c>
      <c r="C1498" s="75">
        <v>14</v>
      </c>
      <c r="D1498" s="77">
        <v>0</v>
      </c>
      <c r="E1498" s="65" t="s">
        <v>48</v>
      </c>
      <c r="F1498" s="6">
        <v>19</v>
      </c>
    </row>
    <row r="1499" spans="1:6" x14ac:dyDescent="0.2">
      <c r="A1499" s="58" t="s">
        <v>1</v>
      </c>
      <c r="B1499" s="43">
        <v>0.79863425925925924</v>
      </c>
      <c r="C1499" s="75">
        <v>6</v>
      </c>
      <c r="D1499" s="77">
        <v>0</v>
      </c>
      <c r="E1499" s="65" t="s">
        <v>48</v>
      </c>
      <c r="F1499" s="6">
        <v>19</v>
      </c>
    </row>
    <row r="1500" spans="1:6" x14ac:dyDescent="0.2">
      <c r="A1500" s="58" t="s">
        <v>1</v>
      </c>
      <c r="B1500" s="43">
        <v>0.79895833333333333</v>
      </c>
      <c r="C1500" s="75">
        <v>4</v>
      </c>
      <c r="D1500" s="77">
        <v>0</v>
      </c>
      <c r="E1500" s="65" t="s">
        <v>48</v>
      </c>
      <c r="F1500" s="6">
        <v>19</v>
      </c>
    </row>
    <row r="1501" spans="1:6" x14ac:dyDescent="0.2">
      <c r="A1501" s="58" t="s">
        <v>1</v>
      </c>
      <c r="B1501" s="43">
        <v>0.8021180555555556</v>
      </c>
      <c r="C1501" s="75">
        <v>7</v>
      </c>
      <c r="D1501" s="77">
        <v>0</v>
      </c>
      <c r="E1501" s="65" t="s">
        <v>48</v>
      </c>
      <c r="F1501" s="6">
        <v>19</v>
      </c>
    </row>
    <row r="1502" spans="1:6" x14ac:dyDescent="0.2">
      <c r="A1502" s="58" t="s">
        <v>1</v>
      </c>
      <c r="B1502" s="43">
        <v>0.80640046296296297</v>
      </c>
      <c r="C1502" s="75">
        <v>6</v>
      </c>
      <c r="D1502" s="77">
        <v>0</v>
      </c>
      <c r="E1502" s="65" t="s">
        <v>48</v>
      </c>
      <c r="F1502" s="6">
        <v>19</v>
      </c>
    </row>
    <row r="1503" spans="1:6" x14ac:dyDescent="0.2">
      <c r="A1503" s="58" t="s">
        <v>1</v>
      </c>
      <c r="B1503" s="43">
        <v>0.80894675925925918</v>
      </c>
      <c r="C1503" s="75">
        <v>153</v>
      </c>
      <c r="D1503" s="77">
        <v>0</v>
      </c>
      <c r="E1503" s="65" t="s">
        <v>48</v>
      </c>
      <c r="F1503" s="6">
        <v>19</v>
      </c>
    </row>
    <row r="1504" spans="1:6" x14ac:dyDescent="0.2">
      <c r="A1504" s="58" t="s">
        <v>1</v>
      </c>
      <c r="B1504" s="43">
        <v>0.82776620370370368</v>
      </c>
      <c r="C1504" s="75">
        <v>6</v>
      </c>
      <c r="D1504" s="77">
        <v>0</v>
      </c>
      <c r="E1504" s="65" t="s">
        <v>48</v>
      </c>
      <c r="F1504" s="6">
        <v>19</v>
      </c>
    </row>
    <row r="1505" spans="1:6" x14ac:dyDescent="0.2">
      <c r="A1505" s="58" t="s">
        <v>1</v>
      </c>
      <c r="B1505" s="43">
        <v>0.82874999999999999</v>
      </c>
      <c r="C1505" s="75">
        <v>7</v>
      </c>
      <c r="D1505" s="77">
        <v>0</v>
      </c>
      <c r="E1505" s="65" t="s">
        <v>48</v>
      </c>
      <c r="F1505" s="6">
        <v>19</v>
      </c>
    </row>
    <row r="1506" spans="1:6" x14ac:dyDescent="0.2">
      <c r="A1506" s="58" t="s">
        <v>1</v>
      </c>
      <c r="B1506" s="43">
        <v>0.83314814814814819</v>
      </c>
      <c r="C1506" s="75">
        <v>171</v>
      </c>
      <c r="D1506" s="77">
        <v>0</v>
      </c>
      <c r="E1506" s="65" t="s">
        <v>48</v>
      </c>
      <c r="F1506" s="6">
        <v>19</v>
      </c>
    </row>
    <row r="1507" spans="1:6" x14ac:dyDescent="0.2">
      <c r="A1507" s="58" t="s">
        <v>1</v>
      </c>
      <c r="B1507" s="43">
        <v>0.83341435185185175</v>
      </c>
      <c r="C1507" s="75">
        <v>7</v>
      </c>
      <c r="D1507" s="77">
        <v>0</v>
      </c>
      <c r="E1507" s="65" t="s">
        <v>48</v>
      </c>
      <c r="F1507" s="6">
        <v>20</v>
      </c>
    </row>
    <row r="1508" spans="1:6" x14ac:dyDescent="0.2">
      <c r="A1508" s="58" t="s">
        <v>1</v>
      </c>
      <c r="B1508" s="43">
        <v>0.83361111111111108</v>
      </c>
      <c r="C1508" s="75">
        <v>9</v>
      </c>
      <c r="D1508" s="77">
        <v>0</v>
      </c>
      <c r="E1508" s="65" t="s">
        <v>48</v>
      </c>
      <c r="F1508" s="6">
        <v>20</v>
      </c>
    </row>
    <row r="1509" spans="1:6" x14ac:dyDescent="0.2">
      <c r="A1509" s="58" t="s">
        <v>1</v>
      </c>
      <c r="B1509" s="43">
        <v>0.85365740740740748</v>
      </c>
      <c r="C1509" s="75">
        <v>64</v>
      </c>
      <c r="D1509" s="77">
        <v>0</v>
      </c>
      <c r="E1509" s="65" t="s">
        <v>48</v>
      </c>
      <c r="F1509" s="6">
        <v>20</v>
      </c>
    </row>
    <row r="1510" spans="1:6" x14ac:dyDescent="0.2">
      <c r="A1510" s="58" t="s">
        <v>1</v>
      </c>
      <c r="B1510" s="43">
        <v>0.87037037037037035</v>
      </c>
      <c r="C1510" s="75">
        <v>20</v>
      </c>
      <c r="D1510" s="77">
        <v>0</v>
      </c>
      <c r="E1510" s="65" t="s">
        <v>48</v>
      </c>
      <c r="F1510" s="6">
        <v>20</v>
      </c>
    </row>
    <row r="1511" spans="1:6" x14ac:dyDescent="0.2">
      <c r="A1511" s="58" t="s">
        <v>1</v>
      </c>
      <c r="B1511" s="43">
        <v>0.87976851851851845</v>
      </c>
      <c r="C1511" s="75">
        <v>6</v>
      </c>
      <c r="D1511" s="77">
        <v>0</v>
      </c>
      <c r="E1511" s="65" t="s">
        <v>48</v>
      </c>
      <c r="F1511" s="6">
        <v>21</v>
      </c>
    </row>
    <row r="1512" spans="1:6" x14ac:dyDescent="0.2">
      <c r="A1512" s="58" t="s">
        <v>1</v>
      </c>
      <c r="B1512" s="43">
        <v>0.8899999999999999</v>
      </c>
      <c r="C1512" s="75">
        <v>147</v>
      </c>
      <c r="D1512" s="77">
        <v>0</v>
      </c>
      <c r="E1512" s="65" t="s">
        <v>48</v>
      </c>
      <c r="F1512" s="6">
        <v>21</v>
      </c>
    </row>
    <row r="1513" spans="1:6" x14ac:dyDescent="0.2">
      <c r="A1513" s="58" t="s">
        <v>1</v>
      </c>
      <c r="B1513" s="43">
        <v>0.89340277777777777</v>
      </c>
      <c r="C1513" s="75">
        <v>6</v>
      </c>
      <c r="D1513" s="77">
        <v>0</v>
      </c>
      <c r="E1513" s="65" t="s">
        <v>48</v>
      </c>
      <c r="F1513" s="6">
        <v>21</v>
      </c>
    </row>
    <row r="1514" spans="1:6" x14ac:dyDescent="0.2">
      <c r="A1514" s="58" t="s">
        <v>1</v>
      </c>
      <c r="B1514" s="43">
        <v>0.89700231481481474</v>
      </c>
      <c r="C1514" s="75">
        <v>3</v>
      </c>
      <c r="D1514" s="77">
        <v>0</v>
      </c>
      <c r="E1514" s="65" t="s">
        <v>48</v>
      </c>
      <c r="F1514" s="6">
        <v>21</v>
      </c>
    </row>
    <row r="1515" spans="1:6" x14ac:dyDescent="0.2">
      <c r="A1515" s="58" t="s">
        <v>1</v>
      </c>
      <c r="B1515" s="43">
        <v>0.89734953703703701</v>
      </c>
      <c r="C1515" s="75">
        <v>3</v>
      </c>
      <c r="D1515" s="77">
        <v>0</v>
      </c>
      <c r="E1515" s="65" t="s">
        <v>48</v>
      </c>
      <c r="F1515" s="6">
        <v>21</v>
      </c>
    </row>
    <row r="1516" spans="1:6" x14ac:dyDescent="0.2">
      <c r="A1516" s="58" t="s">
        <v>1</v>
      </c>
      <c r="B1516" s="43">
        <v>0.90181712962962957</v>
      </c>
      <c r="C1516" s="75">
        <v>62</v>
      </c>
      <c r="D1516" s="77">
        <v>0</v>
      </c>
      <c r="E1516" s="65" t="s">
        <v>48</v>
      </c>
      <c r="F1516" s="6">
        <v>21</v>
      </c>
    </row>
    <row r="1517" spans="1:6" x14ac:dyDescent="0.2">
      <c r="A1517" s="58" t="s">
        <v>1</v>
      </c>
      <c r="B1517" s="43">
        <v>0.90412037037037041</v>
      </c>
      <c r="C1517" s="75">
        <v>6</v>
      </c>
      <c r="D1517" s="77">
        <v>0</v>
      </c>
      <c r="E1517" s="65" t="s">
        <v>48</v>
      </c>
      <c r="F1517" s="6">
        <v>21</v>
      </c>
    </row>
    <row r="1518" spans="1:6" x14ac:dyDescent="0.2">
      <c r="A1518" s="58" t="s">
        <v>1</v>
      </c>
      <c r="B1518" s="43">
        <v>0.90744212962962956</v>
      </c>
      <c r="C1518" s="75">
        <v>6</v>
      </c>
      <c r="D1518" s="77">
        <v>0</v>
      </c>
      <c r="E1518" s="65" t="s">
        <v>48</v>
      </c>
      <c r="F1518" s="6">
        <v>21</v>
      </c>
    </row>
    <row r="1519" spans="1:6" x14ac:dyDescent="0.2">
      <c r="A1519" s="58" t="s">
        <v>1</v>
      </c>
      <c r="B1519" s="43">
        <v>0.91003472222222226</v>
      </c>
      <c r="C1519" s="75">
        <v>1</v>
      </c>
      <c r="D1519" s="77">
        <v>0</v>
      </c>
      <c r="E1519" s="65" t="s">
        <v>48</v>
      </c>
      <c r="F1519" s="6">
        <v>21</v>
      </c>
    </row>
    <row r="1520" spans="1:6" x14ac:dyDescent="0.2">
      <c r="A1520" s="58" t="s">
        <v>1</v>
      </c>
      <c r="B1520" s="43">
        <v>0.91425925925925933</v>
      </c>
      <c r="C1520" s="75">
        <v>1</v>
      </c>
      <c r="D1520" s="77">
        <v>0</v>
      </c>
      <c r="E1520" s="65" t="s">
        <v>48</v>
      </c>
      <c r="F1520" s="6">
        <v>21</v>
      </c>
    </row>
    <row r="1521" spans="1:6" x14ac:dyDescent="0.2">
      <c r="A1521" s="58" t="s">
        <v>1</v>
      </c>
      <c r="B1521" s="43">
        <v>0.9180787037037037</v>
      </c>
      <c r="C1521" s="75">
        <v>6</v>
      </c>
      <c r="D1521" s="77">
        <v>0</v>
      </c>
      <c r="E1521" s="65" t="s">
        <v>48</v>
      </c>
      <c r="F1521" s="6">
        <v>22</v>
      </c>
    </row>
    <row r="1522" spans="1:6" x14ac:dyDescent="0.2">
      <c r="A1522" s="58" t="s">
        <v>1</v>
      </c>
      <c r="B1522" s="43">
        <v>0.92052083333333323</v>
      </c>
      <c r="C1522" s="75">
        <v>26</v>
      </c>
      <c r="D1522" s="77">
        <v>0</v>
      </c>
      <c r="E1522" s="65" t="s">
        <v>48</v>
      </c>
      <c r="F1522" s="6">
        <v>22</v>
      </c>
    </row>
    <row r="1523" spans="1:6" x14ac:dyDescent="0.2">
      <c r="A1523" s="58" t="s">
        <v>1</v>
      </c>
      <c r="B1523" s="43">
        <v>0.93030092592592584</v>
      </c>
      <c r="C1523" s="75">
        <v>5</v>
      </c>
      <c r="D1523" s="77">
        <v>0</v>
      </c>
      <c r="E1523" s="65" t="s">
        <v>48</v>
      </c>
      <c r="F1523" s="6">
        <v>22</v>
      </c>
    </row>
    <row r="1524" spans="1:6" x14ac:dyDescent="0.2">
      <c r="A1524" s="58" t="s">
        <v>1</v>
      </c>
      <c r="B1524" s="43">
        <v>0.93431712962962954</v>
      </c>
      <c r="C1524" s="75">
        <v>5</v>
      </c>
      <c r="D1524" s="77">
        <v>0</v>
      </c>
      <c r="E1524" s="65" t="s">
        <v>48</v>
      </c>
      <c r="F1524" s="6">
        <v>22</v>
      </c>
    </row>
    <row r="1525" spans="1:6" x14ac:dyDescent="0.2">
      <c r="A1525" s="58" t="s">
        <v>1</v>
      </c>
      <c r="B1525" s="43">
        <v>0.9573842592592593</v>
      </c>
      <c r="C1525" s="75">
        <v>6</v>
      </c>
      <c r="D1525" s="77">
        <v>0</v>
      </c>
      <c r="E1525" s="65" t="s">
        <v>48</v>
      </c>
      <c r="F1525" s="6">
        <v>22</v>
      </c>
    </row>
    <row r="1526" spans="1:6" x14ac:dyDescent="0.2">
      <c r="A1526" s="58" t="s">
        <v>1</v>
      </c>
      <c r="B1526" s="43">
        <v>0.96788194444444442</v>
      </c>
      <c r="C1526" s="75">
        <v>177</v>
      </c>
      <c r="D1526" s="77">
        <v>0</v>
      </c>
      <c r="E1526" s="65" t="s">
        <v>48</v>
      </c>
      <c r="F1526" s="6">
        <v>23</v>
      </c>
    </row>
    <row r="1527" spans="1:6" x14ac:dyDescent="0.2">
      <c r="A1527" s="58" t="s">
        <v>1</v>
      </c>
      <c r="B1527" s="43">
        <v>0.99069444444444454</v>
      </c>
      <c r="C1527" s="75">
        <v>5</v>
      </c>
      <c r="D1527" s="77">
        <v>0</v>
      </c>
      <c r="E1527" s="65" t="s">
        <v>48</v>
      </c>
      <c r="F1527" s="6">
        <v>23</v>
      </c>
    </row>
    <row r="1528" spans="1:6" x14ac:dyDescent="0.2">
      <c r="A1528" s="58" t="s">
        <v>1</v>
      </c>
      <c r="B1528" s="43">
        <v>0.99993055555555566</v>
      </c>
      <c r="C1528" s="75">
        <v>6</v>
      </c>
      <c r="D1528" s="77">
        <v>0</v>
      </c>
      <c r="E1528" s="65" t="s">
        <v>48</v>
      </c>
      <c r="F1528" s="6">
        <v>23</v>
      </c>
    </row>
    <row r="1529" spans="1:6" x14ac:dyDescent="0.2">
      <c r="A1529" s="58" t="s">
        <v>1</v>
      </c>
      <c r="B1529" s="43" t="s">
        <v>266</v>
      </c>
      <c r="C1529" s="75">
        <v>7</v>
      </c>
      <c r="D1529" s="75">
        <v>2</v>
      </c>
      <c r="E1529" s="65" t="s">
        <v>46</v>
      </c>
      <c r="F1529" s="6">
        <v>7</v>
      </c>
    </row>
    <row r="1530" spans="1:6" x14ac:dyDescent="0.2">
      <c r="A1530" s="58" t="s">
        <v>1</v>
      </c>
      <c r="B1530" s="43" t="s">
        <v>288</v>
      </c>
      <c r="C1530" s="75">
        <v>14</v>
      </c>
      <c r="D1530" s="75">
        <v>5</v>
      </c>
      <c r="E1530" s="65" t="s">
        <v>46</v>
      </c>
      <c r="F1530" s="6">
        <v>7</v>
      </c>
    </row>
    <row r="1531" spans="1:6" x14ac:dyDescent="0.2">
      <c r="A1531" s="58" t="s">
        <v>1</v>
      </c>
      <c r="B1531" s="43">
        <v>0.31391203703703702</v>
      </c>
      <c r="C1531" s="75">
        <v>6</v>
      </c>
      <c r="D1531" s="75">
        <v>1</v>
      </c>
      <c r="E1531" s="65" t="s">
        <v>46</v>
      </c>
      <c r="F1531" s="6">
        <v>7</v>
      </c>
    </row>
    <row r="1532" spans="1:6" x14ac:dyDescent="0.2">
      <c r="A1532" s="58" t="s">
        <v>1</v>
      </c>
      <c r="B1532" s="43" t="s">
        <v>294</v>
      </c>
      <c r="C1532" s="75">
        <v>15</v>
      </c>
      <c r="D1532" s="75">
        <v>4</v>
      </c>
      <c r="E1532" s="65" t="s">
        <v>46</v>
      </c>
      <c r="F1532" s="6">
        <v>7</v>
      </c>
    </row>
    <row r="1533" spans="1:6" x14ac:dyDescent="0.2">
      <c r="A1533" s="58" t="s">
        <v>1</v>
      </c>
      <c r="B1533" s="43" t="s">
        <v>268</v>
      </c>
      <c r="C1533" s="75">
        <v>10</v>
      </c>
      <c r="D1533" s="75">
        <v>3</v>
      </c>
      <c r="E1533" s="65" t="s">
        <v>46</v>
      </c>
      <c r="F1533" s="6">
        <v>8</v>
      </c>
    </row>
    <row r="1534" spans="1:6" x14ac:dyDescent="0.2">
      <c r="A1534" s="58" t="s">
        <v>1</v>
      </c>
      <c r="B1534" s="43">
        <v>0.3805324074074074</v>
      </c>
      <c r="C1534" s="75">
        <v>52</v>
      </c>
      <c r="D1534" s="75">
        <v>6</v>
      </c>
      <c r="E1534" s="65" t="s">
        <v>46</v>
      </c>
      <c r="F1534" s="6">
        <v>9</v>
      </c>
    </row>
    <row r="1535" spans="1:6" x14ac:dyDescent="0.2">
      <c r="A1535" s="58" t="s">
        <v>1</v>
      </c>
      <c r="B1535" s="43">
        <v>0.38226851851851856</v>
      </c>
      <c r="C1535" s="75">
        <v>27</v>
      </c>
      <c r="D1535" s="75">
        <v>1</v>
      </c>
      <c r="E1535" s="65" t="s">
        <v>46</v>
      </c>
      <c r="F1535" s="6">
        <v>9</v>
      </c>
    </row>
    <row r="1536" spans="1:6" x14ac:dyDescent="0.2">
      <c r="A1536" s="58" t="s">
        <v>1</v>
      </c>
      <c r="B1536" s="43" t="s">
        <v>254</v>
      </c>
      <c r="C1536" s="75">
        <v>5</v>
      </c>
      <c r="D1536" s="75">
        <v>2</v>
      </c>
      <c r="E1536" s="65" t="s">
        <v>46</v>
      </c>
      <c r="F1536" s="6">
        <v>9</v>
      </c>
    </row>
    <row r="1537" spans="1:6" x14ac:dyDescent="0.2">
      <c r="A1537" s="58" t="s">
        <v>1</v>
      </c>
      <c r="B1537" s="43" t="s">
        <v>310</v>
      </c>
      <c r="C1537" s="75">
        <v>76</v>
      </c>
      <c r="D1537" s="75">
        <v>9</v>
      </c>
      <c r="E1537" s="65" t="s">
        <v>46</v>
      </c>
      <c r="F1537" s="6">
        <v>9</v>
      </c>
    </row>
    <row r="1538" spans="1:6" x14ac:dyDescent="0.2">
      <c r="A1538" s="58" t="s">
        <v>1</v>
      </c>
      <c r="B1538" s="43" t="s">
        <v>296</v>
      </c>
      <c r="C1538" s="75">
        <v>53</v>
      </c>
      <c r="D1538" s="75">
        <v>9</v>
      </c>
      <c r="E1538" s="65" t="s">
        <v>46</v>
      </c>
      <c r="F1538" s="6">
        <v>9</v>
      </c>
    </row>
    <row r="1539" spans="1:6" x14ac:dyDescent="0.2">
      <c r="A1539" s="58" t="s">
        <v>1</v>
      </c>
      <c r="B1539" s="43">
        <v>0.40663194444444445</v>
      </c>
      <c r="C1539" s="75">
        <v>58</v>
      </c>
      <c r="D1539" s="75">
        <v>9</v>
      </c>
      <c r="E1539" s="65" t="s">
        <v>46</v>
      </c>
      <c r="F1539" s="6">
        <v>9</v>
      </c>
    </row>
    <row r="1540" spans="1:6" x14ac:dyDescent="0.2">
      <c r="A1540" s="58" t="s">
        <v>1</v>
      </c>
      <c r="B1540" s="43">
        <v>0.40990740740740739</v>
      </c>
      <c r="C1540" s="75">
        <v>1</v>
      </c>
      <c r="D1540" s="75">
        <v>1</v>
      </c>
      <c r="E1540" s="65" t="s">
        <v>46</v>
      </c>
      <c r="F1540" s="6">
        <v>9</v>
      </c>
    </row>
    <row r="1541" spans="1:6" x14ac:dyDescent="0.2">
      <c r="A1541" s="58" t="s">
        <v>1</v>
      </c>
      <c r="B1541" s="43" t="s">
        <v>234</v>
      </c>
      <c r="C1541" s="75">
        <v>8</v>
      </c>
      <c r="D1541" s="75">
        <v>2</v>
      </c>
      <c r="E1541" s="65" t="s">
        <v>46</v>
      </c>
      <c r="F1541" s="6">
        <v>10</v>
      </c>
    </row>
    <row r="1542" spans="1:6" x14ac:dyDescent="0.2">
      <c r="A1542" s="58" t="s">
        <v>1</v>
      </c>
      <c r="B1542" s="43" t="s">
        <v>316</v>
      </c>
      <c r="C1542" s="75">
        <v>39</v>
      </c>
      <c r="D1542" s="75">
        <v>5</v>
      </c>
      <c r="E1542" s="65" t="s">
        <v>46</v>
      </c>
      <c r="F1542" s="6">
        <v>10</v>
      </c>
    </row>
    <row r="1543" spans="1:6" x14ac:dyDescent="0.2">
      <c r="A1543" s="58" t="s">
        <v>1</v>
      </c>
      <c r="B1543" s="43" t="s">
        <v>280</v>
      </c>
      <c r="C1543" s="75">
        <v>48</v>
      </c>
      <c r="D1543" s="75">
        <v>3</v>
      </c>
      <c r="E1543" s="65" t="s">
        <v>46</v>
      </c>
      <c r="F1543" s="6">
        <v>11</v>
      </c>
    </row>
    <row r="1544" spans="1:6" x14ac:dyDescent="0.2">
      <c r="A1544" s="58" t="s">
        <v>1</v>
      </c>
      <c r="B1544" s="43">
        <v>0.55373842592592593</v>
      </c>
      <c r="C1544" s="75">
        <v>65</v>
      </c>
      <c r="D1544" s="75">
        <v>10</v>
      </c>
      <c r="E1544" s="65" t="s">
        <v>46</v>
      </c>
      <c r="F1544" s="6">
        <v>13</v>
      </c>
    </row>
    <row r="1545" spans="1:6" x14ac:dyDescent="0.2">
      <c r="A1545" s="58" t="s">
        <v>1</v>
      </c>
      <c r="B1545" s="43">
        <v>0.57899305555555558</v>
      </c>
      <c r="C1545" s="75">
        <v>61</v>
      </c>
      <c r="D1545" s="75">
        <v>3</v>
      </c>
      <c r="E1545" s="65" t="s">
        <v>46</v>
      </c>
      <c r="F1545" s="6">
        <v>13</v>
      </c>
    </row>
    <row r="1546" spans="1:6" x14ac:dyDescent="0.2">
      <c r="A1546" s="58" t="s">
        <v>1</v>
      </c>
      <c r="B1546" s="43">
        <v>0.61934027777777778</v>
      </c>
      <c r="C1546" s="75">
        <v>36</v>
      </c>
      <c r="D1546" s="75">
        <v>6</v>
      </c>
      <c r="E1546" s="65" t="s">
        <v>46</v>
      </c>
      <c r="F1546" s="6">
        <v>14</v>
      </c>
    </row>
    <row r="1547" spans="1:6" x14ac:dyDescent="0.2">
      <c r="A1547" s="58" t="s">
        <v>1</v>
      </c>
      <c r="B1547" s="43">
        <v>0.67273148148148143</v>
      </c>
      <c r="C1547" s="75">
        <v>8</v>
      </c>
      <c r="D1547" s="75">
        <v>2</v>
      </c>
      <c r="E1547" s="65" t="s">
        <v>46</v>
      </c>
      <c r="F1547" s="6">
        <v>16</v>
      </c>
    </row>
    <row r="1548" spans="1:6" x14ac:dyDescent="0.2">
      <c r="A1548" s="58" t="s">
        <v>1</v>
      </c>
      <c r="B1548" s="43" t="s">
        <v>500</v>
      </c>
      <c r="C1548" s="75">
        <v>7</v>
      </c>
      <c r="D1548" s="75">
        <v>2</v>
      </c>
      <c r="E1548" s="65" t="s">
        <v>46</v>
      </c>
      <c r="F1548" s="6">
        <v>6</v>
      </c>
    </row>
    <row r="1549" spans="1:6" x14ac:dyDescent="0.2">
      <c r="A1549" s="58" t="s">
        <v>1</v>
      </c>
      <c r="B1549" s="43" t="s">
        <v>528</v>
      </c>
      <c r="C1549" s="75">
        <v>13</v>
      </c>
      <c r="D1549" s="75">
        <v>3</v>
      </c>
      <c r="E1549" s="65" t="s">
        <v>46</v>
      </c>
      <c r="F1549" s="6">
        <v>6</v>
      </c>
    </row>
    <row r="1550" spans="1:6" x14ac:dyDescent="0.2">
      <c r="A1550" s="58" t="s">
        <v>1</v>
      </c>
      <c r="B1550" s="43">
        <v>0.29973379629629632</v>
      </c>
      <c r="C1550" s="75">
        <v>23</v>
      </c>
      <c r="D1550" s="75">
        <v>4</v>
      </c>
      <c r="E1550" s="65" t="s">
        <v>46</v>
      </c>
      <c r="F1550" s="6">
        <v>7</v>
      </c>
    </row>
    <row r="1551" spans="1:6" x14ac:dyDescent="0.2">
      <c r="A1551" s="58" t="s">
        <v>1</v>
      </c>
      <c r="B1551" s="43">
        <v>0.3112152777777778</v>
      </c>
      <c r="C1551" s="75">
        <v>3</v>
      </c>
      <c r="D1551" s="75">
        <v>1</v>
      </c>
      <c r="E1551" s="65" t="s">
        <v>46</v>
      </c>
      <c r="F1551" s="6">
        <v>7</v>
      </c>
    </row>
    <row r="1552" spans="1:6" x14ac:dyDescent="0.2">
      <c r="A1552" s="58" t="s">
        <v>1</v>
      </c>
      <c r="B1552" s="43">
        <v>0.31315972222222221</v>
      </c>
      <c r="C1552" s="75">
        <v>76</v>
      </c>
      <c r="D1552" s="75">
        <v>12</v>
      </c>
      <c r="E1552" s="65" t="s">
        <v>46</v>
      </c>
      <c r="F1552" s="6">
        <v>7</v>
      </c>
    </row>
    <row r="1553" spans="1:6" x14ac:dyDescent="0.2">
      <c r="A1553" s="58" t="s">
        <v>1</v>
      </c>
      <c r="B1553" s="43">
        <v>0.32681712962962961</v>
      </c>
      <c r="C1553" s="75">
        <v>33</v>
      </c>
      <c r="D1553" s="75">
        <v>7</v>
      </c>
      <c r="E1553" s="65" t="s">
        <v>46</v>
      </c>
      <c r="F1553" s="6">
        <v>7</v>
      </c>
    </row>
    <row r="1554" spans="1:6" x14ac:dyDescent="0.2">
      <c r="A1554" s="58" t="s">
        <v>1</v>
      </c>
      <c r="B1554" s="43">
        <v>0.35318287037037033</v>
      </c>
      <c r="C1554" s="75">
        <v>25</v>
      </c>
      <c r="D1554" s="75">
        <v>6</v>
      </c>
      <c r="E1554" s="65" t="s">
        <v>46</v>
      </c>
      <c r="F1554" s="6">
        <v>8</v>
      </c>
    </row>
    <row r="1555" spans="1:6" x14ac:dyDescent="0.2">
      <c r="A1555" s="58" t="s">
        <v>1</v>
      </c>
      <c r="B1555" s="43">
        <v>0.37212962962962959</v>
      </c>
      <c r="C1555" s="75">
        <v>51</v>
      </c>
      <c r="D1555" s="75">
        <v>15</v>
      </c>
      <c r="E1555" s="65" t="s">
        <v>46</v>
      </c>
      <c r="F1555" s="6">
        <v>8</v>
      </c>
    </row>
    <row r="1556" spans="1:6" x14ac:dyDescent="0.2">
      <c r="A1556" s="58" t="s">
        <v>1</v>
      </c>
      <c r="B1556" s="43">
        <v>0.37388888888888888</v>
      </c>
      <c r="C1556" s="75">
        <v>39</v>
      </c>
      <c r="D1556" s="75">
        <v>8</v>
      </c>
      <c r="E1556" s="65" t="s">
        <v>46</v>
      </c>
      <c r="F1556" s="6">
        <v>8</v>
      </c>
    </row>
    <row r="1557" spans="1:6" x14ac:dyDescent="0.2">
      <c r="A1557" s="58" t="s">
        <v>1</v>
      </c>
      <c r="B1557" s="43" t="s">
        <v>347</v>
      </c>
      <c r="C1557" s="75">
        <v>57</v>
      </c>
      <c r="D1557" s="75">
        <v>16</v>
      </c>
      <c r="E1557" s="65" t="s">
        <v>46</v>
      </c>
      <c r="F1557" s="6">
        <v>8</v>
      </c>
    </row>
    <row r="1558" spans="1:6" x14ac:dyDescent="0.2">
      <c r="A1558" s="58" t="s">
        <v>1</v>
      </c>
      <c r="B1558" s="43" t="s">
        <v>351</v>
      </c>
      <c r="C1558" s="75">
        <v>7</v>
      </c>
      <c r="D1558" s="75">
        <v>3</v>
      </c>
      <c r="E1558" s="65" t="s">
        <v>46</v>
      </c>
      <c r="F1558" s="6">
        <v>9</v>
      </c>
    </row>
    <row r="1559" spans="1:6" x14ac:dyDescent="0.2">
      <c r="A1559" s="58" t="s">
        <v>1</v>
      </c>
      <c r="B1559" s="43" t="s">
        <v>355</v>
      </c>
      <c r="C1559" s="75">
        <v>37</v>
      </c>
      <c r="D1559" s="75">
        <v>9</v>
      </c>
      <c r="E1559" s="65" t="s">
        <v>46</v>
      </c>
      <c r="F1559" s="6">
        <v>10</v>
      </c>
    </row>
    <row r="1560" spans="1:6" x14ac:dyDescent="0.2">
      <c r="A1560" s="58" t="s">
        <v>1</v>
      </c>
      <c r="B1560" s="43">
        <v>0.53678240740740746</v>
      </c>
      <c r="C1560" s="75">
        <v>36</v>
      </c>
      <c r="D1560" s="75">
        <v>9</v>
      </c>
      <c r="E1560" s="65" t="s">
        <v>46</v>
      </c>
      <c r="F1560" s="6">
        <v>12</v>
      </c>
    </row>
    <row r="1561" spans="1:6" x14ac:dyDescent="0.2">
      <c r="A1561" s="58" t="s">
        <v>1</v>
      </c>
      <c r="B1561" s="43">
        <v>0.56997685185185187</v>
      </c>
      <c r="C1561" s="75">
        <v>24</v>
      </c>
      <c r="D1561" s="75">
        <v>6</v>
      </c>
      <c r="E1561" s="65" t="s">
        <v>46</v>
      </c>
      <c r="F1561" s="6">
        <v>13</v>
      </c>
    </row>
    <row r="1562" spans="1:6" x14ac:dyDescent="0.2">
      <c r="A1562" s="58" t="s">
        <v>1</v>
      </c>
      <c r="B1562" s="43">
        <v>0.59884259259259254</v>
      </c>
      <c r="C1562" s="75">
        <v>60</v>
      </c>
      <c r="D1562" s="75">
        <v>10</v>
      </c>
      <c r="E1562" s="65" t="s">
        <v>46</v>
      </c>
      <c r="F1562" s="6">
        <v>14</v>
      </c>
    </row>
    <row r="1563" spans="1:6" x14ac:dyDescent="0.2">
      <c r="A1563" s="58" t="s">
        <v>1</v>
      </c>
      <c r="B1563" s="43">
        <v>0.6189351851851852</v>
      </c>
      <c r="C1563" s="75">
        <v>54</v>
      </c>
      <c r="D1563" s="75">
        <v>17</v>
      </c>
      <c r="E1563" s="65" t="s">
        <v>46</v>
      </c>
      <c r="F1563" s="6">
        <v>14</v>
      </c>
    </row>
    <row r="1564" spans="1:6" x14ac:dyDescent="0.2">
      <c r="A1564" s="58" t="s">
        <v>1</v>
      </c>
      <c r="B1564" s="43">
        <v>0.62143518518518515</v>
      </c>
      <c r="C1564" s="75">
        <v>7</v>
      </c>
      <c r="D1564" s="75">
        <v>2</v>
      </c>
      <c r="E1564" s="65" t="s">
        <v>46</v>
      </c>
      <c r="F1564" s="6">
        <v>14</v>
      </c>
    </row>
    <row r="1565" spans="1:6" x14ac:dyDescent="0.2">
      <c r="A1565" s="58" t="s">
        <v>1</v>
      </c>
      <c r="B1565" s="43">
        <v>0.62466435185185187</v>
      </c>
      <c r="C1565" s="75">
        <v>164</v>
      </c>
      <c r="D1565" s="75">
        <v>20</v>
      </c>
      <c r="E1565" s="65" t="s">
        <v>46</v>
      </c>
      <c r="F1565" s="6">
        <v>14</v>
      </c>
    </row>
    <row r="1566" spans="1:6" x14ac:dyDescent="0.2">
      <c r="A1566" s="58" t="s">
        <v>1</v>
      </c>
      <c r="B1566" s="43">
        <v>0.62653935185185183</v>
      </c>
      <c r="C1566" s="75">
        <v>14</v>
      </c>
      <c r="D1566" s="75">
        <v>3</v>
      </c>
      <c r="E1566" s="65" t="s">
        <v>46</v>
      </c>
      <c r="F1566" s="6">
        <v>15</v>
      </c>
    </row>
    <row r="1567" spans="1:6" x14ac:dyDescent="0.2">
      <c r="A1567" s="58" t="s">
        <v>1</v>
      </c>
      <c r="B1567" s="43">
        <v>0.65392361111111108</v>
      </c>
      <c r="C1567" s="75">
        <v>37</v>
      </c>
      <c r="D1567" s="75">
        <v>15</v>
      </c>
      <c r="E1567" s="65" t="s">
        <v>46</v>
      </c>
      <c r="F1567" s="6">
        <v>15</v>
      </c>
    </row>
    <row r="1568" spans="1:6" x14ac:dyDescent="0.2">
      <c r="A1568" s="58" t="s">
        <v>1</v>
      </c>
      <c r="B1568" s="43">
        <v>0.66626157407407405</v>
      </c>
      <c r="C1568" s="75">
        <v>77</v>
      </c>
      <c r="D1568" s="75">
        <v>5</v>
      </c>
      <c r="E1568" s="65" t="s">
        <v>46</v>
      </c>
      <c r="F1568" s="6">
        <v>15</v>
      </c>
    </row>
    <row r="1569" spans="1:6" x14ac:dyDescent="0.2">
      <c r="A1569" s="58" t="s">
        <v>1</v>
      </c>
      <c r="B1569" s="43">
        <v>0.68223379629629632</v>
      </c>
      <c r="C1569" s="75">
        <v>30</v>
      </c>
      <c r="D1569" s="75">
        <v>8</v>
      </c>
      <c r="E1569" s="65" t="s">
        <v>46</v>
      </c>
      <c r="F1569" s="6">
        <v>16</v>
      </c>
    </row>
    <row r="1570" spans="1:6" x14ac:dyDescent="0.2">
      <c r="A1570" s="58" t="s">
        <v>1</v>
      </c>
      <c r="B1570" s="43">
        <v>0.70997685185185189</v>
      </c>
      <c r="C1570" s="75">
        <v>8</v>
      </c>
      <c r="D1570" s="75">
        <v>1</v>
      </c>
      <c r="E1570" s="65" t="s">
        <v>46</v>
      </c>
      <c r="F1570" s="6">
        <v>17</v>
      </c>
    </row>
    <row r="1571" spans="1:6" x14ac:dyDescent="0.2">
      <c r="A1571" s="58" t="s">
        <v>1</v>
      </c>
      <c r="B1571" s="43">
        <v>0.75143518518518526</v>
      </c>
      <c r="C1571" s="75">
        <v>12</v>
      </c>
      <c r="D1571" s="75">
        <v>3</v>
      </c>
      <c r="E1571" s="65" t="s">
        <v>44</v>
      </c>
      <c r="F1571" s="6">
        <v>18</v>
      </c>
    </row>
    <row r="1572" spans="1:6" x14ac:dyDescent="0.2">
      <c r="A1572" s="58" t="s">
        <v>1</v>
      </c>
      <c r="B1572" s="43">
        <v>0.32174768518518521</v>
      </c>
      <c r="C1572" s="75">
        <v>3</v>
      </c>
      <c r="D1572" s="75">
        <v>1</v>
      </c>
      <c r="E1572" s="65" t="s">
        <v>45</v>
      </c>
      <c r="F1572" s="6">
        <v>7</v>
      </c>
    </row>
    <row r="1573" spans="1:6" x14ac:dyDescent="0.2">
      <c r="A1573" s="58" t="s">
        <v>1</v>
      </c>
      <c r="B1573" s="43" t="s">
        <v>537</v>
      </c>
      <c r="C1573" s="75">
        <v>30</v>
      </c>
      <c r="D1573" s="75">
        <v>4</v>
      </c>
      <c r="E1573" s="65" t="s">
        <v>45</v>
      </c>
      <c r="F1573" s="6">
        <v>10</v>
      </c>
    </row>
    <row r="1574" spans="1:6" x14ac:dyDescent="0.2">
      <c r="A1574" s="58" t="s">
        <v>1</v>
      </c>
      <c r="B1574" s="43">
        <v>0.45473379629629629</v>
      </c>
      <c r="C1574" s="75">
        <v>10</v>
      </c>
      <c r="D1574" s="75">
        <v>3</v>
      </c>
      <c r="E1574" s="65" t="s">
        <v>45</v>
      </c>
      <c r="F1574" s="6">
        <v>10</v>
      </c>
    </row>
    <row r="1575" spans="1:6" x14ac:dyDescent="0.2">
      <c r="A1575" s="58" t="s">
        <v>1</v>
      </c>
      <c r="B1575" s="43">
        <v>0.52107638888888885</v>
      </c>
      <c r="C1575" s="75">
        <v>8</v>
      </c>
      <c r="D1575" s="75">
        <v>6</v>
      </c>
      <c r="E1575" s="65" t="s">
        <v>45</v>
      </c>
      <c r="F1575" s="6">
        <v>12</v>
      </c>
    </row>
    <row r="1576" spans="1:6" x14ac:dyDescent="0.2">
      <c r="A1576" s="58" t="s">
        <v>1</v>
      </c>
      <c r="B1576" s="43">
        <v>0.52511574074074074</v>
      </c>
      <c r="C1576" s="75">
        <v>33</v>
      </c>
      <c r="D1576" s="75">
        <v>7</v>
      </c>
      <c r="E1576" s="65" t="s">
        <v>45</v>
      </c>
      <c r="F1576" s="6">
        <v>12</v>
      </c>
    </row>
    <row r="1577" spans="1:6" x14ac:dyDescent="0.2">
      <c r="A1577" s="58" t="s">
        <v>1</v>
      </c>
      <c r="B1577" s="43">
        <v>0.56253472222222223</v>
      </c>
      <c r="C1577" s="75">
        <v>10</v>
      </c>
      <c r="D1577" s="75">
        <v>3</v>
      </c>
      <c r="E1577" s="65" t="s">
        <v>45</v>
      </c>
      <c r="F1577" s="6">
        <v>13</v>
      </c>
    </row>
    <row r="1578" spans="1:6" x14ac:dyDescent="0.2">
      <c r="A1578" s="58" t="s">
        <v>1</v>
      </c>
      <c r="B1578" s="43">
        <v>0.5876851851851852</v>
      </c>
      <c r="C1578" s="75">
        <v>56</v>
      </c>
      <c r="D1578" s="75">
        <v>10</v>
      </c>
      <c r="E1578" s="65" t="s">
        <v>45</v>
      </c>
      <c r="F1578" s="6">
        <v>14</v>
      </c>
    </row>
    <row r="1579" spans="1:6" x14ac:dyDescent="0.2">
      <c r="A1579" s="58" t="s">
        <v>1</v>
      </c>
      <c r="B1579" s="43">
        <v>0.62134259259259261</v>
      </c>
      <c r="C1579" s="75">
        <v>33</v>
      </c>
      <c r="D1579" s="75">
        <v>6</v>
      </c>
      <c r="E1579" s="65" t="s">
        <v>45</v>
      </c>
      <c r="F1579" s="6">
        <v>14</v>
      </c>
    </row>
    <row r="1580" spans="1:6" x14ac:dyDescent="0.2">
      <c r="A1580" s="58" t="s">
        <v>1</v>
      </c>
      <c r="B1580" s="43">
        <v>0.63365740740740739</v>
      </c>
      <c r="C1580" s="75">
        <v>9</v>
      </c>
      <c r="D1580" s="75">
        <v>2</v>
      </c>
      <c r="E1580" s="65" t="s">
        <v>45</v>
      </c>
      <c r="F1580" s="6">
        <v>15</v>
      </c>
    </row>
    <row r="1581" spans="1:6" x14ac:dyDescent="0.2">
      <c r="A1581" s="58" t="s">
        <v>1</v>
      </c>
      <c r="B1581" s="43">
        <v>0.65148148148148144</v>
      </c>
      <c r="C1581" s="75">
        <v>9</v>
      </c>
      <c r="D1581" s="75">
        <v>4</v>
      </c>
      <c r="E1581" s="65" t="s">
        <v>45</v>
      </c>
      <c r="F1581" s="6">
        <v>15</v>
      </c>
    </row>
    <row r="1582" spans="1:6" x14ac:dyDescent="0.2">
      <c r="A1582" s="58" t="s">
        <v>1</v>
      </c>
      <c r="B1582" s="43">
        <v>0.69268518518518518</v>
      </c>
      <c r="C1582" s="75">
        <v>26</v>
      </c>
      <c r="D1582" s="75">
        <v>5</v>
      </c>
      <c r="E1582" s="65" t="s">
        <v>45</v>
      </c>
      <c r="F1582" s="6">
        <v>16</v>
      </c>
    </row>
    <row r="1583" spans="1:6" x14ac:dyDescent="0.2">
      <c r="A1583" s="58" t="s">
        <v>1</v>
      </c>
      <c r="B1583" s="43">
        <v>0.69533564814814819</v>
      </c>
      <c r="C1583" s="75">
        <v>26</v>
      </c>
      <c r="D1583" s="75">
        <v>8</v>
      </c>
      <c r="E1583" s="65" t="s">
        <v>45</v>
      </c>
      <c r="F1583" s="6">
        <v>16</v>
      </c>
    </row>
    <row r="1584" spans="1:6" x14ac:dyDescent="0.2">
      <c r="A1584" s="58" t="s">
        <v>1</v>
      </c>
      <c r="B1584" s="43">
        <v>0.71289351851851857</v>
      </c>
      <c r="C1584" s="75">
        <v>29</v>
      </c>
      <c r="D1584" s="75">
        <v>4</v>
      </c>
      <c r="E1584" s="65" t="s">
        <v>45</v>
      </c>
      <c r="F1584" s="6">
        <v>17</v>
      </c>
    </row>
    <row r="1585" spans="1:6" x14ac:dyDescent="0.2">
      <c r="A1585" s="58" t="s">
        <v>1</v>
      </c>
      <c r="B1585" s="43">
        <v>0.7313425925925926</v>
      </c>
      <c r="C1585" s="75">
        <v>8</v>
      </c>
      <c r="D1585" s="75">
        <v>4</v>
      </c>
      <c r="E1585" s="65" t="s">
        <v>45</v>
      </c>
      <c r="F1585" s="6">
        <v>17</v>
      </c>
    </row>
    <row r="1586" spans="1:6" x14ac:dyDescent="0.2">
      <c r="A1586" s="58" t="s">
        <v>1</v>
      </c>
      <c r="B1586" s="43">
        <v>0.7397569444444444</v>
      </c>
      <c r="C1586" s="75">
        <v>7</v>
      </c>
      <c r="D1586" s="79">
        <v>0</v>
      </c>
      <c r="E1586" s="65" t="s">
        <v>45</v>
      </c>
      <c r="F1586" s="6">
        <v>17</v>
      </c>
    </row>
    <row r="1587" spans="1:6" x14ac:dyDescent="0.2">
      <c r="A1587" s="58" t="s">
        <v>1</v>
      </c>
      <c r="B1587" s="43" t="s">
        <v>308</v>
      </c>
      <c r="C1587" s="75">
        <v>5</v>
      </c>
      <c r="D1587" s="75">
        <v>1</v>
      </c>
      <c r="E1587" s="65" t="s">
        <v>44</v>
      </c>
      <c r="F1587" s="6">
        <v>5</v>
      </c>
    </row>
    <row r="1588" spans="1:6" x14ac:dyDescent="0.2">
      <c r="A1588" s="58" t="s">
        <v>1</v>
      </c>
      <c r="B1588" s="43">
        <v>0.29864583333333339</v>
      </c>
      <c r="C1588" s="75">
        <v>7</v>
      </c>
      <c r="D1588" s="75">
        <v>1</v>
      </c>
      <c r="E1588" s="65" t="s">
        <v>44</v>
      </c>
      <c r="F1588" s="6">
        <v>7</v>
      </c>
    </row>
    <row r="1589" spans="1:6" x14ac:dyDescent="0.2">
      <c r="A1589" s="58" t="s">
        <v>1</v>
      </c>
      <c r="B1589" s="43">
        <v>0.3102893518518518</v>
      </c>
      <c r="C1589" s="75">
        <v>6</v>
      </c>
      <c r="D1589" s="75">
        <v>1</v>
      </c>
      <c r="E1589" s="65" t="s">
        <v>44</v>
      </c>
      <c r="F1589" s="6">
        <v>7</v>
      </c>
    </row>
    <row r="1590" spans="1:6" x14ac:dyDescent="0.2">
      <c r="A1590" s="58" t="s">
        <v>1</v>
      </c>
      <c r="B1590" s="43" t="s">
        <v>568</v>
      </c>
      <c r="C1590" s="75">
        <v>6</v>
      </c>
      <c r="D1590" s="75">
        <v>4</v>
      </c>
      <c r="E1590" s="65" t="s">
        <v>44</v>
      </c>
      <c r="F1590" s="6">
        <v>8</v>
      </c>
    </row>
    <row r="1591" spans="1:6" x14ac:dyDescent="0.2">
      <c r="A1591" s="58" t="s">
        <v>1</v>
      </c>
      <c r="B1591" s="43" t="s">
        <v>531</v>
      </c>
      <c r="C1591" s="75">
        <v>7</v>
      </c>
      <c r="D1591" s="75">
        <v>3</v>
      </c>
      <c r="E1591" s="65" t="s">
        <v>44</v>
      </c>
      <c r="F1591" s="6">
        <v>8</v>
      </c>
    </row>
    <row r="1592" spans="1:6" x14ac:dyDescent="0.2">
      <c r="A1592" s="58" t="s">
        <v>1</v>
      </c>
      <c r="B1592" s="43">
        <v>0.36570601851851853</v>
      </c>
      <c r="C1592" s="75">
        <v>6</v>
      </c>
      <c r="D1592" s="75">
        <v>6</v>
      </c>
      <c r="E1592" s="65" t="s">
        <v>44</v>
      </c>
      <c r="F1592" s="6">
        <v>8</v>
      </c>
    </row>
    <row r="1593" spans="1:6" x14ac:dyDescent="0.2">
      <c r="A1593" s="58" t="s">
        <v>1</v>
      </c>
      <c r="B1593" s="43">
        <v>0.37003472222222222</v>
      </c>
      <c r="C1593" s="75">
        <v>8</v>
      </c>
      <c r="D1593" s="75">
        <v>4</v>
      </c>
      <c r="E1593" s="65" t="s">
        <v>44</v>
      </c>
      <c r="F1593" s="6">
        <v>8</v>
      </c>
    </row>
    <row r="1594" spans="1:6" x14ac:dyDescent="0.2">
      <c r="A1594" s="58" t="s">
        <v>1</v>
      </c>
      <c r="B1594" s="43">
        <v>0.38607638888888879</v>
      </c>
      <c r="C1594" s="75">
        <v>5</v>
      </c>
      <c r="D1594" s="75">
        <v>2</v>
      </c>
      <c r="E1594" s="65" t="s">
        <v>44</v>
      </c>
      <c r="F1594" s="6">
        <v>9</v>
      </c>
    </row>
    <row r="1595" spans="1:6" x14ac:dyDescent="0.2">
      <c r="A1595" s="58" t="s">
        <v>1</v>
      </c>
      <c r="B1595" s="43" t="s">
        <v>533</v>
      </c>
      <c r="C1595" s="75">
        <v>25</v>
      </c>
      <c r="D1595" s="75">
        <v>6</v>
      </c>
      <c r="E1595" s="65" t="s">
        <v>44</v>
      </c>
      <c r="F1595" s="6">
        <v>9</v>
      </c>
    </row>
    <row r="1596" spans="1:6" x14ac:dyDescent="0.2">
      <c r="A1596" s="58" t="s">
        <v>1</v>
      </c>
      <c r="B1596" s="43" t="s">
        <v>386</v>
      </c>
      <c r="C1596" s="75">
        <v>8</v>
      </c>
      <c r="D1596" s="75">
        <v>4</v>
      </c>
      <c r="E1596" s="65" t="s">
        <v>44</v>
      </c>
      <c r="F1596" s="6">
        <v>9</v>
      </c>
    </row>
    <row r="1597" spans="1:6" x14ac:dyDescent="0.2">
      <c r="A1597" s="58" t="s">
        <v>1</v>
      </c>
      <c r="B1597" s="43">
        <v>0.40501157407407412</v>
      </c>
      <c r="C1597" s="75">
        <v>9</v>
      </c>
      <c r="D1597" s="75">
        <v>5</v>
      </c>
      <c r="E1597" s="65" t="s">
        <v>44</v>
      </c>
      <c r="F1597" s="6">
        <v>9</v>
      </c>
    </row>
    <row r="1598" spans="1:6" x14ac:dyDescent="0.2">
      <c r="A1598" s="58" t="s">
        <v>1</v>
      </c>
      <c r="B1598" s="43" t="s">
        <v>535</v>
      </c>
      <c r="C1598" s="75">
        <v>8</v>
      </c>
      <c r="D1598" s="75">
        <v>5</v>
      </c>
      <c r="E1598" s="65" t="s">
        <v>44</v>
      </c>
      <c r="F1598" s="6">
        <v>9</v>
      </c>
    </row>
    <row r="1599" spans="1:6" x14ac:dyDescent="0.2">
      <c r="A1599" s="58" t="s">
        <v>1</v>
      </c>
      <c r="B1599" s="43" t="s">
        <v>572</v>
      </c>
      <c r="C1599" s="75">
        <v>8</v>
      </c>
      <c r="D1599" s="75">
        <v>3</v>
      </c>
      <c r="E1599" s="65" t="s">
        <v>44</v>
      </c>
      <c r="F1599" s="6">
        <v>10</v>
      </c>
    </row>
    <row r="1600" spans="1:6" x14ac:dyDescent="0.2">
      <c r="A1600" s="58" t="s">
        <v>1</v>
      </c>
      <c r="B1600" s="43" t="s">
        <v>574</v>
      </c>
      <c r="C1600" s="75">
        <v>8</v>
      </c>
      <c r="D1600" s="75">
        <v>4</v>
      </c>
      <c r="E1600" s="65" t="s">
        <v>44</v>
      </c>
      <c r="F1600" s="6">
        <v>10</v>
      </c>
    </row>
    <row r="1601" spans="1:6" x14ac:dyDescent="0.2">
      <c r="A1601" s="58" t="s">
        <v>1</v>
      </c>
      <c r="B1601" s="43" t="s">
        <v>539</v>
      </c>
      <c r="C1601" s="75">
        <v>8</v>
      </c>
      <c r="D1601" s="75">
        <v>4</v>
      </c>
      <c r="E1601" s="65" t="s">
        <v>44</v>
      </c>
      <c r="F1601" s="6">
        <v>10</v>
      </c>
    </row>
    <row r="1602" spans="1:6" x14ac:dyDescent="0.2">
      <c r="A1602" s="58" t="s">
        <v>1</v>
      </c>
      <c r="B1602" s="43" t="s">
        <v>576</v>
      </c>
      <c r="C1602" s="75">
        <v>14</v>
      </c>
      <c r="D1602" s="75">
        <v>4</v>
      </c>
      <c r="E1602" s="65" t="s">
        <v>44</v>
      </c>
      <c r="F1602" s="6">
        <v>10</v>
      </c>
    </row>
    <row r="1603" spans="1:6" x14ac:dyDescent="0.2">
      <c r="A1603" s="58" t="s">
        <v>1</v>
      </c>
      <c r="B1603" s="43" t="s">
        <v>541</v>
      </c>
      <c r="C1603" s="75">
        <v>5</v>
      </c>
      <c r="D1603" s="75">
        <v>2</v>
      </c>
      <c r="E1603" s="65" t="s">
        <v>44</v>
      </c>
      <c r="F1603" s="6">
        <v>10</v>
      </c>
    </row>
    <row r="1604" spans="1:6" x14ac:dyDescent="0.2">
      <c r="A1604" s="58" t="s">
        <v>1</v>
      </c>
      <c r="B1604" s="43">
        <v>0.46179398148148137</v>
      </c>
      <c r="C1604" s="75">
        <v>7</v>
      </c>
      <c r="D1604" s="75">
        <v>3</v>
      </c>
      <c r="E1604" s="65" t="s">
        <v>44</v>
      </c>
      <c r="F1604" s="6">
        <v>11</v>
      </c>
    </row>
    <row r="1605" spans="1:6" x14ac:dyDescent="0.2">
      <c r="A1605" s="58" t="s">
        <v>1</v>
      </c>
      <c r="B1605" s="43" t="s">
        <v>324</v>
      </c>
      <c r="C1605" s="75">
        <v>8</v>
      </c>
      <c r="D1605" s="75">
        <v>3</v>
      </c>
      <c r="E1605" s="65" t="s">
        <v>44</v>
      </c>
      <c r="F1605" s="6">
        <v>11</v>
      </c>
    </row>
    <row r="1606" spans="1:6" x14ac:dyDescent="0.2">
      <c r="A1606" s="58" t="s">
        <v>1</v>
      </c>
      <c r="B1606" s="43">
        <v>0.49951388888888887</v>
      </c>
      <c r="C1606" s="75">
        <v>7</v>
      </c>
      <c r="D1606" s="75">
        <v>3</v>
      </c>
      <c r="E1606" s="65" t="s">
        <v>44</v>
      </c>
      <c r="F1606" s="6">
        <v>11</v>
      </c>
    </row>
    <row r="1607" spans="1:6" x14ac:dyDescent="0.2">
      <c r="A1607" s="58" t="s">
        <v>1</v>
      </c>
      <c r="B1607" s="43">
        <v>0.50531250000000005</v>
      </c>
      <c r="C1607" s="75">
        <v>7</v>
      </c>
      <c r="D1607" s="75">
        <v>4</v>
      </c>
      <c r="E1607" s="65" t="s">
        <v>44</v>
      </c>
      <c r="F1607" s="6">
        <v>12</v>
      </c>
    </row>
    <row r="1608" spans="1:6" x14ac:dyDescent="0.2">
      <c r="A1608" s="58" t="s">
        <v>1</v>
      </c>
      <c r="B1608" s="43">
        <v>0.51709490740740738</v>
      </c>
      <c r="C1608" s="75">
        <v>8</v>
      </c>
      <c r="D1608" s="75">
        <v>3</v>
      </c>
      <c r="E1608" s="65" t="s">
        <v>44</v>
      </c>
      <c r="F1608" s="6">
        <v>12</v>
      </c>
    </row>
    <row r="1609" spans="1:6" x14ac:dyDescent="0.2">
      <c r="A1609" s="58" t="s">
        <v>1</v>
      </c>
      <c r="B1609" s="43">
        <v>0.52028935185185188</v>
      </c>
      <c r="C1609" s="75">
        <v>38</v>
      </c>
      <c r="D1609" s="75">
        <v>10</v>
      </c>
      <c r="E1609" s="65" t="s">
        <v>44</v>
      </c>
      <c r="F1609" s="6">
        <v>12</v>
      </c>
    </row>
    <row r="1610" spans="1:6" x14ac:dyDescent="0.2">
      <c r="A1610" s="58" t="s">
        <v>1</v>
      </c>
      <c r="B1610" s="43">
        <v>0.54057870370370376</v>
      </c>
      <c r="C1610" s="75">
        <v>25</v>
      </c>
      <c r="D1610" s="75">
        <v>9</v>
      </c>
      <c r="E1610" s="65" t="s">
        <v>44</v>
      </c>
      <c r="F1610" s="6">
        <v>12</v>
      </c>
    </row>
    <row r="1611" spans="1:6" x14ac:dyDescent="0.2">
      <c r="A1611" s="58" t="s">
        <v>1</v>
      </c>
      <c r="B1611" s="43">
        <v>0.603912037037037</v>
      </c>
      <c r="C1611" s="75">
        <v>8</v>
      </c>
      <c r="D1611" s="79">
        <v>0</v>
      </c>
      <c r="E1611" s="65" t="s">
        <v>44</v>
      </c>
      <c r="F1611" s="6">
        <v>14</v>
      </c>
    </row>
    <row r="1612" spans="1:6" x14ac:dyDescent="0.2">
      <c r="A1612" s="58" t="s">
        <v>1</v>
      </c>
      <c r="B1612" s="43">
        <v>0.6152199074074074</v>
      </c>
      <c r="C1612" s="75">
        <v>9</v>
      </c>
      <c r="D1612" s="75">
        <v>4</v>
      </c>
      <c r="E1612" s="65" t="s">
        <v>44</v>
      </c>
      <c r="F1612" s="6">
        <v>14</v>
      </c>
    </row>
    <row r="1613" spans="1:6" x14ac:dyDescent="0.2">
      <c r="A1613" s="58" t="s">
        <v>1</v>
      </c>
      <c r="B1613" s="43">
        <v>0.6154398148148148</v>
      </c>
      <c r="C1613" s="75">
        <v>10</v>
      </c>
      <c r="D1613" s="75">
        <v>5</v>
      </c>
      <c r="E1613" s="65" t="s">
        <v>44</v>
      </c>
      <c r="F1613" s="6">
        <v>14</v>
      </c>
    </row>
    <row r="1614" spans="1:6" x14ac:dyDescent="0.2">
      <c r="A1614" s="58" t="s">
        <v>1</v>
      </c>
      <c r="B1614" s="43">
        <v>0.61983796296296301</v>
      </c>
      <c r="C1614" s="75">
        <v>9</v>
      </c>
      <c r="D1614" s="75">
        <v>5</v>
      </c>
      <c r="E1614" s="65" t="s">
        <v>44</v>
      </c>
      <c r="F1614" s="6">
        <v>14</v>
      </c>
    </row>
    <row r="1615" spans="1:6" x14ac:dyDescent="0.2">
      <c r="A1615" s="58" t="s">
        <v>1</v>
      </c>
      <c r="B1615" s="43">
        <v>0.62898148148148147</v>
      </c>
      <c r="C1615" s="75">
        <v>2</v>
      </c>
      <c r="D1615" s="75">
        <v>1</v>
      </c>
      <c r="E1615" s="65" t="s">
        <v>44</v>
      </c>
      <c r="F1615" s="6">
        <v>15</v>
      </c>
    </row>
    <row r="1616" spans="1:6" x14ac:dyDescent="0.2">
      <c r="A1616" s="58" t="s">
        <v>1</v>
      </c>
      <c r="B1616" s="43">
        <v>0.65090277777777783</v>
      </c>
      <c r="C1616" s="75">
        <v>8</v>
      </c>
      <c r="D1616" s="79">
        <v>0</v>
      </c>
      <c r="E1616" s="65" t="s">
        <v>44</v>
      </c>
      <c r="F1616" s="6">
        <v>15</v>
      </c>
    </row>
    <row r="1617" spans="1:6" x14ac:dyDescent="0.2">
      <c r="A1617" s="58" t="s">
        <v>1</v>
      </c>
      <c r="B1617" s="43">
        <v>0.65952546296296299</v>
      </c>
      <c r="C1617" s="75">
        <v>9</v>
      </c>
      <c r="D1617" s="75">
        <v>5</v>
      </c>
      <c r="E1617" s="65" t="s">
        <v>44</v>
      </c>
      <c r="F1617" s="6">
        <v>15</v>
      </c>
    </row>
    <row r="1618" spans="1:6" x14ac:dyDescent="0.2">
      <c r="A1618" s="58" t="s">
        <v>1</v>
      </c>
      <c r="B1618" s="43">
        <v>0.69747685185185182</v>
      </c>
      <c r="C1618" s="75">
        <v>20</v>
      </c>
      <c r="D1618" s="75">
        <v>6</v>
      </c>
      <c r="E1618" s="65" t="s">
        <v>44</v>
      </c>
      <c r="F1618" s="6">
        <v>16</v>
      </c>
    </row>
    <row r="1619" spans="1:6" x14ac:dyDescent="0.2">
      <c r="A1619" s="58" t="s">
        <v>1</v>
      </c>
      <c r="B1619" s="43">
        <v>0.6986458333333333</v>
      </c>
      <c r="C1619" s="75">
        <v>5</v>
      </c>
      <c r="D1619" s="75">
        <v>2</v>
      </c>
      <c r="E1619" s="65" t="s">
        <v>44</v>
      </c>
      <c r="F1619" s="6">
        <v>16</v>
      </c>
    </row>
    <row r="1620" spans="1:6" x14ac:dyDescent="0.2">
      <c r="A1620" s="58" t="s">
        <v>1</v>
      </c>
      <c r="B1620" s="43">
        <v>0.73166666666666669</v>
      </c>
      <c r="C1620" s="75">
        <v>9</v>
      </c>
      <c r="D1620" s="75">
        <v>1</v>
      </c>
      <c r="E1620" s="65" t="s">
        <v>44</v>
      </c>
      <c r="F1620" s="6">
        <v>17</v>
      </c>
    </row>
    <row r="1621" spans="1:6" x14ac:dyDescent="0.2">
      <c r="A1621" s="58" t="s">
        <v>1</v>
      </c>
      <c r="B1621" s="43">
        <v>0.73861111111111111</v>
      </c>
      <c r="C1621" s="75">
        <v>5</v>
      </c>
      <c r="D1621" s="75">
        <v>2</v>
      </c>
      <c r="E1621" s="65" t="s">
        <v>44</v>
      </c>
      <c r="F1621" s="6">
        <v>17</v>
      </c>
    </row>
    <row r="1622" spans="1:6" x14ac:dyDescent="0.2">
      <c r="A1622" s="58" t="s">
        <v>1</v>
      </c>
      <c r="B1622" s="43">
        <v>0.74292824074074071</v>
      </c>
      <c r="C1622" s="75">
        <v>16</v>
      </c>
      <c r="D1622" s="75">
        <v>5</v>
      </c>
      <c r="E1622" s="65" t="s">
        <v>44</v>
      </c>
      <c r="F1622" s="6">
        <v>17</v>
      </c>
    </row>
    <row r="1623" spans="1:6" x14ac:dyDescent="0.2">
      <c r="A1623" s="58" t="s">
        <v>1</v>
      </c>
      <c r="B1623" s="43">
        <v>0.75084490740740739</v>
      </c>
      <c r="C1623" s="75">
        <v>34</v>
      </c>
      <c r="D1623" s="75">
        <v>6</v>
      </c>
      <c r="E1623" s="65" t="s">
        <v>44</v>
      </c>
      <c r="F1623" s="6">
        <v>18</v>
      </c>
    </row>
    <row r="1624" spans="1:6" x14ac:dyDescent="0.2">
      <c r="A1624" s="58" t="s">
        <v>1</v>
      </c>
      <c r="B1624" s="43">
        <v>0.7530324074074074</v>
      </c>
      <c r="C1624" s="75">
        <v>12</v>
      </c>
      <c r="D1624" s="75">
        <v>3</v>
      </c>
      <c r="E1624" s="65" t="s">
        <v>44</v>
      </c>
      <c r="F1624" s="6">
        <v>18</v>
      </c>
    </row>
    <row r="1625" spans="1:6" x14ac:dyDescent="0.2">
      <c r="A1625" s="58" t="s">
        <v>1</v>
      </c>
      <c r="B1625" s="43">
        <v>0.75329861111111107</v>
      </c>
      <c r="C1625" s="75">
        <v>26</v>
      </c>
      <c r="D1625" s="75">
        <v>5</v>
      </c>
      <c r="E1625" s="65" t="s">
        <v>44</v>
      </c>
      <c r="F1625" s="6">
        <v>18</v>
      </c>
    </row>
    <row r="1626" spans="1:6" x14ac:dyDescent="0.2">
      <c r="A1626" s="58" t="s">
        <v>1</v>
      </c>
      <c r="B1626" s="43">
        <v>0.60858796296296291</v>
      </c>
      <c r="C1626" s="75" t="s">
        <v>1375</v>
      </c>
      <c r="D1626" s="79" t="s">
        <v>1375</v>
      </c>
      <c r="E1626" s="65" t="s">
        <v>49</v>
      </c>
      <c r="F1626" s="6">
        <v>14</v>
      </c>
    </row>
    <row r="1627" spans="1:6" x14ac:dyDescent="0.2">
      <c r="A1627" s="58" t="s">
        <v>1</v>
      </c>
      <c r="B1627" s="43">
        <v>0.29160879629629627</v>
      </c>
      <c r="C1627" s="75">
        <v>7</v>
      </c>
      <c r="D1627" s="75">
        <v>2</v>
      </c>
      <c r="E1627" s="65" t="s">
        <v>47</v>
      </c>
      <c r="F1627" s="6">
        <v>6</v>
      </c>
    </row>
    <row r="1628" spans="1:6" x14ac:dyDescent="0.2">
      <c r="A1628" s="58" t="s">
        <v>1</v>
      </c>
      <c r="B1628" s="43">
        <v>0.29218749999999999</v>
      </c>
      <c r="C1628" s="75">
        <v>5</v>
      </c>
      <c r="D1628" s="75">
        <v>2</v>
      </c>
      <c r="E1628" s="65" t="s">
        <v>47</v>
      </c>
      <c r="F1628" s="6">
        <v>7</v>
      </c>
    </row>
    <row r="1629" spans="1:6" x14ac:dyDescent="0.2">
      <c r="A1629" s="58" t="s">
        <v>1</v>
      </c>
      <c r="B1629" s="43">
        <v>0.31101851851851853</v>
      </c>
      <c r="C1629" s="75">
        <v>7</v>
      </c>
      <c r="D1629" s="75">
        <v>3</v>
      </c>
      <c r="E1629" s="65" t="s">
        <v>47</v>
      </c>
      <c r="F1629" s="6">
        <v>7</v>
      </c>
    </row>
    <row r="1630" spans="1:6" x14ac:dyDescent="0.2">
      <c r="A1630" s="58" t="s">
        <v>1</v>
      </c>
      <c r="B1630" s="43">
        <v>0.35089120370370369</v>
      </c>
      <c r="C1630" s="75">
        <v>7</v>
      </c>
      <c r="D1630" s="75">
        <v>2</v>
      </c>
      <c r="E1630" s="65" t="s">
        <v>47</v>
      </c>
      <c r="F1630" s="6">
        <v>8</v>
      </c>
    </row>
    <row r="1631" spans="1:6" x14ac:dyDescent="0.2">
      <c r="A1631" s="58" t="s">
        <v>1</v>
      </c>
      <c r="B1631" s="43" t="s">
        <v>270</v>
      </c>
      <c r="C1631" s="75">
        <v>5</v>
      </c>
      <c r="D1631" s="75">
        <v>2</v>
      </c>
      <c r="E1631" s="65" t="s">
        <v>47</v>
      </c>
      <c r="F1631" s="6">
        <v>8</v>
      </c>
    </row>
    <row r="1632" spans="1:6" x14ac:dyDescent="0.2">
      <c r="A1632" s="58" t="s">
        <v>1</v>
      </c>
      <c r="B1632" s="43">
        <v>0.40252314814814816</v>
      </c>
      <c r="C1632" s="75">
        <v>7</v>
      </c>
      <c r="D1632" s="75">
        <v>2</v>
      </c>
      <c r="E1632" s="65" t="s">
        <v>47</v>
      </c>
      <c r="F1632" s="6">
        <v>9</v>
      </c>
    </row>
    <row r="1633" spans="1:6" x14ac:dyDescent="0.2">
      <c r="A1633" s="58" t="s">
        <v>1</v>
      </c>
      <c r="B1633" s="43" t="s">
        <v>312</v>
      </c>
      <c r="C1633" s="75">
        <v>32</v>
      </c>
      <c r="D1633" s="75">
        <v>4</v>
      </c>
      <c r="E1633" s="65" t="s">
        <v>47</v>
      </c>
      <c r="F1633" s="6">
        <v>9</v>
      </c>
    </row>
    <row r="1634" spans="1:6" x14ac:dyDescent="0.2">
      <c r="A1634" s="58" t="s">
        <v>1</v>
      </c>
      <c r="B1634" s="43">
        <v>0.48651620370370369</v>
      </c>
      <c r="C1634" s="75">
        <v>20</v>
      </c>
      <c r="D1634" s="75">
        <v>2</v>
      </c>
      <c r="E1634" s="65" t="s">
        <v>47</v>
      </c>
      <c r="F1634" s="6">
        <v>11</v>
      </c>
    </row>
    <row r="1635" spans="1:6" x14ac:dyDescent="0.2">
      <c r="A1635" s="58" t="s">
        <v>1</v>
      </c>
      <c r="B1635" s="43" t="s">
        <v>378</v>
      </c>
      <c r="C1635" s="75">
        <v>6</v>
      </c>
      <c r="D1635" s="75">
        <v>2</v>
      </c>
      <c r="E1635" s="65" t="s">
        <v>47</v>
      </c>
      <c r="F1635" s="6">
        <v>7</v>
      </c>
    </row>
    <row r="1636" spans="1:6" x14ac:dyDescent="0.2">
      <c r="A1636" s="58" t="s">
        <v>1</v>
      </c>
      <c r="B1636" s="43">
        <v>0.35167824074074072</v>
      </c>
      <c r="C1636" s="75">
        <v>79</v>
      </c>
      <c r="D1636" s="75">
        <v>25</v>
      </c>
      <c r="E1636" s="65" t="s">
        <v>47</v>
      </c>
      <c r="F1636" s="6">
        <v>8</v>
      </c>
    </row>
    <row r="1637" spans="1:6" x14ac:dyDescent="0.2">
      <c r="A1637" s="58" t="s">
        <v>1</v>
      </c>
      <c r="B1637" s="43">
        <v>0.56991898148148146</v>
      </c>
      <c r="C1637" s="75">
        <v>24</v>
      </c>
      <c r="D1637" s="75">
        <v>8</v>
      </c>
      <c r="E1637" s="65" t="s">
        <v>47</v>
      </c>
      <c r="F1637" s="6">
        <v>13</v>
      </c>
    </row>
    <row r="1638" spans="1:6" x14ac:dyDescent="0.2">
      <c r="A1638" s="58" t="s">
        <v>1</v>
      </c>
      <c r="B1638" s="43">
        <v>0.6579976851851852</v>
      </c>
      <c r="C1638" s="75">
        <v>27</v>
      </c>
      <c r="D1638" s="75">
        <v>8</v>
      </c>
      <c r="E1638" s="65" t="s">
        <v>47</v>
      </c>
      <c r="F1638" s="6">
        <v>15</v>
      </c>
    </row>
    <row r="1639" spans="1:6" x14ac:dyDescent="0.2">
      <c r="A1639" s="58" t="s">
        <v>1</v>
      </c>
      <c r="B1639" s="43" t="s">
        <v>397</v>
      </c>
      <c r="C1639" s="75">
        <v>10</v>
      </c>
      <c r="D1639" s="75">
        <v>5</v>
      </c>
      <c r="E1639" s="65" t="s">
        <v>49</v>
      </c>
      <c r="F1639" s="6">
        <v>10</v>
      </c>
    </row>
    <row r="1640" spans="1:6" x14ac:dyDescent="0.2">
      <c r="A1640" s="58" t="s">
        <v>1</v>
      </c>
      <c r="B1640" s="43" t="s">
        <v>447</v>
      </c>
      <c r="C1640" s="75">
        <v>1</v>
      </c>
      <c r="D1640" s="75">
        <v>1</v>
      </c>
      <c r="E1640" s="68" t="s">
        <v>103</v>
      </c>
      <c r="F1640" s="6">
        <v>9</v>
      </c>
    </row>
    <row r="1641" spans="1:6" x14ac:dyDescent="0.2">
      <c r="A1641" s="58" t="s">
        <v>1</v>
      </c>
      <c r="B1641" s="43">
        <v>0.41828703703703712</v>
      </c>
      <c r="C1641" s="75">
        <v>23</v>
      </c>
      <c r="D1641" s="75">
        <v>12</v>
      </c>
      <c r="E1641" s="83" t="s">
        <v>103</v>
      </c>
      <c r="F1641" s="6">
        <v>10</v>
      </c>
    </row>
    <row r="1642" spans="1:6" x14ac:dyDescent="0.2">
      <c r="A1642" s="72" t="s">
        <v>20</v>
      </c>
      <c r="B1642" s="46">
        <v>0.36809027777777775</v>
      </c>
      <c r="C1642" s="51">
        <v>2</v>
      </c>
      <c r="D1642" s="51">
        <v>1</v>
      </c>
      <c r="E1642" s="87" t="s">
        <v>103</v>
      </c>
      <c r="F1642" s="6">
        <v>8</v>
      </c>
    </row>
    <row r="1643" spans="1:6" x14ac:dyDescent="0.2">
      <c r="A1643" s="72" t="s">
        <v>20</v>
      </c>
      <c r="B1643" s="46">
        <v>0.50916666666666666</v>
      </c>
      <c r="C1643" s="51" t="s">
        <v>1375</v>
      </c>
      <c r="D1643" s="51" t="s">
        <v>1375</v>
      </c>
      <c r="E1643" s="74" t="s">
        <v>103</v>
      </c>
      <c r="F1643" s="6">
        <v>12</v>
      </c>
    </row>
    <row r="1644" spans="1:6" x14ac:dyDescent="0.2">
      <c r="A1644" s="72" t="s">
        <v>20</v>
      </c>
      <c r="B1644" s="46">
        <v>0.51810185185185187</v>
      </c>
      <c r="C1644" s="51" t="s">
        <v>1375</v>
      </c>
      <c r="D1644" s="51" t="s">
        <v>1375</v>
      </c>
      <c r="E1644" s="74" t="s">
        <v>103</v>
      </c>
      <c r="F1644" s="6">
        <v>12</v>
      </c>
    </row>
    <row r="1645" spans="1:6" x14ac:dyDescent="0.2">
      <c r="A1645" s="72" t="s">
        <v>20</v>
      </c>
      <c r="B1645" s="46">
        <v>0.54535879629629636</v>
      </c>
      <c r="C1645" s="51">
        <v>29</v>
      </c>
      <c r="D1645" s="51">
        <v>3</v>
      </c>
      <c r="E1645" s="74" t="s">
        <v>103</v>
      </c>
      <c r="F1645" s="6">
        <v>13</v>
      </c>
    </row>
    <row r="1646" spans="1:6" x14ac:dyDescent="0.2">
      <c r="A1646" s="72" t="s">
        <v>20</v>
      </c>
      <c r="B1646" s="46">
        <v>0.68599537037037039</v>
      </c>
      <c r="C1646" s="85" t="s">
        <v>1375</v>
      </c>
      <c r="D1646" s="51" t="s">
        <v>1375</v>
      </c>
      <c r="E1646" s="74" t="s">
        <v>103</v>
      </c>
      <c r="F1646" s="6">
        <v>16</v>
      </c>
    </row>
    <row r="1647" spans="1:6" x14ac:dyDescent="0.2">
      <c r="A1647" s="72" t="s">
        <v>20</v>
      </c>
      <c r="B1647" s="46">
        <v>0.29936342592592591</v>
      </c>
      <c r="C1647" s="51">
        <v>9</v>
      </c>
      <c r="D1647" s="51">
        <v>3</v>
      </c>
      <c r="E1647" s="74" t="s">
        <v>90</v>
      </c>
      <c r="F1647" s="6">
        <v>7</v>
      </c>
    </row>
    <row r="1648" spans="1:6" x14ac:dyDescent="0.2">
      <c r="A1648" s="72" t="s">
        <v>20</v>
      </c>
      <c r="B1648" s="46">
        <v>0.31719907407407405</v>
      </c>
      <c r="C1648" s="51">
        <v>21</v>
      </c>
      <c r="D1648" s="51">
        <v>4</v>
      </c>
      <c r="E1648" s="74" t="s">
        <v>90</v>
      </c>
      <c r="F1648" s="6">
        <v>7</v>
      </c>
    </row>
    <row r="1649" spans="1:6" x14ac:dyDescent="0.2">
      <c r="A1649" s="72" t="s">
        <v>20</v>
      </c>
      <c r="B1649" s="46">
        <v>0.34964120370370372</v>
      </c>
      <c r="C1649" s="51">
        <v>9</v>
      </c>
      <c r="D1649" s="51">
        <v>3</v>
      </c>
      <c r="E1649" s="74" t="s">
        <v>90</v>
      </c>
      <c r="F1649" s="6">
        <v>8</v>
      </c>
    </row>
    <row r="1650" spans="1:6" x14ac:dyDescent="0.2">
      <c r="A1650" s="72" t="s">
        <v>20</v>
      </c>
      <c r="B1650" s="46">
        <v>0.35011574074074076</v>
      </c>
      <c r="C1650" s="51">
        <v>7</v>
      </c>
      <c r="D1650" s="51">
        <v>2</v>
      </c>
      <c r="E1650" s="74" t="s">
        <v>90</v>
      </c>
      <c r="F1650" s="6">
        <v>8</v>
      </c>
    </row>
    <row r="1651" spans="1:6" x14ac:dyDescent="0.2">
      <c r="A1651" s="72" t="s">
        <v>20</v>
      </c>
      <c r="B1651" s="46">
        <v>0.35018518518518515</v>
      </c>
      <c r="C1651" s="51">
        <v>8</v>
      </c>
      <c r="D1651" s="51">
        <v>2</v>
      </c>
      <c r="E1651" s="74" t="s">
        <v>90</v>
      </c>
      <c r="F1651" s="6">
        <v>8</v>
      </c>
    </row>
    <row r="1652" spans="1:6" x14ac:dyDescent="0.2">
      <c r="A1652" s="72" t="s">
        <v>20</v>
      </c>
      <c r="B1652" s="46">
        <v>0.35584490740740743</v>
      </c>
      <c r="C1652" s="51">
        <v>4</v>
      </c>
      <c r="D1652" s="51">
        <v>0</v>
      </c>
      <c r="E1652" s="74" t="s">
        <v>90</v>
      </c>
      <c r="F1652" s="6">
        <v>8</v>
      </c>
    </row>
    <row r="1653" spans="1:6" x14ac:dyDescent="0.2">
      <c r="A1653" s="72" t="s">
        <v>20</v>
      </c>
      <c r="B1653" s="46">
        <v>0.36357638888888894</v>
      </c>
      <c r="C1653" s="51">
        <v>9</v>
      </c>
      <c r="D1653" s="51">
        <v>2</v>
      </c>
      <c r="E1653" s="74" t="s">
        <v>90</v>
      </c>
      <c r="F1653" s="6">
        <v>8</v>
      </c>
    </row>
    <row r="1654" spans="1:6" x14ac:dyDescent="0.2">
      <c r="A1654" s="72" t="s">
        <v>20</v>
      </c>
      <c r="B1654" s="46">
        <v>0.37234953703703705</v>
      </c>
      <c r="C1654" s="51">
        <v>10</v>
      </c>
      <c r="D1654" s="51">
        <v>2</v>
      </c>
      <c r="E1654" s="74" t="s">
        <v>90</v>
      </c>
      <c r="F1654" s="6">
        <v>8</v>
      </c>
    </row>
    <row r="1655" spans="1:6" x14ac:dyDescent="0.2">
      <c r="A1655" s="72" t="s">
        <v>20</v>
      </c>
      <c r="B1655" s="46">
        <v>0.37431712962962965</v>
      </c>
      <c r="C1655" s="51">
        <v>7</v>
      </c>
      <c r="D1655" s="51">
        <v>1</v>
      </c>
      <c r="E1655" s="74" t="s">
        <v>90</v>
      </c>
      <c r="F1655" s="6">
        <v>8</v>
      </c>
    </row>
    <row r="1656" spans="1:6" x14ac:dyDescent="0.2">
      <c r="A1656" s="72" t="s">
        <v>20</v>
      </c>
      <c r="B1656" s="46">
        <v>0.37960648148148146</v>
      </c>
      <c r="C1656" s="51">
        <v>8</v>
      </c>
      <c r="D1656" s="51">
        <v>2</v>
      </c>
      <c r="E1656" s="74" t="s">
        <v>90</v>
      </c>
      <c r="F1656" s="6">
        <v>9</v>
      </c>
    </row>
    <row r="1657" spans="1:6" x14ac:dyDescent="0.2">
      <c r="A1657" s="72" t="s">
        <v>20</v>
      </c>
      <c r="B1657" s="46">
        <v>0.38157407407407407</v>
      </c>
      <c r="C1657" s="51">
        <v>6</v>
      </c>
      <c r="D1657" s="51">
        <v>1</v>
      </c>
      <c r="E1657" s="74" t="s">
        <v>90</v>
      </c>
      <c r="F1657" s="6">
        <v>9</v>
      </c>
    </row>
    <row r="1658" spans="1:6" x14ac:dyDescent="0.2">
      <c r="A1658" s="72" t="s">
        <v>20</v>
      </c>
      <c r="B1658" s="46">
        <v>0.38185185185185189</v>
      </c>
      <c r="C1658" s="51">
        <v>6</v>
      </c>
      <c r="D1658" s="51">
        <v>2</v>
      </c>
      <c r="E1658" s="74" t="s">
        <v>90</v>
      </c>
      <c r="F1658" s="6">
        <v>9</v>
      </c>
    </row>
    <row r="1659" spans="1:6" x14ac:dyDescent="0.2">
      <c r="A1659" s="72" t="s">
        <v>20</v>
      </c>
      <c r="B1659" s="46">
        <v>0.38209490740740742</v>
      </c>
      <c r="C1659" s="51">
        <v>6</v>
      </c>
      <c r="D1659" s="51">
        <v>2</v>
      </c>
      <c r="E1659" s="74" t="s">
        <v>90</v>
      </c>
      <c r="F1659" s="6">
        <v>9</v>
      </c>
    </row>
    <row r="1660" spans="1:6" x14ac:dyDescent="0.2">
      <c r="A1660" s="72" t="s">
        <v>20</v>
      </c>
      <c r="B1660" s="46">
        <v>0.39295138888888892</v>
      </c>
      <c r="C1660" s="51">
        <v>9</v>
      </c>
      <c r="D1660" s="51">
        <v>2</v>
      </c>
      <c r="E1660" s="74" t="s">
        <v>90</v>
      </c>
      <c r="F1660" s="6">
        <v>9</v>
      </c>
    </row>
    <row r="1661" spans="1:6" x14ac:dyDescent="0.2">
      <c r="A1661" s="72" t="s">
        <v>20</v>
      </c>
      <c r="B1661" s="46">
        <v>0.3935069444444444</v>
      </c>
      <c r="C1661" s="51">
        <v>9</v>
      </c>
      <c r="D1661" s="51">
        <v>3</v>
      </c>
      <c r="E1661" s="74" t="s">
        <v>90</v>
      </c>
      <c r="F1661" s="6">
        <v>9</v>
      </c>
    </row>
    <row r="1662" spans="1:6" x14ac:dyDescent="0.2">
      <c r="A1662" s="72" t="s">
        <v>20</v>
      </c>
      <c r="B1662" s="46">
        <v>0.3953356481481482</v>
      </c>
      <c r="C1662" s="51">
        <v>7</v>
      </c>
      <c r="D1662" s="51">
        <v>2</v>
      </c>
      <c r="E1662" s="74" t="s">
        <v>90</v>
      </c>
      <c r="F1662" s="6">
        <v>9</v>
      </c>
    </row>
    <row r="1663" spans="1:6" x14ac:dyDescent="0.2">
      <c r="A1663" s="72" t="s">
        <v>20</v>
      </c>
      <c r="B1663" s="46">
        <v>0.40034722222222219</v>
      </c>
      <c r="C1663" s="51">
        <v>4</v>
      </c>
      <c r="D1663" s="51">
        <v>2</v>
      </c>
      <c r="E1663" s="74" t="s">
        <v>90</v>
      </c>
      <c r="F1663" s="6">
        <v>9</v>
      </c>
    </row>
    <row r="1664" spans="1:6" x14ac:dyDescent="0.2">
      <c r="A1664" s="72" t="s">
        <v>20</v>
      </c>
      <c r="B1664" s="46">
        <v>0.40041666666666664</v>
      </c>
      <c r="C1664" s="51">
        <v>12</v>
      </c>
      <c r="D1664" s="51">
        <v>2</v>
      </c>
      <c r="E1664" s="74" t="s">
        <v>90</v>
      </c>
      <c r="F1664" s="6">
        <v>9</v>
      </c>
    </row>
    <row r="1665" spans="1:6" x14ac:dyDescent="0.2">
      <c r="A1665" s="72" t="s">
        <v>20</v>
      </c>
      <c r="B1665" s="46">
        <v>0.40160879629629626</v>
      </c>
      <c r="C1665" s="51">
        <v>20</v>
      </c>
      <c r="D1665" s="51">
        <v>5</v>
      </c>
      <c r="E1665" s="74" t="s">
        <v>90</v>
      </c>
      <c r="F1665" s="6">
        <v>9</v>
      </c>
    </row>
    <row r="1666" spans="1:6" x14ac:dyDescent="0.2">
      <c r="A1666" s="72" t="s">
        <v>20</v>
      </c>
      <c r="B1666" s="46">
        <v>0.41359953703703706</v>
      </c>
      <c r="C1666" s="51">
        <v>13</v>
      </c>
      <c r="D1666" s="51">
        <v>3</v>
      </c>
      <c r="E1666" s="74" t="s">
        <v>90</v>
      </c>
      <c r="F1666" s="6">
        <v>9</v>
      </c>
    </row>
    <row r="1667" spans="1:6" x14ac:dyDescent="0.2">
      <c r="A1667" s="72" t="s">
        <v>20</v>
      </c>
      <c r="B1667" s="46">
        <v>0.41488425925925926</v>
      </c>
      <c r="C1667" s="51">
        <v>45</v>
      </c>
      <c r="D1667" s="51">
        <v>4</v>
      </c>
      <c r="E1667" s="74" t="s">
        <v>90</v>
      </c>
      <c r="F1667" s="6">
        <v>9</v>
      </c>
    </row>
    <row r="1668" spans="1:6" x14ac:dyDescent="0.2">
      <c r="A1668" s="72" t="s">
        <v>20</v>
      </c>
      <c r="B1668" s="46">
        <v>0.42386574074074074</v>
      </c>
      <c r="C1668" s="51">
        <v>9</v>
      </c>
      <c r="D1668" s="51">
        <v>3</v>
      </c>
      <c r="E1668" s="74" t="s">
        <v>90</v>
      </c>
      <c r="F1668" s="6">
        <v>10</v>
      </c>
    </row>
    <row r="1669" spans="1:6" x14ac:dyDescent="0.2">
      <c r="A1669" s="72" t="s">
        <v>20</v>
      </c>
      <c r="B1669" s="46">
        <v>0.4246180555555556</v>
      </c>
      <c r="C1669" s="51">
        <v>4</v>
      </c>
      <c r="D1669" s="51">
        <v>2</v>
      </c>
      <c r="E1669" s="74" t="s">
        <v>90</v>
      </c>
      <c r="F1669" s="6">
        <v>10</v>
      </c>
    </row>
    <row r="1670" spans="1:6" x14ac:dyDescent="0.2">
      <c r="A1670" s="72" t="s">
        <v>20</v>
      </c>
      <c r="B1670" s="46">
        <v>0.42851851851851852</v>
      </c>
      <c r="C1670" s="51">
        <v>23</v>
      </c>
      <c r="D1670" s="51">
        <v>5</v>
      </c>
      <c r="E1670" s="74" t="s">
        <v>90</v>
      </c>
      <c r="F1670" s="6">
        <v>10</v>
      </c>
    </row>
    <row r="1671" spans="1:6" x14ac:dyDescent="0.2">
      <c r="A1671" s="72" t="s">
        <v>20</v>
      </c>
      <c r="B1671" s="46">
        <v>0.42898148148148146</v>
      </c>
      <c r="C1671" s="51">
        <v>9</v>
      </c>
      <c r="D1671" s="51">
        <v>3</v>
      </c>
      <c r="E1671" s="74" t="s">
        <v>90</v>
      </c>
      <c r="F1671" s="6">
        <v>10</v>
      </c>
    </row>
    <row r="1672" spans="1:6" x14ac:dyDescent="0.2">
      <c r="A1672" s="72" t="s">
        <v>20</v>
      </c>
      <c r="B1672" s="46">
        <v>0.43673611111111116</v>
      </c>
      <c r="C1672" s="51">
        <v>23</v>
      </c>
      <c r="D1672" s="51">
        <v>3</v>
      </c>
      <c r="E1672" s="74" t="s">
        <v>90</v>
      </c>
      <c r="F1672" s="6">
        <v>10</v>
      </c>
    </row>
    <row r="1673" spans="1:6" x14ac:dyDescent="0.2">
      <c r="A1673" s="72" t="s">
        <v>20</v>
      </c>
      <c r="B1673" s="46">
        <v>0.43820601851851854</v>
      </c>
      <c r="C1673" s="51">
        <v>10</v>
      </c>
      <c r="D1673" s="51">
        <v>3</v>
      </c>
      <c r="E1673" s="74" t="s">
        <v>90</v>
      </c>
      <c r="F1673" s="6">
        <v>10</v>
      </c>
    </row>
    <row r="1674" spans="1:6" x14ac:dyDescent="0.2">
      <c r="A1674" s="72" t="s">
        <v>20</v>
      </c>
      <c r="B1674" s="46">
        <v>0.44026620370370373</v>
      </c>
      <c r="C1674" s="51">
        <v>8</v>
      </c>
      <c r="D1674" s="51">
        <v>3</v>
      </c>
      <c r="E1674" s="74" t="s">
        <v>90</v>
      </c>
      <c r="F1674" s="6">
        <v>10</v>
      </c>
    </row>
    <row r="1675" spans="1:6" x14ac:dyDescent="0.2">
      <c r="A1675" s="72" t="s">
        <v>20</v>
      </c>
      <c r="B1675" s="46">
        <v>0.44562499999999999</v>
      </c>
      <c r="C1675" s="51">
        <v>19</v>
      </c>
      <c r="D1675" s="51">
        <v>4</v>
      </c>
      <c r="E1675" s="74" t="s">
        <v>90</v>
      </c>
      <c r="F1675" s="6">
        <v>10</v>
      </c>
    </row>
    <row r="1676" spans="1:6" x14ac:dyDescent="0.2">
      <c r="A1676" s="72" t="s">
        <v>20</v>
      </c>
      <c r="B1676" s="46">
        <v>0.44752314814814814</v>
      </c>
      <c r="C1676" s="51">
        <v>8</v>
      </c>
      <c r="D1676" s="51">
        <v>3</v>
      </c>
      <c r="E1676" s="74" t="s">
        <v>90</v>
      </c>
      <c r="F1676" s="6">
        <v>10</v>
      </c>
    </row>
    <row r="1677" spans="1:6" x14ac:dyDescent="0.2">
      <c r="A1677" s="72" t="s">
        <v>20</v>
      </c>
      <c r="B1677" s="46">
        <v>0.45349537037037035</v>
      </c>
      <c r="C1677" s="51">
        <v>9</v>
      </c>
      <c r="D1677" s="51">
        <v>3</v>
      </c>
      <c r="E1677" s="74" t="s">
        <v>90</v>
      </c>
      <c r="F1677" s="6">
        <v>10</v>
      </c>
    </row>
    <row r="1678" spans="1:6" x14ac:dyDescent="0.2">
      <c r="A1678" s="72" t="s">
        <v>20</v>
      </c>
      <c r="B1678" s="46">
        <v>0.45532407407407405</v>
      </c>
      <c r="C1678" s="51">
        <v>2</v>
      </c>
      <c r="D1678" s="51">
        <v>2</v>
      </c>
      <c r="E1678" s="74" t="s">
        <v>90</v>
      </c>
      <c r="F1678" s="6">
        <v>10</v>
      </c>
    </row>
    <row r="1679" spans="1:6" x14ac:dyDescent="0.2">
      <c r="A1679" s="72" t="s">
        <v>20</v>
      </c>
      <c r="B1679" s="46">
        <v>0.45653935185185185</v>
      </c>
      <c r="C1679" s="51">
        <v>5</v>
      </c>
      <c r="D1679" s="51">
        <v>3</v>
      </c>
      <c r="E1679" s="74" t="s">
        <v>90</v>
      </c>
      <c r="F1679" s="6">
        <v>10</v>
      </c>
    </row>
    <row r="1680" spans="1:6" x14ac:dyDescent="0.2">
      <c r="A1680" s="72" t="s">
        <v>20</v>
      </c>
      <c r="B1680" s="46">
        <v>0.45680555555555552</v>
      </c>
      <c r="C1680" s="51">
        <v>14</v>
      </c>
      <c r="D1680" s="51">
        <v>4</v>
      </c>
      <c r="E1680" s="74" t="s">
        <v>90</v>
      </c>
      <c r="F1680" s="6">
        <v>10</v>
      </c>
    </row>
    <row r="1681" spans="1:6" x14ac:dyDescent="0.2">
      <c r="A1681" s="72" t="s">
        <v>20</v>
      </c>
      <c r="B1681" s="46">
        <v>0.45959490740740744</v>
      </c>
      <c r="C1681" s="51">
        <v>2</v>
      </c>
      <c r="D1681" s="51">
        <v>1</v>
      </c>
      <c r="E1681" s="74" t="s">
        <v>90</v>
      </c>
      <c r="F1681" s="6">
        <v>11</v>
      </c>
    </row>
    <row r="1682" spans="1:6" x14ac:dyDescent="0.2">
      <c r="A1682" s="72" t="s">
        <v>20</v>
      </c>
      <c r="B1682" s="46">
        <v>0.45990740740740743</v>
      </c>
      <c r="C1682" s="51">
        <v>8</v>
      </c>
      <c r="D1682" s="51">
        <v>4</v>
      </c>
      <c r="E1682" s="74" t="s">
        <v>90</v>
      </c>
      <c r="F1682" s="6">
        <v>11</v>
      </c>
    </row>
    <row r="1683" spans="1:6" x14ac:dyDescent="0.2">
      <c r="A1683" s="72" t="s">
        <v>20</v>
      </c>
      <c r="B1683" s="46">
        <v>0.46209490740740744</v>
      </c>
      <c r="C1683" s="51">
        <v>7</v>
      </c>
      <c r="D1683" s="51">
        <v>2</v>
      </c>
      <c r="E1683" s="74" t="s">
        <v>90</v>
      </c>
      <c r="F1683" s="6">
        <v>11</v>
      </c>
    </row>
    <row r="1684" spans="1:6" x14ac:dyDescent="0.2">
      <c r="A1684" s="72" t="s">
        <v>20</v>
      </c>
      <c r="B1684" s="46">
        <v>0.46305555555555555</v>
      </c>
      <c r="C1684" s="51">
        <v>14</v>
      </c>
      <c r="D1684" s="51">
        <v>2</v>
      </c>
      <c r="E1684" s="74" t="s">
        <v>90</v>
      </c>
      <c r="F1684" s="6">
        <v>11</v>
      </c>
    </row>
    <row r="1685" spans="1:6" x14ac:dyDescent="0.2">
      <c r="A1685" s="72" t="s">
        <v>20</v>
      </c>
      <c r="B1685" s="46">
        <v>0.46752314814814816</v>
      </c>
      <c r="C1685" s="51">
        <v>6</v>
      </c>
      <c r="D1685" s="51">
        <v>1</v>
      </c>
      <c r="E1685" s="74" t="s">
        <v>90</v>
      </c>
      <c r="F1685" s="6">
        <v>11</v>
      </c>
    </row>
    <row r="1686" spans="1:6" x14ac:dyDescent="0.2">
      <c r="A1686" s="72" t="s">
        <v>20</v>
      </c>
      <c r="B1686" s="46">
        <v>0.46972222222222221</v>
      </c>
      <c r="C1686" s="51">
        <v>29</v>
      </c>
      <c r="D1686" s="51">
        <v>8</v>
      </c>
      <c r="E1686" s="74" t="s">
        <v>90</v>
      </c>
      <c r="F1686" s="6">
        <v>11</v>
      </c>
    </row>
    <row r="1687" spans="1:6" x14ac:dyDescent="0.2">
      <c r="A1687" s="72" t="s">
        <v>20</v>
      </c>
      <c r="B1687" s="46">
        <v>0.47153935185185186</v>
      </c>
      <c r="C1687" s="51">
        <v>9</v>
      </c>
      <c r="D1687" s="51">
        <v>4</v>
      </c>
      <c r="E1687" s="74" t="s">
        <v>90</v>
      </c>
      <c r="F1687" s="6">
        <v>11</v>
      </c>
    </row>
    <row r="1688" spans="1:6" x14ac:dyDescent="0.2">
      <c r="A1688" s="72" t="s">
        <v>20</v>
      </c>
      <c r="B1688" s="46">
        <v>0.47331018518518514</v>
      </c>
      <c r="C1688" s="51">
        <v>8</v>
      </c>
      <c r="D1688" s="51">
        <v>3</v>
      </c>
      <c r="E1688" s="74" t="s">
        <v>90</v>
      </c>
      <c r="F1688" s="6">
        <v>11</v>
      </c>
    </row>
    <row r="1689" spans="1:6" x14ac:dyDescent="0.2">
      <c r="A1689" s="72" t="s">
        <v>20</v>
      </c>
      <c r="B1689" s="46">
        <v>0.47670138888888891</v>
      </c>
      <c r="C1689" s="51">
        <v>9</v>
      </c>
      <c r="D1689" s="51">
        <v>4</v>
      </c>
      <c r="E1689" s="74" t="s">
        <v>90</v>
      </c>
      <c r="F1689" s="6">
        <v>11</v>
      </c>
    </row>
    <row r="1690" spans="1:6" x14ac:dyDescent="0.2">
      <c r="A1690" s="72" t="s">
        <v>20</v>
      </c>
      <c r="B1690" s="46">
        <v>0.47812499999999997</v>
      </c>
      <c r="C1690" s="51">
        <v>8</v>
      </c>
      <c r="D1690" s="51">
        <v>4</v>
      </c>
      <c r="E1690" s="74" t="s">
        <v>90</v>
      </c>
      <c r="F1690" s="6">
        <v>11</v>
      </c>
    </row>
    <row r="1691" spans="1:6" x14ac:dyDescent="0.2">
      <c r="A1691" s="72" t="s">
        <v>20</v>
      </c>
      <c r="B1691" s="46">
        <v>0.47972222222222222</v>
      </c>
      <c r="C1691" s="51">
        <v>16</v>
      </c>
      <c r="D1691" s="51">
        <v>4</v>
      </c>
      <c r="E1691" s="74" t="s">
        <v>90</v>
      </c>
      <c r="F1691" s="6">
        <v>11</v>
      </c>
    </row>
    <row r="1692" spans="1:6" x14ac:dyDescent="0.2">
      <c r="A1692" s="72" t="s">
        <v>20</v>
      </c>
      <c r="B1692" s="46">
        <v>0.48018518518518521</v>
      </c>
      <c r="C1692" s="51">
        <v>15</v>
      </c>
      <c r="D1692" s="51">
        <v>5</v>
      </c>
      <c r="E1692" s="74" t="s">
        <v>90</v>
      </c>
      <c r="F1692" s="6">
        <v>11</v>
      </c>
    </row>
    <row r="1693" spans="1:6" x14ac:dyDescent="0.2">
      <c r="A1693" s="72" t="s">
        <v>20</v>
      </c>
      <c r="B1693" s="46">
        <v>0.4846759259259259</v>
      </c>
      <c r="C1693" s="51">
        <v>9</v>
      </c>
      <c r="D1693" s="51">
        <v>2</v>
      </c>
      <c r="E1693" s="74" t="s">
        <v>90</v>
      </c>
      <c r="F1693" s="6">
        <v>11</v>
      </c>
    </row>
    <row r="1694" spans="1:6" x14ac:dyDescent="0.2">
      <c r="A1694" s="72" t="s">
        <v>20</v>
      </c>
      <c r="B1694" s="46">
        <v>0.48650462962962965</v>
      </c>
      <c r="C1694" s="51">
        <v>5</v>
      </c>
      <c r="D1694" s="51">
        <v>2</v>
      </c>
      <c r="E1694" s="74" t="s">
        <v>90</v>
      </c>
      <c r="F1694" s="6">
        <v>11</v>
      </c>
    </row>
    <row r="1695" spans="1:6" x14ac:dyDescent="0.2">
      <c r="A1695" s="72" t="s">
        <v>20</v>
      </c>
      <c r="B1695" s="46">
        <v>0.48671296296296296</v>
      </c>
      <c r="C1695" s="51">
        <v>7</v>
      </c>
      <c r="D1695" s="51">
        <v>2</v>
      </c>
      <c r="E1695" s="74" t="s">
        <v>90</v>
      </c>
      <c r="F1695" s="6">
        <v>11</v>
      </c>
    </row>
    <row r="1696" spans="1:6" x14ac:dyDescent="0.2">
      <c r="A1696" s="72" t="s">
        <v>20</v>
      </c>
      <c r="B1696" s="46">
        <v>0.49421296296296297</v>
      </c>
      <c r="C1696" s="51">
        <v>17</v>
      </c>
      <c r="D1696" s="51">
        <v>6</v>
      </c>
      <c r="E1696" s="74" t="s">
        <v>90</v>
      </c>
      <c r="F1696" s="6">
        <v>11</v>
      </c>
    </row>
    <row r="1697" spans="1:6" x14ac:dyDescent="0.2">
      <c r="A1697" s="72" t="s">
        <v>20</v>
      </c>
      <c r="B1697" s="46">
        <v>0.50714120370370364</v>
      </c>
      <c r="C1697" s="51">
        <v>51</v>
      </c>
      <c r="D1697" s="51">
        <v>12</v>
      </c>
      <c r="E1697" s="74" t="s">
        <v>90</v>
      </c>
      <c r="F1697" s="6">
        <v>12</v>
      </c>
    </row>
    <row r="1698" spans="1:6" x14ac:dyDescent="0.2">
      <c r="A1698" s="72" t="s">
        <v>20</v>
      </c>
      <c r="B1698" s="46">
        <v>0.50884259259259257</v>
      </c>
      <c r="C1698" s="51">
        <v>6</v>
      </c>
      <c r="D1698" s="51">
        <v>2</v>
      </c>
      <c r="E1698" s="74" t="s">
        <v>90</v>
      </c>
      <c r="F1698" s="6">
        <v>12</v>
      </c>
    </row>
    <row r="1699" spans="1:6" x14ac:dyDescent="0.2">
      <c r="A1699" s="72" t="s">
        <v>20</v>
      </c>
      <c r="B1699" s="46">
        <v>0.51096064814814812</v>
      </c>
      <c r="C1699" s="51">
        <v>8</v>
      </c>
      <c r="D1699" s="51">
        <v>3</v>
      </c>
      <c r="E1699" s="74" t="s">
        <v>90</v>
      </c>
      <c r="F1699" s="6">
        <v>12</v>
      </c>
    </row>
    <row r="1700" spans="1:6" x14ac:dyDescent="0.2">
      <c r="A1700" s="72" t="s">
        <v>20</v>
      </c>
      <c r="B1700" s="46">
        <v>0.51141203703703708</v>
      </c>
      <c r="C1700" s="51">
        <v>22</v>
      </c>
      <c r="D1700" s="51">
        <v>3</v>
      </c>
      <c r="E1700" s="74" t="s">
        <v>90</v>
      </c>
      <c r="F1700" s="6">
        <v>12</v>
      </c>
    </row>
    <row r="1701" spans="1:6" x14ac:dyDescent="0.2">
      <c r="A1701" s="72" t="s">
        <v>20</v>
      </c>
      <c r="B1701" s="46">
        <v>0.51543981481481482</v>
      </c>
      <c r="C1701" s="51">
        <v>7</v>
      </c>
      <c r="D1701" s="51">
        <v>3</v>
      </c>
      <c r="E1701" s="74" t="s">
        <v>90</v>
      </c>
      <c r="F1701" s="6">
        <v>12</v>
      </c>
    </row>
    <row r="1702" spans="1:6" x14ac:dyDescent="0.2">
      <c r="A1702" s="72" t="s">
        <v>20</v>
      </c>
      <c r="B1702" s="46">
        <v>0.51572916666666668</v>
      </c>
      <c r="C1702" s="51">
        <v>42</v>
      </c>
      <c r="D1702" s="51">
        <v>9</v>
      </c>
      <c r="E1702" s="74" t="s">
        <v>90</v>
      </c>
      <c r="F1702" s="6">
        <v>12</v>
      </c>
    </row>
    <row r="1703" spans="1:6" x14ac:dyDescent="0.2">
      <c r="A1703" s="72" t="s">
        <v>20</v>
      </c>
      <c r="B1703" s="46">
        <v>0.51696759259259262</v>
      </c>
      <c r="C1703" s="51">
        <v>24</v>
      </c>
      <c r="D1703" s="51">
        <v>2</v>
      </c>
      <c r="E1703" s="74" t="s">
        <v>90</v>
      </c>
      <c r="F1703" s="6">
        <v>12</v>
      </c>
    </row>
    <row r="1704" spans="1:6" x14ac:dyDescent="0.2">
      <c r="A1704" s="72" t="s">
        <v>20</v>
      </c>
      <c r="B1704" s="46">
        <v>0.51752314814814815</v>
      </c>
      <c r="C1704" s="51">
        <v>5</v>
      </c>
      <c r="D1704" s="51">
        <v>2</v>
      </c>
      <c r="E1704" s="74" t="s">
        <v>90</v>
      </c>
      <c r="F1704" s="6">
        <v>12</v>
      </c>
    </row>
    <row r="1705" spans="1:6" x14ac:dyDescent="0.2">
      <c r="A1705" s="72" t="s">
        <v>20</v>
      </c>
      <c r="B1705" s="46">
        <v>0.52060185185185182</v>
      </c>
      <c r="C1705" s="51">
        <v>27</v>
      </c>
      <c r="D1705" s="51">
        <v>2</v>
      </c>
      <c r="E1705" s="74" t="s">
        <v>90</v>
      </c>
      <c r="F1705" s="6">
        <v>12</v>
      </c>
    </row>
    <row r="1706" spans="1:6" x14ac:dyDescent="0.2">
      <c r="A1706" s="72" t="s">
        <v>20</v>
      </c>
      <c r="B1706" s="46">
        <v>0.52136574074074071</v>
      </c>
      <c r="C1706" s="51">
        <v>6</v>
      </c>
      <c r="D1706" s="51">
        <v>2</v>
      </c>
      <c r="E1706" s="74" t="s">
        <v>90</v>
      </c>
      <c r="F1706" s="6">
        <v>12</v>
      </c>
    </row>
    <row r="1707" spans="1:6" x14ac:dyDescent="0.2">
      <c r="A1707" s="72" t="s">
        <v>20</v>
      </c>
      <c r="B1707" s="46">
        <v>0.5248032407407407</v>
      </c>
      <c r="C1707" s="51">
        <v>8</v>
      </c>
      <c r="D1707" s="51">
        <v>3</v>
      </c>
      <c r="E1707" s="74" t="s">
        <v>90</v>
      </c>
      <c r="F1707" s="6">
        <v>12</v>
      </c>
    </row>
    <row r="1708" spans="1:6" x14ac:dyDescent="0.2">
      <c r="A1708" s="72" t="s">
        <v>20</v>
      </c>
      <c r="B1708" s="46">
        <v>0.52541666666666664</v>
      </c>
      <c r="C1708" s="51">
        <v>56</v>
      </c>
      <c r="D1708" s="51">
        <v>9</v>
      </c>
      <c r="E1708" s="74" t="s">
        <v>90</v>
      </c>
      <c r="F1708" s="6">
        <v>12</v>
      </c>
    </row>
    <row r="1709" spans="1:6" x14ac:dyDescent="0.2">
      <c r="A1709" s="72" t="s">
        <v>20</v>
      </c>
      <c r="B1709" s="46">
        <v>0.53172453703703704</v>
      </c>
      <c r="C1709" s="51">
        <v>7</v>
      </c>
      <c r="D1709" s="51">
        <v>2</v>
      </c>
      <c r="E1709" s="74" t="s">
        <v>90</v>
      </c>
      <c r="F1709" s="6">
        <v>12</v>
      </c>
    </row>
    <row r="1710" spans="1:6" x14ac:dyDescent="0.2">
      <c r="A1710" s="72" t="s">
        <v>20</v>
      </c>
      <c r="B1710" s="46">
        <v>0.53840277777777779</v>
      </c>
      <c r="C1710" s="51">
        <v>12</v>
      </c>
      <c r="D1710" s="51">
        <v>3</v>
      </c>
      <c r="E1710" s="74" t="s">
        <v>90</v>
      </c>
      <c r="F1710" s="6">
        <v>12</v>
      </c>
    </row>
    <row r="1711" spans="1:6" x14ac:dyDescent="0.2">
      <c r="A1711" s="72" t="s">
        <v>20</v>
      </c>
      <c r="B1711" s="46">
        <v>0.54498842592592589</v>
      </c>
      <c r="C1711" s="51">
        <v>8</v>
      </c>
      <c r="D1711" s="51">
        <v>3</v>
      </c>
      <c r="E1711" s="74" t="s">
        <v>90</v>
      </c>
      <c r="F1711" s="6">
        <v>13</v>
      </c>
    </row>
    <row r="1712" spans="1:6" x14ac:dyDescent="0.2">
      <c r="A1712" s="72" t="s">
        <v>20</v>
      </c>
      <c r="B1712" s="46">
        <v>0.5450694444444445</v>
      </c>
      <c r="C1712" s="51">
        <v>41</v>
      </c>
      <c r="D1712" s="51">
        <v>11</v>
      </c>
      <c r="E1712" s="74" t="s">
        <v>90</v>
      </c>
      <c r="F1712" s="6">
        <v>13</v>
      </c>
    </row>
    <row r="1713" spans="1:6" x14ac:dyDescent="0.2">
      <c r="A1713" s="72" t="s">
        <v>20</v>
      </c>
      <c r="B1713" s="46">
        <v>0.55717592592592591</v>
      </c>
      <c r="C1713" s="51">
        <v>6</v>
      </c>
      <c r="D1713" s="51">
        <v>2</v>
      </c>
      <c r="E1713" s="74" t="s">
        <v>90</v>
      </c>
      <c r="F1713" s="6">
        <v>13</v>
      </c>
    </row>
    <row r="1714" spans="1:6" x14ac:dyDescent="0.2">
      <c r="A1714" s="72" t="s">
        <v>20</v>
      </c>
      <c r="B1714" s="46">
        <v>0.56076388888888895</v>
      </c>
      <c r="C1714" s="51">
        <v>7</v>
      </c>
      <c r="D1714" s="51">
        <v>3</v>
      </c>
      <c r="E1714" s="74" t="s">
        <v>90</v>
      </c>
      <c r="F1714" s="6">
        <v>13</v>
      </c>
    </row>
    <row r="1715" spans="1:6" x14ac:dyDescent="0.2">
      <c r="A1715" s="72" t="s">
        <v>20</v>
      </c>
      <c r="B1715" s="46">
        <v>0.56644675925925925</v>
      </c>
      <c r="C1715" s="51">
        <v>8</v>
      </c>
      <c r="D1715" s="51">
        <v>2</v>
      </c>
      <c r="E1715" s="74" t="s">
        <v>90</v>
      </c>
      <c r="F1715" s="6">
        <v>13</v>
      </c>
    </row>
    <row r="1716" spans="1:6" x14ac:dyDescent="0.2">
      <c r="A1716" s="72" t="s">
        <v>20</v>
      </c>
      <c r="B1716" s="46">
        <v>0.57454861111111111</v>
      </c>
      <c r="C1716" s="51">
        <v>8</v>
      </c>
      <c r="D1716" s="51">
        <v>3</v>
      </c>
      <c r="E1716" s="74" t="s">
        <v>90</v>
      </c>
      <c r="F1716" s="6">
        <v>13</v>
      </c>
    </row>
    <row r="1717" spans="1:6" x14ac:dyDescent="0.2">
      <c r="A1717" s="72" t="s">
        <v>20</v>
      </c>
      <c r="B1717" s="46">
        <v>0.5803356481481482</v>
      </c>
      <c r="C1717" s="51">
        <v>8</v>
      </c>
      <c r="D1717" s="51">
        <v>2</v>
      </c>
      <c r="E1717" s="74" t="s">
        <v>90</v>
      </c>
      <c r="F1717" s="6">
        <v>13</v>
      </c>
    </row>
    <row r="1718" spans="1:6" x14ac:dyDescent="0.2">
      <c r="A1718" s="72" t="s">
        <v>20</v>
      </c>
      <c r="B1718" s="46">
        <v>0.58472222222222225</v>
      </c>
      <c r="C1718" s="51">
        <v>39</v>
      </c>
      <c r="D1718" s="51">
        <v>11</v>
      </c>
      <c r="E1718" s="74" t="s">
        <v>90</v>
      </c>
      <c r="F1718" s="6">
        <v>14</v>
      </c>
    </row>
    <row r="1719" spans="1:6" x14ac:dyDescent="0.2">
      <c r="A1719" s="72" t="s">
        <v>20</v>
      </c>
      <c r="B1719" s="46">
        <v>0.59094907407407404</v>
      </c>
      <c r="C1719" s="51">
        <v>24</v>
      </c>
      <c r="D1719" s="51">
        <v>2</v>
      </c>
      <c r="E1719" s="74" t="s">
        <v>90</v>
      </c>
      <c r="F1719" s="6">
        <v>14</v>
      </c>
    </row>
    <row r="1720" spans="1:6" x14ac:dyDescent="0.2">
      <c r="A1720" s="72" t="s">
        <v>20</v>
      </c>
      <c r="B1720" s="46">
        <v>0.59412037037037035</v>
      </c>
      <c r="C1720" s="51">
        <v>29</v>
      </c>
      <c r="D1720" s="51">
        <v>7</v>
      </c>
      <c r="E1720" s="74" t="s">
        <v>90</v>
      </c>
      <c r="F1720" s="6">
        <v>14</v>
      </c>
    </row>
    <row r="1721" spans="1:6" x14ac:dyDescent="0.2">
      <c r="A1721" s="72" t="s">
        <v>20</v>
      </c>
      <c r="B1721" s="46">
        <v>0.62108796296296298</v>
      </c>
      <c r="C1721" s="51">
        <v>57</v>
      </c>
      <c r="D1721" s="51">
        <v>9</v>
      </c>
      <c r="E1721" s="74" t="s">
        <v>90</v>
      </c>
      <c r="F1721" s="6">
        <v>14</v>
      </c>
    </row>
    <row r="1722" spans="1:6" x14ac:dyDescent="0.2">
      <c r="A1722" s="72" t="s">
        <v>20</v>
      </c>
      <c r="B1722" s="46">
        <v>0.62326388888888895</v>
      </c>
      <c r="C1722" s="51">
        <v>8</v>
      </c>
      <c r="D1722" s="51">
        <v>2</v>
      </c>
      <c r="E1722" s="74" t="s">
        <v>90</v>
      </c>
      <c r="F1722" s="6">
        <v>14</v>
      </c>
    </row>
    <row r="1723" spans="1:6" x14ac:dyDescent="0.2">
      <c r="A1723" s="72" t="s">
        <v>20</v>
      </c>
      <c r="B1723" s="46">
        <v>0.62416666666666665</v>
      </c>
      <c r="C1723" s="51">
        <v>8</v>
      </c>
      <c r="D1723" s="51">
        <v>3</v>
      </c>
      <c r="E1723" s="74" t="s">
        <v>90</v>
      </c>
      <c r="F1723" s="6">
        <v>14</v>
      </c>
    </row>
    <row r="1724" spans="1:6" x14ac:dyDescent="0.2">
      <c r="A1724" s="72" t="s">
        <v>20</v>
      </c>
      <c r="B1724" s="46">
        <v>0.63877314814814812</v>
      </c>
      <c r="C1724" s="51">
        <v>5</v>
      </c>
      <c r="D1724" s="51">
        <v>2</v>
      </c>
      <c r="E1724" s="74" t="s">
        <v>90</v>
      </c>
      <c r="F1724" s="6">
        <v>15</v>
      </c>
    </row>
    <row r="1725" spans="1:6" x14ac:dyDescent="0.2">
      <c r="A1725" s="72" t="s">
        <v>20</v>
      </c>
      <c r="B1725" s="46">
        <v>0.646550925925926</v>
      </c>
      <c r="C1725" s="51">
        <v>18</v>
      </c>
      <c r="D1725" s="51">
        <v>4</v>
      </c>
      <c r="E1725" s="74" t="s">
        <v>90</v>
      </c>
      <c r="F1725" s="6">
        <v>15</v>
      </c>
    </row>
    <row r="1726" spans="1:6" x14ac:dyDescent="0.2">
      <c r="A1726" s="72" t="s">
        <v>20</v>
      </c>
      <c r="B1726" s="46">
        <v>0.68238425925925927</v>
      </c>
      <c r="C1726" s="51">
        <v>6</v>
      </c>
      <c r="D1726" s="51">
        <v>1</v>
      </c>
      <c r="E1726" s="74" t="s">
        <v>90</v>
      </c>
      <c r="F1726" s="6">
        <v>16</v>
      </c>
    </row>
    <row r="1727" spans="1:6" x14ac:dyDescent="0.2">
      <c r="A1727" s="72" t="s">
        <v>20</v>
      </c>
      <c r="B1727" s="46">
        <v>0.68956018518518514</v>
      </c>
      <c r="C1727" s="51">
        <v>6</v>
      </c>
      <c r="D1727" s="51">
        <v>1</v>
      </c>
      <c r="E1727" s="74" t="s">
        <v>90</v>
      </c>
      <c r="F1727" s="6">
        <v>16</v>
      </c>
    </row>
    <row r="1728" spans="1:6" x14ac:dyDescent="0.2">
      <c r="A1728" s="72" t="s">
        <v>20</v>
      </c>
      <c r="B1728" s="46">
        <v>0.71188657407407396</v>
      </c>
      <c r="C1728" s="85" t="s">
        <v>1375</v>
      </c>
      <c r="D1728" s="51" t="s">
        <v>1375</v>
      </c>
      <c r="E1728" s="74" t="s">
        <v>90</v>
      </c>
      <c r="F1728" s="6">
        <v>17</v>
      </c>
    </row>
    <row r="1729" spans="1:6" x14ac:dyDescent="0.2">
      <c r="A1729" s="72" t="s">
        <v>20</v>
      </c>
      <c r="B1729" s="46">
        <v>0.73050925925925936</v>
      </c>
      <c r="C1729" s="51">
        <v>8</v>
      </c>
      <c r="D1729" s="51">
        <v>1</v>
      </c>
      <c r="E1729" s="74" t="s">
        <v>90</v>
      </c>
      <c r="F1729" s="6">
        <v>17</v>
      </c>
    </row>
    <row r="1730" spans="1:6" x14ac:dyDescent="0.2">
      <c r="A1730" s="72" t="s">
        <v>20</v>
      </c>
      <c r="B1730" s="46">
        <v>0.73083333333333333</v>
      </c>
      <c r="C1730" s="51">
        <v>6</v>
      </c>
      <c r="D1730" s="51">
        <v>1</v>
      </c>
      <c r="E1730" s="74" t="s">
        <v>90</v>
      </c>
      <c r="F1730" s="6">
        <v>17</v>
      </c>
    </row>
    <row r="1731" spans="1:6" x14ac:dyDescent="0.2">
      <c r="A1731" s="72" t="s">
        <v>20</v>
      </c>
      <c r="B1731" s="46">
        <v>0.44293981481481487</v>
      </c>
      <c r="C1731" s="51">
        <v>5</v>
      </c>
      <c r="D1731" s="51">
        <v>1</v>
      </c>
      <c r="E1731" s="74" t="s">
        <v>90</v>
      </c>
      <c r="F1731" s="6">
        <v>10</v>
      </c>
    </row>
    <row r="1732" spans="1:6" x14ac:dyDescent="0.2">
      <c r="A1732" s="72" t="s">
        <v>20</v>
      </c>
      <c r="B1732" s="46">
        <v>0.44368055555555558</v>
      </c>
      <c r="C1732" s="51">
        <v>6</v>
      </c>
      <c r="D1732" s="51">
        <v>1</v>
      </c>
      <c r="E1732" s="74" t="s">
        <v>90</v>
      </c>
      <c r="F1732" s="6">
        <v>10</v>
      </c>
    </row>
    <row r="1733" spans="1:6" x14ac:dyDescent="0.2">
      <c r="A1733" s="72" t="s">
        <v>20</v>
      </c>
      <c r="B1733" s="46">
        <v>0.49432870370370369</v>
      </c>
      <c r="C1733" s="51">
        <v>8</v>
      </c>
      <c r="D1733" s="51">
        <v>3</v>
      </c>
      <c r="E1733" s="74" t="s">
        <v>90</v>
      </c>
      <c r="F1733" s="6">
        <v>11</v>
      </c>
    </row>
    <row r="1734" spans="1:6" x14ac:dyDescent="0.2">
      <c r="A1734" s="72" t="s">
        <v>20</v>
      </c>
      <c r="B1734" s="46">
        <v>0.50442129629629628</v>
      </c>
      <c r="C1734" s="51">
        <v>3</v>
      </c>
      <c r="D1734" s="51">
        <v>2</v>
      </c>
      <c r="E1734" s="74" t="s">
        <v>90</v>
      </c>
      <c r="F1734" s="6">
        <v>12</v>
      </c>
    </row>
    <row r="1735" spans="1:6" x14ac:dyDescent="0.2">
      <c r="A1735" s="72" t="s">
        <v>20</v>
      </c>
      <c r="B1735" s="46">
        <v>0.55312499999999998</v>
      </c>
      <c r="C1735" s="51">
        <v>8</v>
      </c>
      <c r="D1735" s="51">
        <v>2</v>
      </c>
      <c r="E1735" s="74" t="s">
        <v>90</v>
      </c>
      <c r="F1735" s="6">
        <v>13</v>
      </c>
    </row>
    <row r="1736" spans="1:6" x14ac:dyDescent="0.2">
      <c r="A1736" s="72" t="s">
        <v>20</v>
      </c>
      <c r="B1736" s="46">
        <v>0.56515046296296301</v>
      </c>
      <c r="C1736" s="51">
        <v>2</v>
      </c>
      <c r="D1736" s="51">
        <v>1</v>
      </c>
      <c r="E1736" s="74" t="s">
        <v>90</v>
      </c>
      <c r="F1736" s="6">
        <v>13</v>
      </c>
    </row>
    <row r="1737" spans="1:6" x14ac:dyDescent="0.2">
      <c r="A1737" s="72" t="s">
        <v>20</v>
      </c>
      <c r="B1737" s="46">
        <v>0.56517361111111108</v>
      </c>
      <c r="C1737" s="51">
        <v>2</v>
      </c>
      <c r="D1737" s="51">
        <v>2</v>
      </c>
      <c r="E1737" s="74" t="s">
        <v>90</v>
      </c>
      <c r="F1737" s="6">
        <v>13</v>
      </c>
    </row>
    <row r="1738" spans="1:6" x14ac:dyDescent="0.2">
      <c r="A1738" s="72" t="s">
        <v>20</v>
      </c>
      <c r="B1738" s="46">
        <v>0.60189814814814813</v>
      </c>
      <c r="C1738" s="51">
        <v>7</v>
      </c>
      <c r="D1738" s="51">
        <v>4</v>
      </c>
      <c r="E1738" s="74" t="s">
        <v>90</v>
      </c>
      <c r="F1738" s="6">
        <v>14</v>
      </c>
    </row>
    <row r="1739" spans="1:6" x14ac:dyDescent="0.2">
      <c r="A1739" s="72" t="s">
        <v>20</v>
      </c>
      <c r="B1739" s="46">
        <v>0.60774305555555552</v>
      </c>
      <c r="C1739" s="51">
        <v>8</v>
      </c>
      <c r="D1739" s="51">
        <v>3</v>
      </c>
      <c r="E1739" s="74" t="s">
        <v>90</v>
      </c>
      <c r="F1739" s="6">
        <v>14</v>
      </c>
    </row>
    <row r="1740" spans="1:6" x14ac:dyDescent="0.2">
      <c r="A1740" s="72" t="s">
        <v>20</v>
      </c>
      <c r="B1740" s="46">
        <v>0.61873842592592598</v>
      </c>
      <c r="C1740" s="51">
        <v>7</v>
      </c>
      <c r="D1740" s="51">
        <v>3</v>
      </c>
      <c r="E1740" s="74" t="s">
        <v>90</v>
      </c>
      <c r="F1740" s="6">
        <v>14</v>
      </c>
    </row>
    <row r="1741" spans="1:6" x14ac:dyDescent="0.2">
      <c r="A1741" s="72" t="s">
        <v>20</v>
      </c>
      <c r="B1741" s="46">
        <v>0.62167824074074074</v>
      </c>
      <c r="C1741" s="51">
        <v>7</v>
      </c>
      <c r="D1741" s="51">
        <v>2</v>
      </c>
      <c r="E1741" s="74" t="s">
        <v>90</v>
      </c>
      <c r="F1741" s="6">
        <v>14</v>
      </c>
    </row>
    <row r="1742" spans="1:6" x14ac:dyDescent="0.2">
      <c r="A1742" s="72" t="s">
        <v>20</v>
      </c>
      <c r="B1742" s="46">
        <v>0.6392592592592593</v>
      </c>
      <c r="C1742" s="51">
        <v>8</v>
      </c>
      <c r="D1742" s="51">
        <v>3</v>
      </c>
      <c r="E1742" s="74" t="s">
        <v>90</v>
      </c>
      <c r="F1742" s="6">
        <v>15</v>
      </c>
    </row>
    <row r="1743" spans="1:6" x14ac:dyDescent="0.2">
      <c r="A1743" s="72" t="s">
        <v>20</v>
      </c>
      <c r="B1743" s="46">
        <v>0.67353009259259267</v>
      </c>
      <c r="C1743" s="51">
        <v>7</v>
      </c>
      <c r="D1743" s="51">
        <v>3</v>
      </c>
      <c r="E1743" s="74" t="s">
        <v>90</v>
      </c>
      <c r="F1743" s="6">
        <v>16</v>
      </c>
    </row>
    <row r="1744" spans="1:6" x14ac:dyDescent="0.2">
      <c r="A1744" s="72" t="s">
        <v>20</v>
      </c>
      <c r="B1744" s="46">
        <v>0.70557870370370368</v>
      </c>
      <c r="C1744" s="51">
        <v>7</v>
      </c>
      <c r="D1744" s="51">
        <v>2</v>
      </c>
      <c r="E1744" s="74" t="s">
        <v>90</v>
      </c>
      <c r="F1744" s="6">
        <v>16</v>
      </c>
    </row>
    <row r="1745" spans="1:6" x14ac:dyDescent="0.2">
      <c r="A1745" s="72" t="s">
        <v>20</v>
      </c>
      <c r="B1745" s="46">
        <v>0.73504629629629636</v>
      </c>
      <c r="C1745" s="51">
        <v>3</v>
      </c>
      <c r="D1745" s="51">
        <v>1</v>
      </c>
      <c r="E1745" s="74" t="s">
        <v>90</v>
      </c>
      <c r="F1745" s="6">
        <v>17</v>
      </c>
    </row>
    <row r="1746" spans="1:6" x14ac:dyDescent="0.2">
      <c r="A1746" s="72" t="s">
        <v>20</v>
      </c>
      <c r="B1746" s="46">
        <v>6.7048611111111114E-2</v>
      </c>
      <c r="C1746" s="51">
        <v>121</v>
      </c>
      <c r="D1746" s="85">
        <v>0</v>
      </c>
      <c r="E1746" s="74" t="s">
        <v>48</v>
      </c>
      <c r="F1746" s="6">
        <v>1</v>
      </c>
    </row>
    <row r="1747" spans="1:6" x14ac:dyDescent="0.2">
      <c r="A1747" s="72" t="s">
        <v>20</v>
      </c>
      <c r="B1747" s="46">
        <v>0.10385416666666668</v>
      </c>
      <c r="C1747" s="51">
        <v>137</v>
      </c>
      <c r="D1747" s="85">
        <v>0</v>
      </c>
      <c r="E1747" s="74" t="s">
        <v>48</v>
      </c>
      <c r="F1747" s="6">
        <v>2</v>
      </c>
    </row>
    <row r="1748" spans="1:6" x14ac:dyDescent="0.2">
      <c r="A1748" s="72" t="s">
        <v>20</v>
      </c>
      <c r="B1748" s="46">
        <v>0.3192592592592593</v>
      </c>
      <c r="C1748" s="51">
        <v>7</v>
      </c>
      <c r="D1748" s="51">
        <v>2</v>
      </c>
      <c r="E1748" s="74" t="s">
        <v>46</v>
      </c>
      <c r="F1748" s="6">
        <v>7</v>
      </c>
    </row>
    <row r="1749" spans="1:6" x14ac:dyDescent="0.2">
      <c r="A1749" s="72" t="s">
        <v>20</v>
      </c>
      <c r="B1749" s="46">
        <v>0.32163194444444443</v>
      </c>
      <c r="C1749" s="51">
        <v>3</v>
      </c>
      <c r="D1749" s="51">
        <v>1</v>
      </c>
      <c r="E1749" s="74" t="s">
        <v>46</v>
      </c>
      <c r="F1749" s="6">
        <v>7</v>
      </c>
    </row>
    <row r="1750" spans="1:6" x14ac:dyDescent="0.2">
      <c r="A1750" s="72" t="s">
        <v>20</v>
      </c>
      <c r="B1750" s="46">
        <v>0.33766203703703707</v>
      </c>
      <c r="C1750" s="51">
        <v>22</v>
      </c>
      <c r="D1750" s="51">
        <v>6</v>
      </c>
      <c r="E1750" s="74" t="s">
        <v>46</v>
      </c>
      <c r="F1750" s="6">
        <v>8</v>
      </c>
    </row>
    <row r="1751" spans="1:6" x14ac:dyDescent="0.2">
      <c r="A1751" s="72" t="s">
        <v>20</v>
      </c>
      <c r="B1751" s="46">
        <v>0.33822916666666664</v>
      </c>
      <c r="C1751" s="51">
        <v>5</v>
      </c>
      <c r="D1751" s="51">
        <v>2</v>
      </c>
      <c r="E1751" s="74" t="s">
        <v>46</v>
      </c>
      <c r="F1751" s="6">
        <v>8</v>
      </c>
    </row>
    <row r="1752" spans="1:6" x14ac:dyDescent="0.2">
      <c r="A1752" s="72" t="s">
        <v>20</v>
      </c>
      <c r="B1752" s="46">
        <v>0.35501157407407408</v>
      </c>
      <c r="C1752" s="51">
        <v>5</v>
      </c>
      <c r="D1752" s="51">
        <v>1</v>
      </c>
      <c r="E1752" s="74" t="s">
        <v>46</v>
      </c>
      <c r="F1752" s="6">
        <v>8</v>
      </c>
    </row>
    <row r="1753" spans="1:6" x14ac:dyDescent="0.2">
      <c r="A1753" s="72" t="s">
        <v>20</v>
      </c>
      <c r="B1753" s="46">
        <v>0.42420138888888892</v>
      </c>
      <c r="C1753" s="51">
        <v>3</v>
      </c>
      <c r="D1753" s="51">
        <v>1</v>
      </c>
      <c r="E1753" s="74" t="s">
        <v>46</v>
      </c>
      <c r="F1753" s="6">
        <v>10</v>
      </c>
    </row>
    <row r="1754" spans="1:6" x14ac:dyDescent="0.2">
      <c r="A1754" s="72" t="s">
        <v>20</v>
      </c>
      <c r="B1754" s="46">
        <v>0.47288194444444448</v>
      </c>
      <c r="C1754" s="51">
        <v>8</v>
      </c>
      <c r="D1754" s="51">
        <v>4</v>
      </c>
      <c r="E1754" s="74" t="s">
        <v>44</v>
      </c>
      <c r="F1754" s="6">
        <v>11</v>
      </c>
    </row>
    <row r="1755" spans="1:6" x14ac:dyDescent="0.2">
      <c r="A1755" s="72" t="s">
        <v>20</v>
      </c>
      <c r="B1755" s="46">
        <v>0.61498842592592595</v>
      </c>
      <c r="C1755" s="51">
        <v>8</v>
      </c>
      <c r="D1755" s="51">
        <v>4</v>
      </c>
      <c r="E1755" s="74" t="s">
        <v>44</v>
      </c>
      <c r="F1755" s="6">
        <v>14</v>
      </c>
    </row>
    <row r="1756" spans="1:6" x14ac:dyDescent="0.2">
      <c r="A1756" s="39" t="s">
        <v>37</v>
      </c>
      <c r="B1756" s="49">
        <v>0.89749999999999996</v>
      </c>
      <c r="C1756" s="45">
        <v>9</v>
      </c>
      <c r="D1756" s="45">
        <v>0</v>
      </c>
      <c r="E1756" s="45" t="s">
        <v>103</v>
      </c>
      <c r="F1756" s="6">
        <v>21</v>
      </c>
    </row>
    <row r="1757" spans="1:6" x14ac:dyDescent="0.2">
      <c r="A1757" s="39" t="s">
        <v>37</v>
      </c>
      <c r="B1757" s="49">
        <v>0.33597222222222217</v>
      </c>
      <c r="C1757" s="45">
        <v>1</v>
      </c>
      <c r="D1757" s="45">
        <v>1</v>
      </c>
      <c r="E1757" s="45" t="s">
        <v>90</v>
      </c>
      <c r="F1757" s="6">
        <v>8</v>
      </c>
    </row>
    <row r="1758" spans="1:6" x14ac:dyDescent="0.2">
      <c r="A1758" s="39" t="s">
        <v>37</v>
      </c>
      <c r="B1758" s="49">
        <v>0.47078703703703706</v>
      </c>
      <c r="C1758" s="45">
        <v>4</v>
      </c>
      <c r="D1758" s="45">
        <v>2</v>
      </c>
      <c r="E1758" s="45" t="s">
        <v>90</v>
      </c>
      <c r="F1758" s="6">
        <v>11</v>
      </c>
    </row>
    <row r="1759" spans="1:6" x14ac:dyDescent="0.2">
      <c r="A1759" s="39" t="s">
        <v>37</v>
      </c>
      <c r="B1759" s="49">
        <v>0.497037037037037</v>
      </c>
      <c r="C1759" s="45">
        <v>1</v>
      </c>
      <c r="D1759" s="45">
        <v>1</v>
      </c>
      <c r="E1759" s="45" t="s">
        <v>90</v>
      </c>
      <c r="F1759" s="6">
        <v>11</v>
      </c>
    </row>
    <row r="1760" spans="1:6" x14ac:dyDescent="0.2">
      <c r="A1760" s="39" t="s">
        <v>37</v>
      </c>
      <c r="B1760" s="49">
        <v>1.9212962962962962E-3</v>
      </c>
      <c r="C1760" s="45">
        <v>176</v>
      </c>
      <c r="D1760" s="45">
        <v>0</v>
      </c>
      <c r="E1760" s="45" t="s">
        <v>48</v>
      </c>
      <c r="F1760" s="6">
        <v>0</v>
      </c>
    </row>
    <row r="1761" spans="1:6" x14ac:dyDescent="0.2">
      <c r="A1761" s="39" t="s">
        <v>37</v>
      </c>
      <c r="B1761" s="49">
        <v>1.0474537037037037E-2</v>
      </c>
      <c r="C1761" s="45">
        <v>6</v>
      </c>
      <c r="D1761" s="45">
        <v>0</v>
      </c>
      <c r="E1761" s="45" t="s">
        <v>48</v>
      </c>
      <c r="F1761" s="6">
        <v>0</v>
      </c>
    </row>
    <row r="1762" spans="1:6" x14ac:dyDescent="0.2">
      <c r="A1762" s="39" t="s">
        <v>37</v>
      </c>
      <c r="B1762" s="49">
        <v>2.2094907407407407E-2</v>
      </c>
      <c r="C1762" s="45">
        <v>174</v>
      </c>
      <c r="D1762" s="45">
        <v>0</v>
      </c>
      <c r="E1762" s="45" t="s">
        <v>48</v>
      </c>
      <c r="F1762" s="6">
        <v>0</v>
      </c>
    </row>
    <row r="1763" spans="1:6" x14ac:dyDescent="0.2">
      <c r="A1763" s="39" t="s">
        <v>37</v>
      </c>
      <c r="B1763" s="49">
        <v>3.1608796296296295E-2</v>
      </c>
      <c r="C1763" s="45">
        <v>7</v>
      </c>
      <c r="D1763" s="45">
        <v>0</v>
      </c>
      <c r="E1763" s="45" t="s">
        <v>48</v>
      </c>
      <c r="F1763" s="6">
        <v>0</v>
      </c>
    </row>
    <row r="1764" spans="1:6" x14ac:dyDescent="0.2">
      <c r="A1764" s="39" t="s">
        <v>37</v>
      </c>
      <c r="B1764" s="49">
        <v>4.1099537037037039E-2</v>
      </c>
      <c r="C1764" s="45">
        <v>201</v>
      </c>
      <c r="D1764" s="45">
        <v>0</v>
      </c>
      <c r="E1764" s="45" t="s">
        <v>48</v>
      </c>
      <c r="F1764" s="6">
        <v>0</v>
      </c>
    </row>
    <row r="1765" spans="1:6" x14ac:dyDescent="0.2">
      <c r="A1765" s="39" t="s">
        <v>37</v>
      </c>
      <c r="B1765" s="49">
        <v>4.7303240740740743E-2</v>
      </c>
      <c r="C1765" s="45">
        <v>267</v>
      </c>
      <c r="D1765" s="45">
        <v>0</v>
      </c>
      <c r="E1765" s="45" t="s">
        <v>48</v>
      </c>
      <c r="F1765" s="6">
        <v>1</v>
      </c>
    </row>
    <row r="1766" spans="1:6" x14ac:dyDescent="0.2">
      <c r="A1766" s="39" t="s">
        <v>37</v>
      </c>
      <c r="B1766" s="49">
        <v>5.6631944444444443E-2</v>
      </c>
      <c r="C1766" s="45">
        <v>120</v>
      </c>
      <c r="D1766" s="45">
        <v>0</v>
      </c>
      <c r="E1766" s="45" t="s">
        <v>48</v>
      </c>
      <c r="F1766" s="6">
        <v>1</v>
      </c>
    </row>
    <row r="1767" spans="1:6" x14ac:dyDescent="0.2">
      <c r="A1767" s="39" t="s">
        <v>37</v>
      </c>
      <c r="B1767" s="49">
        <v>5.7430555555555561E-2</v>
      </c>
      <c r="C1767" s="45">
        <v>6</v>
      </c>
      <c r="D1767" s="45">
        <v>0</v>
      </c>
      <c r="E1767" s="45" t="s">
        <v>48</v>
      </c>
      <c r="F1767" s="6">
        <v>1</v>
      </c>
    </row>
    <row r="1768" spans="1:6" x14ac:dyDescent="0.2">
      <c r="A1768" s="39" t="s">
        <v>37</v>
      </c>
      <c r="B1768" s="49">
        <v>5.8368055555555555E-2</v>
      </c>
      <c r="C1768" s="45">
        <v>6</v>
      </c>
      <c r="D1768" s="45">
        <v>0</v>
      </c>
      <c r="E1768" s="45" t="s">
        <v>48</v>
      </c>
      <c r="F1768" s="6">
        <v>1</v>
      </c>
    </row>
    <row r="1769" spans="1:6" x14ac:dyDescent="0.2">
      <c r="A1769" s="39" t="s">
        <v>37</v>
      </c>
      <c r="B1769" s="49">
        <v>6.2488425925925926E-2</v>
      </c>
      <c r="C1769" s="45">
        <v>173</v>
      </c>
      <c r="D1769" s="45">
        <v>0</v>
      </c>
      <c r="E1769" s="45" t="s">
        <v>48</v>
      </c>
      <c r="F1769" s="6">
        <v>1</v>
      </c>
    </row>
    <row r="1770" spans="1:6" x14ac:dyDescent="0.2">
      <c r="A1770" s="39" t="s">
        <v>37</v>
      </c>
      <c r="B1770" s="49">
        <v>6.3622685185185185E-2</v>
      </c>
      <c r="C1770" s="45">
        <v>220</v>
      </c>
      <c r="D1770" s="45">
        <v>0</v>
      </c>
      <c r="E1770" s="45" t="s">
        <v>48</v>
      </c>
      <c r="F1770" s="6">
        <v>1</v>
      </c>
    </row>
    <row r="1771" spans="1:6" x14ac:dyDescent="0.2">
      <c r="A1771" s="39" t="s">
        <v>37</v>
      </c>
      <c r="B1771" s="49">
        <v>6.5277777777777782E-2</v>
      </c>
      <c r="C1771" s="45" t="s">
        <v>1375</v>
      </c>
      <c r="D1771" s="45" t="s">
        <v>1375</v>
      </c>
      <c r="E1771" s="45" t="s">
        <v>48</v>
      </c>
      <c r="F1771" s="6">
        <v>1</v>
      </c>
    </row>
    <row r="1772" spans="1:6" x14ac:dyDescent="0.2">
      <c r="A1772" s="39" t="s">
        <v>37</v>
      </c>
      <c r="B1772" s="49">
        <v>7.2789351851851855E-2</v>
      </c>
      <c r="C1772" s="45">
        <v>6</v>
      </c>
      <c r="D1772" s="45">
        <v>0</v>
      </c>
      <c r="E1772" s="45" t="s">
        <v>48</v>
      </c>
      <c r="F1772" s="6">
        <v>1</v>
      </c>
    </row>
    <row r="1773" spans="1:6" x14ac:dyDescent="0.2">
      <c r="A1773" s="39" t="s">
        <v>37</v>
      </c>
      <c r="B1773" s="49">
        <v>7.4444444444444438E-2</v>
      </c>
      <c r="C1773" s="45">
        <v>6</v>
      </c>
      <c r="D1773" s="45">
        <v>0</v>
      </c>
      <c r="E1773" s="45" t="s">
        <v>48</v>
      </c>
      <c r="F1773" s="6">
        <v>1</v>
      </c>
    </row>
    <row r="1774" spans="1:6" x14ac:dyDescent="0.2">
      <c r="A1774" s="39" t="s">
        <v>37</v>
      </c>
      <c r="B1774" s="49">
        <v>8.8113425925925928E-2</v>
      </c>
      <c r="C1774" s="45">
        <v>24</v>
      </c>
      <c r="D1774" s="45">
        <v>0</v>
      </c>
      <c r="E1774" s="45" t="s">
        <v>48</v>
      </c>
      <c r="F1774" s="6">
        <v>2</v>
      </c>
    </row>
    <row r="1775" spans="1:6" x14ac:dyDescent="0.2">
      <c r="A1775" s="39" t="s">
        <v>37</v>
      </c>
      <c r="B1775" s="49">
        <v>9.1319444444444453E-2</v>
      </c>
      <c r="C1775" s="45">
        <v>7</v>
      </c>
      <c r="D1775" s="45">
        <v>0</v>
      </c>
      <c r="E1775" s="45" t="s">
        <v>48</v>
      </c>
      <c r="F1775" s="6">
        <v>2</v>
      </c>
    </row>
    <row r="1776" spans="1:6" x14ac:dyDescent="0.2">
      <c r="A1776" s="39" t="s">
        <v>37</v>
      </c>
      <c r="B1776" s="49">
        <v>9.2361111111111116E-2</v>
      </c>
      <c r="C1776" s="45" t="s">
        <v>1375</v>
      </c>
      <c r="D1776" s="45" t="s">
        <v>1375</v>
      </c>
      <c r="E1776" s="45" t="s">
        <v>48</v>
      </c>
      <c r="F1776" s="6">
        <v>2</v>
      </c>
    </row>
    <row r="1777" spans="1:6" x14ac:dyDescent="0.2">
      <c r="A1777" s="39" t="s">
        <v>37</v>
      </c>
      <c r="B1777" s="49">
        <v>9.3148148148148147E-2</v>
      </c>
      <c r="C1777" s="45">
        <v>7</v>
      </c>
      <c r="D1777" s="45">
        <v>0</v>
      </c>
      <c r="E1777" s="45" t="s">
        <v>48</v>
      </c>
      <c r="F1777" s="6">
        <v>2</v>
      </c>
    </row>
    <row r="1778" spans="1:6" x14ac:dyDescent="0.2">
      <c r="A1778" s="39" t="s">
        <v>37</v>
      </c>
      <c r="B1778" s="49">
        <v>0.1025462962962963</v>
      </c>
      <c r="C1778" s="45">
        <v>7</v>
      </c>
      <c r="D1778" s="45">
        <v>0</v>
      </c>
      <c r="E1778" s="45" t="s">
        <v>48</v>
      </c>
      <c r="F1778" s="6">
        <v>2</v>
      </c>
    </row>
    <row r="1779" spans="1:6" x14ac:dyDescent="0.2">
      <c r="A1779" s="39" t="s">
        <v>37</v>
      </c>
      <c r="B1779" s="49">
        <v>0.10584490740740742</v>
      </c>
      <c r="C1779" s="45">
        <v>5</v>
      </c>
      <c r="D1779" s="45">
        <v>0</v>
      </c>
      <c r="E1779" s="45" t="s">
        <v>48</v>
      </c>
      <c r="F1779" s="6">
        <v>2</v>
      </c>
    </row>
    <row r="1780" spans="1:6" x14ac:dyDescent="0.2">
      <c r="A1780" s="39" t="s">
        <v>37</v>
      </c>
      <c r="B1780" s="49">
        <v>0.10658564814814815</v>
      </c>
      <c r="C1780" s="45">
        <v>1</v>
      </c>
      <c r="D1780" s="45">
        <v>0</v>
      </c>
      <c r="E1780" s="45" t="s">
        <v>48</v>
      </c>
      <c r="F1780" s="6">
        <v>2</v>
      </c>
    </row>
    <row r="1781" spans="1:6" x14ac:dyDescent="0.2">
      <c r="A1781" s="39" t="s">
        <v>37</v>
      </c>
      <c r="B1781" s="49">
        <v>0.10674768518518518</v>
      </c>
      <c r="C1781" s="45">
        <v>6</v>
      </c>
      <c r="D1781" s="45">
        <v>0</v>
      </c>
      <c r="E1781" s="45" t="s">
        <v>48</v>
      </c>
      <c r="F1781" s="6">
        <v>2</v>
      </c>
    </row>
    <row r="1782" spans="1:6" x14ac:dyDescent="0.2">
      <c r="A1782" s="39" t="s">
        <v>37</v>
      </c>
      <c r="B1782" s="49">
        <v>0.11687499999999999</v>
      </c>
      <c r="C1782" s="45">
        <v>155</v>
      </c>
      <c r="D1782" s="45">
        <v>0</v>
      </c>
      <c r="E1782" s="45" t="s">
        <v>48</v>
      </c>
      <c r="F1782" s="6">
        <v>2</v>
      </c>
    </row>
    <row r="1783" spans="1:6" x14ac:dyDescent="0.2">
      <c r="A1783" s="39" t="s">
        <v>37</v>
      </c>
      <c r="B1783" s="49">
        <v>0.11944444444444445</v>
      </c>
      <c r="C1783" s="45" t="s">
        <v>1375</v>
      </c>
      <c r="D1783" s="45" t="s">
        <v>1375</v>
      </c>
      <c r="E1783" s="45" t="s">
        <v>48</v>
      </c>
      <c r="F1783" s="6">
        <v>2</v>
      </c>
    </row>
    <row r="1784" spans="1:6" x14ac:dyDescent="0.2">
      <c r="A1784" s="39" t="s">
        <v>37</v>
      </c>
      <c r="B1784" s="49">
        <v>0.12583333333333332</v>
      </c>
      <c r="C1784" s="45">
        <v>251</v>
      </c>
      <c r="D1784" s="45">
        <v>0</v>
      </c>
      <c r="E1784" s="45" t="s">
        <v>48</v>
      </c>
      <c r="F1784" s="6">
        <v>3</v>
      </c>
    </row>
    <row r="1785" spans="1:6" x14ac:dyDescent="0.2">
      <c r="A1785" s="39" t="s">
        <v>37</v>
      </c>
      <c r="B1785" s="49">
        <v>0.12635416666666668</v>
      </c>
      <c r="C1785" s="45">
        <v>5</v>
      </c>
      <c r="D1785" s="45">
        <v>0</v>
      </c>
      <c r="E1785" s="45" t="s">
        <v>48</v>
      </c>
      <c r="F1785" s="6">
        <v>3</v>
      </c>
    </row>
    <row r="1786" spans="1:6" x14ac:dyDescent="0.2">
      <c r="A1786" s="39" t="s">
        <v>37</v>
      </c>
      <c r="B1786" s="49">
        <v>0.12875</v>
      </c>
      <c r="C1786" s="45">
        <v>2</v>
      </c>
      <c r="D1786" s="45">
        <v>0</v>
      </c>
      <c r="E1786" s="45" t="s">
        <v>48</v>
      </c>
      <c r="F1786" s="6">
        <v>3</v>
      </c>
    </row>
    <row r="1787" spans="1:6" x14ac:dyDescent="0.2">
      <c r="A1787" s="39" t="s">
        <v>37</v>
      </c>
      <c r="B1787" s="49">
        <v>0.13942129629629629</v>
      </c>
      <c r="C1787" s="45">
        <v>6</v>
      </c>
      <c r="D1787" s="45">
        <v>0</v>
      </c>
      <c r="E1787" s="45" t="s">
        <v>48</v>
      </c>
      <c r="F1787" s="6">
        <v>3</v>
      </c>
    </row>
    <row r="1788" spans="1:6" x14ac:dyDescent="0.2">
      <c r="A1788" s="39" t="s">
        <v>37</v>
      </c>
      <c r="B1788" s="49">
        <v>0.13961805555555554</v>
      </c>
      <c r="C1788" s="45">
        <v>6</v>
      </c>
      <c r="D1788" s="45">
        <v>0</v>
      </c>
      <c r="E1788" s="45" t="s">
        <v>48</v>
      </c>
      <c r="F1788" s="6">
        <v>3</v>
      </c>
    </row>
    <row r="1789" spans="1:6" x14ac:dyDescent="0.2">
      <c r="A1789" s="39" t="s">
        <v>37</v>
      </c>
      <c r="B1789" s="49">
        <v>0.14131944444444444</v>
      </c>
      <c r="C1789" s="45">
        <v>142</v>
      </c>
      <c r="D1789" s="45">
        <v>0</v>
      </c>
      <c r="E1789" s="45" t="s">
        <v>48</v>
      </c>
      <c r="F1789" s="6">
        <v>3</v>
      </c>
    </row>
    <row r="1790" spans="1:6" x14ac:dyDescent="0.2">
      <c r="A1790" s="39" t="s">
        <v>37</v>
      </c>
      <c r="B1790" s="49">
        <v>0.14435185185185184</v>
      </c>
      <c r="C1790" s="45">
        <v>5</v>
      </c>
      <c r="D1790" s="45">
        <v>0</v>
      </c>
      <c r="E1790" s="45" t="s">
        <v>48</v>
      </c>
      <c r="F1790" s="6">
        <v>3</v>
      </c>
    </row>
    <row r="1791" spans="1:6" x14ac:dyDescent="0.2">
      <c r="A1791" s="39" t="s">
        <v>37</v>
      </c>
      <c r="B1791" s="49">
        <v>0.1464351851851852</v>
      </c>
      <c r="C1791" s="45">
        <v>3</v>
      </c>
      <c r="D1791" s="45">
        <v>0</v>
      </c>
      <c r="E1791" s="45" t="s">
        <v>48</v>
      </c>
      <c r="F1791" s="6">
        <v>3</v>
      </c>
    </row>
    <row r="1792" spans="1:6" x14ac:dyDescent="0.2">
      <c r="A1792" s="39" t="s">
        <v>37</v>
      </c>
      <c r="B1792" s="49">
        <v>0.14716435185185187</v>
      </c>
      <c r="C1792" s="45">
        <v>6</v>
      </c>
      <c r="D1792" s="45">
        <v>0</v>
      </c>
      <c r="E1792" s="45" t="s">
        <v>48</v>
      </c>
      <c r="F1792" s="6">
        <v>3</v>
      </c>
    </row>
    <row r="1793" spans="1:6" x14ac:dyDescent="0.2">
      <c r="A1793" s="39" t="s">
        <v>37</v>
      </c>
      <c r="B1793" s="49">
        <v>0.14730324074074075</v>
      </c>
      <c r="C1793" s="45">
        <v>107</v>
      </c>
      <c r="D1793" s="45">
        <v>0</v>
      </c>
      <c r="E1793" s="45" t="s">
        <v>48</v>
      </c>
      <c r="F1793" s="6">
        <v>3</v>
      </c>
    </row>
    <row r="1794" spans="1:6" x14ac:dyDescent="0.2">
      <c r="A1794" s="39" t="s">
        <v>37</v>
      </c>
      <c r="B1794" s="49">
        <v>0.1492013888888889</v>
      </c>
      <c r="C1794" s="45">
        <v>6</v>
      </c>
      <c r="D1794" s="45">
        <v>0</v>
      </c>
      <c r="E1794" s="45" t="s">
        <v>48</v>
      </c>
      <c r="F1794" s="6">
        <v>3</v>
      </c>
    </row>
    <row r="1795" spans="1:6" x14ac:dyDescent="0.2">
      <c r="A1795" s="39" t="s">
        <v>37</v>
      </c>
      <c r="B1795" s="49">
        <v>0.14930555555555555</v>
      </c>
      <c r="C1795" s="45" t="s">
        <v>1375</v>
      </c>
      <c r="D1795" s="45" t="s">
        <v>1375</v>
      </c>
      <c r="E1795" s="45" t="s">
        <v>48</v>
      </c>
      <c r="F1795" s="6">
        <v>3</v>
      </c>
    </row>
    <row r="1796" spans="1:6" x14ac:dyDescent="0.2">
      <c r="A1796" s="39" t="s">
        <v>37</v>
      </c>
      <c r="B1796" s="49">
        <v>0.15347222222222223</v>
      </c>
      <c r="C1796" s="45" t="s">
        <v>1375</v>
      </c>
      <c r="D1796" s="45" t="s">
        <v>1375</v>
      </c>
      <c r="E1796" s="45" t="s">
        <v>48</v>
      </c>
      <c r="F1796" s="6">
        <v>3</v>
      </c>
    </row>
    <row r="1797" spans="1:6" x14ac:dyDescent="0.2">
      <c r="A1797" s="39" t="s">
        <v>37</v>
      </c>
      <c r="B1797" s="49">
        <v>0.15831018518518519</v>
      </c>
      <c r="C1797" s="45">
        <v>99</v>
      </c>
      <c r="D1797" s="45">
        <v>0</v>
      </c>
      <c r="E1797" s="45" t="s">
        <v>48</v>
      </c>
      <c r="F1797" s="6">
        <v>3</v>
      </c>
    </row>
    <row r="1798" spans="1:6" x14ac:dyDescent="0.2">
      <c r="A1798" s="39" t="s">
        <v>37</v>
      </c>
      <c r="B1798" s="49">
        <v>0.16041666666666668</v>
      </c>
      <c r="C1798" s="45" t="s">
        <v>1375</v>
      </c>
      <c r="D1798" s="45" t="s">
        <v>1375</v>
      </c>
      <c r="E1798" s="45" t="s">
        <v>48</v>
      </c>
      <c r="F1798" s="6">
        <v>3</v>
      </c>
    </row>
    <row r="1799" spans="1:6" x14ac:dyDescent="0.2">
      <c r="A1799" s="39" t="s">
        <v>37</v>
      </c>
      <c r="B1799" s="49">
        <v>0.16064814814814815</v>
      </c>
      <c r="C1799" s="45">
        <v>6</v>
      </c>
      <c r="D1799" s="45">
        <v>0</v>
      </c>
      <c r="E1799" s="45" t="s">
        <v>48</v>
      </c>
      <c r="F1799" s="6">
        <v>3</v>
      </c>
    </row>
    <row r="1800" spans="1:6" x14ac:dyDescent="0.2">
      <c r="A1800" s="39" t="s">
        <v>37</v>
      </c>
      <c r="B1800" s="49">
        <v>0.16777777777777778</v>
      </c>
      <c r="C1800" s="45">
        <v>395</v>
      </c>
      <c r="D1800" s="45">
        <v>0</v>
      </c>
      <c r="E1800" s="45" t="s">
        <v>48</v>
      </c>
      <c r="F1800" s="6">
        <v>4</v>
      </c>
    </row>
    <row r="1801" spans="1:6" x14ac:dyDescent="0.2">
      <c r="A1801" s="39" t="s">
        <v>37</v>
      </c>
      <c r="B1801" s="49">
        <v>0.16809027777777777</v>
      </c>
      <c r="C1801" s="45">
        <v>135</v>
      </c>
      <c r="D1801" s="45">
        <v>0</v>
      </c>
      <c r="E1801" s="45" t="s">
        <v>48</v>
      </c>
      <c r="F1801" s="6">
        <v>4</v>
      </c>
    </row>
    <row r="1802" spans="1:6" x14ac:dyDescent="0.2">
      <c r="A1802" s="39" t="s">
        <v>37</v>
      </c>
      <c r="B1802" s="49">
        <v>0.16828703703703704</v>
      </c>
      <c r="C1802" s="45">
        <v>12</v>
      </c>
      <c r="D1802" s="45">
        <v>0</v>
      </c>
      <c r="E1802" s="45" t="s">
        <v>48</v>
      </c>
      <c r="F1802" s="6">
        <v>4</v>
      </c>
    </row>
    <row r="1803" spans="1:6" x14ac:dyDescent="0.2">
      <c r="A1803" s="39" t="s">
        <v>37</v>
      </c>
      <c r="B1803" s="49">
        <v>0.17159722222222221</v>
      </c>
      <c r="C1803" s="45">
        <v>6</v>
      </c>
      <c r="D1803" s="45">
        <v>0</v>
      </c>
      <c r="E1803" s="45" t="s">
        <v>48</v>
      </c>
      <c r="F1803" s="6">
        <v>4</v>
      </c>
    </row>
    <row r="1804" spans="1:6" x14ac:dyDescent="0.2">
      <c r="A1804" s="39" t="s">
        <v>37</v>
      </c>
      <c r="B1804" s="49">
        <v>0.18325231481481483</v>
      </c>
      <c r="C1804" s="45">
        <v>82</v>
      </c>
      <c r="D1804" s="45">
        <v>0</v>
      </c>
      <c r="E1804" s="45" t="s">
        <v>48</v>
      </c>
      <c r="F1804" s="6">
        <v>4</v>
      </c>
    </row>
    <row r="1805" spans="1:6" x14ac:dyDescent="0.2">
      <c r="A1805" s="39" t="s">
        <v>37</v>
      </c>
      <c r="B1805" s="49">
        <v>0.18331018518518519</v>
      </c>
      <c r="C1805" s="45">
        <v>12</v>
      </c>
      <c r="D1805" s="45">
        <v>0</v>
      </c>
      <c r="E1805" s="45" t="s">
        <v>48</v>
      </c>
      <c r="F1805" s="6">
        <v>4</v>
      </c>
    </row>
    <row r="1806" spans="1:6" x14ac:dyDescent="0.2">
      <c r="A1806" s="39" t="s">
        <v>37</v>
      </c>
      <c r="B1806" s="49">
        <v>0.18362268518518518</v>
      </c>
      <c r="C1806" s="45">
        <v>107</v>
      </c>
      <c r="D1806" s="45">
        <v>0</v>
      </c>
      <c r="E1806" s="45" t="s">
        <v>48</v>
      </c>
      <c r="F1806" s="6">
        <v>4</v>
      </c>
    </row>
    <row r="1807" spans="1:6" x14ac:dyDescent="0.2">
      <c r="A1807" s="39" t="s">
        <v>37</v>
      </c>
      <c r="B1807" s="49">
        <v>0.18390046296296295</v>
      </c>
      <c r="C1807" s="45">
        <v>6</v>
      </c>
      <c r="D1807" s="45">
        <v>0</v>
      </c>
      <c r="E1807" s="45" t="s">
        <v>48</v>
      </c>
      <c r="F1807" s="6">
        <v>4</v>
      </c>
    </row>
    <row r="1808" spans="1:6" x14ac:dyDescent="0.2">
      <c r="A1808" s="39" t="s">
        <v>37</v>
      </c>
      <c r="B1808" s="49">
        <v>0.18401620370370372</v>
      </c>
      <c r="C1808" s="45">
        <v>7</v>
      </c>
      <c r="D1808" s="45">
        <v>0</v>
      </c>
      <c r="E1808" s="45" t="s">
        <v>48</v>
      </c>
      <c r="F1808" s="6">
        <v>4</v>
      </c>
    </row>
    <row r="1809" spans="1:6" x14ac:dyDescent="0.2">
      <c r="A1809" s="39" t="s">
        <v>37</v>
      </c>
      <c r="B1809" s="49">
        <v>0.18541666666666667</v>
      </c>
      <c r="C1809" s="45" t="s">
        <v>1375</v>
      </c>
      <c r="D1809" s="45" t="s">
        <v>1375</v>
      </c>
      <c r="E1809" s="45" t="s">
        <v>48</v>
      </c>
      <c r="F1809" s="6">
        <v>4</v>
      </c>
    </row>
    <row r="1810" spans="1:6" x14ac:dyDescent="0.2">
      <c r="A1810" s="39" t="s">
        <v>37</v>
      </c>
      <c r="B1810" s="49">
        <v>0.1859490740740741</v>
      </c>
      <c r="C1810" s="45">
        <v>3</v>
      </c>
      <c r="D1810" s="45">
        <v>0</v>
      </c>
      <c r="E1810" s="45" t="s">
        <v>48</v>
      </c>
      <c r="F1810" s="6">
        <v>4</v>
      </c>
    </row>
    <row r="1811" spans="1:6" x14ac:dyDescent="0.2">
      <c r="A1811" s="39" t="s">
        <v>37</v>
      </c>
      <c r="B1811" s="49">
        <v>0.18641203703703704</v>
      </c>
      <c r="C1811" s="45">
        <v>20</v>
      </c>
      <c r="D1811" s="45">
        <v>0</v>
      </c>
      <c r="E1811" s="45" t="s">
        <v>48</v>
      </c>
      <c r="F1811" s="6">
        <v>4</v>
      </c>
    </row>
    <row r="1812" spans="1:6" x14ac:dyDescent="0.2">
      <c r="A1812" s="39" t="s">
        <v>37</v>
      </c>
      <c r="B1812" s="49">
        <v>0.18658564814814815</v>
      </c>
      <c r="C1812" s="45">
        <v>221</v>
      </c>
      <c r="D1812" s="45">
        <v>0</v>
      </c>
      <c r="E1812" s="45" t="s">
        <v>48</v>
      </c>
      <c r="F1812" s="6">
        <v>4</v>
      </c>
    </row>
    <row r="1813" spans="1:6" x14ac:dyDescent="0.2">
      <c r="A1813" s="39" t="s">
        <v>37</v>
      </c>
      <c r="B1813" s="49">
        <v>0.19023148148148147</v>
      </c>
      <c r="C1813" s="45">
        <v>19</v>
      </c>
      <c r="D1813" s="45">
        <v>0</v>
      </c>
      <c r="E1813" s="45" t="s">
        <v>48</v>
      </c>
      <c r="F1813" s="6">
        <v>4</v>
      </c>
    </row>
    <row r="1814" spans="1:6" x14ac:dyDescent="0.2">
      <c r="A1814" s="39" t="s">
        <v>37</v>
      </c>
      <c r="B1814" s="49">
        <v>0.19693287037037036</v>
      </c>
      <c r="C1814" s="45">
        <v>223</v>
      </c>
      <c r="D1814" s="45">
        <v>0</v>
      </c>
      <c r="E1814" s="45" t="s">
        <v>48</v>
      </c>
      <c r="F1814" s="6">
        <v>4</v>
      </c>
    </row>
    <row r="1815" spans="1:6" x14ac:dyDescent="0.2">
      <c r="A1815" s="39" t="s">
        <v>37</v>
      </c>
      <c r="B1815" s="49">
        <v>0.19853009259259258</v>
      </c>
      <c r="C1815" s="45">
        <v>84</v>
      </c>
      <c r="D1815" s="45">
        <v>0</v>
      </c>
      <c r="E1815" s="45" t="s">
        <v>48</v>
      </c>
      <c r="F1815" s="6">
        <v>4</v>
      </c>
    </row>
    <row r="1816" spans="1:6" x14ac:dyDescent="0.2">
      <c r="A1816" s="39" t="s">
        <v>37</v>
      </c>
      <c r="B1816" s="49">
        <v>0.19886574074074073</v>
      </c>
      <c r="C1816" s="45">
        <v>330</v>
      </c>
      <c r="D1816" s="45">
        <v>0</v>
      </c>
      <c r="E1816" s="45" t="s">
        <v>48</v>
      </c>
      <c r="F1816" s="6">
        <v>4</v>
      </c>
    </row>
    <row r="1817" spans="1:6" x14ac:dyDescent="0.2">
      <c r="A1817" s="39" t="s">
        <v>37</v>
      </c>
      <c r="B1817" s="49">
        <v>0.19930555555555554</v>
      </c>
      <c r="C1817" s="45" t="s">
        <v>1375</v>
      </c>
      <c r="D1817" s="45" t="s">
        <v>1375</v>
      </c>
      <c r="E1817" s="45" t="s">
        <v>48</v>
      </c>
      <c r="F1817" s="6">
        <v>4</v>
      </c>
    </row>
    <row r="1818" spans="1:6" x14ac:dyDescent="0.2">
      <c r="A1818" s="39" t="s">
        <v>37</v>
      </c>
      <c r="B1818" s="49">
        <v>0.20069444444444443</v>
      </c>
      <c r="C1818" s="45" t="s">
        <v>1375</v>
      </c>
      <c r="D1818" s="45" t="s">
        <v>1375</v>
      </c>
      <c r="E1818" s="45" t="s">
        <v>48</v>
      </c>
      <c r="F1818" s="6">
        <v>4</v>
      </c>
    </row>
    <row r="1819" spans="1:6" x14ac:dyDescent="0.2">
      <c r="A1819" s="39" t="s">
        <v>37</v>
      </c>
      <c r="B1819" s="49">
        <v>0.20269675925925926</v>
      </c>
      <c r="C1819" s="45">
        <v>1</v>
      </c>
      <c r="D1819" s="45">
        <v>0</v>
      </c>
      <c r="E1819" s="45" t="s">
        <v>48</v>
      </c>
      <c r="F1819" s="6">
        <v>4</v>
      </c>
    </row>
    <row r="1820" spans="1:6" x14ac:dyDescent="0.2">
      <c r="A1820" s="39" t="s">
        <v>37</v>
      </c>
      <c r="B1820" s="49">
        <v>0.20917824074074073</v>
      </c>
      <c r="C1820" s="45">
        <v>73</v>
      </c>
      <c r="D1820" s="45">
        <v>0</v>
      </c>
      <c r="E1820" s="45" t="s">
        <v>48</v>
      </c>
      <c r="F1820" s="6">
        <v>5</v>
      </c>
    </row>
    <row r="1821" spans="1:6" x14ac:dyDescent="0.2">
      <c r="A1821" s="39" t="s">
        <v>37</v>
      </c>
      <c r="B1821" s="49">
        <v>0.20942129629629627</v>
      </c>
      <c r="C1821" s="45">
        <v>3</v>
      </c>
      <c r="D1821" s="45">
        <v>0</v>
      </c>
      <c r="E1821" s="45" t="s">
        <v>48</v>
      </c>
      <c r="F1821" s="6">
        <v>5</v>
      </c>
    </row>
    <row r="1822" spans="1:6" x14ac:dyDescent="0.2">
      <c r="A1822" s="39" t="s">
        <v>37</v>
      </c>
      <c r="B1822" s="49">
        <v>0.21475694444444446</v>
      </c>
      <c r="C1822" s="45">
        <v>45</v>
      </c>
      <c r="D1822" s="45">
        <v>0</v>
      </c>
      <c r="E1822" s="45" t="s">
        <v>48</v>
      </c>
      <c r="F1822" s="6">
        <v>5</v>
      </c>
    </row>
    <row r="1823" spans="1:6" x14ac:dyDescent="0.2">
      <c r="A1823" s="39" t="s">
        <v>37</v>
      </c>
      <c r="B1823" s="49">
        <v>0.21481481481481482</v>
      </c>
      <c r="C1823" s="45">
        <v>126</v>
      </c>
      <c r="D1823" s="45">
        <v>0</v>
      </c>
      <c r="E1823" s="45" t="s">
        <v>48</v>
      </c>
      <c r="F1823" s="6">
        <v>5</v>
      </c>
    </row>
    <row r="1824" spans="1:6" x14ac:dyDescent="0.2">
      <c r="A1824" s="39" t="s">
        <v>37</v>
      </c>
      <c r="B1824" s="49">
        <v>0.21666666666666667</v>
      </c>
      <c r="C1824" s="45" t="s">
        <v>1375</v>
      </c>
      <c r="D1824" s="45" t="s">
        <v>1375</v>
      </c>
      <c r="E1824" s="45" t="s">
        <v>48</v>
      </c>
      <c r="F1824" s="6">
        <v>5</v>
      </c>
    </row>
    <row r="1825" spans="1:6" x14ac:dyDescent="0.2">
      <c r="A1825" s="39" t="s">
        <v>37</v>
      </c>
      <c r="B1825" s="49">
        <v>0.21680555555555556</v>
      </c>
      <c r="C1825" s="45" t="s">
        <v>1375</v>
      </c>
      <c r="D1825" s="45" t="s">
        <v>1375</v>
      </c>
      <c r="E1825" s="45" t="s">
        <v>48</v>
      </c>
      <c r="F1825" s="6">
        <v>5</v>
      </c>
    </row>
    <row r="1826" spans="1:6" x14ac:dyDescent="0.2">
      <c r="A1826" s="39" t="s">
        <v>37</v>
      </c>
      <c r="B1826" s="49">
        <v>0.21932870370370372</v>
      </c>
      <c r="C1826" s="45">
        <v>123</v>
      </c>
      <c r="D1826" s="45">
        <v>0</v>
      </c>
      <c r="E1826" s="45" t="s">
        <v>48</v>
      </c>
      <c r="F1826" s="6">
        <v>5</v>
      </c>
    </row>
    <row r="1827" spans="1:6" x14ac:dyDescent="0.2">
      <c r="A1827" s="39" t="s">
        <v>37</v>
      </c>
      <c r="B1827" s="49">
        <v>0.21965277777777778</v>
      </c>
      <c r="C1827" s="45">
        <v>2</v>
      </c>
      <c r="D1827" s="45">
        <v>0</v>
      </c>
      <c r="E1827" s="45" t="s">
        <v>48</v>
      </c>
      <c r="F1827" s="6">
        <v>5</v>
      </c>
    </row>
    <row r="1828" spans="1:6" x14ac:dyDescent="0.2">
      <c r="A1828" s="39" t="s">
        <v>37</v>
      </c>
      <c r="B1828" s="49">
        <v>0.22152777777777777</v>
      </c>
      <c r="C1828" s="45" t="s">
        <v>1375</v>
      </c>
      <c r="D1828" s="45" t="s">
        <v>1375</v>
      </c>
      <c r="E1828" s="45" t="s">
        <v>48</v>
      </c>
      <c r="F1828" s="6">
        <v>5</v>
      </c>
    </row>
    <row r="1829" spans="1:6" x14ac:dyDescent="0.2">
      <c r="A1829" s="39" t="s">
        <v>37</v>
      </c>
      <c r="B1829" s="49">
        <v>0.2242939814814815</v>
      </c>
      <c r="C1829" s="45">
        <v>3</v>
      </c>
      <c r="D1829" s="45">
        <v>0</v>
      </c>
      <c r="E1829" s="45" t="s">
        <v>48</v>
      </c>
      <c r="F1829" s="6">
        <v>5</v>
      </c>
    </row>
    <row r="1830" spans="1:6" x14ac:dyDescent="0.2">
      <c r="A1830" s="39" t="s">
        <v>37</v>
      </c>
      <c r="B1830" s="49">
        <v>0.22479166666666664</v>
      </c>
      <c r="C1830" s="45">
        <v>278</v>
      </c>
      <c r="D1830" s="45">
        <v>0</v>
      </c>
      <c r="E1830" s="45" t="s">
        <v>48</v>
      </c>
      <c r="F1830" s="6">
        <v>5</v>
      </c>
    </row>
    <row r="1831" spans="1:6" x14ac:dyDescent="0.2">
      <c r="A1831" s="39" t="s">
        <v>37</v>
      </c>
      <c r="B1831" s="49">
        <v>0.22638888888888889</v>
      </c>
      <c r="C1831" s="45" t="s">
        <v>1375</v>
      </c>
      <c r="D1831" s="45" t="s">
        <v>1375</v>
      </c>
      <c r="E1831" s="45" t="s">
        <v>48</v>
      </c>
      <c r="F1831" s="6">
        <v>5</v>
      </c>
    </row>
    <row r="1832" spans="1:6" x14ac:dyDescent="0.2">
      <c r="A1832" s="39" t="s">
        <v>37</v>
      </c>
      <c r="B1832" s="49">
        <v>0.23023148148148151</v>
      </c>
      <c r="C1832" s="45">
        <v>97</v>
      </c>
      <c r="D1832" s="45">
        <v>0</v>
      </c>
      <c r="E1832" s="45" t="s">
        <v>48</v>
      </c>
      <c r="F1832" s="6">
        <v>5</v>
      </c>
    </row>
    <row r="1833" spans="1:6" x14ac:dyDescent="0.2">
      <c r="A1833" s="39" t="s">
        <v>37</v>
      </c>
      <c r="B1833" s="49">
        <v>0.23152777777777778</v>
      </c>
      <c r="C1833" s="45">
        <v>17</v>
      </c>
      <c r="D1833" s="45">
        <v>0</v>
      </c>
      <c r="E1833" s="45" t="s">
        <v>48</v>
      </c>
      <c r="F1833" s="6">
        <v>5</v>
      </c>
    </row>
    <row r="1834" spans="1:6" x14ac:dyDescent="0.2">
      <c r="A1834" s="39" t="s">
        <v>37</v>
      </c>
      <c r="B1834" s="49">
        <v>0.23333333333333331</v>
      </c>
      <c r="C1834" s="45" t="s">
        <v>1375</v>
      </c>
      <c r="D1834" s="45" t="s">
        <v>1375</v>
      </c>
      <c r="E1834" s="45" t="s">
        <v>48</v>
      </c>
      <c r="F1834" s="6">
        <v>5</v>
      </c>
    </row>
    <row r="1835" spans="1:6" x14ac:dyDescent="0.2">
      <c r="A1835" s="39" t="s">
        <v>37</v>
      </c>
      <c r="B1835" s="49">
        <v>0.77380787037037035</v>
      </c>
      <c r="C1835" s="45" t="s">
        <v>1375</v>
      </c>
      <c r="D1835" s="45" t="s">
        <v>1375</v>
      </c>
      <c r="E1835" s="45" t="s">
        <v>48</v>
      </c>
      <c r="F1835" s="6">
        <v>18</v>
      </c>
    </row>
    <row r="1836" spans="1:6" x14ac:dyDescent="0.2">
      <c r="A1836" s="39" t="s">
        <v>37</v>
      </c>
      <c r="B1836" s="49">
        <v>0.7763888888888888</v>
      </c>
      <c r="C1836" s="45" t="s">
        <v>1375</v>
      </c>
      <c r="D1836" s="45" t="s">
        <v>1375</v>
      </c>
      <c r="E1836" s="45" t="s">
        <v>48</v>
      </c>
      <c r="F1836" s="6">
        <v>18</v>
      </c>
    </row>
    <row r="1837" spans="1:6" x14ac:dyDescent="0.2">
      <c r="A1837" s="39" t="s">
        <v>37</v>
      </c>
      <c r="B1837" s="49">
        <v>0.78099537037037037</v>
      </c>
      <c r="C1837" s="45">
        <v>5</v>
      </c>
      <c r="D1837" s="45">
        <v>0</v>
      </c>
      <c r="E1837" s="45" t="s">
        <v>48</v>
      </c>
      <c r="F1837" s="6">
        <v>18</v>
      </c>
    </row>
    <row r="1838" spans="1:6" x14ac:dyDescent="0.2">
      <c r="A1838" s="39" t="s">
        <v>37</v>
      </c>
      <c r="B1838" s="49">
        <v>0.78180555555555564</v>
      </c>
      <c r="C1838" s="45">
        <v>7</v>
      </c>
      <c r="D1838" s="45">
        <v>0</v>
      </c>
      <c r="E1838" s="45" t="s">
        <v>48</v>
      </c>
      <c r="F1838" s="6">
        <v>18</v>
      </c>
    </row>
    <row r="1839" spans="1:6" x14ac:dyDescent="0.2">
      <c r="A1839" s="39" t="s">
        <v>37</v>
      </c>
      <c r="B1839" s="49">
        <v>0.78368055555555549</v>
      </c>
      <c r="C1839" s="45">
        <v>6</v>
      </c>
      <c r="D1839" s="45">
        <v>0</v>
      </c>
      <c r="E1839" s="45" t="s">
        <v>48</v>
      </c>
      <c r="F1839" s="6">
        <v>18</v>
      </c>
    </row>
    <row r="1840" spans="1:6" x14ac:dyDescent="0.2">
      <c r="A1840" s="39" t="s">
        <v>37</v>
      </c>
      <c r="B1840" s="49">
        <v>0.7844444444444445</v>
      </c>
      <c r="C1840" s="45">
        <v>134</v>
      </c>
      <c r="D1840" s="45">
        <v>0</v>
      </c>
      <c r="E1840" s="45" t="s">
        <v>48</v>
      </c>
      <c r="F1840" s="6">
        <v>18</v>
      </c>
    </row>
    <row r="1841" spans="1:6" x14ac:dyDescent="0.2">
      <c r="A1841" s="39" t="s">
        <v>37</v>
      </c>
      <c r="B1841" s="49">
        <v>0.78541666666666665</v>
      </c>
      <c r="C1841" s="45" t="s">
        <v>1375</v>
      </c>
      <c r="D1841" s="45" t="s">
        <v>1375</v>
      </c>
      <c r="E1841" s="45" t="s">
        <v>48</v>
      </c>
      <c r="F1841" s="6">
        <v>18</v>
      </c>
    </row>
    <row r="1842" spans="1:6" x14ac:dyDescent="0.2">
      <c r="A1842" s="39" t="s">
        <v>37</v>
      </c>
      <c r="B1842" s="49">
        <v>0.78562500000000002</v>
      </c>
      <c r="C1842" s="45">
        <v>6</v>
      </c>
      <c r="D1842" s="45">
        <v>0</v>
      </c>
      <c r="E1842" s="45" t="s">
        <v>48</v>
      </c>
      <c r="F1842" s="6">
        <v>18</v>
      </c>
    </row>
    <row r="1843" spans="1:6" x14ac:dyDescent="0.2">
      <c r="A1843" s="39" t="s">
        <v>37</v>
      </c>
      <c r="B1843" s="49">
        <v>0.78653935185185186</v>
      </c>
      <c r="C1843" s="45">
        <v>415</v>
      </c>
      <c r="D1843" s="45">
        <v>0</v>
      </c>
      <c r="E1843" s="45" t="s">
        <v>48</v>
      </c>
      <c r="F1843" s="6">
        <v>18</v>
      </c>
    </row>
    <row r="1844" spans="1:6" x14ac:dyDescent="0.2">
      <c r="A1844" s="39" t="s">
        <v>37</v>
      </c>
      <c r="B1844" s="49">
        <v>0.78924768518518518</v>
      </c>
      <c r="C1844" s="45">
        <v>460</v>
      </c>
      <c r="D1844" s="45">
        <v>0</v>
      </c>
      <c r="E1844" s="45" t="s">
        <v>48</v>
      </c>
      <c r="F1844" s="6">
        <v>18</v>
      </c>
    </row>
    <row r="1845" spans="1:6" x14ac:dyDescent="0.2">
      <c r="A1845" s="39" t="s">
        <v>37</v>
      </c>
      <c r="B1845" s="49">
        <v>0.79019675925925925</v>
      </c>
      <c r="C1845" s="45">
        <v>1</v>
      </c>
      <c r="D1845" s="45">
        <v>0</v>
      </c>
      <c r="E1845" s="45" t="s">
        <v>48</v>
      </c>
      <c r="F1845" s="6">
        <v>18</v>
      </c>
    </row>
    <row r="1846" spans="1:6" x14ac:dyDescent="0.2">
      <c r="A1846" s="39" t="s">
        <v>37</v>
      </c>
      <c r="B1846" s="49">
        <v>0.79221064814814812</v>
      </c>
      <c r="C1846" s="45">
        <v>6</v>
      </c>
      <c r="D1846" s="45">
        <v>0</v>
      </c>
      <c r="E1846" s="45" t="s">
        <v>48</v>
      </c>
      <c r="F1846" s="6">
        <v>19</v>
      </c>
    </row>
    <row r="1847" spans="1:6" x14ac:dyDescent="0.2">
      <c r="A1847" s="39" t="s">
        <v>37</v>
      </c>
      <c r="B1847" s="49">
        <v>0.79236111111111107</v>
      </c>
      <c r="C1847" s="45" t="s">
        <v>1375</v>
      </c>
      <c r="D1847" s="45" t="s">
        <v>1375</v>
      </c>
      <c r="E1847" s="45" t="s">
        <v>48</v>
      </c>
      <c r="F1847" s="6">
        <v>19</v>
      </c>
    </row>
    <row r="1848" spans="1:6" x14ac:dyDescent="0.2">
      <c r="A1848" s="39" t="s">
        <v>37</v>
      </c>
      <c r="B1848" s="49">
        <v>0.79415509259259265</v>
      </c>
      <c r="C1848" s="45">
        <v>207</v>
      </c>
      <c r="D1848" s="45">
        <v>0</v>
      </c>
      <c r="E1848" s="45" t="s">
        <v>48</v>
      </c>
      <c r="F1848" s="6">
        <v>19</v>
      </c>
    </row>
    <row r="1849" spans="1:6" x14ac:dyDescent="0.2">
      <c r="A1849" s="39" t="s">
        <v>37</v>
      </c>
      <c r="B1849" s="49">
        <v>0.79506944444444438</v>
      </c>
      <c r="C1849" s="45">
        <v>7</v>
      </c>
      <c r="D1849" s="45">
        <v>0</v>
      </c>
      <c r="E1849" s="45" t="s">
        <v>48</v>
      </c>
      <c r="F1849" s="6">
        <v>19</v>
      </c>
    </row>
    <row r="1850" spans="1:6" x14ac:dyDescent="0.2">
      <c r="A1850" s="39" t="s">
        <v>37</v>
      </c>
      <c r="B1850" s="49">
        <v>0.79743055555555564</v>
      </c>
      <c r="C1850" s="45">
        <v>4</v>
      </c>
      <c r="D1850" s="45">
        <v>0</v>
      </c>
      <c r="E1850" s="45" t="s">
        <v>48</v>
      </c>
      <c r="F1850" s="6">
        <v>19</v>
      </c>
    </row>
    <row r="1851" spans="1:6" x14ac:dyDescent="0.2">
      <c r="A1851" s="39" t="s">
        <v>37</v>
      </c>
      <c r="B1851" s="49">
        <v>0.79861111111111116</v>
      </c>
      <c r="C1851" s="45">
        <v>6</v>
      </c>
      <c r="D1851" s="45">
        <v>0</v>
      </c>
      <c r="E1851" s="45" t="s">
        <v>48</v>
      </c>
      <c r="F1851" s="6">
        <v>19</v>
      </c>
    </row>
    <row r="1852" spans="1:6" x14ac:dyDescent="0.2">
      <c r="A1852" s="39" t="s">
        <v>37</v>
      </c>
      <c r="B1852" s="49">
        <v>0.79991898148148155</v>
      </c>
      <c r="C1852" s="45">
        <v>7</v>
      </c>
      <c r="D1852" s="45">
        <v>0</v>
      </c>
      <c r="E1852" s="45" t="s">
        <v>48</v>
      </c>
      <c r="F1852" s="6">
        <v>19</v>
      </c>
    </row>
    <row r="1853" spans="1:6" x14ac:dyDescent="0.2">
      <c r="A1853" s="39" t="s">
        <v>37</v>
      </c>
      <c r="B1853" s="49">
        <v>0.80478009259259253</v>
      </c>
      <c r="C1853" s="45">
        <v>5</v>
      </c>
      <c r="D1853" s="45">
        <v>0</v>
      </c>
      <c r="E1853" s="45" t="s">
        <v>48</v>
      </c>
      <c r="F1853" s="6">
        <v>19</v>
      </c>
    </row>
    <row r="1854" spans="1:6" x14ac:dyDescent="0.2">
      <c r="A1854" s="39" t="s">
        <v>37</v>
      </c>
      <c r="B1854" s="49">
        <v>0.80688657407407405</v>
      </c>
      <c r="C1854" s="45">
        <v>140</v>
      </c>
      <c r="D1854" s="45">
        <v>0</v>
      </c>
      <c r="E1854" s="45" t="s">
        <v>48</v>
      </c>
      <c r="F1854" s="6">
        <v>19</v>
      </c>
    </row>
    <row r="1855" spans="1:6" x14ac:dyDescent="0.2">
      <c r="A1855" s="39" t="s">
        <v>37</v>
      </c>
      <c r="B1855" s="49">
        <v>0.80894675925925918</v>
      </c>
      <c r="C1855" s="45">
        <v>10</v>
      </c>
      <c r="D1855" s="45">
        <v>0</v>
      </c>
      <c r="E1855" s="45" t="s">
        <v>48</v>
      </c>
      <c r="F1855" s="6">
        <v>19</v>
      </c>
    </row>
    <row r="1856" spans="1:6" x14ac:dyDescent="0.2">
      <c r="A1856" s="39" t="s">
        <v>37</v>
      </c>
      <c r="B1856" s="49">
        <v>0.80972222222222223</v>
      </c>
      <c r="C1856" s="45" t="s">
        <v>1375</v>
      </c>
      <c r="D1856" s="45" t="s">
        <v>1375</v>
      </c>
      <c r="E1856" s="45" t="s">
        <v>48</v>
      </c>
      <c r="F1856" s="6">
        <v>19</v>
      </c>
    </row>
    <row r="1857" spans="1:6" x14ac:dyDescent="0.2">
      <c r="A1857" s="39" t="s">
        <v>37</v>
      </c>
      <c r="B1857" s="49">
        <v>0.81211805555555561</v>
      </c>
      <c r="C1857" s="45">
        <v>179</v>
      </c>
      <c r="D1857" s="45">
        <v>0</v>
      </c>
      <c r="E1857" s="45" t="s">
        <v>48</v>
      </c>
      <c r="F1857" s="6">
        <v>19</v>
      </c>
    </row>
    <row r="1858" spans="1:6" x14ac:dyDescent="0.2">
      <c r="A1858" s="39" t="s">
        <v>37</v>
      </c>
      <c r="B1858" s="49">
        <v>0.81237268518518513</v>
      </c>
      <c r="C1858" s="45">
        <v>276</v>
      </c>
      <c r="D1858" s="45">
        <v>0</v>
      </c>
      <c r="E1858" s="45" t="s">
        <v>48</v>
      </c>
      <c r="F1858" s="6">
        <v>19</v>
      </c>
    </row>
    <row r="1859" spans="1:6" x14ac:dyDescent="0.2">
      <c r="A1859" s="39" t="s">
        <v>37</v>
      </c>
      <c r="B1859" s="49">
        <v>0.81253472222222223</v>
      </c>
      <c r="C1859" s="45">
        <v>1</v>
      </c>
      <c r="D1859" s="45">
        <v>0</v>
      </c>
      <c r="E1859" s="45" t="s">
        <v>48</v>
      </c>
      <c r="F1859" s="6">
        <v>19</v>
      </c>
    </row>
    <row r="1860" spans="1:6" x14ac:dyDescent="0.2">
      <c r="A1860" s="39" t="s">
        <v>37</v>
      </c>
      <c r="B1860" s="49">
        <v>0.8137268518518519</v>
      </c>
      <c r="C1860" s="45">
        <v>5</v>
      </c>
      <c r="D1860" s="45">
        <v>0</v>
      </c>
      <c r="E1860" s="45" t="s">
        <v>48</v>
      </c>
      <c r="F1860" s="6">
        <v>19</v>
      </c>
    </row>
    <row r="1861" spans="1:6" x14ac:dyDescent="0.2">
      <c r="A1861" s="39" t="s">
        <v>37</v>
      </c>
      <c r="B1861" s="49">
        <v>0.81388888888888888</v>
      </c>
      <c r="C1861" s="45" t="s">
        <v>1375</v>
      </c>
      <c r="D1861" s="45" t="s">
        <v>1375</v>
      </c>
      <c r="E1861" s="45" t="s">
        <v>48</v>
      </c>
      <c r="F1861" s="6">
        <v>19</v>
      </c>
    </row>
    <row r="1862" spans="1:6" x14ac:dyDescent="0.2">
      <c r="A1862" s="39" t="s">
        <v>37</v>
      </c>
      <c r="B1862" s="49">
        <v>0.81560185185185186</v>
      </c>
      <c r="C1862" s="45">
        <v>6</v>
      </c>
      <c r="D1862" s="45">
        <v>0</v>
      </c>
      <c r="E1862" s="45" t="s">
        <v>48</v>
      </c>
      <c r="F1862" s="6">
        <v>19</v>
      </c>
    </row>
    <row r="1863" spans="1:6" x14ac:dyDescent="0.2">
      <c r="A1863" s="39" t="s">
        <v>37</v>
      </c>
      <c r="B1863" s="49">
        <v>0.81601851851851848</v>
      </c>
      <c r="C1863" s="45">
        <v>13</v>
      </c>
      <c r="D1863" s="45">
        <v>0</v>
      </c>
      <c r="E1863" s="45" t="s">
        <v>48</v>
      </c>
      <c r="F1863" s="6">
        <v>19</v>
      </c>
    </row>
    <row r="1864" spans="1:6" x14ac:dyDescent="0.2">
      <c r="A1864" s="39" t="s">
        <v>37</v>
      </c>
      <c r="B1864" s="49">
        <v>0.82005787037037037</v>
      </c>
      <c r="C1864" s="45">
        <v>6</v>
      </c>
      <c r="D1864" s="45">
        <v>0</v>
      </c>
      <c r="E1864" s="45" t="s">
        <v>48</v>
      </c>
      <c r="F1864" s="6">
        <v>19</v>
      </c>
    </row>
    <row r="1865" spans="1:6" x14ac:dyDescent="0.2">
      <c r="A1865" s="39" t="s">
        <v>37</v>
      </c>
      <c r="B1865" s="49">
        <v>0.82222222222222219</v>
      </c>
      <c r="C1865" s="45" t="s">
        <v>1375</v>
      </c>
      <c r="D1865" s="45" t="s">
        <v>1375</v>
      </c>
      <c r="E1865" s="45" t="s">
        <v>48</v>
      </c>
      <c r="F1865" s="6">
        <v>19</v>
      </c>
    </row>
    <row r="1866" spans="1:6" x14ac:dyDescent="0.2">
      <c r="A1866" s="39" t="s">
        <v>37</v>
      </c>
      <c r="B1866" s="49">
        <v>0.82708333333333339</v>
      </c>
      <c r="C1866" s="45">
        <v>15</v>
      </c>
      <c r="D1866" s="45">
        <v>0</v>
      </c>
      <c r="E1866" s="45" t="s">
        <v>48</v>
      </c>
      <c r="F1866" s="6">
        <v>19</v>
      </c>
    </row>
    <row r="1867" spans="1:6" x14ac:dyDescent="0.2">
      <c r="A1867" s="39" t="s">
        <v>37</v>
      </c>
      <c r="B1867" s="49">
        <v>0.82939814814814816</v>
      </c>
      <c r="C1867" s="45" t="s">
        <v>1375</v>
      </c>
      <c r="D1867" s="45" t="s">
        <v>1375</v>
      </c>
      <c r="E1867" s="45" t="s">
        <v>48</v>
      </c>
      <c r="F1867" s="6">
        <v>19</v>
      </c>
    </row>
    <row r="1868" spans="1:6" x14ac:dyDescent="0.2">
      <c r="A1868" s="39" t="s">
        <v>37</v>
      </c>
      <c r="B1868" s="49">
        <v>0.83194444444444438</v>
      </c>
      <c r="C1868" s="45" t="s">
        <v>1375</v>
      </c>
      <c r="D1868" s="45" t="s">
        <v>1375</v>
      </c>
      <c r="E1868" s="45" t="s">
        <v>48</v>
      </c>
      <c r="F1868" s="6">
        <v>19</v>
      </c>
    </row>
    <row r="1869" spans="1:6" x14ac:dyDescent="0.2">
      <c r="A1869" s="39" t="s">
        <v>37</v>
      </c>
      <c r="B1869" s="49">
        <v>0.83217592592592593</v>
      </c>
      <c r="C1869" s="45">
        <v>123</v>
      </c>
      <c r="D1869" s="45">
        <v>0</v>
      </c>
      <c r="E1869" s="45" t="s">
        <v>48</v>
      </c>
      <c r="F1869" s="6">
        <v>19</v>
      </c>
    </row>
    <row r="1870" spans="1:6" x14ac:dyDescent="0.2">
      <c r="A1870" s="39" t="s">
        <v>37</v>
      </c>
      <c r="B1870" s="49">
        <v>0.84233796296296304</v>
      </c>
      <c r="C1870" s="45">
        <v>12</v>
      </c>
      <c r="D1870" s="45">
        <v>0</v>
      </c>
      <c r="E1870" s="45" t="s">
        <v>48</v>
      </c>
      <c r="F1870" s="6">
        <v>20</v>
      </c>
    </row>
    <row r="1871" spans="1:6" x14ac:dyDescent="0.2">
      <c r="A1871" s="39" t="s">
        <v>37</v>
      </c>
      <c r="B1871" s="49">
        <v>0.84281249999999996</v>
      </c>
      <c r="C1871" s="45">
        <v>3</v>
      </c>
      <c r="D1871" s="45">
        <v>0</v>
      </c>
      <c r="E1871" s="45" t="s">
        <v>48</v>
      </c>
      <c r="F1871" s="6">
        <v>20</v>
      </c>
    </row>
    <row r="1872" spans="1:6" x14ac:dyDescent="0.2">
      <c r="A1872" s="39" t="s">
        <v>37</v>
      </c>
      <c r="B1872" s="49">
        <v>0.84375</v>
      </c>
      <c r="C1872" s="45" t="s">
        <v>1375</v>
      </c>
      <c r="D1872" s="45" t="s">
        <v>1375</v>
      </c>
      <c r="E1872" s="45" t="s">
        <v>48</v>
      </c>
      <c r="F1872" s="6">
        <v>20</v>
      </c>
    </row>
    <row r="1873" spans="1:6" x14ac:dyDescent="0.2">
      <c r="A1873" s="39" t="s">
        <v>37</v>
      </c>
      <c r="B1873" s="49">
        <v>0.84394675925925933</v>
      </c>
      <c r="C1873" s="45">
        <v>244</v>
      </c>
      <c r="D1873" s="45">
        <v>0</v>
      </c>
      <c r="E1873" s="45" t="s">
        <v>48</v>
      </c>
      <c r="F1873" s="6">
        <v>20</v>
      </c>
    </row>
    <row r="1874" spans="1:6" x14ac:dyDescent="0.2">
      <c r="A1874" s="39" t="s">
        <v>37</v>
      </c>
      <c r="B1874" s="49">
        <v>0.84476851851851853</v>
      </c>
      <c r="C1874" s="45">
        <v>5</v>
      </c>
      <c r="D1874" s="45">
        <v>0</v>
      </c>
      <c r="E1874" s="45" t="s">
        <v>48</v>
      </c>
      <c r="F1874" s="6">
        <v>20</v>
      </c>
    </row>
    <row r="1875" spans="1:6" x14ac:dyDescent="0.2">
      <c r="A1875" s="39" t="s">
        <v>37</v>
      </c>
      <c r="B1875" s="49">
        <v>0.86405092592592592</v>
      </c>
      <c r="C1875" s="45">
        <v>193</v>
      </c>
      <c r="D1875" s="45">
        <v>0</v>
      </c>
      <c r="E1875" s="45" t="s">
        <v>48</v>
      </c>
      <c r="F1875" s="6">
        <v>20</v>
      </c>
    </row>
    <row r="1876" spans="1:6" x14ac:dyDescent="0.2">
      <c r="A1876" s="39" t="s">
        <v>37</v>
      </c>
      <c r="B1876" s="49">
        <v>0.86501157407407403</v>
      </c>
      <c r="C1876" s="45">
        <v>19</v>
      </c>
      <c r="D1876" s="45">
        <v>0</v>
      </c>
      <c r="E1876" s="45" t="s">
        <v>48</v>
      </c>
      <c r="F1876" s="6">
        <v>20</v>
      </c>
    </row>
    <row r="1877" spans="1:6" x14ac:dyDescent="0.2">
      <c r="A1877" s="39" t="s">
        <v>37</v>
      </c>
      <c r="B1877" s="49">
        <v>0.86630787037037038</v>
      </c>
      <c r="C1877" s="45">
        <v>1</v>
      </c>
      <c r="D1877" s="45">
        <v>0</v>
      </c>
      <c r="E1877" s="45" t="s">
        <v>48</v>
      </c>
      <c r="F1877" s="6">
        <v>20</v>
      </c>
    </row>
    <row r="1878" spans="1:6" x14ac:dyDescent="0.2">
      <c r="A1878" s="39" t="s">
        <v>37</v>
      </c>
      <c r="B1878" s="49">
        <v>0.8799421296296297</v>
      </c>
      <c r="C1878" s="45">
        <v>223</v>
      </c>
      <c r="D1878" s="45">
        <v>0</v>
      </c>
      <c r="E1878" s="45" t="s">
        <v>48</v>
      </c>
      <c r="F1878" s="6">
        <v>21</v>
      </c>
    </row>
    <row r="1879" spans="1:6" x14ac:dyDescent="0.2">
      <c r="A1879" s="39" t="s">
        <v>37</v>
      </c>
      <c r="B1879" s="49">
        <v>0.88194444444444442</v>
      </c>
      <c r="C1879" s="45" t="s">
        <v>1375</v>
      </c>
      <c r="D1879" s="45" t="s">
        <v>1375</v>
      </c>
      <c r="E1879" s="45" t="s">
        <v>48</v>
      </c>
      <c r="F1879" s="6">
        <v>21</v>
      </c>
    </row>
    <row r="1880" spans="1:6" x14ac:dyDescent="0.2">
      <c r="A1880" s="39" t="s">
        <v>37</v>
      </c>
      <c r="B1880" s="49">
        <v>0.88223379629629628</v>
      </c>
      <c r="C1880" s="45">
        <v>7</v>
      </c>
      <c r="D1880" s="45">
        <v>0</v>
      </c>
      <c r="E1880" s="45" t="s">
        <v>48</v>
      </c>
      <c r="F1880" s="6">
        <v>21</v>
      </c>
    </row>
    <row r="1881" spans="1:6" x14ac:dyDescent="0.2">
      <c r="A1881" s="39" t="s">
        <v>37</v>
      </c>
      <c r="B1881" s="49">
        <v>0.88355324074074071</v>
      </c>
      <c r="C1881" s="45">
        <v>114</v>
      </c>
      <c r="D1881" s="45">
        <v>0</v>
      </c>
      <c r="E1881" s="45" t="s">
        <v>48</v>
      </c>
      <c r="F1881" s="6">
        <v>21</v>
      </c>
    </row>
    <row r="1882" spans="1:6" x14ac:dyDescent="0.2">
      <c r="A1882" s="39" t="s">
        <v>37</v>
      </c>
      <c r="B1882" s="49">
        <v>0.89746527777777785</v>
      </c>
      <c r="C1882" s="45">
        <v>326</v>
      </c>
      <c r="D1882" s="45">
        <v>0</v>
      </c>
      <c r="E1882" s="45" t="s">
        <v>48</v>
      </c>
      <c r="F1882" s="6">
        <v>21</v>
      </c>
    </row>
    <row r="1883" spans="1:6" x14ac:dyDescent="0.2">
      <c r="A1883" s="39" t="s">
        <v>37</v>
      </c>
      <c r="B1883" s="49">
        <v>0.89930555555555558</v>
      </c>
      <c r="C1883" s="45" t="s">
        <v>1375</v>
      </c>
      <c r="D1883" s="45" t="s">
        <v>1375</v>
      </c>
      <c r="E1883" s="45" t="s">
        <v>48</v>
      </c>
      <c r="F1883" s="6">
        <v>21</v>
      </c>
    </row>
    <row r="1884" spans="1:6" x14ac:dyDescent="0.2">
      <c r="A1884" s="39" t="s">
        <v>37</v>
      </c>
      <c r="B1884" s="49">
        <v>0.90069444444444446</v>
      </c>
      <c r="C1884" s="45" t="s">
        <v>1375</v>
      </c>
      <c r="D1884" s="45" t="s">
        <v>1375</v>
      </c>
      <c r="E1884" s="45" t="s">
        <v>48</v>
      </c>
      <c r="F1884" s="6">
        <v>21</v>
      </c>
    </row>
    <row r="1885" spans="1:6" x14ac:dyDescent="0.2">
      <c r="A1885" s="39" t="s">
        <v>37</v>
      </c>
      <c r="B1885" s="49">
        <v>0.90119212962962969</v>
      </c>
      <c r="C1885" s="45">
        <v>5</v>
      </c>
      <c r="D1885" s="45">
        <v>0</v>
      </c>
      <c r="E1885" s="45" t="s">
        <v>48</v>
      </c>
      <c r="F1885" s="6">
        <v>21</v>
      </c>
    </row>
    <row r="1886" spans="1:6" x14ac:dyDescent="0.2">
      <c r="A1886" s="39" t="s">
        <v>37</v>
      </c>
      <c r="B1886" s="49">
        <v>0.9045023148148148</v>
      </c>
      <c r="C1886" s="45">
        <v>5</v>
      </c>
      <c r="D1886" s="45">
        <v>0</v>
      </c>
      <c r="E1886" s="45" t="s">
        <v>48</v>
      </c>
      <c r="F1886" s="6">
        <v>21</v>
      </c>
    </row>
    <row r="1887" spans="1:6" x14ac:dyDescent="0.2">
      <c r="A1887" s="39" t="s">
        <v>37</v>
      </c>
      <c r="B1887" s="49">
        <v>0.90615740740740747</v>
      </c>
      <c r="C1887" s="45">
        <v>6</v>
      </c>
      <c r="D1887" s="45">
        <v>0</v>
      </c>
      <c r="E1887" s="45" t="s">
        <v>48</v>
      </c>
      <c r="F1887" s="6">
        <v>21</v>
      </c>
    </row>
    <row r="1888" spans="1:6" x14ac:dyDescent="0.2">
      <c r="A1888" s="39" t="s">
        <v>37</v>
      </c>
      <c r="B1888" s="49">
        <v>0.90787037037037033</v>
      </c>
      <c r="C1888" s="45">
        <v>1</v>
      </c>
      <c r="D1888" s="45">
        <v>0</v>
      </c>
      <c r="E1888" s="45" t="s">
        <v>48</v>
      </c>
      <c r="F1888" s="6">
        <v>21</v>
      </c>
    </row>
    <row r="1889" spans="1:6" x14ac:dyDescent="0.2">
      <c r="A1889" s="39" t="s">
        <v>37</v>
      </c>
      <c r="B1889" s="49">
        <v>0.90814814814814815</v>
      </c>
      <c r="C1889" s="45">
        <v>24</v>
      </c>
      <c r="D1889" s="45">
        <v>0</v>
      </c>
      <c r="E1889" s="45" t="s">
        <v>48</v>
      </c>
      <c r="F1889" s="6">
        <v>21</v>
      </c>
    </row>
    <row r="1890" spans="1:6" x14ac:dyDescent="0.2">
      <c r="A1890" s="39" t="s">
        <v>37</v>
      </c>
      <c r="B1890" s="49">
        <v>0.92156250000000006</v>
      </c>
      <c r="C1890" s="45">
        <v>128</v>
      </c>
      <c r="D1890" s="45">
        <v>0</v>
      </c>
      <c r="E1890" s="45" t="s">
        <v>48</v>
      </c>
      <c r="F1890" s="6">
        <v>22</v>
      </c>
    </row>
    <row r="1891" spans="1:6" x14ac:dyDescent="0.2">
      <c r="A1891" s="39" t="s">
        <v>37</v>
      </c>
      <c r="B1891" s="49">
        <v>0.92178240740740747</v>
      </c>
      <c r="C1891" s="45">
        <v>167</v>
      </c>
      <c r="D1891" s="45">
        <v>0</v>
      </c>
      <c r="E1891" s="45" t="s">
        <v>48</v>
      </c>
      <c r="F1891" s="6">
        <v>22</v>
      </c>
    </row>
    <row r="1892" spans="1:6" x14ac:dyDescent="0.2">
      <c r="A1892" s="39" t="s">
        <v>37</v>
      </c>
      <c r="B1892" s="49">
        <v>0.92375000000000007</v>
      </c>
      <c r="C1892" s="45">
        <v>1</v>
      </c>
      <c r="D1892" s="45">
        <v>0</v>
      </c>
      <c r="E1892" s="45" t="s">
        <v>48</v>
      </c>
      <c r="F1892" s="6">
        <v>22</v>
      </c>
    </row>
    <row r="1893" spans="1:6" x14ac:dyDescent="0.2">
      <c r="A1893" s="39" t="s">
        <v>37</v>
      </c>
      <c r="B1893" s="49">
        <v>0.92398148148148151</v>
      </c>
      <c r="C1893" s="45">
        <v>43</v>
      </c>
      <c r="D1893" s="45">
        <v>0</v>
      </c>
      <c r="E1893" s="45" t="s">
        <v>48</v>
      </c>
      <c r="F1893" s="6">
        <v>22</v>
      </c>
    </row>
    <row r="1894" spans="1:6" x14ac:dyDescent="0.2">
      <c r="A1894" s="39" t="s">
        <v>37</v>
      </c>
      <c r="B1894" s="49">
        <v>0.92569444444444438</v>
      </c>
      <c r="C1894" s="45">
        <v>55</v>
      </c>
      <c r="D1894" s="45">
        <v>0</v>
      </c>
      <c r="E1894" s="45" t="s">
        <v>48</v>
      </c>
      <c r="F1894" s="6">
        <v>22</v>
      </c>
    </row>
    <row r="1895" spans="1:6" x14ac:dyDescent="0.2">
      <c r="A1895" s="39" t="s">
        <v>37</v>
      </c>
      <c r="B1895" s="49">
        <v>0.92986111111111103</v>
      </c>
      <c r="C1895" s="45" t="s">
        <v>1375</v>
      </c>
      <c r="D1895" s="45" t="s">
        <v>1375</v>
      </c>
      <c r="E1895" s="45" t="s">
        <v>48</v>
      </c>
      <c r="F1895" s="6">
        <v>22</v>
      </c>
    </row>
    <row r="1896" spans="1:6" x14ac:dyDescent="0.2">
      <c r="A1896" s="39" t="s">
        <v>37</v>
      </c>
      <c r="B1896" s="49">
        <v>0.93613425925925919</v>
      </c>
      <c r="C1896" s="45">
        <v>96</v>
      </c>
      <c r="D1896" s="45">
        <v>0</v>
      </c>
      <c r="E1896" s="45" t="s">
        <v>48</v>
      </c>
      <c r="F1896" s="6">
        <v>22</v>
      </c>
    </row>
    <row r="1897" spans="1:6" x14ac:dyDescent="0.2">
      <c r="A1897" s="39" t="s">
        <v>37</v>
      </c>
      <c r="B1897" s="49">
        <v>0.93724537037037048</v>
      </c>
      <c r="C1897" s="45">
        <v>2</v>
      </c>
      <c r="D1897" s="45">
        <v>0</v>
      </c>
      <c r="E1897" s="45" t="s">
        <v>48</v>
      </c>
      <c r="F1897" s="6">
        <v>22</v>
      </c>
    </row>
    <row r="1898" spans="1:6" x14ac:dyDescent="0.2">
      <c r="A1898" s="39" t="s">
        <v>37</v>
      </c>
      <c r="B1898" s="49">
        <v>0.95530092592592597</v>
      </c>
      <c r="C1898" s="45">
        <v>6</v>
      </c>
      <c r="D1898" s="45">
        <v>0</v>
      </c>
      <c r="E1898" s="45" t="s">
        <v>48</v>
      </c>
      <c r="F1898" s="6">
        <v>22</v>
      </c>
    </row>
    <row r="1899" spans="1:6" x14ac:dyDescent="0.2">
      <c r="A1899" s="39" t="s">
        <v>37</v>
      </c>
      <c r="B1899" s="49">
        <v>0.95694444444444438</v>
      </c>
      <c r="C1899" s="45" t="s">
        <v>1375</v>
      </c>
      <c r="D1899" s="45" t="s">
        <v>1375</v>
      </c>
      <c r="E1899" s="45" t="s">
        <v>48</v>
      </c>
      <c r="F1899" s="6">
        <v>22</v>
      </c>
    </row>
    <row r="1900" spans="1:6" x14ac:dyDescent="0.2">
      <c r="A1900" s="39" t="s">
        <v>37</v>
      </c>
      <c r="B1900" s="49">
        <v>0.95957175925925919</v>
      </c>
      <c r="C1900" s="45">
        <v>5</v>
      </c>
      <c r="D1900" s="45">
        <v>0</v>
      </c>
      <c r="E1900" s="45" t="s">
        <v>48</v>
      </c>
      <c r="F1900" s="6">
        <v>23</v>
      </c>
    </row>
    <row r="1901" spans="1:6" x14ac:dyDescent="0.2">
      <c r="A1901" s="39" t="s">
        <v>37</v>
      </c>
      <c r="B1901" s="49">
        <v>0.96137731481481481</v>
      </c>
      <c r="C1901" s="45">
        <v>7</v>
      </c>
      <c r="D1901" s="45">
        <v>0</v>
      </c>
      <c r="E1901" s="45" t="s">
        <v>48</v>
      </c>
      <c r="F1901" s="6">
        <v>23</v>
      </c>
    </row>
    <row r="1902" spans="1:6" x14ac:dyDescent="0.2">
      <c r="A1902" s="39" t="s">
        <v>37</v>
      </c>
      <c r="B1902" s="49">
        <v>0.96253472222222225</v>
      </c>
      <c r="C1902" s="45">
        <v>5</v>
      </c>
      <c r="D1902" s="45">
        <v>0</v>
      </c>
      <c r="E1902" s="45" t="s">
        <v>48</v>
      </c>
      <c r="F1902" s="6">
        <v>23</v>
      </c>
    </row>
    <row r="1903" spans="1:6" x14ac:dyDescent="0.2">
      <c r="A1903" s="39" t="s">
        <v>37</v>
      </c>
      <c r="B1903" s="49">
        <v>0.96656249999999999</v>
      </c>
      <c r="C1903" s="45">
        <v>20</v>
      </c>
      <c r="D1903" s="45">
        <v>0</v>
      </c>
      <c r="E1903" s="45" t="s">
        <v>48</v>
      </c>
      <c r="F1903" s="6">
        <v>23</v>
      </c>
    </row>
    <row r="1904" spans="1:6" x14ac:dyDescent="0.2">
      <c r="A1904" s="39" t="s">
        <v>37</v>
      </c>
      <c r="B1904" s="49">
        <v>0.96724537037037028</v>
      </c>
      <c r="C1904" s="45">
        <v>139</v>
      </c>
      <c r="D1904" s="45">
        <v>0</v>
      </c>
      <c r="E1904" s="45" t="s">
        <v>48</v>
      </c>
      <c r="F1904" s="6">
        <v>23</v>
      </c>
    </row>
    <row r="1905" spans="1:6" x14ac:dyDescent="0.2">
      <c r="A1905" s="39" t="s">
        <v>37</v>
      </c>
      <c r="B1905" s="49">
        <v>0.96875</v>
      </c>
      <c r="C1905" s="45" t="s">
        <v>1375</v>
      </c>
      <c r="D1905" s="45" t="s">
        <v>1375</v>
      </c>
      <c r="E1905" s="45" t="s">
        <v>48</v>
      </c>
      <c r="F1905" s="6">
        <v>23</v>
      </c>
    </row>
    <row r="1906" spans="1:6" x14ac:dyDescent="0.2">
      <c r="A1906" s="39" t="s">
        <v>37</v>
      </c>
      <c r="B1906" s="49">
        <v>0.96892361111111103</v>
      </c>
      <c r="C1906" s="45">
        <v>229</v>
      </c>
      <c r="D1906" s="45">
        <v>0</v>
      </c>
      <c r="E1906" s="45" t="s">
        <v>48</v>
      </c>
      <c r="F1906" s="6">
        <v>23</v>
      </c>
    </row>
    <row r="1907" spans="1:6" x14ac:dyDescent="0.2">
      <c r="A1907" s="39" t="s">
        <v>37</v>
      </c>
      <c r="B1907" s="49">
        <v>0.97174768518518517</v>
      </c>
      <c r="C1907" s="45">
        <v>44</v>
      </c>
      <c r="D1907" s="45">
        <v>0</v>
      </c>
      <c r="E1907" s="45" t="s">
        <v>48</v>
      </c>
      <c r="F1907" s="6">
        <v>23</v>
      </c>
    </row>
    <row r="1908" spans="1:6" x14ac:dyDescent="0.2">
      <c r="A1908" s="39" t="s">
        <v>37</v>
      </c>
      <c r="B1908" s="49">
        <v>0.97810185185185183</v>
      </c>
      <c r="C1908" s="45">
        <v>6</v>
      </c>
      <c r="D1908" s="45">
        <v>0</v>
      </c>
      <c r="E1908" s="45" t="s">
        <v>48</v>
      </c>
      <c r="F1908" s="6">
        <v>23</v>
      </c>
    </row>
    <row r="1909" spans="1:6" x14ac:dyDescent="0.2">
      <c r="A1909" s="39" t="s">
        <v>37</v>
      </c>
      <c r="B1909" s="49">
        <v>0.98124999999999996</v>
      </c>
      <c r="C1909" s="45" t="s">
        <v>1375</v>
      </c>
      <c r="D1909" s="45" t="s">
        <v>1375</v>
      </c>
      <c r="E1909" s="45" t="s">
        <v>48</v>
      </c>
      <c r="F1909" s="6">
        <v>23</v>
      </c>
    </row>
    <row r="1910" spans="1:6" x14ac:dyDescent="0.2">
      <c r="A1910" s="39" t="s">
        <v>37</v>
      </c>
      <c r="B1910" s="49">
        <v>0.99151620370370375</v>
      </c>
      <c r="C1910" s="45">
        <v>6</v>
      </c>
      <c r="D1910" s="45">
        <v>0</v>
      </c>
      <c r="E1910" s="45" t="s">
        <v>48</v>
      </c>
      <c r="F1910" s="6">
        <v>23</v>
      </c>
    </row>
    <row r="1911" spans="1:6" x14ac:dyDescent="0.2">
      <c r="A1911" s="39" t="s">
        <v>37</v>
      </c>
      <c r="B1911" s="49">
        <v>0.99214120370370362</v>
      </c>
      <c r="C1911" s="45">
        <v>6</v>
      </c>
      <c r="D1911" s="45">
        <v>0</v>
      </c>
      <c r="E1911" s="45" t="s">
        <v>48</v>
      </c>
      <c r="F1911" s="6">
        <v>23</v>
      </c>
    </row>
    <row r="1912" spans="1:6" x14ac:dyDescent="0.2">
      <c r="A1912" s="39" t="s">
        <v>37</v>
      </c>
      <c r="B1912" s="49">
        <v>0.99291666666666667</v>
      </c>
      <c r="C1912" s="45">
        <v>2</v>
      </c>
      <c r="D1912" s="45">
        <v>0</v>
      </c>
      <c r="E1912" s="45" t="s">
        <v>48</v>
      </c>
      <c r="F1912" s="6">
        <v>23</v>
      </c>
    </row>
    <row r="1913" spans="1:6" x14ac:dyDescent="0.2">
      <c r="A1913" s="39" t="s">
        <v>37</v>
      </c>
      <c r="B1913" s="49">
        <v>0.9993981481481482</v>
      </c>
      <c r="C1913" s="45">
        <v>7</v>
      </c>
      <c r="D1913" s="45">
        <v>0</v>
      </c>
      <c r="E1913" s="45" t="s">
        <v>48</v>
      </c>
      <c r="F1913" s="6">
        <v>23</v>
      </c>
    </row>
    <row r="1914" spans="1:6" x14ac:dyDescent="0.2">
      <c r="A1914" s="39" t="s">
        <v>37</v>
      </c>
      <c r="B1914" s="49">
        <v>0.75695601851851846</v>
      </c>
      <c r="C1914" s="45">
        <v>34</v>
      </c>
      <c r="D1914" s="45">
        <v>10</v>
      </c>
      <c r="E1914" s="45" t="s">
        <v>45</v>
      </c>
      <c r="F1914" s="6">
        <v>18</v>
      </c>
    </row>
    <row r="1915" spans="1:6" x14ac:dyDescent="0.2">
      <c r="A1915" s="39" t="s">
        <v>37</v>
      </c>
      <c r="B1915" s="49">
        <v>3.3333333333333333E-2</v>
      </c>
      <c r="C1915" s="45" t="s">
        <v>1375</v>
      </c>
      <c r="D1915" s="45" t="s">
        <v>1375</v>
      </c>
      <c r="E1915" s="45" t="s">
        <v>45</v>
      </c>
      <c r="F1915" s="6">
        <v>0</v>
      </c>
    </row>
    <row r="1916" spans="1:6" x14ac:dyDescent="0.2">
      <c r="A1916" s="39" t="s">
        <v>37</v>
      </c>
      <c r="B1916" s="49">
        <v>3.3796296296296297E-2</v>
      </c>
      <c r="C1916" s="45">
        <v>1</v>
      </c>
      <c r="D1916" s="45">
        <v>0</v>
      </c>
      <c r="E1916" s="45" t="s">
        <v>45</v>
      </c>
      <c r="F1916" s="6">
        <v>0</v>
      </c>
    </row>
    <row r="1917" spans="1:6" x14ac:dyDescent="0.2">
      <c r="A1917" s="39" t="s">
        <v>37</v>
      </c>
      <c r="B1917" s="49">
        <v>6.8275462962962954E-2</v>
      </c>
      <c r="C1917" s="45">
        <v>2</v>
      </c>
      <c r="D1917" s="45">
        <v>1</v>
      </c>
      <c r="E1917" s="45" t="s">
        <v>45</v>
      </c>
      <c r="F1917" s="6">
        <v>1</v>
      </c>
    </row>
    <row r="1918" spans="1:6" x14ac:dyDescent="0.2">
      <c r="A1918" s="39" t="s">
        <v>37</v>
      </c>
      <c r="B1918" s="49">
        <v>0.11137731481481482</v>
      </c>
      <c r="C1918" s="45">
        <v>18</v>
      </c>
      <c r="D1918" s="45">
        <v>6</v>
      </c>
      <c r="E1918" s="45" t="s">
        <v>45</v>
      </c>
      <c r="F1918" s="6">
        <v>2</v>
      </c>
    </row>
    <row r="1919" spans="1:6" x14ac:dyDescent="0.2">
      <c r="A1919" s="39" t="s">
        <v>37</v>
      </c>
      <c r="B1919" s="49">
        <v>0.22684027777777779</v>
      </c>
      <c r="C1919" s="45">
        <v>20</v>
      </c>
      <c r="D1919" s="45">
        <v>5</v>
      </c>
      <c r="E1919" s="45" t="s">
        <v>45</v>
      </c>
      <c r="F1919" s="6">
        <v>5</v>
      </c>
    </row>
    <row r="1920" spans="1:6" x14ac:dyDescent="0.2">
      <c r="A1920" s="39" t="s">
        <v>37</v>
      </c>
      <c r="B1920" s="49">
        <v>0.22745370370370369</v>
      </c>
      <c r="C1920" s="45">
        <v>6</v>
      </c>
      <c r="D1920" s="45">
        <v>3</v>
      </c>
      <c r="E1920" s="45" t="s">
        <v>45</v>
      </c>
      <c r="F1920" s="6">
        <v>5</v>
      </c>
    </row>
    <row r="1921" spans="1:6" x14ac:dyDescent="0.2">
      <c r="A1921" s="39" t="s">
        <v>37</v>
      </c>
      <c r="B1921" s="49">
        <v>0.23431712962962961</v>
      </c>
      <c r="C1921" s="45">
        <v>1</v>
      </c>
      <c r="D1921" s="45">
        <v>1</v>
      </c>
      <c r="E1921" s="45" t="s">
        <v>45</v>
      </c>
      <c r="F1921" s="6">
        <v>5</v>
      </c>
    </row>
    <row r="1922" spans="1:6" x14ac:dyDescent="0.2">
      <c r="A1922" s="39" t="s">
        <v>37</v>
      </c>
      <c r="B1922" s="49">
        <v>0.23723379629629629</v>
      </c>
      <c r="C1922" s="45">
        <v>6</v>
      </c>
      <c r="D1922" s="45">
        <v>2</v>
      </c>
      <c r="E1922" s="45" t="s">
        <v>45</v>
      </c>
      <c r="F1922" s="6">
        <v>5</v>
      </c>
    </row>
    <row r="1923" spans="1:6" x14ac:dyDescent="0.2">
      <c r="A1923" s="39" t="s">
        <v>37</v>
      </c>
      <c r="B1923" s="49">
        <v>0.23846064814814816</v>
      </c>
      <c r="C1923" s="45">
        <v>6</v>
      </c>
      <c r="D1923" s="45">
        <v>3</v>
      </c>
      <c r="E1923" s="45" t="s">
        <v>45</v>
      </c>
      <c r="F1923" s="6">
        <v>5</v>
      </c>
    </row>
    <row r="1924" spans="1:6" x14ac:dyDescent="0.2">
      <c r="A1924" s="39" t="s">
        <v>37</v>
      </c>
      <c r="B1924" s="49">
        <v>0.23861111111111111</v>
      </c>
      <c r="C1924" s="45">
        <v>6</v>
      </c>
      <c r="D1924" s="45">
        <v>3</v>
      </c>
      <c r="E1924" s="45" t="s">
        <v>45</v>
      </c>
      <c r="F1924" s="6">
        <v>5</v>
      </c>
    </row>
    <row r="1925" spans="1:6" x14ac:dyDescent="0.2">
      <c r="A1925" s="39" t="s">
        <v>37</v>
      </c>
      <c r="B1925" s="49">
        <v>0.23879629629629628</v>
      </c>
      <c r="C1925" s="45">
        <v>2</v>
      </c>
      <c r="D1925" s="45">
        <v>2</v>
      </c>
      <c r="E1925" s="45" t="s">
        <v>45</v>
      </c>
      <c r="F1925" s="6">
        <v>5</v>
      </c>
    </row>
    <row r="1926" spans="1:6" x14ac:dyDescent="0.2">
      <c r="A1926" s="39" t="s">
        <v>37</v>
      </c>
      <c r="B1926" s="49">
        <v>0.24059027777777778</v>
      </c>
      <c r="C1926" s="45">
        <v>3</v>
      </c>
      <c r="D1926" s="45">
        <v>2</v>
      </c>
      <c r="E1926" s="45" t="s">
        <v>45</v>
      </c>
      <c r="F1926" s="6">
        <v>5</v>
      </c>
    </row>
    <row r="1927" spans="1:6" x14ac:dyDescent="0.2">
      <c r="A1927" s="39" t="s">
        <v>37</v>
      </c>
      <c r="B1927" s="49">
        <v>0.24190972222222221</v>
      </c>
      <c r="C1927" s="45">
        <v>4</v>
      </c>
      <c r="D1927" s="45">
        <v>3</v>
      </c>
      <c r="E1927" s="45" t="s">
        <v>45</v>
      </c>
      <c r="F1927" s="6">
        <v>5</v>
      </c>
    </row>
    <row r="1928" spans="1:6" x14ac:dyDescent="0.2">
      <c r="A1928" s="39" t="s">
        <v>37</v>
      </c>
      <c r="B1928" s="49">
        <v>0.24193287037037037</v>
      </c>
      <c r="C1928" s="45">
        <v>11</v>
      </c>
      <c r="D1928" s="45">
        <v>1</v>
      </c>
      <c r="E1928" s="45" t="s">
        <v>45</v>
      </c>
      <c r="F1928" s="6">
        <v>5</v>
      </c>
    </row>
    <row r="1929" spans="1:6" x14ac:dyDescent="0.2">
      <c r="A1929" s="39" t="s">
        <v>37</v>
      </c>
      <c r="B1929" s="49">
        <v>0.24231481481481479</v>
      </c>
      <c r="C1929" s="45">
        <v>46</v>
      </c>
      <c r="D1929" s="45">
        <v>7</v>
      </c>
      <c r="E1929" s="45" t="s">
        <v>45</v>
      </c>
      <c r="F1929" s="6">
        <v>5</v>
      </c>
    </row>
    <row r="1930" spans="1:6" x14ac:dyDescent="0.2">
      <c r="A1930" s="39" t="s">
        <v>37</v>
      </c>
      <c r="B1930" s="49">
        <v>0.24254629629629632</v>
      </c>
      <c r="C1930" s="45">
        <v>8</v>
      </c>
      <c r="D1930" s="45">
        <v>4</v>
      </c>
      <c r="E1930" s="45" t="s">
        <v>45</v>
      </c>
      <c r="F1930" s="6">
        <v>5</v>
      </c>
    </row>
    <row r="1931" spans="1:6" x14ac:dyDescent="0.2">
      <c r="A1931" s="39" t="s">
        <v>37</v>
      </c>
      <c r="B1931" s="49">
        <v>0.24305555555555555</v>
      </c>
      <c r="C1931" s="45">
        <v>3</v>
      </c>
      <c r="D1931" s="45">
        <v>2</v>
      </c>
      <c r="E1931" s="45" t="s">
        <v>45</v>
      </c>
      <c r="F1931" s="6">
        <v>5</v>
      </c>
    </row>
    <row r="1932" spans="1:6" x14ac:dyDescent="0.2">
      <c r="A1932" s="39" t="s">
        <v>37</v>
      </c>
      <c r="B1932" s="49">
        <v>0.24359953703703704</v>
      </c>
      <c r="C1932" s="45">
        <v>3</v>
      </c>
      <c r="D1932" s="45">
        <v>1</v>
      </c>
      <c r="E1932" s="45" t="s">
        <v>45</v>
      </c>
      <c r="F1932" s="6">
        <v>5</v>
      </c>
    </row>
    <row r="1933" spans="1:6" x14ac:dyDescent="0.2">
      <c r="A1933" s="39" t="s">
        <v>37</v>
      </c>
      <c r="B1933" s="49">
        <v>0.24432870370370371</v>
      </c>
      <c r="C1933" s="45">
        <v>14</v>
      </c>
      <c r="D1933" s="45">
        <v>4</v>
      </c>
      <c r="E1933" s="45" t="s">
        <v>45</v>
      </c>
      <c r="F1933" s="6">
        <v>5</v>
      </c>
    </row>
    <row r="1934" spans="1:6" x14ac:dyDescent="0.2">
      <c r="A1934" s="39" t="s">
        <v>37</v>
      </c>
      <c r="B1934" s="49">
        <v>0.24538194444444442</v>
      </c>
      <c r="C1934" s="45">
        <v>1</v>
      </c>
      <c r="D1934" s="45">
        <v>1</v>
      </c>
      <c r="E1934" s="45" t="s">
        <v>45</v>
      </c>
      <c r="F1934" s="6">
        <v>5</v>
      </c>
    </row>
    <row r="1935" spans="1:6" x14ac:dyDescent="0.2">
      <c r="A1935" s="39" t="s">
        <v>37</v>
      </c>
      <c r="B1935" s="49">
        <v>0.24663194444444445</v>
      </c>
      <c r="C1935" s="45">
        <v>5</v>
      </c>
      <c r="D1935" s="45">
        <v>1</v>
      </c>
      <c r="E1935" s="45" t="s">
        <v>45</v>
      </c>
      <c r="F1935" s="6">
        <v>5</v>
      </c>
    </row>
    <row r="1936" spans="1:6" x14ac:dyDescent="0.2">
      <c r="A1936" s="39" t="s">
        <v>37</v>
      </c>
      <c r="B1936" s="49">
        <v>0.24687499999999998</v>
      </c>
      <c r="C1936" s="45">
        <v>3</v>
      </c>
      <c r="D1936" s="45">
        <v>1</v>
      </c>
      <c r="E1936" s="45" t="s">
        <v>45</v>
      </c>
      <c r="F1936" s="6">
        <v>5</v>
      </c>
    </row>
    <row r="1937" spans="1:6" x14ac:dyDescent="0.2">
      <c r="A1937" s="39" t="s">
        <v>37</v>
      </c>
      <c r="B1937" s="49">
        <v>0.2482175925925926</v>
      </c>
      <c r="C1937" s="45">
        <v>42</v>
      </c>
      <c r="D1937" s="45">
        <v>5</v>
      </c>
      <c r="E1937" s="45" t="s">
        <v>45</v>
      </c>
      <c r="F1937" s="6">
        <v>5</v>
      </c>
    </row>
    <row r="1938" spans="1:6" x14ac:dyDescent="0.2">
      <c r="A1938" s="39" t="s">
        <v>37</v>
      </c>
      <c r="B1938" s="49">
        <v>0.24942129629629628</v>
      </c>
      <c r="C1938" s="45">
        <v>10</v>
      </c>
      <c r="D1938" s="45">
        <v>4</v>
      </c>
      <c r="E1938" s="45" t="s">
        <v>45</v>
      </c>
      <c r="F1938" s="6">
        <v>5</v>
      </c>
    </row>
    <row r="1939" spans="1:6" x14ac:dyDescent="0.2">
      <c r="A1939" s="39" t="s">
        <v>37</v>
      </c>
      <c r="B1939" s="49">
        <v>0.25010416666666668</v>
      </c>
      <c r="C1939" s="45">
        <v>10</v>
      </c>
      <c r="D1939" s="45">
        <v>2</v>
      </c>
      <c r="E1939" s="45" t="s">
        <v>45</v>
      </c>
      <c r="F1939" s="6">
        <v>6</v>
      </c>
    </row>
    <row r="1940" spans="1:6" x14ac:dyDescent="0.2">
      <c r="A1940" s="39" t="s">
        <v>37</v>
      </c>
      <c r="B1940" s="49">
        <v>0.25047453703703704</v>
      </c>
      <c r="C1940" s="45">
        <v>3</v>
      </c>
      <c r="D1940" s="45">
        <v>1</v>
      </c>
      <c r="E1940" s="45" t="s">
        <v>45</v>
      </c>
      <c r="F1940" s="6">
        <v>6</v>
      </c>
    </row>
    <row r="1941" spans="1:6" x14ac:dyDescent="0.2">
      <c r="A1941" s="39" t="s">
        <v>37</v>
      </c>
      <c r="B1941" s="49">
        <v>0.25156249999999997</v>
      </c>
      <c r="C1941" s="45">
        <v>72</v>
      </c>
      <c r="D1941" s="45">
        <v>17</v>
      </c>
      <c r="E1941" s="45" t="s">
        <v>45</v>
      </c>
      <c r="F1941" s="6">
        <v>6</v>
      </c>
    </row>
    <row r="1942" spans="1:6" x14ac:dyDescent="0.2">
      <c r="A1942" s="39" t="s">
        <v>37</v>
      </c>
      <c r="B1942" s="49">
        <v>0.25256944444444446</v>
      </c>
      <c r="C1942" s="45">
        <v>158</v>
      </c>
      <c r="D1942" s="45">
        <v>17</v>
      </c>
      <c r="E1942" s="45" t="s">
        <v>45</v>
      </c>
      <c r="F1942" s="6">
        <v>6</v>
      </c>
    </row>
    <row r="1943" spans="1:6" x14ac:dyDescent="0.2">
      <c r="A1943" s="39" t="s">
        <v>37</v>
      </c>
      <c r="B1943" s="49">
        <v>0.25287037037037036</v>
      </c>
      <c r="C1943" s="45">
        <v>19</v>
      </c>
      <c r="D1943" s="45">
        <v>7</v>
      </c>
      <c r="E1943" s="45" t="s">
        <v>45</v>
      </c>
      <c r="F1943" s="6">
        <v>6</v>
      </c>
    </row>
    <row r="1944" spans="1:6" x14ac:dyDescent="0.2">
      <c r="A1944" s="39" t="s">
        <v>37</v>
      </c>
      <c r="B1944" s="49">
        <v>0.25403935185185184</v>
      </c>
      <c r="C1944" s="45">
        <v>2</v>
      </c>
      <c r="D1944" s="45">
        <v>0</v>
      </c>
      <c r="E1944" s="45" t="s">
        <v>45</v>
      </c>
      <c r="F1944" s="6">
        <v>6</v>
      </c>
    </row>
    <row r="1945" spans="1:6" x14ac:dyDescent="0.2">
      <c r="A1945" s="39" t="s">
        <v>37</v>
      </c>
      <c r="B1945" s="49">
        <v>0.25533564814814813</v>
      </c>
      <c r="C1945" s="45">
        <v>16</v>
      </c>
      <c r="D1945" s="45">
        <v>8</v>
      </c>
      <c r="E1945" s="45" t="s">
        <v>45</v>
      </c>
      <c r="F1945" s="6">
        <v>6</v>
      </c>
    </row>
    <row r="1946" spans="1:6" x14ac:dyDescent="0.2">
      <c r="A1946" s="39" t="s">
        <v>37</v>
      </c>
      <c r="B1946" s="49">
        <v>0.26475694444444448</v>
      </c>
      <c r="C1946" s="45">
        <v>6</v>
      </c>
      <c r="D1946" s="45">
        <v>3</v>
      </c>
      <c r="E1946" s="45" t="s">
        <v>45</v>
      </c>
      <c r="F1946" s="6">
        <v>6</v>
      </c>
    </row>
    <row r="1947" spans="1:6" x14ac:dyDescent="0.2">
      <c r="A1947" s="39" t="s">
        <v>37</v>
      </c>
      <c r="B1947" s="49">
        <v>0.26680555555555557</v>
      </c>
      <c r="C1947" s="45">
        <v>59</v>
      </c>
      <c r="D1947" s="45">
        <v>13</v>
      </c>
      <c r="E1947" s="45" t="s">
        <v>45</v>
      </c>
      <c r="F1947" s="6">
        <v>6</v>
      </c>
    </row>
    <row r="1948" spans="1:6" x14ac:dyDescent="0.2">
      <c r="A1948" s="39" t="s">
        <v>37</v>
      </c>
      <c r="B1948" s="49">
        <v>0.26804398148148151</v>
      </c>
      <c r="C1948" s="45">
        <v>32</v>
      </c>
      <c r="D1948" s="45">
        <v>7</v>
      </c>
      <c r="E1948" s="45" t="s">
        <v>45</v>
      </c>
      <c r="F1948" s="6">
        <v>6</v>
      </c>
    </row>
    <row r="1949" spans="1:6" x14ac:dyDescent="0.2">
      <c r="A1949" s="39" t="s">
        <v>37</v>
      </c>
      <c r="B1949" s="49">
        <v>0.27430555555555552</v>
      </c>
      <c r="C1949" s="45">
        <v>3</v>
      </c>
      <c r="D1949" s="45">
        <v>1</v>
      </c>
      <c r="E1949" s="45" t="s">
        <v>45</v>
      </c>
      <c r="F1949" s="6">
        <v>6</v>
      </c>
    </row>
    <row r="1950" spans="1:6" x14ac:dyDescent="0.2">
      <c r="A1950" s="39" t="s">
        <v>37</v>
      </c>
      <c r="B1950" s="49">
        <v>0.27592592592592591</v>
      </c>
      <c r="C1950" s="45">
        <v>4</v>
      </c>
      <c r="D1950" s="45">
        <v>2</v>
      </c>
      <c r="E1950" s="45" t="s">
        <v>45</v>
      </c>
      <c r="F1950" s="6">
        <v>6</v>
      </c>
    </row>
    <row r="1951" spans="1:6" x14ac:dyDescent="0.2">
      <c r="A1951" s="39" t="s">
        <v>37</v>
      </c>
      <c r="B1951" s="49">
        <v>0.27805555555555556</v>
      </c>
      <c r="C1951" s="45">
        <v>49</v>
      </c>
      <c r="D1951" s="45">
        <v>9</v>
      </c>
      <c r="E1951" s="45" t="s">
        <v>45</v>
      </c>
      <c r="F1951" s="6">
        <v>6</v>
      </c>
    </row>
    <row r="1952" spans="1:6" x14ac:dyDescent="0.2">
      <c r="A1952" s="39" t="s">
        <v>37</v>
      </c>
      <c r="B1952" s="49">
        <v>0.27858796296296295</v>
      </c>
      <c r="C1952" s="45">
        <v>21</v>
      </c>
      <c r="D1952" s="45">
        <v>8</v>
      </c>
      <c r="E1952" s="45" t="s">
        <v>45</v>
      </c>
      <c r="F1952" s="6">
        <v>6</v>
      </c>
    </row>
    <row r="1953" spans="1:6" x14ac:dyDescent="0.2">
      <c r="A1953" s="39" t="s">
        <v>37</v>
      </c>
      <c r="B1953" s="49">
        <v>0.28021990740740738</v>
      </c>
      <c r="C1953" s="45">
        <v>44</v>
      </c>
      <c r="D1953" s="45">
        <v>14</v>
      </c>
      <c r="E1953" s="45" t="s">
        <v>45</v>
      </c>
      <c r="F1953" s="6">
        <v>6</v>
      </c>
    </row>
    <row r="1954" spans="1:6" x14ac:dyDescent="0.2">
      <c r="A1954" s="39" t="s">
        <v>37</v>
      </c>
      <c r="B1954" s="49">
        <v>0.28459490740740739</v>
      </c>
      <c r="C1954" s="45">
        <v>8</v>
      </c>
      <c r="D1954" s="45">
        <v>6</v>
      </c>
      <c r="E1954" s="45" t="s">
        <v>45</v>
      </c>
      <c r="F1954" s="6">
        <v>6</v>
      </c>
    </row>
    <row r="1955" spans="1:6" x14ac:dyDescent="0.2">
      <c r="A1955" s="39" t="s">
        <v>37</v>
      </c>
      <c r="B1955" s="49">
        <v>0.28475694444444444</v>
      </c>
      <c r="C1955" s="45">
        <v>46</v>
      </c>
      <c r="D1955" s="45">
        <v>13</v>
      </c>
      <c r="E1955" s="45" t="s">
        <v>45</v>
      </c>
      <c r="F1955" s="6">
        <v>6</v>
      </c>
    </row>
    <row r="1956" spans="1:6" x14ac:dyDescent="0.2">
      <c r="A1956" s="39" t="s">
        <v>37</v>
      </c>
      <c r="B1956" s="49">
        <v>0.28796296296296298</v>
      </c>
      <c r="C1956" s="45">
        <v>31</v>
      </c>
      <c r="D1956" s="45">
        <v>6</v>
      </c>
      <c r="E1956" s="45" t="s">
        <v>45</v>
      </c>
      <c r="F1956" s="6">
        <v>6</v>
      </c>
    </row>
    <row r="1957" spans="1:6" x14ac:dyDescent="0.2">
      <c r="A1957" s="39" t="s">
        <v>37</v>
      </c>
      <c r="B1957" s="49">
        <v>0.28797453703703701</v>
      </c>
      <c r="C1957" s="45">
        <v>14</v>
      </c>
      <c r="D1957" s="45">
        <v>5</v>
      </c>
      <c r="E1957" s="45" t="s">
        <v>45</v>
      </c>
      <c r="F1957" s="6">
        <v>6</v>
      </c>
    </row>
    <row r="1958" spans="1:6" x14ac:dyDescent="0.2">
      <c r="A1958" s="39" t="s">
        <v>37</v>
      </c>
      <c r="B1958" s="49">
        <v>0.28847222222222224</v>
      </c>
      <c r="C1958" s="45">
        <v>19</v>
      </c>
      <c r="D1958" s="45">
        <v>7</v>
      </c>
      <c r="E1958" s="45" t="s">
        <v>45</v>
      </c>
      <c r="F1958" s="6">
        <v>6</v>
      </c>
    </row>
    <row r="1959" spans="1:6" x14ac:dyDescent="0.2">
      <c r="A1959" s="39" t="s">
        <v>37</v>
      </c>
      <c r="B1959" s="49">
        <v>0.28956018518518517</v>
      </c>
      <c r="C1959" s="45">
        <v>9</v>
      </c>
      <c r="D1959" s="45">
        <v>4</v>
      </c>
      <c r="E1959" s="45" t="s">
        <v>45</v>
      </c>
      <c r="F1959" s="6">
        <v>6</v>
      </c>
    </row>
    <row r="1960" spans="1:6" x14ac:dyDescent="0.2">
      <c r="A1960" s="39" t="s">
        <v>37</v>
      </c>
      <c r="B1960" s="49">
        <v>0.29018518518518516</v>
      </c>
      <c r="C1960" s="45">
        <v>7</v>
      </c>
      <c r="D1960" s="45">
        <v>4</v>
      </c>
      <c r="E1960" s="45" t="s">
        <v>45</v>
      </c>
      <c r="F1960" s="6">
        <v>6</v>
      </c>
    </row>
    <row r="1961" spans="1:6" x14ac:dyDescent="0.2">
      <c r="A1961" s="39" t="s">
        <v>37</v>
      </c>
      <c r="B1961" s="49">
        <v>0.29082175925925924</v>
      </c>
      <c r="C1961" s="45">
        <v>22</v>
      </c>
      <c r="D1961" s="45">
        <v>10</v>
      </c>
      <c r="E1961" s="45" t="s">
        <v>45</v>
      </c>
      <c r="F1961" s="6">
        <v>6</v>
      </c>
    </row>
    <row r="1962" spans="1:6" x14ac:dyDescent="0.2">
      <c r="A1962" s="39" t="s">
        <v>37</v>
      </c>
      <c r="B1962" s="49">
        <v>0.29488425925925926</v>
      </c>
      <c r="C1962" s="45">
        <v>8</v>
      </c>
      <c r="D1962" s="45">
        <v>4</v>
      </c>
      <c r="E1962" s="45" t="s">
        <v>45</v>
      </c>
      <c r="F1962" s="6">
        <v>7</v>
      </c>
    </row>
    <row r="1963" spans="1:6" x14ac:dyDescent="0.2">
      <c r="A1963" s="39" t="s">
        <v>37</v>
      </c>
      <c r="B1963" s="49">
        <v>0.2951273148148148</v>
      </c>
      <c r="C1963" s="45">
        <v>32</v>
      </c>
      <c r="D1963" s="45">
        <v>6</v>
      </c>
      <c r="E1963" s="45" t="s">
        <v>45</v>
      </c>
      <c r="F1963" s="6">
        <v>7</v>
      </c>
    </row>
    <row r="1964" spans="1:6" x14ac:dyDescent="0.2">
      <c r="A1964" s="39" t="s">
        <v>37</v>
      </c>
      <c r="B1964" s="49">
        <v>0.29574074074074075</v>
      </c>
      <c r="C1964" s="45">
        <v>76</v>
      </c>
      <c r="D1964" s="45">
        <v>19</v>
      </c>
      <c r="E1964" s="45" t="s">
        <v>45</v>
      </c>
      <c r="F1964" s="6">
        <v>7</v>
      </c>
    </row>
    <row r="1965" spans="1:6" x14ac:dyDescent="0.2">
      <c r="A1965" s="39" t="s">
        <v>37</v>
      </c>
      <c r="B1965" s="49">
        <v>0.2958912037037037</v>
      </c>
      <c r="C1965" s="45">
        <v>9</v>
      </c>
      <c r="D1965" s="45">
        <v>5</v>
      </c>
      <c r="E1965" s="45" t="s">
        <v>45</v>
      </c>
      <c r="F1965" s="6">
        <v>7</v>
      </c>
    </row>
    <row r="1966" spans="1:6" x14ac:dyDescent="0.2">
      <c r="A1966" s="39" t="s">
        <v>37</v>
      </c>
      <c r="B1966" s="49">
        <v>0.2978703703703704</v>
      </c>
      <c r="C1966" s="45">
        <v>7</v>
      </c>
      <c r="D1966" s="45">
        <v>3</v>
      </c>
      <c r="E1966" s="45" t="s">
        <v>45</v>
      </c>
      <c r="F1966" s="6">
        <v>7</v>
      </c>
    </row>
    <row r="1967" spans="1:6" x14ac:dyDescent="0.2">
      <c r="A1967" s="39" t="s">
        <v>37</v>
      </c>
      <c r="B1967" s="49">
        <v>0.29887731481481483</v>
      </c>
      <c r="C1967" s="45">
        <v>8</v>
      </c>
      <c r="D1967" s="45">
        <v>3</v>
      </c>
      <c r="E1967" s="45" t="s">
        <v>45</v>
      </c>
      <c r="F1967" s="6">
        <v>7</v>
      </c>
    </row>
    <row r="1968" spans="1:6" x14ac:dyDescent="0.2">
      <c r="A1968" s="39" t="s">
        <v>37</v>
      </c>
      <c r="B1968" s="49">
        <v>0.29957175925925927</v>
      </c>
      <c r="C1968" s="45">
        <v>98</v>
      </c>
      <c r="D1968" s="45">
        <v>9</v>
      </c>
      <c r="E1968" s="45" t="s">
        <v>45</v>
      </c>
      <c r="F1968" s="6">
        <v>7</v>
      </c>
    </row>
    <row r="1969" spans="1:6" x14ac:dyDescent="0.2">
      <c r="A1969" s="39" t="s">
        <v>37</v>
      </c>
      <c r="B1969" s="49">
        <v>0.29964120370370367</v>
      </c>
      <c r="C1969" s="45">
        <v>28</v>
      </c>
      <c r="D1969" s="45">
        <v>11</v>
      </c>
      <c r="E1969" s="45" t="s">
        <v>45</v>
      </c>
      <c r="F1969" s="6">
        <v>7</v>
      </c>
    </row>
    <row r="1970" spans="1:6" x14ac:dyDescent="0.2">
      <c r="A1970" s="39" t="s">
        <v>37</v>
      </c>
      <c r="B1970" s="49">
        <v>0.30076388888888889</v>
      </c>
      <c r="C1970" s="45">
        <v>6</v>
      </c>
      <c r="D1970" s="45">
        <v>2</v>
      </c>
      <c r="E1970" s="45" t="s">
        <v>45</v>
      </c>
      <c r="F1970" s="6">
        <v>7</v>
      </c>
    </row>
    <row r="1971" spans="1:6" x14ac:dyDescent="0.2">
      <c r="A1971" s="39" t="s">
        <v>37</v>
      </c>
      <c r="B1971" s="49">
        <v>0.30091435185185184</v>
      </c>
      <c r="C1971" s="45">
        <v>54</v>
      </c>
      <c r="D1971" s="45">
        <v>7</v>
      </c>
      <c r="E1971" s="45" t="s">
        <v>45</v>
      </c>
      <c r="F1971" s="6">
        <v>7</v>
      </c>
    </row>
    <row r="1972" spans="1:6" x14ac:dyDescent="0.2">
      <c r="A1972" s="39" t="s">
        <v>37</v>
      </c>
      <c r="B1972" s="49">
        <v>0.3067361111111111</v>
      </c>
      <c r="C1972" s="45">
        <v>1</v>
      </c>
      <c r="D1972" s="45">
        <v>1</v>
      </c>
      <c r="E1972" s="45" t="s">
        <v>45</v>
      </c>
      <c r="F1972" s="6">
        <v>7</v>
      </c>
    </row>
    <row r="1973" spans="1:6" x14ac:dyDescent="0.2">
      <c r="A1973" s="39" t="s">
        <v>37</v>
      </c>
      <c r="B1973" s="49">
        <v>0.30758101851851855</v>
      </c>
      <c r="C1973" s="45">
        <v>2</v>
      </c>
      <c r="D1973" s="45">
        <v>1</v>
      </c>
      <c r="E1973" s="45" t="s">
        <v>45</v>
      </c>
      <c r="F1973" s="6">
        <v>7</v>
      </c>
    </row>
    <row r="1974" spans="1:6" x14ac:dyDescent="0.2">
      <c r="A1974" s="39" t="s">
        <v>37</v>
      </c>
      <c r="B1974" s="49">
        <v>0.30768518518518517</v>
      </c>
      <c r="C1974" s="45">
        <v>5</v>
      </c>
      <c r="D1974" s="45">
        <v>2</v>
      </c>
      <c r="E1974" s="45" t="s">
        <v>45</v>
      </c>
      <c r="F1974" s="6">
        <v>7</v>
      </c>
    </row>
    <row r="1975" spans="1:6" x14ac:dyDescent="0.2">
      <c r="A1975" s="39" t="s">
        <v>37</v>
      </c>
      <c r="B1975" s="49">
        <v>0.30782407407407408</v>
      </c>
      <c r="C1975" s="45">
        <v>26</v>
      </c>
      <c r="D1975" s="45">
        <v>6</v>
      </c>
      <c r="E1975" s="45" t="s">
        <v>45</v>
      </c>
      <c r="F1975" s="6">
        <v>7</v>
      </c>
    </row>
    <row r="1976" spans="1:6" x14ac:dyDescent="0.2">
      <c r="A1976" s="39" t="s">
        <v>37</v>
      </c>
      <c r="B1976" s="49">
        <v>0.30835648148148148</v>
      </c>
      <c r="C1976" s="45">
        <v>10</v>
      </c>
      <c r="D1976" s="45">
        <v>3</v>
      </c>
      <c r="E1976" s="45" t="s">
        <v>45</v>
      </c>
      <c r="F1976" s="6">
        <v>7</v>
      </c>
    </row>
    <row r="1977" spans="1:6" x14ac:dyDescent="0.2">
      <c r="A1977" s="39" t="s">
        <v>37</v>
      </c>
      <c r="B1977" s="49">
        <v>0.30843749999999998</v>
      </c>
      <c r="C1977" s="45">
        <v>8</v>
      </c>
      <c r="D1977" s="45">
        <v>4</v>
      </c>
      <c r="E1977" s="45" t="s">
        <v>45</v>
      </c>
      <c r="F1977" s="6">
        <v>7</v>
      </c>
    </row>
    <row r="1978" spans="1:6" x14ac:dyDescent="0.2">
      <c r="A1978" s="39" t="s">
        <v>37</v>
      </c>
      <c r="B1978" s="49">
        <v>0.3087152777777778</v>
      </c>
      <c r="C1978" s="45">
        <v>33</v>
      </c>
      <c r="D1978" s="45">
        <v>12</v>
      </c>
      <c r="E1978" s="45" t="s">
        <v>45</v>
      </c>
      <c r="F1978" s="6">
        <v>7</v>
      </c>
    </row>
    <row r="1979" spans="1:6" x14ac:dyDescent="0.2">
      <c r="A1979" s="39" t="s">
        <v>37</v>
      </c>
      <c r="B1979" s="49">
        <v>0.3102314814814815</v>
      </c>
      <c r="C1979" s="45">
        <v>8</v>
      </c>
      <c r="D1979" s="45">
        <v>4</v>
      </c>
      <c r="E1979" s="45" t="s">
        <v>45</v>
      </c>
      <c r="F1979" s="6">
        <v>7</v>
      </c>
    </row>
    <row r="1980" spans="1:6" x14ac:dyDescent="0.2">
      <c r="A1980" s="39" t="s">
        <v>37</v>
      </c>
      <c r="B1980" s="49">
        <v>0.31313657407407408</v>
      </c>
      <c r="C1980" s="45">
        <v>20</v>
      </c>
      <c r="D1980" s="45">
        <v>7</v>
      </c>
      <c r="E1980" s="45" t="s">
        <v>45</v>
      </c>
      <c r="F1980" s="6">
        <v>7</v>
      </c>
    </row>
    <row r="1981" spans="1:6" x14ac:dyDescent="0.2">
      <c r="A1981" s="39" t="s">
        <v>37</v>
      </c>
      <c r="B1981" s="49">
        <v>0.31343749999999998</v>
      </c>
      <c r="C1981" s="45">
        <v>37</v>
      </c>
      <c r="D1981" s="45">
        <v>7</v>
      </c>
      <c r="E1981" s="45" t="s">
        <v>45</v>
      </c>
      <c r="F1981" s="6">
        <v>7</v>
      </c>
    </row>
    <row r="1982" spans="1:6" x14ac:dyDescent="0.2">
      <c r="A1982" s="39" t="s">
        <v>37</v>
      </c>
      <c r="B1982" s="49">
        <v>0.31434027777777779</v>
      </c>
      <c r="C1982" s="45">
        <v>5</v>
      </c>
      <c r="D1982" s="45">
        <v>5</v>
      </c>
      <c r="E1982" s="45" t="s">
        <v>45</v>
      </c>
      <c r="F1982" s="6">
        <v>7</v>
      </c>
    </row>
    <row r="1983" spans="1:6" x14ac:dyDescent="0.2">
      <c r="A1983" s="39" t="s">
        <v>37</v>
      </c>
      <c r="B1983" s="49">
        <v>0.31519675925925927</v>
      </c>
      <c r="C1983" s="45">
        <v>34</v>
      </c>
      <c r="D1983" s="45">
        <v>7</v>
      </c>
      <c r="E1983" s="45" t="s">
        <v>45</v>
      </c>
      <c r="F1983" s="6">
        <v>7</v>
      </c>
    </row>
    <row r="1984" spans="1:6" x14ac:dyDescent="0.2">
      <c r="A1984" s="39" t="s">
        <v>37</v>
      </c>
      <c r="B1984" s="49">
        <v>0.31616898148148148</v>
      </c>
      <c r="C1984" s="45">
        <v>27</v>
      </c>
      <c r="D1984" s="45">
        <v>9</v>
      </c>
      <c r="E1984" s="45" t="s">
        <v>45</v>
      </c>
      <c r="F1984" s="6">
        <v>7</v>
      </c>
    </row>
    <row r="1985" spans="1:6" x14ac:dyDescent="0.2">
      <c r="A1985" s="39" t="s">
        <v>37</v>
      </c>
      <c r="B1985" s="49">
        <v>0.31953703703703701</v>
      </c>
      <c r="C1985" s="45">
        <v>56</v>
      </c>
      <c r="D1985" s="45">
        <v>6</v>
      </c>
      <c r="E1985" s="45" t="s">
        <v>45</v>
      </c>
      <c r="F1985" s="6">
        <v>7</v>
      </c>
    </row>
    <row r="1986" spans="1:6" x14ac:dyDescent="0.2">
      <c r="A1986" s="39" t="s">
        <v>37</v>
      </c>
      <c r="B1986" s="49">
        <v>0.32335648148148149</v>
      </c>
      <c r="C1986" s="45">
        <v>29</v>
      </c>
      <c r="D1986" s="45">
        <v>9</v>
      </c>
      <c r="E1986" s="45" t="s">
        <v>45</v>
      </c>
      <c r="F1986" s="6">
        <v>7</v>
      </c>
    </row>
    <row r="1987" spans="1:6" x14ac:dyDescent="0.2">
      <c r="A1987" s="39" t="s">
        <v>37</v>
      </c>
      <c r="B1987" s="49">
        <v>0.3250925925925926</v>
      </c>
      <c r="C1987" s="45">
        <v>44</v>
      </c>
      <c r="D1987" s="45">
        <v>14</v>
      </c>
      <c r="E1987" s="45" t="s">
        <v>45</v>
      </c>
      <c r="F1987" s="6">
        <v>7</v>
      </c>
    </row>
    <row r="1988" spans="1:6" x14ac:dyDescent="0.2">
      <c r="A1988" s="39" t="s">
        <v>37</v>
      </c>
      <c r="B1988" s="49">
        <v>0.32723379629629629</v>
      </c>
      <c r="C1988" s="45">
        <v>7</v>
      </c>
      <c r="D1988" s="45">
        <v>2</v>
      </c>
      <c r="E1988" s="45" t="s">
        <v>45</v>
      </c>
      <c r="F1988" s="6">
        <v>7</v>
      </c>
    </row>
    <row r="1989" spans="1:6" x14ac:dyDescent="0.2">
      <c r="A1989" s="39" t="s">
        <v>37</v>
      </c>
      <c r="B1989" s="49">
        <v>0.32733796296296297</v>
      </c>
      <c r="C1989" s="45">
        <v>13</v>
      </c>
      <c r="D1989" s="45">
        <v>6</v>
      </c>
      <c r="E1989" s="45" t="s">
        <v>45</v>
      </c>
      <c r="F1989" s="6">
        <v>7</v>
      </c>
    </row>
    <row r="1990" spans="1:6" x14ac:dyDescent="0.2">
      <c r="A1990" s="39" t="s">
        <v>37</v>
      </c>
      <c r="B1990" s="49">
        <v>0.32754629629629628</v>
      </c>
      <c r="C1990" s="45">
        <v>2</v>
      </c>
      <c r="D1990" s="45">
        <v>1</v>
      </c>
      <c r="E1990" s="45" t="s">
        <v>45</v>
      </c>
      <c r="F1990" s="6">
        <v>7</v>
      </c>
    </row>
    <row r="1991" spans="1:6" x14ac:dyDescent="0.2">
      <c r="A1991" s="39" t="s">
        <v>37</v>
      </c>
      <c r="B1991" s="49">
        <v>0.3285763888888889</v>
      </c>
      <c r="C1991" s="45">
        <v>11</v>
      </c>
      <c r="D1991" s="45">
        <v>5</v>
      </c>
      <c r="E1991" s="45" t="s">
        <v>45</v>
      </c>
      <c r="F1991" s="6">
        <v>7</v>
      </c>
    </row>
    <row r="1992" spans="1:6" x14ac:dyDescent="0.2">
      <c r="A1992" s="39" t="s">
        <v>37</v>
      </c>
      <c r="B1992" s="49">
        <v>0.33146990740740739</v>
      </c>
      <c r="C1992" s="45">
        <v>19</v>
      </c>
      <c r="D1992" s="45">
        <v>7</v>
      </c>
      <c r="E1992" s="45" t="s">
        <v>45</v>
      </c>
      <c r="F1992" s="6">
        <v>7</v>
      </c>
    </row>
    <row r="1993" spans="1:6" x14ac:dyDescent="0.2">
      <c r="A1993" s="39" t="s">
        <v>37</v>
      </c>
      <c r="B1993" s="49">
        <v>0.3326736111111111</v>
      </c>
      <c r="C1993" s="45">
        <v>18</v>
      </c>
      <c r="D1993" s="45">
        <v>10</v>
      </c>
      <c r="E1993" s="45" t="s">
        <v>45</v>
      </c>
      <c r="F1993" s="6">
        <v>7</v>
      </c>
    </row>
    <row r="1994" spans="1:6" x14ac:dyDescent="0.2">
      <c r="A1994" s="39" t="s">
        <v>37</v>
      </c>
      <c r="B1994" s="49">
        <v>0.33292824074074073</v>
      </c>
      <c r="C1994" s="45">
        <v>47</v>
      </c>
      <c r="D1994" s="45">
        <v>10</v>
      </c>
      <c r="E1994" s="45" t="s">
        <v>45</v>
      </c>
      <c r="F1994" s="6">
        <v>7</v>
      </c>
    </row>
    <row r="1995" spans="1:6" x14ac:dyDescent="0.2">
      <c r="A1995" s="39" t="s">
        <v>37</v>
      </c>
      <c r="B1995" s="49">
        <v>0.33333333333333331</v>
      </c>
      <c r="C1995" s="45">
        <v>39</v>
      </c>
      <c r="D1995" s="45">
        <v>10</v>
      </c>
      <c r="E1995" s="45" t="s">
        <v>45</v>
      </c>
      <c r="F1995" s="6">
        <v>8</v>
      </c>
    </row>
    <row r="1996" spans="1:6" x14ac:dyDescent="0.2">
      <c r="A1996" s="39" t="s">
        <v>37</v>
      </c>
      <c r="B1996" s="49">
        <v>0.33528935185185182</v>
      </c>
      <c r="C1996" s="45">
        <v>21</v>
      </c>
      <c r="D1996" s="45">
        <v>6</v>
      </c>
      <c r="E1996" s="45" t="s">
        <v>45</v>
      </c>
      <c r="F1996" s="6">
        <v>8</v>
      </c>
    </row>
    <row r="1997" spans="1:6" x14ac:dyDescent="0.2">
      <c r="A1997" s="39" t="s">
        <v>37</v>
      </c>
      <c r="B1997" s="49">
        <v>0.3357175925925926</v>
      </c>
      <c r="C1997" s="45">
        <v>27</v>
      </c>
      <c r="D1997" s="45">
        <v>7</v>
      </c>
      <c r="E1997" s="45" t="s">
        <v>45</v>
      </c>
      <c r="F1997" s="6">
        <v>8</v>
      </c>
    </row>
    <row r="1998" spans="1:6" x14ac:dyDescent="0.2">
      <c r="A1998" s="39" t="s">
        <v>37</v>
      </c>
      <c r="B1998" s="49">
        <v>0.33854166666666669</v>
      </c>
      <c r="C1998" s="45">
        <v>40</v>
      </c>
      <c r="D1998" s="45">
        <v>11</v>
      </c>
      <c r="E1998" s="45" t="s">
        <v>45</v>
      </c>
      <c r="F1998" s="6">
        <v>8</v>
      </c>
    </row>
    <row r="1999" spans="1:6" x14ac:dyDescent="0.2">
      <c r="A1999" s="39" t="s">
        <v>37</v>
      </c>
      <c r="B1999" s="49">
        <v>0.34065972222222224</v>
      </c>
      <c r="C1999" s="45">
        <v>9</v>
      </c>
      <c r="D1999" s="45">
        <v>4</v>
      </c>
      <c r="E1999" s="45" t="s">
        <v>45</v>
      </c>
      <c r="F1999" s="6">
        <v>8</v>
      </c>
    </row>
    <row r="2000" spans="1:6" x14ac:dyDescent="0.2">
      <c r="A2000" s="39" t="s">
        <v>37</v>
      </c>
      <c r="B2000" s="49">
        <v>0.3408680555555556</v>
      </c>
      <c r="C2000" s="45">
        <v>1</v>
      </c>
      <c r="D2000" s="45">
        <v>1</v>
      </c>
      <c r="E2000" s="45" t="s">
        <v>45</v>
      </c>
      <c r="F2000" s="6">
        <v>8</v>
      </c>
    </row>
    <row r="2001" spans="1:6" x14ac:dyDescent="0.2">
      <c r="A2001" s="39" t="s">
        <v>37</v>
      </c>
      <c r="B2001" s="49">
        <v>0.34195601851851848</v>
      </c>
      <c r="C2001" s="45">
        <v>24</v>
      </c>
      <c r="D2001" s="45">
        <v>7</v>
      </c>
      <c r="E2001" s="45" t="s">
        <v>45</v>
      </c>
      <c r="F2001" s="6">
        <v>8</v>
      </c>
    </row>
    <row r="2002" spans="1:6" x14ac:dyDescent="0.2">
      <c r="A2002" s="39" t="s">
        <v>37</v>
      </c>
      <c r="B2002" s="49">
        <v>0.34262731481481484</v>
      </c>
      <c r="C2002" s="45">
        <v>10</v>
      </c>
      <c r="D2002" s="45">
        <v>4</v>
      </c>
      <c r="E2002" s="45" t="s">
        <v>45</v>
      </c>
      <c r="F2002" s="6">
        <v>8</v>
      </c>
    </row>
    <row r="2003" spans="1:6" x14ac:dyDescent="0.2">
      <c r="A2003" s="39" t="s">
        <v>37</v>
      </c>
      <c r="B2003" s="49">
        <v>0.34733796296296293</v>
      </c>
      <c r="C2003" s="45">
        <v>18</v>
      </c>
      <c r="D2003" s="45">
        <v>8</v>
      </c>
      <c r="E2003" s="45" t="s">
        <v>45</v>
      </c>
      <c r="F2003" s="6">
        <v>8</v>
      </c>
    </row>
    <row r="2004" spans="1:6" x14ac:dyDescent="0.2">
      <c r="A2004" s="39" t="s">
        <v>37</v>
      </c>
      <c r="B2004" s="49">
        <v>0.3475347222222222</v>
      </c>
      <c r="C2004" s="45">
        <v>25</v>
      </c>
      <c r="D2004" s="45">
        <v>7</v>
      </c>
      <c r="E2004" s="45" t="s">
        <v>45</v>
      </c>
      <c r="F2004" s="6">
        <v>8</v>
      </c>
    </row>
    <row r="2005" spans="1:6" x14ac:dyDescent="0.2">
      <c r="A2005" s="39" t="s">
        <v>37</v>
      </c>
      <c r="B2005" s="49">
        <v>0.34812500000000002</v>
      </c>
      <c r="C2005" s="45">
        <v>30</v>
      </c>
      <c r="D2005" s="45">
        <v>4</v>
      </c>
      <c r="E2005" s="45" t="s">
        <v>45</v>
      </c>
      <c r="F2005" s="6">
        <v>8</v>
      </c>
    </row>
    <row r="2006" spans="1:6" x14ac:dyDescent="0.2">
      <c r="A2006" s="39" t="s">
        <v>37</v>
      </c>
      <c r="B2006" s="49">
        <v>0.34899305555555554</v>
      </c>
      <c r="C2006" s="45">
        <v>35</v>
      </c>
      <c r="D2006" s="45">
        <v>4</v>
      </c>
      <c r="E2006" s="45" t="s">
        <v>45</v>
      </c>
      <c r="F2006" s="6">
        <v>8</v>
      </c>
    </row>
    <row r="2007" spans="1:6" x14ac:dyDescent="0.2">
      <c r="A2007" s="39" t="s">
        <v>37</v>
      </c>
      <c r="B2007" s="49">
        <v>0.34942129629629631</v>
      </c>
      <c r="C2007" s="45">
        <v>23</v>
      </c>
      <c r="D2007" s="45">
        <v>3</v>
      </c>
      <c r="E2007" s="45" t="s">
        <v>45</v>
      </c>
      <c r="F2007" s="6">
        <v>8</v>
      </c>
    </row>
    <row r="2008" spans="1:6" x14ac:dyDescent="0.2">
      <c r="A2008" s="39" t="s">
        <v>37</v>
      </c>
      <c r="B2008" s="49">
        <v>0.34947916666666662</v>
      </c>
      <c r="C2008" s="45">
        <v>1</v>
      </c>
      <c r="D2008" s="45">
        <v>0</v>
      </c>
      <c r="E2008" s="45" t="s">
        <v>45</v>
      </c>
      <c r="F2008" s="6">
        <v>8</v>
      </c>
    </row>
    <row r="2009" spans="1:6" x14ac:dyDescent="0.2">
      <c r="A2009" s="39" t="s">
        <v>37</v>
      </c>
      <c r="B2009" s="49">
        <v>0.34987268518518522</v>
      </c>
      <c r="C2009" s="45">
        <v>39</v>
      </c>
      <c r="D2009" s="45">
        <v>10</v>
      </c>
      <c r="E2009" s="45" t="s">
        <v>45</v>
      </c>
      <c r="F2009" s="6">
        <v>8</v>
      </c>
    </row>
    <row r="2010" spans="1:6" x14ac:dyDescent="0.2">
      <c r="A2010" s="39" t="s">
        <v>37</v>
      </c>
      <c r="B2010" s="49">
        <v>0.3500462962962963</v>
      </c>
      <c r="C2010" s="45">
        <v>28</v>
      </c>
      <c r="D2010" s="45">
        <v>10</v>
      </c>
      <c r="E2010" s="45" t="s">
        <v>45</v>
      </c>
      <c r="F2010" s="6">
        <v>8</v>
      </c>
    </row>
    <row r="2011" spans="1:6" x14ac:dyDescent="0.2">
      <c r="A2011" s="39" t="s">
        <v>37</v>
      </c>
      <c r="B2011" s="49">
        <v>0.3527777777777778</v>
      </c>
      <c r="C2011" s="45">
        <v>20</v>
      </c>
      <c r="D2011" s="45">
        <v>5</v>
      </c>
      <c r="E2011" s="45" t="s">
        <v>45</v>
      </c>
      <c r="F2011" s="6">
        <v>8</v>
      </c>
    </row>
    <row r="2012" spans="1:6" x14ac:dyDescent="0.2">
      <c r="A2012" s="39" t="s">
        <v>37</v>
      </c>
      <c r="B2012" s="49">
        <v>0.35355324074074074</v>
      </c>
      <c r="C2012" s="45">
        <v>22</v>
      </c>
      <c r="D2012" s="45">
        <v>8</v>
      </c>
      <c r="E2012" s="45" t="s">
        <v>45</v>
      </c>
      <c r="F2012" s="6">
        <v>8</v>
      </c>
    </row>
    <row r="2013" spans="1:6" x14ac:dyDescent="0.2">
      <c r="A2013" s="39" t="s">
        <v>37</v>
      </c>
      <c r="B2013" s="49">
        <v>0.35418981481481482</v>
      </c>
      <c r="C2013" s="45">
        <v>42</v>
      </c>
      <c r="D2013" s="45">
        <v>9</v>
      </c>
      <c r="E2013" s="45" t="s">
        <v>45</v>
      </c>
      <c r="F2013" s="6">
        <v>8</v>
      </c>
    </row>
    <row r="2014" spans="1:6" x14ac:dyDescent="0.2">
      <c r="A2014" s="39" t="s">
        <v>37</v>
      </c>
      <c r="B2014" s="49">
        <v>0.35546296296296293</v>
      </c>
      <c r="C2014" s="45">
        <v>64</v>
      </c>
      <c r="D2014" s="45">
        <v>24</v>
      </c>
      <c r="E2014" s="45" t="s">
        <v>45</v>
      </c>
      <c r="F2014" s="6">
        <v>8</v>
      </c>
    </row>
    <row r="2015" spans="1:6" x14ac:dyDescent="0.2">
      <c r="A2015" s="39" t="s">
        <v>37</v>
      </c>
      <c r="B2015" s="49">
        <v>0.3583796296296296</v>
      </c>
      <c r="C2015" s="45">
        <v>5</v>
      </c>
      <c r="D2015" s="45">
        <v>2</v>
      </c>
      <c r="E2015" s="45" t="s">
        <v>45</v>
      </c>
      <c r="F2015" s="6">
        <v>8</v>
      </c>
    </row>
    <row r="2016" spans="1:6" x14ac:dyDescent="0.2">
      <c r="A2016" s="39" t="s">
        <v>37</v>
      </c>
      <c r="B2016" s="49">
        <v>0.35921296296296296</v>
      </c>
      <c r="C2016" s="45">
        <v>6</v>
      </c>
      <c r="D2016" s="45">
        <v>4</v>
      </c>
      <c r="E2016" s="45" t="s">
        <v>45</v>
      </c>
      <c r="F2016" s="6">
        <v>8</v>
      </c>
    </row>
    <row r="2017" spans="1:6" x14ac:dyDescent="0.2">
      <c r="A2017" s="39" t="s">
        <v>37</v>
      </c>
      <c r="B2017" s="49">
        <v>0.35929398148148151</v>
      </c>
      <c r="C2017" s="45">
        <v>23</v>
      </c>
      <c r="D2017" s="45">
        <v>7</v>
      </c>
      <c r="E2017" s="45" t="s">
        <v>45</v>
      </c>
      <c r="F2017" s="6">
        <v>8</v>
      </c>
    </row>
    <row r="2018" spans="1:6" x14ac:dyDescent="0.2">
      <c r="A2018" s="39" t="s">
        <v>37</v>
      </c>
      <c r="B2018" s="49">
        <v>0.3598958333333333</v>
      </c>
      <c r="C2018" s="45">
        <v>2</v>
      </c>
      <c r="D2018" s="45">
        <v>1</v>
      </c>
      <c r="E2018" s="45" t="s">
        <v>45</v>
      </c>
      <c r="F2018" s="6">
        <v>8</v>
      </c>
    </row>
    <row r="2019" spans="1:6" x14ac:dyDescent="0.2">
      <c r="A2019" s="39" t="s">
        <v>37</v>
      </c>
      <c r="B2019" s="49">
        <v>0.35998842592592589</v>
      </c>
      <c r="C2019" s="45">
        <v>25</v>
      </c>
      <c r="D2019" s="45">
        <v>9</v>
      </c>
      <c r="E2019" s="45" t="s">
        <v>45</v>
      </c>
      <c r="F2019" s="6">
        <v>8</v>
      </c>
    </row>
    <row r="2020" spans="1:6" x14ac:dyDescent="0.2">
      <c r="A2020" s="39" t="s">
        <v>37</v>
      </c>
      <c r="B2020" s="49">
        <v>0.36120370370370369</v>
      </c>
      <c r="C2020" s="45">
        <v>43</v>
      </c>
      <c r="D2020" s="45">
        <v>11</v>
      </c>
      <c r="E2020" s="45" t="s">
        <v>45</v>
      </c>
      <c r="F2020" s="6">
        <v>8</v>
      </c>
    </row>
    <row r="2021" spans="1:6" x14ac:dyDescent="0.2">
      <c r="A2021" s="39" t="s">
        <v>37</v>
      </c>
      <c r="B2021" s="49">
        <v>0.36145833333333338</v>
      </c>
      <c r="C2021" s="45">
        <v>31</v>
      </c>
      <c r="D2021" s="45">
        <v>8</v>
      </c>
      <c r="E2021" s="45" t="s">
        <v>45</v>
      </c>
      <c r="F2021" s="6">
        <v>8</v>
      </c>
    </row>
    <row r="2022" spans="1:6" x14ac:dyDescent="0.2">
      <c r="A2022" s="39" t="s">
        <v>37</v>
      </c>
      <c r="B2022" s="49">
        <v>0.36159722222222218</v>
      </c>
      <c r="C2022" s="45">
        <v>28</v>
      </c>
      <c r="D2022" s="45">
        <v>11</v>
      </c>
      <c r="E2022" s="45" t="s">
        <v>45</v>
      </c>
      <c r="F2022" s="6">
        <v>8</v>
      </c>
    </row>
    <row r="2023" spans="1:6" x14ac:dyDescent="0.2">
      <c r="A2023" s="39" t="s">
        <v>37</v>
      </c>
      <c r="B2023" s="49">
        <v>0.36620370370370375</v>
      </c>
      <c r="C2023" s="45">
        <v>42</v>
      </c>
      <c r="D2023" s="45">
        <v>7</v>
      </c>
      <c r="E2023" s="45" t="s">
        <v>45</v>
      </c>
      <c r="F2023" s="6">
        <v>8</v>
      </c>
    </row>
    <row r="2024" spans="1:6" x14ac:dyDescent="0.2">
      <c r="A2024" s="39" t="s">
        <v>37</v>
      </c>
      <c r="B2024" s="49">
        <v>0.36827546296296299</v>
      </c>
      <c r="C2024" s="45">
        <v>10</v>
      </c>
      <c r="D2024" s="45">
        <v>3</v>
      </c>
      <c r="E2024" s="45" t="s">
        <v>45</v>
      </c>
      <c r="F2024" s="6">
        <v>8</v>
      </c>
    </row>
    <row r="2025" spans="1:6" x14ac:dyDescent="0.2">
      <c r="A2025" s="39" t="s">
        <v>37</v>
      </c>
      <c r="B2025" s="49">
        <v>0.3694560185185185</v>
      </c>
      <c r="C2025" s="45">
        <v>60</v>
      </c>
      <c r="D2025" s="45">
        <v>9</v>
      </c>
      <c r="E2025" s="45" t="s">
        <v>45</v>
      </c>
      <c r="F2025" s="6">
        <v>8</v>
      </c>
    </row>
    <row r="2026" spans="1:6" x14ac:dyDescent="0.2">
      <c r="A2026" s="39" t="s">
        <v>37</v>
      </c>
      <c r="B2026" s="49">
        <v>0.36983796296296295</v>
      </c>
      <c r="C2026" s="45">
        <v>2</v>
      </c>
      <c r="D2026" s="45">
        <v>1</v>
      </c>
      <c r="E2026" s="45" t="s">
        <v>45</v>
      </c>
      <c r="F2026" s="6">
        <v>8</v>
      </c>
    </row>
    <row r="2027" spans="1:6" x14ac:dyDescent="0.2">
      <c r="A2027" s="39" t="s">
        <v>37</v>
      </c>
      <c r="B2027" s="49">
        <v>0.37160879629629634</v>
      </c>
      <c r="C2027" s="45">
        <v>36</v>
      </c>
      <c r="D2027" s="45">
        <v>4</v>
      </c>
      <c r="E2027" s="45" t="s">
        <v>45</v>
      </c>
      <c r="F2027" s="6">
        <v>8</v>
      </c>
    </row>
    <row r="2028" spans="1:6" x14ac:dyDescent="0.2">
      <c r="A2028" s="39" t="s">
        <v>37</v>
      </c>
      <c r="B2028" s="49">
        <v>0.37493055555555554</v>
      </c>
      <c r="C2028" s="45">
        <v>6</v>
      </c>
      <c r="D2028" s="45">
        <v>2</v>
      </c>
      <c r="E2028" s="45" t="s">
        <v>45</v>
      </c>
      <c r="F2028" s="6">
        <v>8</v>
      </c>
    </row>
    <row r="2029" spans="1:6" x14ac:dyDescent="0.2">
      <c r="A2029" s="39" t="s">
        <v>37</v>
      </c>
      <c r="B2029" s="49">
        <v>0.37508101851851849</v>
      </c>
      <c r="C2029" s="45">
        <v>2</v>
      </c>
      <c r="D2029" s="45">
        <v>0</v>
      </c>
      <c r="E2029" s="45" t="s">
        <v>45</v>
      </c>
      <c r="F2029" s="6">
        <v>9</v>
      </c>
    </row>
    <row r="2030" spans="1:6" x14ac:dyDescent="0.2">
      <c r="A2030" s="39" t="s">
        <v>37</v>
      </c>
      <c r="B2030" s="49">
        <v>0.37533564814814818</v>
      </c>
      <c r="C2030" s="45">
        <v>33</v>
      </c>
      <c r="D2030" s="45">
        <v>6</v>
      </c>
      <c r="E2030" s="45" t="s">
        <v>45</v>
      </c>
      <c r="F2030" s="6">
        <v>9</v>
      </c>
    </row>
    <row r="2031" spans="1:6" x14ac:dyDescent="0.2">
      <c r="A2031" s="39" t="s">
        <v>37</v>
      </c>
      <c r="B2031" s="49">
        <v>0.37603009259259257</v>
      </c>
      <c r="C2031" s="45">
        <v>2</v>
      </c>
      <c r="D2031" s="45">
        <v>2</v>
      </c>
      <c r="E2031" s="45" t="s">
        <v>45</v>
      </c>
      <c r="F2031" s="6">
        <v>9</v>
      </c>
    </row>
    <row r="2032" spans="1:6" x14ac:dyDescent="0.2">
      <c r="A2032" s="39" t="s">
        <v>37</v>
      </c>
      <c r="B2032" s="49">
        <v>0.3794907407407408</v>
      </c>
      <c r="C2032" s="45">
        <v>35</v>
      </c>
      <c r="D2032" s="45">
        <v>6</v>
      </c>
      <c r="E2032" s="45" t="s">
        <v>45</v>
      </c>
      <c r="F2032" s="6">
        <v>9</v>
      </c>
    </row>
    <row r="2033" spans="1:6" x14ac:dyDescent="0.2">
      <c r="A2033" s="39" t="s">
        <v>37</v>
      </c>
      <c r="B2033" s="49">
        <v>0.37983796296296296</v>
      </c>
      <c r="C2033" s="45">
        <v>1</v>
      </c>
      <c r="D2033" s="45">
        <v>0</v>
      </c>
      <c r="E2033" s="45" t="s">
        <v>45</v>
      </c>
      <c r="F2033" s="6">
        <v>9</v>
      </c>
    </row>
    <row r="2034" spans="1:6" x14ac:dyDescent="0.2">
      <c r="A2034" s="39" t="s">
        <v>37</v>
      </c>
      <c r="B2034" s="49">
        <v>0.38030092592592596</v>
      </c>
      <c r="C2034" s="45">
        <v>36</v>
      </c>
      <c r="D2034" s="45">
        <v>8</v>
      </c>
      <c r="E2034" s="45" t="s">
        <v>45</v>
      </c>
      <c r="F2034" s="6">
        <v>9</v>
      </c>
    </row>
    <row r="2035" spans="1:6" x14ac:dyDescent="0.2">
      <c r="A2035" s="39" t="s">
        <v>37</v>
      </c>
      <c r="B2035" s="49">
        <v>0.38046296296296295</v>
      </c>
      <c r="C2035" s="45">
        <v>7</v>
      </c>
      <c r="D2035" s="45">
        <v>3</v>
      </c>
      <c r="E2035" s="45" t="s">
        <v>45</v>
      </c>
      <c r="F2035" s="6">
        <v>9</v>
      </c>
    </row>
    <row r="2036" spans="1:6" x14ac:dyDescent="0.2">
      <c r="A2036" s="39" t="s">
        <v>37</v>
      </c>
      <c r="B2036" s="49">
        <v>0.38091435185185185</v>
      </c>
      <c r="C2036" s="45">
        <v>30</v>
      </c>
      <c r="D2036" s="45">
        <v>7</v>
      </c>
      <c r="E2036" s="45" t="s">
        <v>45</v>
      </c>
      <c r="F2036" s="6">
        <v>9</v>
      </c>
    </row>
    <row r="2037" spans="1:6" x14ac:dyDescent="0.2">
      <c r="A2037" s="39" t="s">
        <v>37</v>
      </c>
      <c r="B2037" s="49">
        <v>0.38130787037037034</v>
      </c>
      <c r="C2037" s="45">
        <v>11</v>
      </c>
      <c r="D2037" s="45">
        <v>4</v>
      </c>
      <c r="E2037" s="45" t="s">
        <v>45</v>
      </c>
      <c r="F2037" s="6">
        <v>9</v>
      </c>
    </row>
    <row r="2038" spans="1:6" x14ac:dyDescent="0.2">
      <c r="A2038" s="39" t="s">
        <v>37</v>
      </c>
      <c r="B2038" s="49">
        <v>0.38224537037037037</v>
      </c>
      <c r="C2038" s="45">
        <v>40</v>
      </c>
      <c r="D2038" s="45">
        <v>7</v>
      </c>
      <c r="E2038" s="45" t="s">
        <v>45</v>
      </c>
      <c r="F2038" s="6">
        <v>9</v>
      </c>
    </row>
    <row r="2039" spans="1:6" x14ac:dyDescent="0.2">
      <c r="A2039" s="39" t="s">
        <v>37</v>
      </c>
      <c r="B2039" s="49">
        <v>0.38232638888888887</v>
      </c>
      <c r="C2039" s="45">
        <v>34</v>
      </c>
      <c r="D2039" s="45">
        <v>9</v>
      </c>
      <c r="E2039" s="45" t="s">
        <v>45</v>
      </c>
      <c r="F2039" s="6">
        <v>9</v>
      </c>
    </row>
    <row r="2040" spans="1:6" x14ac:dyDescent="0.2">
      <c r="A2040" s="39" t="s">
        <v>37</v>
      </c>
      <c r="B2040" s="49">
        <v>0.38239583333333332</v>
      </c>
      <c r="C2040" s="45">
        <v>37</v>
      </c>
      <c r="D2040" s="45">
        <v>13</v>
      </c>
      <c r="E2040" s="45" t="s">
        <v>45</v>
      </c>
      <c r="F2040" s="6">
        <v>9</v>
      </c>
    </row>
    <row r="2041" spans="1:6" x14ac:dyDescent="0.2">
      <c r="A2041" s="39" t="s">
        <v>37</v>
      </c>
      <c r="B2041" s="49">
        <v>0.38254629629629627</v>
      </c>
      <c r="C2041" s="45">
        <v>2</v>
      </c>
      <c r="D2041" s="45">
        <v>2</v>
      </c>
      <c r="E2041" s="45" t="s">
        <v>45</v>
      </c>
      <c r="F2041" s="6">
        <v>9</v>
      </c>
    </row>
    <row r="2042" spans="1:6" x14ac:dyDescent="0.2">
      <c r="A2042" s="39" t="s">
        <v>37</v>
      </c>
      <c r="B2042" s="49">
        <v>0.38354166666666667</v>
      </c>
      <c r="C2042" s="45">
        <v>1</v>
      </c>
      <c r="D2042" s="45">
        <v>1</v>
      </c>
      <c r="E2042" s="45" t="s">
        <v>45</v>
      </c>
      <c r="F2042" s="6">
        <v>9</v>
      </c>
    </row>
    <row r="2043" spans="1:6" x14ac:dyDescent="0.2">
      <c r="A2043" s="39" t="s">
        <v>37</v>
      </c>
      <c r="B2043" s="49">
        <v>0.38480324074074074</v>
      </c>
      <c r="C2043" s="45">
        <v>12</v>
      </c>
      <c r="D2043" s="45">
        <v>4</v>
      </c>
      <c r="E2043" s="45" t="s">
        <v>45</v>
      </c>
      <c r="F2043" s="6">
        <v>9</v>
      </c>
    </row>
    <row r="2044" spans="1:6" x14ac:dyDescent="0.2">
      <c r="A2044" s="39" t="s">
        <v>37</v>
      </c>
      <c r="B2044" s="49">
        <v>0.39099537037037035</v>
      </c>
      <c r="C2044" s="45">
        <v>21</v>
      </c>
      <c r="D2044" s="45">
        <v>8</v>
      </c>
      <c r="E2044" s="45" t="s">
        <v>45</v>
      </c>
      <c r="F2044" s="6">
        <v>9</v>
      </c>
    </row>
    <row r="2045" spans="1:6" x14ac:dyDescent="0.2">
      <c r="A2045" s="39" t="s">
        <v>37</v>
      </c>
      <c r="B2045" s="49">
        <v>0.39146990740740745</v>
      </c>
      <c r="C2045" s="45">
        <v>25</v>
      </c>
      <c r="D2045" s="45">
        <v>5</v>
      </c>
      <c r="E2045" s="45" t="s">
        <v>45</v>
      </c>
      <c r="F2045" s="6">
        <v>9</v>
      </c>
    </row>
    <row r="2046" spans="1:6" x14ac:dyDescent="0.2">
      <c r="A2046" s="39" t="s">
        <v>37</v>
      </c>
      <c r="B2046" s="49">
        <v>0.39262731481481478</v>
      </c>
      <c r="C2046" s="45">
        <v>49</v>
      </c>
      <c r="D2046" s="45">
        <v>11</v>
      </c>
      <c r="E2046" s="45" t="s">
        <v>45</v>
      </c>
      <c r="F2046" s="6">
        <v>9</v>
      </c>
    </row>
    <row r="2047" spans="1:6" x14ac:dyDescent="0.2">
      <c r="A2047" s="39" t="s">
        <v>37</v>
      </c>
      <c r="B2047" s="49">
        <v>0.39271990740740742</v>
      </c>
      <c r="C2047" s="45">
        <v>5</v>
      </c>
      <c r="D2047" s="45">
        <v>1</v>
      </c>
      <c r="E2047" s="45" t="s">
        <v>45</v>
      </c>
      <c r="F2047" s="6">
        <v>9</v>
      </c>
    </row>
    <row r="2048" spans="1:6" x14ac:dyDescent="0.2">
      <c r="A2048" s="39" t="s">
        <v>37</v>
      </c>
      <c r="B2048" s="49">
        <v>0.3933680555555556</v>
      </c>
      <c r="C2048" s="45">
        <v>30</v>
      </c>
      <c r="D2048" s="45">
        <v>12</v>
      </c>
      <c r="E2048" s="45" t="s">
        <v>45</v>
      </c>
      <c r="F2048" s="6">
        <v>9</v>
      </c>
    </row>
    <row r="2049" spans="1:6" x14ac:dyDescent="0.2">
      <c r="A2049" s="39" t="s">
        <v>37</v>
      </c>
      <c r="B2049" s="49">
        <v>0.39413194444444444</v>
      </c>
      <c r="C2049" s="45">
        <v>7</v>
      </c>
      <c r="D2049" s="45">
        <v>3</v>
      </c>
      <c r="E2049" s="45" t="s">
        <v>45</v>
      </c>
      <c r="F2049" s="6">
        <v>9</v>
      </c>
    </row>
    <row r="2050" spans="1:6" x14ac:dyDescent="0.2">
      <c r="A2050" s="39" t="s">
        <v>37</v>
      </c>
      <c r="B2050" s="49">
        <v>0.39436342592592594</v>
      </c>
      <c r="C2050" s="45">
        <v>19</v>
      </c>
      <c r="D2050" s="45">
        <v>5</v>
      </c>
      <c r="E2050" s="45" t="s">
        <v>45</v>
      </c>
      <c r="F2050" s="6">
        <v>9</v>
      </c>
    </row>
    <row r="2051" spans="1:6" x14ac:dyDescent="0.2">
      <c r="A2051" s="39" t="s">
        <v>37</v>
      </c>
      <c r="B2051" s="49">
        <v>0.39436342592592594</v>
      </c>
      <c r="C2051" s="45">
        <v>10</v>
      </c>
      <c r="D2051" s="45">
        <v>4</v>
      </c>
      <c r="E2051" s="45" t="s">
        <v>45</v>
      </c>
      <c r="F2051" s="6">
        <v>9</v>
      </c>
    </row>
    <row r="2052" spans="1:6" x14ac:dyDescent="0.2">
      <c r="A2052" s="39" t="s">
        <v>37</v>
      </c>
      <c r="B2052" s="49">
        <v>0.39497685185185188</v>
      </c>
      <c r="C2052" s="45">
        <v>57</v>
      </c>
      <c r="D2052" s="45">
        <v>9</v>
      </c>
      <c r="E2052" s="45" t="s">
        <v>45</v>
      </c>
      <c r="F2052" s="6">
        <v>9</v>
      </c>
    </row>
    <row r="2053" spans="1:6" x14ac:dyDescent="0.2">
      <c r="A2053" s="39" t="s">
        <v>37</v>
      </c>
      <c r="B2053" s="49">
        <v>0.39803240740740736</v>
      </c>
      <c r="C2053" s="45">
        <v>26</v>
      </c>
      <c r="D2053" s="45">
        <v>8</v>
      </c>
      <c r="E2053" s="45" t="s">
        <v>45</v>
      </c>
      <c r="F2053" s="6">
        <v>9</v>
      </c>
    </row>
    <row r="2054" spans="1:6" x14ac:dyDescent="0.2">
      <c r="A2054" s="39" t="s">
        <v>37</v>
      </c>
      <c r="B2054" s="49">
        <v>0.39901620370370372</v>
      </c>
      <c r="C2054" s="45">
        <v>7</v>
      </c>
      <c r="D2054" s="45">
        <v>3</v>
      </c>
      <c r="E2054" s="45" t="s">
        <v>45</v>
      </c>
      <c r="F2054" s="6">
        <v>9</v>
      </c>
    </row>
    <row r="2055" spans="1:6" x14ac:dyDescent="0.2">
      <c r="A2055" s="39" t="s">
        <v>37</v>
      </c>
      <c r="B2055" s="49">
        <v>0.40545138888888888</v>
      </c>
      <c r="C2055" s="45">
        <v>8</v>
      </c>
      <c r="D2055" s="45">
        <v>5</v>
      </c>
      <c r="E2055" s="45" t="s">
        <v>45</v>
      </c>
      <c r="F2055" s="6">
        <v>9</v>
      </c>
    </row>
    <row r="2056" spans="1:6" x14ac:dyDescent="0.2">
      <c r="A2056" s="39" t="s">
        <v>37</v>
      </c>
      <c r="B2056" s="49">
        <v>0.40586805555555555</v>
      </c>
      <c r="C2056" s="45">
        <v>1</v>
      </c>
      <c r="D2056" s="45">
        <v>1</v>
      </c>
      <c r="E2056" s="45" t="s">
        <v>45</v>
      </c>
      <c r="F2056" s="6">
        <v>9</v>
      </c>
    </row>
    <row r="2057" spans="1:6" x14ac:dyDescent="0.2">
      <c r="A2057" s="39" t="s">
        <v>37</v>
      </c>
      <c r="B2057" s="49">
        <v>0.40741898148148148</v>
      </c>
      <c r="C2057" s="45">
        <v>39</v>
      </c>
      <c r="D2057" s="45">
        <v>9</v>
      </c>
      <c r="E2057" s="45" t="s">
        <v>45</v>
      </c>
      <c r="F2057" s="6">
        <v>9</v>
      </c>
    </row>
    <row r="2058" spans="1:6" x14ac:dyDescent="0.2">
      <c r="A2058" s="39" t="s">
        <v>37</v>
      </c>
      <c r="B2058" s="49">
        <v>0.40863425925925928</v>
      </c>
      <c r="C2058" s="45">
        <v>35</v>
      </c>
      <c r="D2058" s="45">
        <v>6</v>
      </c>
      <c r="E2058" s="45" t="s">
        <v>45</v>
      </c>
      <c r="F2058" s="6">
        <v>9</v>
      </c>
    </row>
    <row r="2059" spans="1:6" x14ac:dyDescent="0.2">
      <c r="A2059" s="39" t="s">
        <v>37</v>
      </c>
      <c r="B2059" s="49">
        <v>0.40990740740740739</v>
      </c>
      <c r="C2059" s="45">
        <v>52</v>
      </c>
      <c r="D2059" s="45">
        <v>8</v>
      </c>
      <c r="E2059" s="45" t="s">
        <v>45</v>
      </c>
      <c r="F2059" s="6">
        <v>9</v>
      </c>
    </row>
    <row r="2060" spans="1:6" x14ac:dyDescent="0.2">
      <c r="A2060" s="39" t="s">
        <v>37</v>
      </c>
      <c r="B2060" s="49">
        <v>0.41350694444444441</v>
      </c>
      <c r="C2060" s="45">
        <v>32</v>
      </c>
      <c r="D2060" s="45">
        <v>9</v>
      </c>
      <c r="E2060" s="45" t="s">
        <v>45</v>
      </c>
      <c r="F2060" s="6">
        <v>9</v>
      </c>
    </row>
    <row r="2061" spans="1:6" x14ac:dyDescent="0.2">
      <c r="A2061" s="39" t="s">
        <v>37</v>
      </c>
      <c r="B2061" s="49">
        <v>0.41409722222222217</v>
      </c>
      <c r="C2061" s="45">
        <v>3</v>
      </c>
      <c r="D2061" s="45">
        <v>2</v>
      </c>
      <c r="E2061" s="45" t="s">
        <v>45</v>
      </c>
      <c r="F2061" s="6">
        <v>9</v>
      </c>
    </row>
    <row r="2062" spans="1:6" x14ac:dyDescent="0.2">
      <c r="A2062" s="39" t="s">
        <v>37</v>
      </c>
      <c r="B2062" s="49">
        <v>0.41478009259259258</v>
      </c>
      <c r="C2062" s="45">
        <v>52</v>
      </c>
      <c r="D2062" s="45">
        <v>10</v>
      </c>
      <c r="E2062" s="45" t="s">
        <v>45</v>
      </c>
      <c r="F2062" s="6">
        <v>9</v>
      </c>
    </row>
    <row r="2063" spans="1:6" x14ac:dyDescent="0.2">
      <c r="A2063" s="39" t="s">
        <v>37</v>
      </c>
      <c r="B2063" s="49">
        <v>0.41649305555555555</v>
      </c>
      <c r="C2063" s="45">
        <v>12</v>
      </c>
      <c r="D2063" s="45">
        <v>5</v>
      </c>
      <c r="E2063" s="45" t="s">
        <v>45</v>
      </c>
      <c r="F2063" s="6">
        <v>9</v>
      </c>
    </row>
    <row r="2064" spans="1:6" x14ac:dyDescent="0.2">
      <c r="A2064" s="39" t="s">
        <v>37</v>
      </c>
      <c r="B2064" s="49">
        <v>0.41812500000000002</v>
      </c>
      <c r="C2064" s="45">
        <v>8</v>
      </c>
      <c r="D2064" s="45">
        <v>3</v>
      </c>
      <c r="E2064" s="45" t="s">
        <v>45</v>
      </c>
      <c r="F2064" s="6">
        <v>10</v>
      </c>
    </row>
    <row r="2065" spans="1:6" x14ac:dyDescent="0.2">
      <c r="A2065" s="39" t="s">
        <v>37</v>
      </c>
      <c r="B2065" s="49">
        <v>0.4208217592592593</v>
      </c>
      <c r="C2065" s="45">
        <v>26</v>
      </c>
      <c r="D2065" s="45">
        <v>8</v>
      </c>
      <c r="E2065" s="45" t="s">
        <v>45</v>
      </c>
      <c r="F2065" s="6">
        <v>10</v>
      </c>
    </row>
    <row r="2066" spans="1:6" x14ac:dyDescent="0.2">
      <c r="A2066" s="39" t="s">
        <v>37</v>
      </c>
      <c r="B2066" s="49">
        <v>0.42410879629629633</v>
      </c>
      <c r="C2066" s="45">
        <v>5</v>
      </c>
      <c r="D2066" s="45">
        <v>2</v>
      </c>
      <c r="E2066" s="45" t="s">
        <v>45</v>
      </c>
      <c r="F2066" s="6">
        <v>10</v>
      </c>
    </row>
    <row r="2067" spans="1:6" x14ac:dyDescent="0.2">
      <c r="A2067" s="39" t="s">
        <v>37</v>
      </c>
      <c r="B2067" s="49">
        <v>0.42434027777777777</v>
      </c>
      <c r="C2067" s="45">
        <v>16</v>
      </c>
      <c r="D2067" s="45">
        <v>5</v>
      </c>
      <c r="E2067" s="45" t="s">
        <v>45</v>
      </c>
      <c r="F2067" s="6">
        <v>10</v>
      </c>
    </row>
    <row r="2068" spans="1:6" x14ac:dyDescent="0.2">
      <c r="A2068" s="39" t="s">
        <v>37</v>
      </c>
      <c r="B2068" s="49">
        <v>0.42651620370370374</v>
      </c>
      <c r="C2068" s="45">
        <v>8</v>
      </c>
      <c r="D2068" s="45">
        <v>4</v>
      </c>
      <c r="E2068" s="45" t="s">
        <v>45</v>
      </c>
      <c r="F2068" s="6">
        <v>10</v>
      </c>
    </row>
    <row r="2069" spans="1:6" x14ac:dyDescent="0.2">
      <c r="A2069" s="39" t="s">
        <v>37</v>
      </c>
      <c r="B2069" s="49">
        <v>0.42746527777777782</v>
      </c>
      <c r="C2069" s="45">
        <v>81</v>
      </c>
      <c r="D2069" s="45">
        <v>11</v>
      </c>
      <c r="E2069" s="45" t="s">
        <v>45</v>
      </c>
      <c r="F2069" s="6">
        <v>10</v>
      </c>
    </row>
    <row r="2070" spans="1:6" x14ac:dyDescent="0.2">
      <c r="A2070" s="39" t="s">
        <v>37</v>
      </c>
      <c r="B2070" s="49">
        <v>0.43101851851851852</v>
      </c>
      <c r="C2070" s="45">
        <v>46</v>
      </c>
      <c r="D2070" s="45">
        <v>6</v>
      </c>
      <c r="E2070" s="45" t="s">
        <v>45</v>
      </c>
      <c r="F2070" s="6">
        <v>10</v>
      </c>
    </row>
    <row r="2071" spans="1:6" x14ac:dyDescent="0.2">
      <c r="A2071" s="39" t="s">
        <v>37</v>
      </c>
      <c r="B2071" s="49">
        <v>0.43104166666666671</v>
      </c>
      <c r="C2071" s="45">
        <v>1</v>
      </c>
      <c r="D2071" s="45">
        <v>1</v>
      </c>
      <c r="E2071" s="45" t="s">
        <v>45</v>
      </c>
      <c r="F2071" s="6">
        <v>10</v>
      </c>
    </row>
    <row r="2072" spans="1:6" x14ac:dyDescent="0.2">
      <c r="A2072" s="39" t="s">
        <v>37</v>
      </c>
      <c r="B2072" s="49">
        <v>0.43328703703703703</v>
      </c>
      <c r="C2072" s="45">
        <v>5</v>
      </c>
      <c r="D2072" s="45">
        <v>2</v>
      </c>
      <c r="E2072" s="45" t="s">
        <v>45</v>
      </c>
      <c r="F2072" s="6">
        <v>10</v>
      </c>
    </row>
    <row r="2073" spans="1:6" x14ac:dyDescent="0.2">
      <c r="A2073" s="39" t="s">
        <v>37</v>
      </c>
      <c r="B2073" s="49">
        <v>0.43386574074074075</v>
      </c>
      <c r="C2073" s="45">
        <v>28</v>
      </c>
      <c r="D2073" s="45">
        <v>4</v>
      </c>
      <c r="E2073" s="45" t="s">
        <v>45</v>
      </c>
      <c r="F2073" s="6">
        <v>10</v>
      </c>
    </row>
    <row r="2074" spans="1:6" x14ac:dyDescent="0.2">
      <c r="A2074" s="39" t="s">
        <v>37</v>
      </c>
      <c r="B2074" s="49">
        <v>0.4384953703703704</v>
      </c>
      <c r="C2074" s="45">
        <v>2</v>
      </c>
      <c r="D2074" s="45">
        <v>1</v>
      </c>
      <c r="E2074" s="45" t="s">
        <v>45</v>
      </c>
      <c r="F2074" s="6">
        <v>10</v>
      </c>
    </row>
    <row r="2075" spans="1:6" x14ac:dyDescent="0.2">
      <c r="A2075" s="39" t="s">
        <v>37</v>
      </c>
      <c r="B2075" s="49">
        <v>0.43951388888888893</v>
      </c>
      <c r="C2075" s="45">
        <v>30</v>
      </c>
      <c r="D2075" s="45">
        <v>10</v>
      </c>
      <c r="E2075" s="45" t="s">
        <v>45</v>
      </c>
      <c r="F2075" s="6">
        <v>10</v>
      </c>
    </row>
    <row r="2076" spans="1:6" x14ac:dyDescent="0.2">
      <c r="A2076" s="39" t="s">
        <v>37</v>
      </c>
      <c r="B2076" s="49">
        <v>0.44296296296296295</v>
      </c>
      <c r="C2076" s="45">
        <v>14</v>
      </c>
      <c r="D2076" s="45">
        <v>6</v>
      </c>
      <c r="E2076" s="45" t="s">
        <v>45</v>
      </c>
      <c r="F2076" s="6">
        <v>10</v>
      </c>
    </row>
    <row r="2077" spans="1:6" x14ac:dyDescent="0.2">
      <c r="A2077" s="39" t="s">
        <v>37</v>
      </c>
      <c r="B2077" s="49">
        <v>0.44491898148148151</v>
      </c>
      <c r="C2077" s="45">
        <v>24</v>
      </c>
      <c r="D2077" s="45">
        <v>6</v>
      </c>
      <c r="E2077" s="45" t="s">
        <v>45</v>
      </c>
      <c r="F2077" s="6">
        <v>10</v>
      </c>
    </row>
    <row r="2078" spans="1:6" x14ac:dyDescent="0.2">
      <c r="A2078" s="39" t="s">
        <v>37</v>
      </c>
      <c r="B2078" s="49">
        <v>0.44607638888888884</v>
      </c>
      <c r="C2078" s="45">
        <v>40</v>
      </c>
      <c r="D2078" s="45">
        <v>10</v>
      </c>
      <c r="E2078" s="45" t="s">
        <v>45</v>
      </c>
      <c r="F2078" s="6">
        <v>10</v>
      </c>
    </row>
    <row r="2079" spans="1:6" x14ac:dyDescent="0.2">
      <c r="A2079" s="39" t="s">
        <v>37</v>
      </c>
      <c r="B2079" s="49">
        <v>0.44641203703703702</v>
      </c>
      <c r="C2079" s="45">
        <v>77</v>
      </c>
      <c r="D2079" s="45">
        <v>13</v>
      </c>
      <c r="E2079" s="45" t="s">
        <v>45</v>
      </c>
      <c r="F2079" s="6">
        <v>10</v>
      </c>
    </row>
    <row r="2080" spans="1:6" x14ac:dyDescent="0.2">
      <c r="A2080" s="39" t="s">
        <v>37</v>
      </c>
      <c r="B2080" s="49">
        <v>0.44653935185185184</v>
      </c>
      <c r="C2080" s="45">
        <v>9</v>
      </c>
      <c r="D2080" s="45">
        <v>3</v>
      </c>
      <c r="E2080" s="45" t="s">
        <v>45</v>
      </c>
      <c r="F2080" s="6">
        <v>10</v>
      </c>
    </row>
    <row r="2081" spans="1:6" x14ac:dyDescent="0.2">
      <c r="A2081" s="39" t="s">
        <v>37</v>
      </c>
      <c r="B2081" s="49">
        <v>0.44708333333333333</v>
      </c>
      <c r="C2081" s="45">
        <v>21</v>
      </c>
      <c r="D2081" s="45">
        <v>5</v>
      </c>
      <c r="E2081" s="45" t="s">
        <v>45</v>
      </c>
      <c r="F2081" s="6">
        <v>10</v>
      </c>
    </row>
    <row r="2082" spans="1:6" x14ac:dyDescent="0.2">
      <c r="A2082" s="39" t="s">
        <v>37</v>
      </c>
      <c r="B2082" s="49">
        <v>0.4496296296296296</v>
      </c>
      <c r="C2082" s="45">
        <v>6</v>
      </c>
      <c r="D2082" s="45">
        <v>3</v>
      </c>
      <c r="E2082" s="45" t="s">
        <v>45</v>
      </c>
      <c r="F2082" s="6">
        <v>10</v>
      </c>
    </row>
    <row r="2083" spans="1:6" x14ac:dyDescent="0.2">
      <c r="A2083" s="39" t="s">
        <v>37</v>
      </c>
      <c r="B2083" s="49">
        <v>0.45123842592592589</v>
      </c>
      <c r="C2083" s="45">
        <v>57</v>
      </c>
      <c r="D2083" s="45">
        <v>7</v>
      </c>
      <c r="E2083" s="45" t="s">
        <v>45</v>
      </c>
      <c r="F2083" s="6">
        <v>10</v>
      </c>
    </row>
    <row r="2084" spans="1:6" x14ac:dyDescent="0.2">
      <c r="A2084" s="39" t="s">
        <v>37</v>
      </c>
      <c r="B2084" s="49">
        <v>0.45401620370370371</v>
      </c>
      <c r="C2084" s="45">
        <v>10</v>
      </c>
      <c r="D2084" s="45">
        <v>3</v>
      </c>
      <c r="E2084" s="45" t="s">
        <v>45</v>
      </c>
      <c r="F2084" s="6">
        <v>10</v>
      </c>
    </row>
    <row r="2085" spans="1:6" x14ac:dyDescent="0.2">
      <c r="A2085" s="39" t="s">
        <v>37</v>
      </c>
      <c r="B2085" s="49">
        <v>0.45465277777777779</v>
      </c>
      <c r="C2085" s="45">
        <v>1</v>
      </c>
      <c r="D2085" s="45">
        <v>1</v>
      </c>
      <c r="E2085" s="45" t="s">
        <v>45</v>
      </c>
      <c r="F2085" s="6">
        <v>10</v>
      </c>
    </row>
    <row r="2086" spans="1:6" x14ac:dyDescent="0.2">
      <c r="A2086" s="39" t="s">
        <v>37</v>
      </c>
      <c r="B2086" s="49">
        <v>0.45500000000000002</v>
      </c>
      <c r="C2086" s="45">
        <v>2</v>
      </c>
      <c r="D2086" s="45">
        <v>1</v>
      </c>
      <c r="E2086" s="45" t="s">
        <v>45</v>
      </c>
      <c r="F2086" s="6">
        <v>10</v>
      </c>
    </row>
    <row r="2087" spans="1:6" x14ac:dyDescent="0.2">
      <c r="A2087" s="39" t="s">
        <v>37</v>
      </c>
      <c r="B2087" s="49">
        <v>0.45645833333333335</v>
      </c>
      <c r="C2087" s="45">
        <v>42</v>
      </c>
      <c r="D2087" s="45">
        <v>8</v>
      </c>
      <c r="E2087" s="45" t="s">
        <v>45</v>
      </c>
      <c r="F2087" s="6">
        <v>10</v>
      </c>
    </row>
    <row r="2088" spans="1:6" x14ac:dyDescent="0.2">
      <c r="A2088" s="39" t="s">
        <v>37</v>
      </c>
      <c r="B2088" s="49">
        <v>0.45939814814814817</v>
      </c>
      <c r="C2088" s="45">
        <v>24</v>
      </c>
      <c r="D2088" s="45">
        <v>3</v>
      </c>
      <c r="E2088" s="45" t="s">
        <v>45</v>
      </c>
      <c r="F2088" s="6">
        <v>11</v>
      </c>
    </row>
    <row r="2089" spans="1:6" x14ac:dyDescent="0.2">
      <c r="A2089" s="39" t="s">
        <v>37</v>
      </c>
      <c r="B2089" s="49">
        <v>0.45978009259259256</v>
      </c>
      <c r="C2089" s="45">
        <v>28</v>
      </c>
      <c r="D2089" s="45">
        <v>4</v>
      </c>
      <c r="E2089" s="45" t="s">
        <v>45</v>
      </c>
      <c r="F2089" s="6">
        <v>11</v>
      </c>
    </row>
    <row r="2090" spans="1:6" x14ac:dyDescent="0.2">
      <c r="A2090" s="39" t="s">
        <v>37</v>
      </c>
      <c r="B2090" s="49">
        <v>0.46053240740740736</v>
      </c>
      <c r="C2090" s="45">
        <v>11</v>
      </c>
      <c r="D2090" s="45">
        <v>3</v>
      </c>
      <c r="E2090" s="45" t="s">
        <v>45</v>
      </c>
      <c r="F2090" s="6">
        <v>11</v>
      </c>
    </row>
    <row r="2091" spans="1:6" x14ac:dyDescent="0.2">
      <c r="A2091" s="39" t="s">
        <v>37</v>
      </c>
      <c r="B2091" s="49">
        <v>0.46363425925925927</v>
      </c>
      <c r="C2091" s="45">
        <v>2</v>
      </c>
      <c r="D2091" s="45">
        <v>2</v>
      </c>
      <c r="E2091" s="45" t="s">
        <v>45</v>
      </c>
      <c r="F2091" s="6">
        <v>11</v>
      </c>
    </row>
    <row r="2092" spans="1:6" x14ac:dyDescent="0.2">
      <c r="A2092" s="39" t="s">
        <v>37</v>
      </c>
      <c r="B2092" s="49">
        <v>0.46410879629629626</v>
      </c>
      <c r="C2092" s="45">
        <v>35</v>
      </c>
      <c r="D2092" s="45">
        <v>11</v>
      </c>
      <c r="E2092" s="45" t="s">
        <v>45</v>
      </c>
      <c r="F2092" s="6">
        <v>11</v>
      </c>
    </row>
    <row r="2093" spans="1:6" x14ac:dyDescent="0.2">
      <c r="A2093" s="39" t="s">
        <v>37</v>
      </c>
      <c r="B2093" s="49">
        <v>0.46656249999999999</v>
      </c>
      <c r="C2093" s="45">
        <v>60</v>
      </c>
      <c r="D2093" s="45">
        <v>4</v>
      </c>
      <c r="E2093" s="45" t="s">
        <v>45</v>
      </c>
      <c r="F2093" s="6">
        <v>11</v>
      </c>
    </row>
    <row r="2094" spans="1:6" x14ac:dyDescent="0.2">
      <c r="A2094" s="39" t="s">
        <v>37</v>
      </c>
      <c r="B2094" s="49">
        <v>0.46787037037037038</v>
      </c>
      <c r="C2094" s="45">
        <v>25</v>
      </c>
      <c r="D2094" s="45">
        <v>4</v>
      </c>
      <c r="E2094" s="45" t="s">
        <v>45</v>
      </c>
      <c r="F2094" s="6">
        <v>11</v>
      </c>
    </row>
    <row r="2095" spans="1:6" x14ac:dyDescent="0.2">
      <c r="A2095" s="39" t="s">
        <v>37</v>
      </c>
      <c r="B2095" s="49">
        <v>0.46847222222222223</v>
      </c>
      <c r="C2095" s="45">
        <v>2</v>
      </c>
      <c r="D2095" s="45">
        <v>1</v>
      </c>
      <c r="E2095" s="45" t="s">
        <v>45</v>
      </c>
      <c r="F2095" s="6">
        <v>11</v>
      </c>
    </row>
    <row r="2096" spans="1:6" x14ac:dyDescent="0.2">
      <c r="A2096" s="39" t="s">
        <v>37</v>
      </c>
      <c r="B2096" s="49">
        <v>0.47347222222222224</v>
      </c>
      <c r="C2096" s="45">
        <v>1</v>
      </c>
      <c r="D2096" s="45">
        <v>0</v>
      </c>
      <c r="E2096" s="45" t="s">
        <v>45</v>
      </c>
      <c r="F2096" s="6">
        <v>11</v>
      </c>
    </row>
    <row r="2097" spans="1:6" x14ac:dyDescent="0.2">
      <c r="A2097" s="39" t="s">
        <v>37</v>
      </c>
      <c r="B2097" s="49">
        <v>0.47453703703703703</v>
      </c>
      <c r="C2097" s="45">
        <v>10</v>
      </c>
      <c r="D2097" s="45">
        <v>4</v>
      </c>
      <c r="E2097" s="45" t="s">
        <v>45</v>
      </c>
      <c r="F2097" s="6">
        <v>11</v>
      </c>
    </row>
    <row r="2098" spans="1:6" x14ac:dyDescent="0.2">
      <c r="A2098" s="39" t="s">
        <v>37</v>
      </c>
      <c r="B2098" s="49">
        <v>0.47546296296296298</v>
      </c>
      <c r="C2098" s="45">
        <v>7</v>
      </c>
      <c r="D2098" s="45">
        <v>4</v>
      </c>
      <c r="E2098" s="45" t="s">
        <v>45</v>
      </c>
      <c r="F2098" s="6">
        <v>11</v>
      </c>
    </row>
    <row r="2099" spans="1:6" x14ac:dyDescent="0.2">
      <c r="A2099" s="39" t="s">
        <v>37</v>
      </c>
      <c r="B2099" s="49">
        <v>0.47734953703703703</v>
      </c>
      <c r="C2099" s="45">
        <v>43</v>
      </c>
      <c r="D2099" s="45">
        <v>7</v>
      </c>
      <c r="E2099" s="45" t="s">
        <v>45</v>
      </c>
      <c r="F2099" s="6">
        <v>11</v>
      </c>
    </row>
    <row r="2100" spans="1:6" x14ac:dyDescent="0.2">
      <c r="A2100" s="39" t="s">
        <v>37</v>
      </c>
      <c r="B2100" s="49">
        <v>0.47751157407407407</v>
      </c>
      <c r="C2100" s="45">
        <v>10</v>
      </c>
      <c r="D2100" s="45">
        <v>4</v>
      </c>
      <c r="E2100" s="45" t="s">
        <v>45</v>
      </c>
      <c r="F2100" s="6">
        <v>11</v>
      </c>
    </row>
    <row r="2101" spans="1:6" x14ac:dyDescent="0.2">
      <c r="A2101" s="39" t="s">
        <v>37</v>
      </c>
      <c r="B2101" s="49">
        <v>0.47870370370370369</v>
      </c>
      <c r="C2101" s="45">
        <v>41</v>
      </c>
      <c r="D2101" s="45">
        <v>8</v>
      </c>
      <c r="E2101" s="45" t="s">
        <v>45</v>
      </c>
      <c r="F2101" s="6">
        <v>11</v>
      </c>
    </row>
    <row r="2102" spans="1:6" x14ac:dyDescent="0.2">
      <c r="A2102" s="39" t="s">
        <v>37</v>
      </c>
      <c r="B2102" s="49">
        <v>0.48288194444444449</v>
      </c>
      <c r="C2102" s="45">
        <v>45</v>
      </c>
      <c r="D2102" s="45">
        <v>6</v>
      </c>
      <c r="E2102" s="45" t="s">
        <v>45</v>
      </c>
      <c r="F2102" s="6">
        <v>11</v>
      </c>
    </row>
    <row r="2103" spans="1:6" x14ac:dyDescent="0.2">
      <c r="A2103" s="39" t="s">
        <v>37</v>
      </c>
      <c r="B2103" s="49">
        <v>0.48369212962962965</v>
      </c>
      <c r="C2103" s="45">
        <v>22</v>
      </c>
      <c r="D2103" s="45">
        <v>10</v>
      </c>
      <c r="E2103" s="45" t="s">
        <v>45</v>
      </c>
      <c r="F2103" s="6">
        <v>11</v>
      </c>
    </row>
    <row r="2104" spans="1:6" x14ac:dyDescent="0.2">
      <c r="A2104" s="39" t="s">
        <v>37</v>
      </c>
      <c r="B2104" s="49">
        <v>0.48377314814814815</v>
      </c>
      <c r="C2104" s="45">
        <v>3</v>
      </c>
      <c r="D2104" s="45">
        <v>2</v>
      </c>
      <c r="E2104" s="45" t="s">
        <v>45</v>
      </c>
      <c r="F2104" s="6">
        <v>11</v>
      </c>
    </row>
    <row r="2105" spans="1:6" x14ac:dyDescent="0.2">
      <c r="A2105" s="39" t="s">
        <v>37</v>
      </c>
      <c r="B2105" s="49">
        <v>0.48451388888888891</v>
      </c>
      <c r="C2105" s="45">
        <v>21</v>
      </c>
      <c r="D2105" s="45">
        <v>7</v>
      </c>
      <c r="E2105" s="45" t="s">
        <v>45</v>
      </c>
      <c r="F2105" s="6">
        <v>11</v>
      </c>
    </row>
    <row r="2106" spans="1:6" x14ac:dyDescent="0.2">
      <c r="A2106" s="39" t="s">
        <v>37</v>
      </c>
      <c r="B2106" s="49">
        <v>0.48729166666666668</v>
      </c>
      <c r="C2106" s="45">
        <v>29</v>
      </c>
      <c r="D2106" s="45">
        <v>7</v>
      </c>
      <c r="E2106" s="45" t="s">
        <v>45</v>
      </c>
      <c r="F2106" s="6">
        <v>11</v>
      </c>
    </row>
    <row r="2107" spans="1:6" x14ac:dyDescent="0.2">
      <c r="A2107" s="39" t="s">
        <v>37</v>
      </c>
      <c r="B2107" s="49">
        <v>0.48885416666666665</v>
      </c>
      <c r="C2107" s="45">
        <v>10</v>
      </c>
      <c r="D2107" s="45">
        <v>3</v>
      </c>
      <c r="E2107" s="45" t="s">
        <v>45</v>
      </c>
      <c r="F2107" s="6">
        <v>11</v>
      </c>
    </row>
    <row r="2108" spans="1:6" x14ac:dyDescent="0.2">
      <c r="A2108" s="39" t="s">
        <v>37</v>
      </c>
      <c r="B2108" s="49">
        <v>0.49038194444444444</v>
      </c>
      <c r="C2108" s="45">
        <v>9</v>
      </c>
      <c r="D2108" s="45">
        <v>5</v>
      </c>
      <c r="E2108" s="45" t="s">
        <v>45</v>
      </c>
      <c r="F2108" s="6">
        <v>11</v>
      </c>
    </row>
    <row r="2109" spans="1:6" x14ac:dyDescent="0.2">
      <c r="A2109" s="39" t="s">
        <v>37</v>
      </c>
      <c r="B2109" s="49">
        <v>0.49053240740740739</v>
      </c>
      <c r="C2109" s="45">
        <v>47</v>
      </c>
      <c r="D2109" s="45">
        <v>7</v>
      </c>
      <c r="E2109" s="45" t="s">
        <v>45</v>
      </c>
      <c r="F2109" s="6">
        <v>11</v>
      </c>
    </row>
    <row r="2110" spans="1:6" x14ac:dyDescent="0.2">
      <c r="A2110" s="39" t="s">
        <v>37</v>
      </c>
      <c r="B2110" s="49">
        <v>0.49055555555555558</v>
      </c>
      <c r="C2110" s="45">
        <v>9</v>
      </c>
      <c r="D2110" s="45">
        <v>6</v>
      </c>
      <c r="E2110" s="45" t="s">
        <v>45</v>
      </c>
      <c r="F2110" s="6">
        <v>11</v>
      </c>
    </row>
    <row r="2111" spans="1:6" x14ac:dyDescent="0.2">
      <c r="A2111" s="39" t="s">
        <v>37</v>
      </c>
      <c r="B2111" s="49">
        <v>0.49140046296296297</v>
      </c>
      <c r="C2111" s="45">
        <v>8</v>
      </c>
      <c r="D2111" s="45">
        <v>5</v>
      </c>
      <c r="E2111" s="45" t="s">
        <v>45</v>
      </c>
      <c r="F2111" s="6">
        <v>11</v>
      </c>
    </row>
    <row r="2112" spans="1:6" x14ac:dyDescent="0.2">
      <c r="A2112" s="39" t="s">
        <v>37</v>
      </c>
      <c r="B2112" s="49">
        <v>0.49175925925925923</v>
      </c>
      <c r="C2112" s="45">
        <v>1</v>
      </c>
      <c r="D2112" s="45">
        <v>0</v>
      </c>
      <c r="E2112" s="45" t="s">
        <v>45</v>
      </c>
      <c r="F2112" s="6">
        <v>11</v>
      </c>
    </row>
    <row r="2113" spans="1:6" x14ac:dyDescent="0.2">
      <c r="A2113" s="39" t="s">
        <v>37</v>
      </c>
      <c r="B2113" s="49">
        <v>0.49743055555555554</v>
      </c>
      <c r="C2113" s="45">
        <v>15</v>
      </c>
      <c r="D2113" s="45">
        <v>7</v>
      </c>
      <c r="E2113" s="45" t="s">
        <v>45</v>
      </c>
      <c r="F2113" s="6">
        <v>11</v>
      </c>
    </row>
    <row r="2114" spans="1:6" x14ac:dyDescent="0.2">
      <c r="A2114" s="39" t="s">
        <v>37</v>
      </c>
      <c r="B2114" s="49">
        <v>0.49920138888888888</v>
      </c>
      <c r="C2114" s="45">
        <v>45</v>
      </c>
      <c r="D2114" s="45">
        <v>16</v>
      </c>
      <c r="E2114" s="45" t="s">
        <v>45</v>
      </c>
      <c r="F2114" s="6">
        <v>11</v>
      </c>
    </row>
    <row r="2115" spans="1:6" x14ac:dyDescent="0.2">
      <c r="A2115" s="39" t="s">
        <v>37</v>
      </c>
      <c r="B2115" s="49">
        <v>0.49959490740740736</v>
      </c>
      <c r="C2115" s="45">
        <v>31</v>
      </c>
      <c r="D2115" s="45">
        <v>7</v>
      </c>
      <c r="E2115" s="45" t="s">
        <v>45</v>
      </c>
      <c r="F2115" s="6">
        <v>11</v>
      </c>
    </row>
    <row r="2116" spans="1:6" x14ac:dyDescent="0.2">
      <c r="A2116" s="39" t="s">
        <v>37</v>
      </c>
      <c r="B2116" s="49">
        <v>0.50339120370370372</v>
      </c>
      <c r="C2116" s="45">
        <v>3</v>
      </c>
      <c r="D2116" s="45">
        <v>2</v>
      </c>
      <c r="E2116" s="45" t="s">
        <v>45</v>
      </c>
      <c r="F2116" s="6">
        <v>12</v>
      </c>
    </row>
    <row r="2117" spans="1:6" x14ac:dyDescent="0.2">
      <c r="A2117" s="39" t="s">
        <v>37</v>
      </c>
      <c r="B2117" s="49">
        <v>0.50662037037037033</v>
      </c>
      <c r="C2117" s="45">
        <v>2</v>
      </c>
      <c r="D2117" s="45">
        <v>1</v>
      </c>
      <c r="E2117" s="45" t="s">
        <v>45</v>
      </c>
      <c r="F2117" s="6">
        <v>12</v>
      </c>
    </row>
    <row r="2118" spans="1:6" x14ac:dyDescent="0.2">
      <c r="A2118" s="39" t="s">
        <v>37</v>
      </c>
      <c r="B2118" s="49">
        <v>0.50673611111111116</v>
      </c>
      <c r="C2118" s="45">
        <v>10</v>
      </c>
      <c r="D2118" s="45">
        <v>4</v>
      </c>
      <c r="E2118" s="45" t="s">
        <v>45</v>
      </c>
      <c r="F2118" s="6">
        <v>12</v>
      </c>
    </row>
    <row r="2119" spans="1:6" x14ac:dyDescent="0.2">
      <c r="A2119" s="39" t="s">
        <v>37</v>
      </c>
      <c r="B2119" s="49">
        <v>0.50708333333333333</v>
      </c>
      <c r="C2119" s="45">
        <v>15</v>
      </c>
      <c r="D2119" s="45">
        <v>4</v>
      </c>
      <c r="E2119" s="45" t="s">
        <v>45</v>
      </c>
      <c r="F2119" s="6">
        <v>12</v>
      </c>
    </row>
    <row r="2120" spans="1:6" x14ac:dyDescent="0.2">
      <c r="A2120" s="39" t="s">
        <v>37</v>
      </c>
      <c r="B2120" s="49">
        <v>0.50716435185185182</v>
      </c>
      <c r="C2120" s="45">
        <v>1</v>
      </c>
      <c r="D2120" s="45">
        <v>0</v>
      </c>
      <c r="E2120" s="45" t="s">
        <v>45</v>
      </c>
      <c r="F2120" s="6">
        <v>12</v>
      </c>
    </row>
    <row r="2121" spans="1:6" x14ac:dyDescent="0.2">
      <c r="A2121" s="39" t="s">
        <v>37</v>
      </c>
      <c r="B2121" s="49">
        <v>0.50730324074074074</v>
      </c>
      <c r="C2121" s="45">
        <v>14</v>
      </c>
      <c r="D2121" s="45">
        <v>4</v>
      </c>
      <c r="E2121" s="45" t="s">
        <v>45</v>
      </c>
      <c r="F2121" s="6">
        <v>12</v>
      </c>
    </row>
    <row r="2122" spans="1:6" x14ac:dyDescent="0.2">
      <c r="A2122" s="39" t="s">
        <v>37</v>
      </c>
      <c r="B2122" s="49">
        <v>0.50804398148148155</v>
      </c>
      <c r="C2122" s="45">
        <v>2</v>
      </c>
      <c r="D2122" s="45">
        <v>1</v>
      </c>
      <c r="E2122" s="45" t="s">
        <v>45</v>
      </c>
      <c r="F2122" s="6">
        <v>12</v>
      </c>
    </row>
    <row r="2123" spans="1:6" x14ac:dyDescent="0.2">
      <c r="A2123" s="39" t="s">
        <v>37</v>
      </c>
      <c r="B2123" s="49">
        <v>0.50898148148148148</v>
      </c>
      <c r="C2123" s="45">
        <v>19</v>
      </c>
      <c r="D2123" s="45">
        <v>6</v>
      </c>
      <c r="E2123" s="45" t="s">
        <v>45</v>
      </c>
      <c r="F2123" s="6">
        <v>12</v>
      </c>
    </row>
    <row r="2124" spans="1:6" x14ac:dyDescent="0.2">
      <c r="A2124" s="39" t="s">
        <v>37</v>
      </c>
      <c r="B2124" s="49">
        <v>0.50923611111111111</v>
      </c>
      <c r="C2124" s="45">
        <v>8</v>
      </c>
      <c r="D2124" s="45">
        <v>3</v>
      </c>
      <c r="E2124" s="45" t="s">
        <v>45</v>
      </c>
      <c r="F2124" s="6">
        <v>12</v>
      </c>
    </row>
    <row r="2125" spans="1:6" x14ac:dyDescent="0.2">
      <c r="A2125" s="39" t="s">
        <v>37</v>
      </c>
      <c r="B2125" s="49">
        <v>0.5113657407407407</v>
      </c>
      <c r="C2125" s="45">
        <v>10</v>
      </c>
      <c r="D2125" s="45">
        <v>3</v>
      </c>
      <c r="E2125" s="45" t="s">
        <v>45</v>
      </c>
      <c r="F2125" s="6">
        <v>12</v>
      </c>
    </row>
    <row r="2126" spans="1:6" x14ac:dyDescent="0.2">
      <c r="A2126" s="39" t="s">
        <v>37</v>
      </c>
      <c r="B2126" s="49">
        <v>0.51521990740740742</v>
      </c>
      <c r="C2126" s="45">
        <v>1</v>
      </c>
      <c r="D2126" s="45">
        <v>1</v>
      </c>
      <c r="E2126" s="45" t="s">
        <v>45</v>
      </c>
      <c r="F2126" s="6">
        <v>12</v>
      </c>
    </row>
    <row r="2127" spans="1:6" x14ac:dyDescent="0.2">
      <c r="A2127" s="39" t="s">
        <v>37</v>
      </c>
      <c r="B2127" s="49">
        <v>0.51687499999999997</v>
      </c>
      <c r="C2127" s="45">
        <v>4</v>
      </c>
      <c r="D2127" s="45">
        <v>2</v>
      </c>
      <c r="E2127" s="45" t="s">
        <v>45</v>
      </c>
      <c r="F2127" s="6">
        <v>12</v>
      </c>
    </row>
    <row r="2128" spans="1:6" x14ac:dyDescent="0.2">
      <c r="A2128" s="39" t="s">
        <v>37</v>
      </c>
      <c r="B2128" s="49">
        <v>0.51839120370370373</v>
      </c>
      <c r="C2128" s="45">
        <v>6</v>
      </c>
      <c r="D2128" s="45">
        <v>3</v>
      </c>
      <c r="E2128" s="45" t="s">
        <v>45</v>
      </c>
      <c r="F2128" s="6">
        <v>12</v>
      </c>
    </row>
    <row r="2129" spans="1:6" x14ac:dyDescent="0.2">
      <c r="A2129" s="39" t="s">
        <v>37</v>
      </c>
      <c r="B2129" s="49">
        <v>0.51854166666666668</v>
      </c>
      <c r="C2129" s="45">
        <v>9</v>
      </c>
      <c r="D2129" s="45">
        <v>5</v>
      </c>
      <c r="E2129" s="45" t="s">
        <v>45</v>
      </c>
      <c r="F2129" s="6">
        <v>12</v>
      </c>
    </row>
    <row r="2130" spans="1:6" x14ac:dyDescent="0.2">
      <c r="A2130" s="39" t="s">
        <v>37</v>
      </c>
      <c r="B2130" s="49">
        <v>0.52408564814814818</v>
      </c>
      <c r="C2130" s="45">
        <v>20</v>
      </c>
      <c r="D2130" s="45">
        <v>7</v>
      </c>
      <c r="E2130" s="45" t="s">
        <v>45</v>
      </c>
      <c r="F2130" s="6">
        <v>12</v>
      </c>
    </row>
    <row r="2131" spans="1:6" x14ac:dyDescent="0.2">
      <c r="A2131" s="39" t="s">
        <v>37</v>
      </c>
      <c r="B2131" s="49">
        <v>0.53187499999999999</v>
      </c>
      <c r="C2131" s="45">
        <v>25</v>
      </c>
      <c r="D2131" s="45">
        <v>6</v>
      </c>
      <c r="E2131" s="45" t="s">
        <v>45</v>
      </c>
      <c r="F2131" s="6">
        <v>12</v>
      </c>
    </row>
    <row r="2132" spans="1:6" x14ac:dyDescent="0.2">
      <c r="A2132" s="39" t="s">
        <v>37</v>
      </c>
      <c r="B2132" s="49">
        <v>0.5329976851851852</v>
      </c>
      <c r="C2132" s="45">
        <v>15</v>
      </c>
      <c r="D2132" s="45">
        <v>6</v>
      </c>
      <c r="E2132" s="45" t="s">
        <v>45</v>
      </c>
      <c r="F2132" s="6">
        <v>12</v>
      </c>
    </row>
    <row r="2133" spans="1:6" x14ac:dyDescent="0.2">
      <c r="A2133" s="39" t="s">
        <v>37</v>
      </c>
      <c r="B2133" s="49">
        <v>0.53322916666666664</v>
      </c>
      <c r="C2133" s="45">
        <v>3</v>
      </c>
      <c r="D2133" s="45">
        <v>1</v>
      </c>
      <c r="E2133" s="45" t="s">
        <v>45</v>
      </c>
      <c r="F2133" s="6">
        <v>12</v>
      </c>
    </row>
    <row r="2134" spans="1:6" x14ac:dyDescent="0.2">
      <c r="A2134" s="39" t="s">
        <v>37</v>
      </c>
      <c r="B2134" s="49">
        <v>0.53408564814814818</v>
      </c>
      <c r="C2134" s="45">
        <v>54</v>
      </c>
      <c r="D2134" s="45">
        <v>8</v>
      </c>
      <c r="E2134" s="45" t="s">
        <v>45</v>
      </c>
      <c r="F2134" s="6">
        <v>12</v>
      </c>
    </row>
    <row r="2135" spans="1:6" x14ac:dyDescent="0.2">
      <c r="A2135" s="39" t="s">
        <v>37</v>
      </c>
      <c r="B2135" s="49">
        <v>0.53440972222222227</v>
      </c>
      <c r="C2135" s="45">
        <v>9</v>
      </c>
      <c r="D2135" s="45">
        <v>2</v>
      </c>
      <c r="E2135" s="45" t="s">
        <v>45</v>
      </c>
      <c r="F2135" s="6">
        <v>12</v>
      </c>
    </row>
    <row r="2136" spans="1:6" x14ac:dyDescent="0.2">
      <c r="A2136" s="39" t="s">
        <v>37</v>
      </c>
      <c r="B2136" s="49">
        <v>0.5345833333333333</v>
      </c>
      <c r="C2136" s="45">
        <v>10</v>
      </c>
      <c r="D2136" s="45">
        <v>3</v>
      </c>
      <c r="E2136" s="45" t="s">
        <v>45</v>
      </c>
      <c r="F2136" s="6">
        <v>12</v>
      </c>
    </row>
    <row r="2137" spans="1:6" x14ac:dyDescent="0.2">
      <c r="A2137" s="39" t="s">
        <v>37</v>
      </c>
      <c r="B2137" s="49">
        <v>0.53487268518518516</v>
      </c>
      <c r="C2137" s="45">
        <v>49</v>
      </c>
      <c r="D2137" s="45">
        <v>6</v>
      </c>
      <c r="E2137" s="45" t="s">
        <v>45</v>
      </c>
      <c r="F2137" s="6">
        <v>12</v>
      </c>
    </row>
    <row r="2138" spans="1:6" x14ac:dyDescent="0.2">
      <c r="A2138" s="39" t="s">
        <v>37</v>
      </c>
      <c r="B2138" s="49">
        <v>0.53562500000000002</v>
      </c>
      <c r="C2138" s="45">
        <v>8</v>
      </c>
      <c r="D2138" s="45">
        <v>3</v>
      </c>
      <c r="E2138" s="45" t="s">
        <v>45</v>
      </c>
      <c r="F2138" s="6">
        <v>12</v>
      </c>
    </row>
    <row r="2139" spans="1:6" x14ac:dyDescent="0.2">
      <c r="A2139" s="39" t="s">
        <v>37</v>
      </c>
      <c r="B2139" s="49">
        <v>0.5411921296296297</v>
      </c>
      <c r="C2139" s="45">
        <v>73</v>
      </c>
      <c r="D2139" s="45">
        <v>9</v>
      </c>
      <c r="E2139" s="45" t="s">
        <v>45</v>
      </c>
      <c r="F2139" s="6">
        <v>12</v>
      </c>
    </row>
    <row r="2140" spans="1:6" x14ac:dyDescent="0.2">
      <c r="A2140" s="39" t="s">
        <v>37</v>
      </c>
      <c r="B2140" s="49">
        <v>0.54868055555555562</v>
      </c>
      <c r="C2140" s="45">
        <v>36</v>
      </c>
      <c r="D2140" s="45">
        <v>10</v>
      </c>
      <c r="E2140" s="45" t="s">
        <v>45</v>
      </c>
      <c r="F2140" s="6">
        <v>13</v>
      </c>
    </row>
    <row r="2141" spans="1:6" x14ac:dyDescent="0.2">
      <c r="A2141" s="39" t="s">
        <v>37</v>
      </c>
      <c r="B2141" s="49">
        <v>0.54906250000000001</v>
      </c>
      <c r="C2141" s="45">
        <v>40</v>
      </c>
      <c r="D2141" s="45">
        <v>6</v>
      </c>
      <c r="E2141" s="45" t="s">
        <v>45</v>
      </c>
      <c r="F2141" s="6">
        <v>13</v>
      </c>
    </row>
    <row r="2142" spans="1:6" x14ac:dyDescent="0.2">
      <c r="A2142" s="39" t="s">
        <v>37</v>
      </c>
      <c r="B2142" s="49">
        <v>0.55148148148148146</v>
      </c>
      <c r="C2142" s="45">
        <v>3</v>
      </c>
      <c r="D2142" s="45">
        <v>2</v>
      </c>
      <c r="E2142" s="45" t="s">
        <v>45</v>
      </c>
      <c r="F2142" s="6">
        <v>13</v>
      </c>
    </row>
    <row r="2143" spans="1:6" x14ac:dyDescent="0.2">
      <c r="A2143" s="39" t="s">
        <v>37</v>
      </c>
      <c r="B2143" s="49">
        <v>0.55230324074074078</v>
      </c>
      <c r="C2143" s="45">
        <v>7</v>
      </c>
      <c r="D2143" s="45">
        <v>4</v>
      </c>
      <c r="E2143" s="45" t="s">
        <v>45</v>
      </c>
      <c r="F2143" s="6">
        <v>13</v>
      </c>
    </row>
    <row r="2144" spans="1:6" x14ac:dyDescent="0.2">
      <c r="A2144" s="39" t="s">
        <v>37</v>
      </c>
      <c r="B2144" s="49">
        <v>0.55526620370370372</v>
      </c>
      <c r="C2144" s="45">
        <v>77</v>
      </c>
      <c r="D2144" s="45">
        <v>16</v>
      </c>
      <c r="E2144" s="45" t="s">
        <v>45</v>
      </c>
      <c r="F2144" s="6">
        <v>13</v>
      </c>
    </row>
    <row r="2145" spans="1:6" x14ac:dyDescent="0.2">
      <c r="A2145" s="39" t="s">
        <v>37</v>
      </c>
      <c r="B2145" s="49">
        <v>0.557037037037037</v>
      </c>
      <c r="C2145" s="45">
        <v>1</v>
      </c>
      <c r="D2145" s="45">
        <v>0</v>
      </c>
      <c r="E2145" s="45" t="s">
        <v>45</v>
      </c>
      <c r="F2145" s="6">
        <v>13</v>
      </c>
    </row>
    <row r="2146" spans="1:6" x14ac:dyDescent="0.2">
      <c r="A2146" s="39" t="s">
        <v>37</v>
      </c>
      <c r="B2146" s="49">
        <v>0.55766203703703709</v>
      </c>
      <c r="C2146" s="45">
        <v>8</v>
      </c>
      <c r="D2146" s="45">
        <v>3</v>
      </c>
      <c r="E2146" s="45" t="s">
        <v>45</v>
      </c>
      <c r="F2146" s="6">
        <v>13</v>
      </c>
    </row>
    <row r="2147" spans="1:6" x14ac:dyDescent="0.2">
      <c r="A2147" s="39" t="s">
        <v>37</v>
      </c>
      <c r="B2147" s="49">
        <v>0.55984953703703699</v>
      </c>
      <c r="C2147" s="45">
        <v>24</v>
      </c>
      <c r="D2147" s="45">
        <v>5</v>
      </c>
      <c r="E2147" s="45" t="s">
        <v>45</v>
      </c>
      <c r="F2147" s="6">
        <v>13</v>
      </c>
    </row>
    <row r="2148" spans="1:6" x14ac:dyDescent="0.2">
      <c r="A2148" s="39" t="s">
        <v>37</v>
      </c>
      <c r="B2148" s="49">
        <v>0.56050925925925932</v>
      </c>
      <c r="C2148" s="45">
        <v>9</v>
      </c>
      <c r="D2148" s="45">
        <v>6</v>
      </c>
      <c r="E2148" s="45" t="s">
        <v>45</v>
      </c>
      <c r="F2148" s="6">
        <v>13</v>
      </c>
    </row>
    <row r="2149" spans="1:6" x14ac:dyDescent="0.2">
      <c r="A2149" s="39" t="s">
        <v>37</v>
      </c>
      <c r="B2149" s="49">
        <v>0.56101851851851847</v>
      </c>
      <c r="C2149" s="45">
        <v>18</v>
      </c>
      <c r="D2149" s="45">
        <v>5</v>
      </c>
      <c r="E2149" s="45" t="s">
        <v>45</v>
      </c>
      <c r="F2149" s="6">
        <v>13</v>
      </c>
    </row>
    <row r="2150" spans="1:6" x14ac:dyDescent="0.2">
      <c r="A2150" s="39" t="s">
        <v>37</v>
      </c>
      <c r="B2150" s="49">
        <v>0.56642361111111117</v>
      </c>
      <c r="C2150" s="45">
        <v>9</v>
      </c>
      <c r="D2150" s="45">
        <v>4</v>
      </c>
      <c r="E2150" s="45" t="s">
        <v>45</v>
      </c>
      <c r="F2150" s="6">
        <v>13</v>
      </c>
    </row>
    <row r="2151" spans="1:6" x14ac:dyDescent="0.2">
      <c r="A2151" s="39" t="s">
        <v>37</v>
      </c>
      <c r="B2151" s="49">
        <v>0.56947916666666665</v>
      </c>
      <c r="C2151" s="45">
        <v>3</v>
      </c>
      <c r="D2151" s="45">
        <v>2</v>
      </c>
      <c r="E2151" s="45" t="s">
        <v>45</v>
      </c>
      <c r="F2151" s="6">
        <v>13</v>
      </c>
    </row>
    <row r="2152" spans="1:6" x14ac:dyDescent="0.2">
      <c r="A2152" s="39" t="s">
        <v>37</v>
      </c>
      <c r="B2152" s="49">
        <v>0.57753472222222224</v>
      </c>
      <c r="C2152" s="45">
        <v>30</v>
      </c>
      <c r="D2152" s="45">
        <v>6</v>
      </c>
      <c r="E2152" s="45" t="s">
        <v>45</v>
      </c>
      <c r="F2152" s="6">
        <v>13</v>
      </c>
    </row>
    <row r="2153" spans="1:6" x14ac:dyDescent="0.2">
      <c r="A2153" s="39" t="s">
        <v>37</v>
      </c>
      <c r="B2153" s="49">
        <v>0.57847222222222228</v>
      </c>
      <c r="C2153" s="88" t="s">
        <v>1375</v>
      </c>
      <c r="D2153" s="88" t="s">
        <v>1375</v>
      </c>
      <c r="E2153" s="45" t="s">
        <v>45</v>
      </c>
      <c r="F2153" s="6">
        <v>13</v>
      </c>
    </row>
    <row r="2154" spans="1:6" x14ac:dyDescent="0.2">
      <c r="A2154" s="39" t="s">
        <v>37</v>
      </c>
      <c r="B2154" s="49">
        <v>0.57868055555555553</v>
      </c>
      <c r="C2154" s="45">
        <v>8</v>
      </c>
      <c r="D2154" s="45">
        <v>3</v>
      </c>
      <c r="E2154" s="45" t="s">
        <v>45</v>
      </c>
      <c r="F2154" s="6">
        <v>13</v>
      </c>
    </row>
    <row r="2155" spans="1:6" x14ac:dyDescent="0.2">
      <c r="A2155" s="39" t="s">
        <v>37</v>
      </c>
      <c r="B2155" s="49">
        <v>0.57944444444444443</v>
      </c>
      <c r="C2155" s="45">
        <v>8</v>
      </c>
      <c r="D2155" s="45">
        <v>3</v>
      </c>
      <c r="E2155" s="45" t="s">
        <v>45</v>
      </c>
      <c r="F2155" s="6">
        <v>13</v>
      </c>
    </row>
    <row r="2156" spans="1:6" x14ac:dyDescent="0.2">
      <c r="A2156" s="39" t="s">
        <v>37</v>
      </c>
      <c r="B2156" s="49">
        <v>0.58072916666666663</v>
      </c>
      <c r="C2156" s="45">
        <v>8</v>
      </c>
      <c r="D2156" s="45">
        <v>3</v>
      </c>
      <c r="E2156" s="45" t="s">
        <v>45</v>
      </c>
      <c r="F2156" s="6">
        <v>13</v>
      </c>
    </row>
    <row r="2157" spans="1:6" x14ac:dyDescent="0.2">
      <c r="A2157" s="39" t="s">
        <v>37</v>
      </c>
      <c r="B2157" s="49">
        <v>0.58091435185185181</v>
      </c>
      <c r="C2157" s="45">
        <v>31</v>
      </c>
      <c r="D2157" s="45">
        <v>9</v>
      </c>
      <c r="E2157" s="45" t="s">
        <v>45</v>
      </c>
      <c r="F2157" s="6">
        <v>13</v>
      </c>
    </row>
    <row r="2158" spans="1:6" x14ac:dyDescent="0.2">
      <c r="A2158" s="39" t="s">
        <v>37</v>
      </c>
      <c r="B2158" s="49">
        <v>0.58125000000000004</v>
      </c>
      <c r="C2158" s="88" t="s">
        <v>1375</v>
      </c>
      <c r="D2158" s="88" t="s">
        <v>1375</v>
      </c>
      <c r="E2158" s="45" t="s">
        <v>45</v>
      </c>
      <c r="F2158" s="6">
        <v>13</v>
      </c>
    </row>
    <row r="2159" spans="1:6" x14ac:dyDescent="0.2">
      <c r="A2159" s="39" t="s">
        <v>37</v>
      </c>
      <c r="B2159" s="49">
        <v>0.58254629629629628</v>
      </c>
      <c r="C2159" s="45">
        <v>9</v>
      </c>
      <c r="D2159" s="45">
        <v>6</v>
      </c>
      <c r="E2159" s="45" t="s">
        <v>45</v>
      </c>
      <c r="F2159" s="6">
        <v>13</v>
      </c>
    </row>
    <row r="2160" spans="1:6" x14ac:dyDescent="0.2">
      <c r="A2160" s="39" t="s">
        <v>37</v>
      </c>
      <c r="B2160" s="49">
        <v>0.58346064814814813</v>
      </c>
      <c r="C2160" s="45">
        <v>31</v>
      </c>
      <c r="D2160" s="45">
        <v>4</v>
      </c>
      <c r="E2160" s="45" t="s">
        <v>45</v>
      </c>
      <c r="F2160" s="6">
        <v>14</v>
      </c>
    </row>
    <row r="2161" spans="1:6" x14ac:dyDescent="0.2">
      <c r="A2161" s="39" t="s">
        <v>37</v>
      </c>
      <c r="B2161" s="49">
        <v>0.59031250000000002</v>
      </c>
      <c r="C2161" s="45">
        <v>16</v>
      </c>
      <c r="D2161" s="45">
        <v>1</v>
      </c>
      <c r="E2161" s="45" t="s">
        <v>45</v>
      </c>
      <c r="F2161" s="6">
        <v>14</v>
      </c>
    </row>
    <row r="2162" spans="1:6" x14ac:dyDescent="0.2">
      <c r="A2162" s="39" t="s">
        <v>37</v>
      </c>
      <c r="B2162" s="49">
        <v>0.59380787037037042</v>
      </c>
      <c r="C2162" s="45">
        <v>21</v>
      </c>
      <c r="D2162" s="45">
        <v>5</v>
      </c>
      <c r="E2162" s="45" t="s">
        <v>45</v>
      </c>
      <c r="F2162" s="6">
        <v>14</v>
      </c>
    </row>
    <row r="2163" spans="1:6" x14ac:dyDescent="0.2">
      <c r="A2163" s="39" t="s">
        <v>37</v>
      </c>
      <c r="B2163" s="49">
        <v>0.59620370370370368</v>
      </c>
      <c r="C2163" s="45">
        <v>17</v>
      </c>
      <c r="D2163" s="45">
        <v>3</v>
      </c>
      <c r="E2163" s="45" t="s">
        <v>45</v>
      </c>
      <c r="F2163" s="6">
        <v>14</v>
      </c>
    </row>
    <row r="2164" spans="1:6" x14ac:dyDescent="0.2">
      <c r="A2164" s="39" t="s">
        <v>37</v>
      </c>
      <c r="B2164" s="49">
        <v>0.59686342592592589</v>
      </c>
      <c r="C2164" s="45">
        <v>10</v>
      </c>
      <c r="D2164" s="45">
        <v>6</v>
      </c>
      <c r="E2164" s="45" t="s">
        <v>45</v>
      </c>
      <c r="F2164" s="6">
        <v>14</v>
      </c>
    </row>
    <row r="2165" spans="1:6" x14ac:dyDescent="0.2">
      <c r="A2165" s="39" t="s">
        <v>37</v>
      </c>
      <c r="B2165" s="49">
        <v>0.60450231481481476</v>
      </c>
      <c r="C2165" s="45">
        <v>30</v>
      </c>
      <c r="D2165" s="45">
        <v>10</v>
      </c>
      <c r="E2165" s="45" t="s">
        <v>45</v>
      </c>
      <c r="F2165" s="6">
        <v>14</v>
      </c>
    </row>
    <row r="2166" spans="1:6" x14ac:dyDescent="0.2">
      <c r="A2166" s="39" t="s">
        <v>37</v>
      </c>
      <c r="B2166" s="49">
        <v>0.60502314814814817</v>
      </c>
      <c r="C2166" s="45">
        <v>26</v>
      </c>
      <c r="D2166" s="45">
        <v>7</v>
      </c>
      <c r="E2166" s="45" t="s">
        <v>45</v>
      </c>
      <c r="F2166" s="6">
        <v>14</v>
      </c>
    </row>
    <row r="2167" spans="1:6" x14ac:dyDescent="0.2">
      <c r="A2167" s="39" t="s">
        <v>37</v>
      </c>
      <c r="B2167" s="49">
        <v>0.6068055555555556</v>
      </c>
      <c r="C2167" s="45">
        <v>25</v>
      </c>
      <c r="D2167" s="45">
        <v>6</v>
      </c>
      <c r="E2167" s="45" t="s">
        <v>45</v>
      </c>
      <c r="F2167" s="6">
        <v>14</v>
      </c>
    </row>
    <row r="2168" spans="1:6" x14ac:dyDescent="0.2">
      <c r="A2168" s="39" t="s">
        <v>37</v>
      </c>
      <c r="B2168" s="49">
        <v>0.60775462962962967</v>
      </c>
      <c r="C2168" s="45">
        <v>11</v>
      </c>
      <c r="D2168" s="45">
        <v>4</v>
      </c>
      <c r="E2168" s="45" t="s">
        <v>45</v>
      </c>
      <c r="F2168" s="6">
        <v>14</v>
      </c>
    </row>
    <row r="2169" spans="1:6" x14ac:dyDescent="0.2">
      <c r="A2169" s="39" t="s">
        <v>37</v>
      </c>
      <c r="B2169" s="49">
        <v>0.60812500000000003</v>
      </c>
      <c r="C2169" s="45">
        <v>15</v>
      </c>
      <c r="D2169" s="45">
        <v>6</v>
      </c>
      <c r="E2169" s="45" t="s">
        <v>45</v>
      </c>
      <c r="F2169" s="6">
        <v>14</v>
      </c>
    </row>
    <row r="2170" spans="1:6" x14ac:dyDescent="0.2">
      <c r="A2170" s="39" t="s">
        <v>37</v>
      </c>
      <c r="B2170" s="49">
        <v>0.61211805555555554</v>
      </c>
      <c r="C2170" s="45">
        <v>9</v>
      </c>
      <c r="D2170" s="45">
        <v>3</v>
      </c>
      <c r="E2170" s="45" t="s">
        <v>45</v>
      </c>
      <c r="F2170" s="6">
        <v>14</v>
      </c>
    </row>
    <row r="2171" spans="1:6" x14ac:dyDescent="0.2">
      <c r="A2171" s="39" t="s">
        <v>37</v>
      </c>
      <c r="B2171" s="49">
        <v>0.61486111111111108</v>
      </c>
      <c r="C2171" s="45">
        <v>2</v>
      </c>
      <c r="D2171" s="45">
        <v>1</v>
      </c>
      <c r="E2171" s="45" t="s">
        <v>45</v>
      </c>
      <c r="F2171" s="6">
        <v>14</v>
      </c>
    </row>
    <row r="2172" spans="1:6" x14ac:dyDescent="0.2">
      <c r="A2172" s="39" t="s">
        <v>37</v>
      </c>
      <c r="B2172" s="49">
        <v>0.61562499999999998</v>
      </c>
      <c r="C2172" s="45">
        <v>30</v>
      </c>
      <c r="D2172" s="45">
        <v>9</v>
      </c>
      <c r="E2172" s="45" t="s">
        <v>45</v>
      </c>
      <c r="F2172" s="6">
        <v>14</v>
      </c>
    </row>
    <row r="2173" spans="1:6" x14ac:dyDescent="0.2">
      <c r="A2173" s="39" t="s">
        <v>37</v>
      </c>
      <c r="B2173" s="49">
        <v>0.61763888888888885</v>
      </c>
      <c r="C2173" s="45">
        <v>6</v>
      </c>
      <c r="D2173" s="45">
        <v>3</v>
      </c>
      <c r="E2173" s="45" t="s">
        <v>45</v>
      </c>
      <c r="F2173" s="6">
        <v>14</v>
      </c>
    </row>
    <row r="2174" spans="1:6" x14ac:dyDescent="0.2">
      <c r="A2174" s="39" t="s">
        <v>37</v>
      </c>
      <c r="B2174" s="49">
        <v>0.6205208333333333</v>
      </c>
      <c r="C2174" s="45">
        <v>9</v>
      </c>
      <c r="D2174" s="45">
        <v>4</v>
      </c>
      <c r="E2174" s="45" t="s">
        <v>45</v>
      </c>
      <c r="F2174" s="6">
        <v>14</v>
      </c>
    </row>
    <row r="2175" spans="1:6" x14ac:dyDescent="0.2">
      <c r="A2175" s="39" t="s">
        <v>37</v>
      </c>
      <c r="B2175" s="49">
        <v>0.6224884259259259</v>
      </c>
      <c r="C2175" s="45">
        <v>10</v>
      </c>
      <c r="D2175" s="45">
        <v>4</v>
      </c>
      <c r="E2175" s="45" t="s">
        <v>45</v>
      </c>
      <c r="F2175" s="6">
        <v>14</v>
      </c>
    </row>
    <row r="2176" spans="1:6" x14ac:dyDescent="0.2">
      <c r="A2176" s="39" t="s">
        <v>37</v>
      </c>
      <c r="B2176" s="49">
        <v>0.62535879629629632</v>
      </c>
      <c r="C2176" s="45">
        <v>37</v>
      </c>
      <c r="D2176" s="45">
        <v>7</v>
      </c>
      <c r="E2176" s="45" t="s">
        <v>45</v>
      </c>
      <c r="F2176" s="6">
        <v>15</v>
      </c>
    </row>
    <row r="2177" spans="1:6" x14ac:dyDescent="0.2">
      <c r="A2177" s="39" t="s">
        <v>37</v>
      </c>
      <c r="B2177" s="49">
        <v>0.62554398148148149</v>
      </c>
      <c r="C2177" s="45">
        <v>19</v>
      </c>
      <c r="D2177" s="45">
        <v>6</v>
      </c>
      <c r="E2177" s="45" t="s">
        <v>45</v>
      </c>
      <c r="F2177" s="6">
        <v>15</v>
      </c>
    </row>
    <row r="2178" spans="1:6" x14ac:dyDescent="0.2">
      <c r="A2178" s="39" t="s">
        <v>37</v>
      </c>
      <c r="B2178" s="49">
        <v>0.62810185185185186</v>
      </c>
      <c r="C2178" s="45">
        <v>14</v>
      </c>
      <c r="D2178" s="45">
        <v>5</v>
      </c>
      <c r="E2178" s="45" t="s">
        <v>45</v>
      </c>
      <c r="F2178" s="6">
        <v>15</v>
      </c>
    </row>
    <row r="2179" spans="1:6" x14ac:dyDescent="0.2">
      <c r="A2179" s="39" t="s">
        <v>37</v>
      </c>
      <c r="B2179" s="49">
        <v>0.62857638888888889</v>
      </c>
      <c r="C2179" s="45">
        <v>9</v>
      </c>
      <c r="D2179" s="45">
        <v>3</v>
      </c>
      <c r="E2179" s="45" t="s">
        <v>45</v>
      </c>
      <c r="F2179" s="6">
        <v>15</v>
      </c>
    </row>
    <row r="2180" spans="1:6" x14ac:dyDescent="0.2">
      <c r="A2180" s="39" t="s">
        <v>37</v>
      </c>
      <c r="B2180" s="49">
        <v>0.63318287037037035</v>
      </c>
      <c r="C2180" s="45">
        <v>1</v>
      </c>
      <c r="D2180" s="45">
        <v>0</v>
      </c>
      <c r="E2180" s="45" t="s">
        <v>45</v>
      </c>
      <c r="F2180" s="6">
        <v>15</v>
      </c>
    </row>
    <row r="2181" spans="1:6" x14ac:dyDescent="0.2">
      <c r="A2181" s="39" t="s">
        <v>37</v>
      </c>
      <c r="B2181" s="49">
        <v>0.63407407407407401</v>
      </c>
      <c r="C2181" s="45">
        <v>63</v>
      </c>
      <c r="D2181" s="45">
        <v>8</v>
      </c>
      <c r="E2181" s="45" t="s">
        <v>45</v>
      </c>
      <c r="F2181" s="6">
        <v>15</v>
      </c>
    </row>
    <row r="2182" spans="1:6" x14ac:dyDescent="0.2">
      <c r="A2182" s="39" t="s">
        <v>37</v>
      </c>
      <c r="B2182" s="49">
        <v>0.63473379629629634</v>
      </c>
      <c r="C2182" s="45">
        <v>10</v>
      </c>
      <c r="D2182" s="45">
        <v>6</v>
      </c>
      <c r="E2182" s="45" t="s">
        <v>45</v>
      </c>
      <c r="F2182" s="6">
        <v>15</v>
      </c>
    </row>
    <row r="2183" spans="1:6" x14ac:dyDescent="0.2">
      <c r="A2183" s="39" t="s">
        <v>37</v>
      </c>
      <c r="B2183" s="49">
        <v>0.63537037037037036</v>
      </c>
      <c r="C2183" s="45">
        <v>9</v>
      </c>
      <c r="D2183" s="45">
        <v>3</v>
      </c>
      <c r="E2183" s="45" t="s">
        <v>45</v>
      </c>
      <c r="F2183" s="6">
        <v>15</v>
      </c>
    </row>
    <row r="2184" spans="1:6" x14ac:dyDescent="0.2">
      <c r="A2184" s="39" t="s">
        <v>37</v>
      </c>
      <c r="B2184" s="49">
        <v>0.63604166666666662</v>
      </c>
      <c r="C2184" s="45">
        <v>10</v>
      </c>
      <c r="D2184" s="45">
        <v>5</v>
      </c>
      <c r="E2184" s="45" t="s">
        <v>45</v>
      </c>
      <c r="F2184" s="6">
        <v>15</v>
      </c>
    </row>
    <row r="2185" spans="1:6" x14ac:dyDescent="0.2">
      <c r="A2185" s="39" t="s">
        <v>37</v>
      </c>
      <c r="B2185" s="49">
        <v>0.63836805555555554</v>
      </c>
      <c r="C2185" s="45">
        <v>9</v>
      </c>
      <c r="D2185" s="45">
        <v>4</v>
      </c>
      <c r="E2185" s="45" t="s">
        <v>45</v>
      </c>
      <c r="F2185" s="6">
        <v>15</v>
      </c>
    </row>
    <row r="2186" spans="1:6" x14ac:dyDescent="0.2">
      <c r="A2186" s="39" t="s">
        <v>37</v>
      </c>
      <c r="B2186" s="49">
        <v>0.64469907407407412</v>
      </c>
      <c r="C2186" s="78">
        <v>9</v>
      </c>
      <c r="D2186" s="45">
        <v>2</v>
      </c>
      <c r="E2186" s="45" t="s">
        <v>45</v>
      </c>
      <c r="F2186" s="6">
        <v>15</v>
      </c>
    </row>
    <row r="2187" spans="1:6" x14ac:dyDescent="0.2">
      <c r="A2187" s="39" t="s">
        <v>37</v>
      </c>
      <c r="B2187" s="49">
        <v>0.64621527777777776</v>
      </c>
      <c r="C2187" s="45">
        <v>50</v>
      </c>
      <c r="D2187" s="45">
        <v>9</v>
      </c>
      <c r="E2187" s="45" t="s">
        <v>45</v>
      </c>
      <c r="F2187" s="6">
        <v>15</v>
      </c>
    </row>
    <row r="2188" spans="1:6" x14ac:dyDescent="0.2">
      <c r="A2188" s="39" t="s">
        <v>37</v>
      </c>
      <c r="B2188" s="49">
        <v>0.64623842592592595</v>
      </c>
      <c r="C2188" s="45">
        <v>10</v>
      </c>
      <c r="D2188" s="45">
        <v>3</v>
      </c>
      <c r="E2188" s="45" t="s">
        <v>45</v>
      </c>
      <c r="F2188" s="6">
        <v>15</v>
      </c>
    </row>
    <row r="2189" spans="1:6" x14ac:dyDescent="0.2">
      <c r="A2189" s="39" t="s">
        <v>37</v>
      </c>
      <c r="B2189" s="49">
        <v>0.64773148148148152</v>
      </c>
      <c r="C2189" s="45">
        <v>2</v>
      </c>
      <c r="D2189" s="45">
        <v>0</v>
      </c>
      <c r="E2189" s="45" t="s">
        <v>45</v>
      </c>
      <c r="F2189" s="6">
        <v>15</v>
      </c>
    </row>
    <row r="2190" spans="1:6" x14ac:dyDescent="0.2">
      <c r="A2190" s="39" t="s">
        <v>37</v>
      </c>
      <c r="B2190" s="49">
        <v>0.65749999999999997</v>
      </c>
      <c r="C2190" s="45">
        <v>9</v>
      </c>
      <c r="D2190" s="45">
        <v>4</v>
      </c>
      <c r="E2190" s="45" t="s">
        <v>45</v>
      </c>
      <c r="F2190" s="6">
        <v>15</v>
      </c>
    </row>
    <row r="2191" spans="1:6" x14ac:dyDescent="0.2">
      <c r="A2191" s="39" t="s">
        <v>37</v>
      </c>
      <c r="B2191" s="49">
        <v>0.66158564814814813</v>
      </c>
      <c r="C2191" s="45">
        <v>13</v>
      </c>
      <c r="D2191" s="45">
        <v>4</v>
      </c>
      <c r="E2191" s="45" t="s">
        <v>45</v>
      </c>
      <c r="F2191" s="6">
        <v>15</v>
      </c>
    </row>
    <row r="2192" spans="1:6" x14ac:dyDescent="0.2">
      <c r="A2192" s="39" t="s">
        <v>37</v>
      </c>
      <c r="B2192" s="49">
        <v>0.66184027777777776</v>
      </c>
      <c r="C2192" s="45">
        <v>2</v>
      </c>
      <c r="D2192" s="45">
        <v>1</v>
      </c>
      <c r="E2192" s="45" t="s">
        <v>45</v>
      </c>
      <c r="F2192" s="6">
        <v>15</v>
      </c>
    </row>
    <row r="2193" spans="1:6" x14ac:dyDescent="0.2">
      <c r="A2193" s="39" t="s">
        <v>37</v>
      </c>
      <c r="B2193" s="49">
        <v>0.66650462962962964</v>
      </c>
      <c r="C2193" s="45">
        <v>2</v>
      </c>
      <c r="D2193" s="45">
        <v>1</v>
      </c>
      <c r="E2193" s="45" t="s">
        <v>45</v>
      </c>
      <c r="F2193" s="6">
        <v>15</v>
      </c>
    </row>
    <row r="2194" spans="1:6" x14ac:dyDescent="0.2">
      <c r="A2194" s="39" t="s">
        <v>37</v>
      </c>
      <c r="B2194" s="49">
        <v>0.66788194444444449</v>
      </c>
      <c r="C2194" s="45">
        <v>80</v>
      </c>
      <c r="D2194" s="45">
        <v>10</v>
      </c>
      <c r="E2194" s="45" t="s">
        <v>45</v>
      </c>
      <c r="F2194" s="6">
        <v>16</v>
      </c>
    </row>
    <row r="2195" spans="1:6" x14ac:dyDescent="0.2">
      <c r="A2195" s="39" t="s">
        <v>37</v>
      </c>
      <c r="B2195" s="49">
        <v>0.67015046296296299</v>
      </c>
      <c r="C2195" s="45">
        <v>9</v>
      </c>
      <c r="D2195" s="45">
        <v>2</v>
      </c>
      <c r="E2195" s="45" t="s">
        <v>45</v>
      </c>
      <c r="F2195" s="6">
        <v>16</v>
      </c>
    </row>
    <row r="2196" spans="1:6" x14ac:dyDescent="0.2">
      <c r="A2196" s="39" t="s">
        <v>37</v>
      </c>
      <c r="B2196" s="49">
        <v>0.67021990740740744</v>
      </c>
      <c r="C2196" s="45">
        <v>18</v>
      </c>
      <c r="D2196" s="45">
        <v>5</v>
      </c>
      <c r="E2196" s="45" t="s">
        <v>45</v>
      </c>
      <c r="F2196" s="6">
        <v>16</v>
      </c>
    </row>
    <row r="2197" spans="1:6" x14ac:dyDescent="0.2">
      <c r="A2197" s="39" t="s">
        <v>37</v>
      </c>
      <c r="B2197" s="49">
        <v>0.67047453703703708</v>
      </c>
      <c r="C2197" s="45">
        <v>1</v>
      </c>
      <c r="D2197" s="45">
        <v>1</v>
      </c>
      <c r="E2197" s="45" t="s">
        <v>45</v>
      </c>
      <c r="F2197" s="6">
        <v>16</v>
      </c>
    </row>
    <row r="2198" spans="1:6" x14ac:dyDescent="0.2">
      <c r="A2198" s="39" t="s">
        <v>37</v>
      </c>
      <c r="B2198" s="49">
        <v>0.67241898148148149</v>
      </c>
      <c r="C2198" s="45">
        <v>6</v>
      </c>
      <c r="D2198" s="45">
        <v>1</v>
      </c>
      <c r="E2198" s="45" t="s">
        <v>45</v>
      </c>
      <c r="F2198" s="6">
        <v>16</v>
      </c>
    </row>
    <row r="2199" spans="1:6" x14ac:dyDescent="0.2">
      <c r="A2199" s="39" t="s">
        <v>37</v>
      </c>
      <c r="B2199" s="49">
        <v>0.67361111111111116</v>
      </c>
      <c r="C2199" s="88" t="s">
        <v>1375</v>
      </c>
      <c r="D2199" s="88" t="s">
        <v>1375</v>
      </c>
      <c r="E2199" s="45" t="s">
        <v>45</v>
      </c>
      <c r="F2199" s="6">
        <v>16</v>
      </c>
    </row>
    <row r="2200" spans="1:6" x14ac:dyDescent="0.2">
      <c r="A2200" s="39" t="s">
        <v>37</v>
      </c>
      <c r="B2200" s="49">
        <v>0.67415509259259254</v>
      </c>
      <c r="C2200" s="45">
        <v>60</v>
      </c>
      <c r="D2200" s="45">
        <v>10</v>
      </c>
      <c r="E2200" s="45" t="s">
        <v>45</v>
      </c>
      <c r="F2200" s="6">
        <v>16</v>
      </c>
    </row>
    <row r="2201" spans="1:6" x14ac:dyDescent="0.2">
      <c r="A2201" s="39" t="s">
        <v>37</v>
      </c>
      <c r="B2201" s="49">
        <v>0.67638888888888893</v>
      </c>
      <c r="C2201" s="88" t="s">
        <v>1375</v>
      </c>
      <c r="D2201" s="88" t="s">
        <v>1375</v>
      </c>
      <c r="E2201" s="45" t="s">
        <v>45</v>
      </c>
      <c r="F2201" s="6">
        <v>16</v>
      </c>
    </row>
    <row r="2202" spans="1:6" x14ac:dyDescent="0.2">
      <c r="A2202" s="39" t="s">
        <v>37</v>
      </c>
      <c r="B2202" s="49">
        <v>0.67790509259259257</v>
      </c>
      <c r="C2202" s="45">
        <v>13</v>
      </c>
      <c r="D2202" s="45">
        <v>3</v>
      </c>
      <c r="E2202" s="45" t="s">
        <v>45</v>
      </c>
      <c r="F2202" s="6">
        <v>16</v>
      </c>
    </row>
    <row r="2203" spans="1:6" x14ac:dyDescent="0.2">
      <c r="A2203" s="39" t="s">
        <v>37</v>
      </c>
      <c r="B2203" s="49">
        <v>0.67883101851851857</v>
      </c>
      <c r="C2203" s="45">
        <v>8</v>
      </c>
      <c r="D2203" s="45">
        <v>5</v>
      </c>
      <c r="E2203" s="45" t="s">
        <v>45</v>
      </c>
      <c r="F2203" s="6">
        <v>16</v>
      </c>
    </row>
    <row r="2204" spans="1:6" x14ac:dyDescent="0.2">
      <c r="A2204" s="39" t="s">
        <v>37</v>
      </c>
      <c r="B2204" s="49">
        <v>0.67903935185185182</v>
      </c>
      <c r="C2204" s="45">
        <v>17</v>
      </c>
      <c r="D2204" s="45">
        <v>2</v>
      </c>
      <c r="E2204" s="45" t="s">
        <v>45</v>
      </c>
      <c r="F2204" s="6">
        <v>16</v>
      </c>
    </row>
    <row r="2205" spans="1:6" x14ac:dyDescent="0.2">
      <c r="A2205" s="39" t="s">
        <v>37</v>
      </c>
      <c r="B2205" s="49">
        <v>0.68167824074074079</v>
      </c>
      <c r="C2205" s="45">
        <v>5</v>
      </c>
      <c r="D2205" s="45">
        <v>2</v>
      </c>
      <c r="E2205" s="45" t="s">
        <v>45</v>
      </c>
      <c r="F2205" s="6">
        <v>16</v>
      </c>
    </row>
    <row r="2206" spans="1:6" x14ac:dyDescent="0.2">
      <c r="A2206" s="39" t="s">
        <v>37</v>
      </c>
      <c r="B2206" s="49">
        <v>0.68285879629629631</v>
      </c>
      <c r="C2206" s="45">
        <v>9</v>
      </c>
      <c r="D2206" s="45">
        <v>4</v>
      </c>
      <c r="E2206" s="45" t="s">
        <v>45</v>
      </c>
      <c r="F2206" s="6">
        <v>16</v>
      </c>
    </row>
    <row r="2207" spans="1:6" x14ac:dyDescent="0.2">
      <c r="A2207" s="39" t="s">
        <v>37</v>
      </c>
      <c r="B2207" s="49">
        <v>0.68432870370370369</v>
      </c>
      <c r="C2207" s="45">
        <v>8</v>
      </c>
      <c r="D2207" s="45">
        <v>4</v>
      </c>
      <c r="E2207" s="45" t="s">
        <v>45</v>
      </c>
      <c r="F2207" s="6">
        <v>16</v>
      </c>
    </row>
    <row r="2208" spans="1:6" x14ac:dyDescent="0.2">
      <c r="A2208" s="39" t="s">
        <v>37</v>
      </c>
      <c r="B2208" s="49">
        <v>0.68542824074074071</v>
      </c>
      <c r="C2208" s="45">
        <v>37</v>
      </c>
      <c r="D2208" s="45">
        <v>9</v>
      </c>
      <c r="E2208" s="45" t="s">
        <v>45</v>
      </c>
      <c r="F2208" s="6">
        <v>16</v>
      </c>
    </row>
    <row r="2209" spans="1:6" x14ac:dyDescent="0.2">
      <c r="A2209" s="39" t="s">
        <v>37</v>
      </c>
      <c r="B2209" s="49">
        <v>0.68543981481481486</v>
      </c>
      <c r="C2209" s="45">
        <v>19</v>
      </c>
      <c r="D2209" s="45">
        <v>14</v>
      </c>
      <c r="E2209" s="45" t="s">
        <v>45</v>
      </c>
      <c r="F2209" s="6">
        <v>16</v>
      </c>
    </row>
    <row r="2210" spans="1:6" x14ac:dyDescent="0.2">
      <c r="A2210" s="39" t="s">
        <v>37</v>
      </c>
      <c r="B2210" s="49">
        <v>0.69284722222222228</v>
      </c>
      <c r="C2210" s="45">
        <v>31</v>
      </c>
      <c r="D2210" s="45">
        <v>11</v>
      </c>
      <c r="E2210" s="45" t="s">
        <v>45</v>
      </c>
      <c r="F2210" s="6">
        <v>16</v>
      </c>
    </row>
    <row r="2211" spans="1:6" x14ac:dyDescent="0.2">
      <c r="A2211" s="39" t="s">
        <v>37</v>
      </c>
      <c r="B2211" s="49">
        <v>0.69568287037037035</v>
      </c>
      <c r="C2211" s="45">
        <v>1</v>
      </c>
      <c r="D2211" s="45">
        <v>0</v>
      </c>
      <c r="E2211" s="45" t="s">
        <v>45</v>
      </c>
      <c r="F2211" s="6">
        <v>16</v>
      </c>
    </row>
    <row r="2212" spans="1:6" x14ac:dyDescent="0.2">
      <c r="A2212" s="39" t="s">
        <v>37</v>
      </c>
      <c r="B2212" s="49">
        <v>0.69905092592592588</v>
      </c>
      <c r="C2212" s="45">
        <v>4</v>
      </c>
      <c r="D2212" s="45">
        <v>2</v>
      </c>
      <c r="E2212" s="45" t="s">
        <v>45</v>
      </c>
      <c r="F2212" s="6">
        <v>16</v>
      </c>
    </row>
    <row r="2213" spans="1:6" x14ac:dyDescent="0.2">
      <c r="A2213" s="39" t="s">
        <v>37</v>
      </c>
      <c r="B2213" s="49">
        <v>0.70248842592592597</v>
      </c>
      <c r="C2213" s="45">
        <v>64</v>
      </c>
      <c r="D2213" s="45">
        <v>7</v>
      </c>
      <c r="E2213" s="45" t="s">
        <v>45</v>
      </c>
      <c r="F2213" s="6">
        <v>16</v>
      </c>
    </row>
    <row r="2214" spans="1:6" x14ac:dyDescent="0.2">
      <c r="A2214" s="39" t="s">
        <v>37</v>
      </c>
      <c r="B2214" s="49">
        <v>0.70270833333333338</v>
      </c>
      <c r="C2214" s="45">
        <v>9</v>
      </c>
      <c r="D2214" s="45">
        <v>3</v>
      </c>
      <c r="E2214" s="45" t="s">
        <v>45</v>
      </c>
      <c r="F2214" s="6">
        <v>16</v>
      </c>
    </row>
    <row r="2215" spans="1:6" x14ac:dyDescent="0.2">
      <c r="A2215" s="39" t="s">
        <v>37</v>
      </c>
      <c r="B2215" s="49">
        <v>0.70818287037037042</v>
      </c>
      <c r="C2215" s="45">
        <v>2</v>
      </c>
      <c r="D2215" s="45">
        <v>1</v>
      </c>
      <c r="E2215" s="45" t="s">
        <v>45</v>
      </c>
      <c r="F2215" s="6">
        <v>16</v>
      </c>
    </row>
    <row r="2216" spans="1:6" x14ac:dyDescent="0.2">
      <c r="A2216" s="39" t="s">
        <v>37</v>
      </c>
      <c r="B2216" s="49">
        <v>0.70912037037037035</v>
      </c>
      <c r="C2216" s="45">
        <v>59</v>
      </c>
      <c r="D2216" s="45">
        <v>10</v>
      </c>
      <c r="E2216" s="45" t="s">
        <v>45</v>
      </c>
      <c r="F2216" s="6">
        <v>17</v>
      </c>
    </row>
    <row r="2217" spans="1:6" x14ac:dyDescent="0.2">
      <c r="A2217" s="39" t="s">
        <v>37</v>
      </c>
      <c r="B2217" s="49">
        <v>0.71326388888888892</v>
      </c>
      <c r="C2217" s="45">
        <v>21</v>
      </c>
      <c r="D2217" s="45">
        <v>6</v>
      </c>
      <c r="E2217" s="45" t="s">
        <v>45</v>
      </c>
      <c r="F2217" s="6">
        <v>17</v>
      </c>
    </row>
    <row r="2218" spans="1:6" x14ac:dyDescent="0.2">
      <c r="A2218" s="39" t="s">
        <v>37</v>
      </c>
      <c r="B2218" s="49">
        <v>0.71564814814814814</v>
      </c>
      <c r="C2218" s="45">
        <v>29</v>
      </c>
      <c r="D2218" s="45">
        <v>2</v>
      </c>
      <c r="E2218" s="45" t="s">
        <v>45</v>
      </c>
      <c r="F2218" s="6">
        <v>17</v>
      </c>
    </row>
    <row r="2219" spans="1:6" x14ac:dyDescent="0.2">
      <c r="A2219" s="39" t="s">
        <v>37</v>
      </c>
      <c r="B2219" s="49">
        <v>0.71755787037037033</v>
      </c>
      <c r="C2219" s="45">
        <v>26</v>
      </c>
      <c r="D2219" s="45">
        <v>6</v>
      </c>
      <c r="E2219" s="45" t="s">
        <v>45</v>
      </c>
      <c r="F2219" s="6">
        <v>17</v>
      </c>
    </row>
    <row r="2220" spans="1:6" x14ac:dyDescent="0.2">
      <c r="A2220" s="39" t="s">
        <v>37</v>
      </c>
      <c r="B2220" s="49">
        <v>0.72010416666666666</v>
      </c>
      <c r="C2220" s="45">
        <v>45</v>
      </c>
      <c r="D2220" s="45">
        <v>8</v>
      </c>
      <c r="E2220" s="45" t="s">
        <v>45</v>
      </c>
      <c r="F2220" s="6">
        <v>17</v>
      </c>
    </row>
    <row r="2221" spans="1:6" x14ac:dyDescent="0.2">
      <c r="A2221" s="39" t="s">
        <v>37</v>
      </c>
      <c r="B2221" s="49">
        <v>0.7210185185185185</v>
      </c>
      <c r="C2221" s="45">
        <v>57</v>
      </c>
      <c r="D2221" s="45">
        <v>14</v>
      </c>
      <c r="E2221" s="45" t="s">
        <v>45</v>
      </c>
      <c r="F2221" s="6">
        <v>17</v>
      </c>
    </row>
    <row r="2222" spans="1:6" x14ac:dyDescent="0.2">
      <c r="A2222" s="39" t="s">
        <v>37</v>
      </c>
      <c r="B2222" s="49">
        <v>0.72152777777777777</v>
      </c>
      <c r="C2222" s="88" t="s">
        <v>1375</v>
      </c>
      <c r="D2222" s="88" t="s">
        <v>1375</v>
      </c>
      <c r="E2222" s="45" t="s">
        <v>45</v>
      </c>
      <c r="F2222" s="6">
        <v>17</v>
      </c>
    </row>
    <row r="2223" spans="1:6" x14ac:dyDescent="0.2">
      <c r="A2223" s="39" t="s">
        <v>37</v>
      </c>
      <c r="B2223" s="49">
        <v>0.72721064814814818</v>
      </c>
      <c r="C2223" s="45">
        <v>9</v>
      </c>
      <c r="D2223" s="45">
        <v>3</v>
      </c>
      <c r="E2223" s="45" t="s">
        <v>45</v>
      </c>
      <c r="F2223" s="6">
        <v>17</v>
      </c>
    </row>
    <row r="2224" spans="1:6" x14ac:dyDescent="0.2">
      <c r="A2224" s="39" t="s">
        <v>37</v>
      </c>
      <c r="B2224" s="49">
        <v>0.72802083333333334</v>
      </c>
      <c r="C2224" s="45">
        <v>13</v>
      </c>
      <c r="D2224" s="45">
        <v>3</v>
      </c>
      <c r="E2224" s="45" t="s">
        <v>45</v>
      </c>
      <c r="F2224" s="6">
        <v>17</v>
      </c>
    </row>
    <row r="2225" spans="1:6" x14ac:dyDescent="0.2">
      <c r="A2225" s="39" t="s">
        <v>37</v>
      </c>
      <c r="B2225" s="49">
        <v>0.72847222222222219</v>
      </c>
      <c r="C2225" s="88" t="s">
        <v>1375</v>
      </c>
      <c r="D2225" s="88" t="s">
        <v>1375</v>
      </c>
      <c r="E2225" s="45" t="s">
        <v>45</v>
      </c>
      <c r="F2225" s="6">
        <v>17</v>
      </c>
    </row>
    <row r="2226" spans="1:6" x14ac:dyDescent="0.2">
      <c r="A2226" s="39" t="s">
        <v>37</v>
      </c>
      <c r="B2226" s="49">
        <v>0.7368055555555556</v>
      </c>
      <c r="C2226" s="88" t="s">
        <v>1375</v>
      </c>
      <c r="D2226" s="88" t="s">
        <v>1375</v>
      </c>
      <c r="E2226" s="45" t="s">
        <v>45</v>
      </c>
      <c r="F2226" s="6">
        <v>17</v>
      </c>
    </row>
    <row r="2227" spans="1:6" x14ac:dyDescent="0.2">
      <c r="A2227" s="39" t="s">
        <v>37</v>
      </c>
      <c r="B2227" s="49">
        <v>0.73943287037037042</v>
      </c>
      <c r="C2227" s="45">
        <v>88</v>
      </c>
      <c r="D2227" s="45">
        <v>5</v>
      </c>
      <c r="E2227" s="45" t="s">
        <v>45</v>
      </c>
      <c r="F2227" s="6">
        <v>17</v>
      </c>
    </row>
    <row r="2228" spans="1:6" x14ac:dyDescent="0.2">
      <c r="A2228" s="39" t="s">
        <v>37</v>
      </c>
      <c r="B2228" s="49">
        <v>0.74075231481481485</v>
      </c>
      <c r="C2228" s="45">
        <v>1</v>
      </c>
      <c r="D2228" s="45">
        <v>1</v>
      </c>
      <c r="E2228" s="45" t="s">
        <v>45</v>
      </c>
      <c r="F2228" s="6">
        <v>17</v>
      </c>
    </row>
    <row r="2229" spans="1:6" x14ac:dyDescent="0.2">
      <c r="A2229" s="39" t="s">
        <v>37</v>
      </c>
      <c r="B2229" s="49">
        <v>0.7436342592592593</v>
      </c>
      <c r="C2229" s="45">
        <v>40</v>
      </c>
      <c r="D2229" s="45">
        <v>9</v>
      </c>
      <c r="E2229" s="45" t="s">
        <v>45</v>
      </c>
      <c r="F2229" s="6">
        <v>17</v>
      </c>
    </row>
    <row r="2230" spans="1:6" x14ac:dyDescent="0.2">
      <c r="A2230" s="39" t="s">
        <v>37</v>
      </c>
      <c r="B2230" s="49">
        <v>0.74446759259259254</v>
      </c>
      <c r="C2230" s="45">
        <v>5</v>
      </c>
      <c r="D2230" s="45">
        <v>2</v>
      </c>
      <c r="E2230" s="45" t="s">
        <v>45</v>
      </c>
      <c r="F2230" s="6">
        <v>17</v>
      </c>
    </row>
    <row r="2231" spans="1:6" x14ac:dyDescent="0.2">
      <c r="A2231" s="39" t="s">
        <v>37</v>
      </c>
      <c r="B2231" s="49">
        <v>0.75206018518518514</v>
      </c>
      <c r="C2231" s="45">
        <v>14</v>
      </c>
      <c r="D2231" s="45">
        <v>3</v>
      </c>
      <c r="E2231" s="45" t="s">
        <v>45</v>
      </c>
      <c r="F2231" s="6">
        <v>18</v>
      </c>
    </row>
    <row r="2232" spans="1:6" x14ac:dyDescent="0.2">
      <c r="A2232" s="39" t="s">
        <v>37</v>
      </c>
      <c r="B2232" s="49">
        <v>0.75208333333333333</v>
      </c>
      <c r="C2232" s="88" t="s">
        <v>1375</v>
      </c>
      <c r="D2232" s="88" t="s">
        <v>1375</v>
      </c>
      <c r="E2232" s="45" t="s">
        <v>45</v>
      </c>
      <c r="F2232" s="6">
        <v>18</v>
      </c>
    </row>
    <row r="2233" spans="1:6" x14ac:dyDescent="0.2">
      <c r="A2233" s="39" t="s">
        <v>37</v>
      </c>
      <c r="B2233" s="49">
        <v>0.75789351851851849</v>
      </c>
      <c r="C2233" s="45">
        <v>22</v>
      </c>
      <c r="D2233" s="45">
        <v>11</v>
      </c>
      <c r="E2233" s="45" t="s">
        <v>45</v>
      </c>
      <c r="F2233" s="6">
        <v>18</v>
      </c>
    </row>
    <row r="2234" spans="1:6" x14ac:dyDescent="0.2">
      <c r="A2234" s="39" t="s">
        <v>37</v>
      </c>
      <c r="B2234" s="49">
        <v>0.76542824074074067</v>
      </c>
      <c r="C2234" s="45">
        <v>24</v>
      </c>
      <c r="D2234" s="45">
        <v>6</v>
      </c>
      <c r="E2234" s="45" t="s">
        <v>45</v>
      </c>
      <c r="F2234" s="6">
        <v>18</v>
      </c>
    </row>
    <row r="2235" spans="1:6" x14ac:dyDescent="0.2">
      <c r="A2235" s="39" t="s">
        <v>37</v>
      </c>
      <c r="B2235" s="49">
        <v>0.76658564814814811</v>
      </c>
      <c r="C2235" s="45">
        <v>6</v>
      </c>
      <c r="D2235" s="45">
        <v>4</v>
      </c>
      <c r="E2235" s="45" t="s">
        <v>45</v>
      </c>
      <c r="F2235" s="6">
        <v>18</v>
      </c>
    </row>
    <row r="2236" spans="1:6" x14ac:dyDescent="0.2">
      <c r="A2236" s="39" t="s">
        <v>37</v>
      </c>
      <c r="B2236" s="49">
        <v>0.76670138888888895</v>
      </c>
      <c r="C2236" s="45">
        <v>2</v>
      </c>
      <c r="D2236" s="45">
        <v>1</v>
      </c>
      <c r="E2236" s="45" t="s">
        <v>45</v>
      </c>
      <c r="F2236" s="6">
        <v>18</v>
      </c>
    </row>
    <row r="2237" spans="1:6" x14ac:dyDescent="0.2">
      <c r="A2237" s="39" t="s">
        <v>37</v>
      </c>
      <c r="B2237" s="49">
        <v>9.4444444444444445E-3</v>
      </c>
      <c r="C2237" s="45">
        <v>38</v>
      </c>
      <c r="D2237" s="45">
        <v>7</v>
      </c>
      <c r="E2237" s="45" t="s">
        <v>44</v>
      </c>
      <c r="F2237" s="6">
        <v>0</v>
      </c>
    </row>
    <row r="2238" spans="1:6" x14ac:dyDescent="0.2">
      <c r="A2238" s="39" t="s">
        <v>37</v>
      </c>
      <c r="B2238" s="49">
        <v>4.2268518518518518E-2</v>
      </c>
      <c r="C2238" s="45">
        <v>3</v>
      </c>
      <c r="D2238" s="45">
        <v>2</v>
      </c>
      <c r="E2238" s="45" t="s">
        <v>44</v>
      </c>
      <c r="F2238" s="6">
        <v>1</v>
      </c>
    </row>
    <row r="2239" spans="1:6" x14ac:dyDescent="0.2">
      <c r="A2239" s="39" t="s">
        <v>37</v>
      </c>
      <c r="B2239" s="49">
        <v>5.4733796296296294E-2</v>
      </c>
      <c r="C2239" s="45">
        <v>3</v>
      </c>
      <c r="D2239" s="45">
        <v>1</v>
      </c>
      <c r="E2239" s="45" t="s">
        <v>44</v>
      </c>
      <c r="F2239" s="6">
        <v>1</v>
      </c>
    </row>
    <row r="2240" spans="1:6" x14ac:dyDescent="0.2">
      <c r="A2240" s="39" t="s">
        <v>37</v>
      </c>
      <c r="B2240" s="49">
        <v>0.15069444444444444</v>
      </c>
      <c r="C2240" s="88" t="s">
        <v>1375</v>
      </c>
      <c r="D2240" s="88" t="s">
        <v>1375</v>
      </c>
      <c r="E2240" s="45" t="s">
        <v>44</v>
      </c>
      <c r="F2240" s="6">
        <v>3</v>
      </c>
    </row>
    <row r="2241" spans="1:6" x14ac:dyDescent="0.2">
      <c r="A2241" s="39" t="s">
        <v>37</v>
      </c>
      <c r="B2241" s="49">
        <v>0.23245370370370369</v>
      </c>
      <c r="C2241" s="45">
        <v>1</v>
      </c>
      <c r="D2241" s="45">
        <v>1</v>
      </c>
      <c r="E2241" s="45" t="s">
        <v>44</v>
      </c>
      <c r="F2241" s="6">
        <v>5</v>
      </c>
    </row>
    <row r="2242" spans="1:6" x14ac:dyDescent="0.2">
      <c r="A2242" s="39" t="s">
        <v>37</v>
      </c>
      <c r="B2242" s="49">
        <v>0.2366898148148148</v>
      </c>
      <c r="C2242" s="45">
        <v>1</v>
      </c>
      <c r="D2242" s="45">
        <v>1</v>
      </c>
      <c r="E2242" s="45" t="s">
        <v>44</v>
      </c>
      <c r="F2242" s="6">
        <v>5</v>
      </c>
    </row>
    <row r="2243" spans="1:6" x14ac:dyDescent="0.2">
      <c r="A2243" s="39" t="s">
        <v>37</v>
      </c>
      <c r="B2243" s="49">
        <v>0.2414236111111111</v>
      </c>
      <c r="C2243" s="45">
        <v>1</v>
      </c>
      <c r="D2243" s="45">
        <v>0</v>
      </c>
      <c r="E2243" s="45" t="s">
        <v>44</v>
      </c>
      <c r="F2243" s="6">
        <v>5</v>
      </c>
    </row>
    <row r="2244" spans="1:6" x14ac:dyDescent="0.2">
      <c r="A2244" s="39" t="s">
        <v>37</v>
      </c>
      <c r="B2244" s="49">
        <v>0.24210648148148148</v>
      </c>
      <c r="C2244" s="45">
        <v>8</v>
      </c>
      <c r="D2244" s="45">
        <v>1</v>
      </c>
      <c r="E2244" s="45" t="s">
        <v>44</v>
      </c>
      <c r="F2244" s="6">
        <v>5</v>
      </c>
    </row>
    <row r="2245" spans="1:6" x14ac:dyDescent="0.2">
      <c r="A2245" s="39" t="s">
        <v>37</v>
      </c>
      <c r="B2245" s="49">
        <v>0.24226851851851852</v>
      </c>
      <c r="C2245" s="45">
        <v>17</v>
      </c>
      <c r="D2245" s="45">
        <v>4</v>
      </c>
      <c r="E2245" s="45" t="s">
        <v>44</v>
      </c>
      <c r="F2245" s="6">
        <v>5</v>
      </c>
    </row>
    <row r="2246" spans="1:6" x14ac:dyDescent="0.2">
      <c r="A2246" s="39" t="s">
        <v>37</v>
      </c>
      <c r="B2246" s="49">
        <v>0.24554398148148149</v>
      </c>
      <c r="C2246" s="45">
        <v>30</v>
      </c>
      <c r="D2246" s="45">
        <v>6</v>
      </c>
      <c r="E2246" s="45" t="s">
        <v>44</v>
      </c>
      <c r="F2246" s="6">
        <v>5</v>
      </c>
    </row>
    <row r="2247" spans="1:6" x14ac:dyDescent="0.2">
      <c r="A2247" s="39" t="s">
        <v>37</v>
      </c>
      <c r="B2247" s="49">
        <v>0.24568287037037037</v>
      </c>
      <c r="C2247" s="45">
        <v>12</v>
      </c>
      <c r="D2247" s="45">
        <v>2</v>
      </c>
      <c r="E2247" s="45" t="s">
        <v>44</v>
      </c>
      <c r="F2247" s="6">
        <v>5</v>
      </c>
    </row>
    <row r="2248" spans="1:6" x14ac:dyDescent="0.2">
      <c r="A2248" s="39" t="s">
        <v>37</v>
      </c>
      <c r="B2248" s="49">
        <v>0.24740740740740741</v>
      </c>
      <c r="C2248" s="45">
        <v>34</v>
      </c>
      <c r="D2248" s="45">
        <v>5</v>
      </c>
      <c r="E2248" s="45" t="s">
        <v>44</v>
      </c>
      <c r="F2248" s="6">
        <v>5</v>
      </c>
    </row>
    <row r="2249" spans="1:6" x14ac:dyDescent="0.2">
      <c r="A2249" s="39" t="s">
        <v>37</v>
      </c>
      <c r="B2249" s="49">
        <v>0.2497800925925926</v>
      </c>
      <c r="C2249" s="45">
        <v>37</v>
      </c>
      <c r="D2249" s="45">
        <v>10</v>
      </c>
      <c r="E2249" s="45" t="s">
        <v>44</v>
      </c>
      <c r="F2249" s="6">
        <v>5</v>
      </c>
    </row>
    <row r="2250" spans="1:6" x14ac:dyDescent="0.2">
      <c r="A2250" s="39" t="s">
        <v>37</v>
      </c>
      <c r="B2250" s="49">
        <v>0.25306712962962963</v>
      </c>
      <c r="C2250" s="45">
        <v>32</v>
      </c>
      <c r="D2250" s="45">
        <v>8</v>
      </c>
      <c r="E2250" s="45" t="s">
        <v>44</v>
      </c>
      <c r="F2250" s="6">
        <v>6</v>
      </c>
    </row>
    <row r="2251" spans="1:6" x14ac:dyDescent="0.2">
      <c r="A2251" s="39" t="s">
        <v>37</v>
      </c>
      <c r="B2251" s="49">
        <v>0.25885416666666666</v>
      </c>
      <c r="C2251" s="45">
        <v>7</v>
      </c>
      <c r="D2251" s="45">
        <v>4</v>
      </c>
      <c r="E2251" s="45" t="s">
        <v>44</v>
      </c>
      <c r="F2251" s="6">
        <v>6</v>
      </c>
    </row>
    <row r="2252" spans="1:6" x14ac:dyDescent="0.2">
      <c r="A2252" s="39" t="s">
        <v>37</v>
      </c>
      <c r="B2252" s="49">
        <v>0.26111111111111113</v>
      </c>
      <c r="C2252" s="88" t="s">
        <v>1375</v>
      </c>
      <c r="D2252" s="88" t="s">
        <v>1375</v>
      </c>
      <c r="E2252" s="45" t="s">
        <v>44</v>
      </c>
      <c r="F2252" s="6">
        <v>6</v>
      </c>
    </row>
    <row r="2253" spans="1:6" x14ac:dyDescent="0.2">
      <c r="A2253" s="39" t="s">
        <v>37</v>
      </c>
      <c r="B2253" s="49">
        <v>0.26525462962962965</v>
      </c>
      <c r="C2253" s="45">
        <v>2</v>
      </c>
      <c r="D2253" s="45">
        <v>2</v>
      </c>
      <c r="E2253" s="45" t="s">
        <v>44</v>
      </c>
      <c r="F2253" s="6">
        <v>6</v>
      </c>
    </row>
    <row r="2254" spans="1:6" x14ac:dyDescent="0.2">
      <c r="A2254" s="39" t="s">
        <v>37</v>
      </c>
      <c r="B2254" s="49">
        <v>0.27039351851851851</v>
      </c>
      <c r="C2254" s="45">
        <v>3</v>
      </c>
      <c r="D2254" s="45">
        <v>2</v>
      </c>
      <c r="E2254" s="45" t="s">
        <v>44</v>
      </c>
      <c r="F2254" s="6">
        <v>6</v>
      </c>
    </row>
    <row r="2255" spans="1:6" x14ac:dyDescent="0.2">
      <c r="A2255" s="39" t="s">
        <v>37</v>
      </c>
      <c r="B2255" s="49">
        <v>0.2716203703703704</v>
      </c>
      <c r="C2255" s="45">
        <v>72</v>
      </c>
      <c r="D2255" s="45">
        <v>5</v>
      </c>
      <c r="E2255" s="45" t="s">
        <v>44</v>
      </c>
      <c r="F2255" s="6">
        <v>6</v>
      </c>
    </row>
    <row r="2256" spans="1:6" x14ac:dyDescent="0.2">
      <c r="A2256" s="39" t="s">
        <v>37</v>
      </c>
      <c r="B2256" s="49">
        <v>0.2820023148148148</v>
      </c>
      <c r="C2256" s="45">
        <v>8</v>
      </c>
      <c r="D2256" s="45">
        <v>5</v>
      </c>
      <c r="E2256" s="45" t="s">
        <v>44</v>
      </c>
      <c r="F2256" s="6">
        <v>6</v>
      </c>
    </row>
    <row r="2257" spans="1:6" x14ac:dyDescent="0.2">
      <c r="A2257" s="39" t="s">
        <v>37</v>
      </c>
      <c r="B2257" s="49">
        <v>0.28825231481481484</v>
      </c>
      <c r="C2257" s="45">
        <v>16</v>
      </c>
      <c r="D2257" s="45">
        <v>3</v>
      </c>
      <c r="E2257" s="45" t="s">
        <v>44</v>
      </c>
      <c r="F2257" s="6">
        <v>6</v>
      </c>
    </row>
    <row r="2258" spans="1:6" x14ac:dyDescent="0.2">
      <c r="A2258" s="39" t="s">
        <v>37</v>
      </c>
      <c r="B2258" s="49">
        <v>0.28950231481481481</v>
      </c>
      <c r="C2258" s="45">
        <v>8</v>
      </c>
      <c r="D2258" s="45">
        <v>3</v>
      </c>
      <c r="E2258" s="45" t="s">
        <v>44</v>
      </c>
      <c r="F2258" s="6">
        <v>6</v>
      </c>
    </row>
    <row r="2259" spans="1:6" x14ac:dyDescent="0.2">
      <c r="A2259" s="39" t="s">
        <v>37</v>
      </c>
      <c r="B2259" s="49">
        <v>0.29185185185185186</v>
      </c>
      <c r="C2259" s="45">
        <v>32</v>
      </c>
      <c r="D2259" s="45">
        <v>7</v>
      </c>
      <c r="E2259" s="45" t="s">
        <v>44</v>
      </c>
      <c r="F2259" s="6">
        <v>7</v>
      </c>
    </row>
    <row r="2260" spans="1:6" x14ac:dyDescent="0.2">
      <c r="A2260" s="39" t="s">
        <v>37</v>
      </c>
      <c r="B2260" s="49">
        <v>0.29685185185185187</v>
      </c>
      <c r="C2260" s="45">
        <v>18</v>
      </c>
      <c r="D2260" s="45">
        <v>10</v>
      </c>
      <c r="E2260" s="45" t="s">
        <v>44</v>
      </c>
      <c r="F2260" s="6">
        <v>7</v>
      </c>
    </row>
    <row r="2261" spans="1:6" x14ac:dyDescent="0.2">
      <c r="A2261" s="39" t="s">
        <v>37</v>
      </c>
      <c r="B2261" s="49">
        <v>0.3004398148148148</v>
      </c>
      <c r="C2261" s="45">
        <v>39</v>
      </c>
      <c r="D2261" s="45">
        <v>8</v>
      </c>
      <c r="E2261" s="45" t="s">
        <v>44</v>
      </c>
      <c r="F2261" s="6">
        <v>7</v>
      </c>
    </row>
    <row r="2262" spans="1:6" x14ac:dyDescent="0.2">
      <c r="A2262" s="39" t="s">
        <v>37</v>
      </c>
      <c r="B2262" s="49">
        <v>0.30996527777777777</v>
      </c>
      <c r="C2262" s="45">
        <v>10</v>
      </c>
      <c r="D2262" s="45">
        <v>3</v>
      </c>
      <c r="E2262" s="45" t="s">
        <v>44</v>
      </c>
      <c r="F2262" s="6">
        <v>7</v>
      </c>
    </row>
    <row r="2263" spans="1:6" x14ac:dyDescent="0.2">
      <c r="A2263" s="39" t="s">
        <v>37</v>
      </c>
      <c r="B2263" s="49">
        <v>0.31130787037037039</v>
      </c>
      <c r="C2263" s="45">
        <v>10</v>
      </c>
      <c r="D2263" s="45">
        <v>2</v>
      </c>
      <c r="E2263" s="45" t="s">
        <v>44</v>
      </c>
      <c r="F2263" s="6">
        <v>7</v>
      </c>
    </row>
    <row r="2264" spans="1:6" x14ac:dyDescent="0.2">
      <c r="A2264" s="39" t="s">
        <v>37</v>
      </c>
      <c r="B2264" s="49">
        <v>0.31356481481481485</v>
      </c>
      <c r="C2264" s="45">
        <v>3</v>
      </c>
      <c r="D2264" s="45">
        <v>0</v>
      </c>
      <c r="E2264" s="45" t="s">
        <v>44</v>
      </c>
      <c r="F2264" s="6">
        <v>7</v>
      </c>
    </row>
    <row r="2265" spans="1:6" x14ac:dyDescent="0.2">
      <c r="A2265" s="39" t="s">
        <v>37</v>
      </c>
      <c r="B2265" s="49">
        <v>0.32300925925925927</v>
      </c>
      <c r="C2265" s="45">
        <v>9</v>
      </c>
      <c r="D2265" s="45">
        <v>4</v>
      </c>
      <c r="E2265" s="45" t="s">
        <v>44</v>
      </c>
      <c r="F2265" s="6">
        <v>7</v>
      </c>
    </row>
    <row r="2266" spans="1:6" x14ac:dyDescent="0.2">
      <c r="A2266" s="39" t="s">
        <v>37</v>
      </c>
      <c r="B2266" s="49">
        <v>0.3231134259259259</v>
      </c>
      <c r="C2266" s="45">
        <v>40</v>
      </c>
      <c r="D2266" s="45">
        <v>10</v>
      </c>
      <c r="E2266" s="45" t="s">
        <v>44</v>
      </c>
      <c r="F2266" s="6">
        <v>7</v>
      </c>
    </row>
    <row r="2267" spans="1:6" x14ac:dyDescent="0.2">
      <c r="A2267" s="39" t="s">
        <v>37</v>
      </c>
      <c r="B2267" s="49">
        <v>0.32840277777777777</v>
      </c>
      <c r="C2267" s="45">
        <v>9</v>
      </c>
      <c r="D2267" s="45">
        <v>3</v>
      </c>
      <c r="E2267" s="45" t="s">
        <v>44</v>
      </c>
      <c r="F2267" s="6">
        <v>7</v>
      </c>
    </row>
    <row r="2268" spans="1:6" x14ac:dyDescent="0.2">
      <c r="A2268" s="39" t="s">
        <v>37</v>
      </c>
      <c r="B2268" s="49">
        <v>0.33233796296296297</v>
      </c>
      <c r="C2268" s="45">
        <v>5</v>
      </c>
      <c r="D2268" s="45">
        <v>3</v>
      </c>
      <c r="E2268" s="45" t="s">
        <v>44</v>
      </c>
      <c r="F2268" s="6">
        <v>7</v>
      </c>
    </row>
    <row r="2269" spans="1:6" x14ac:dyDescent="0.2">
      <c r="A2269" s="39" t="s">
        <v>37</v>
      </c>
      <c r="B2269" s="49">
        <v>0.33341435185185181</v>
      </c>
      <c r="C2269" s="45">
        <v>30</v>
      </c>
      <c r="D2269" s="45">
        <v>6</v>
      </c>
      <c r="E2269" s="45" t="s">
        <v>44</v>
      </c>
      <c r="F2269" s="6">
        <v>8</v>
      </c>
    </row>
    <row r="2270" spans="1:6" x14ac:dyDescent="0.2">
      <c r="A2270" s="39" t="s">
        <v>37</v>
      </c>
      <c r="B2270" s="49">
        <v>0.3369328703703704</v>
      </c>
      <c r="C2270" s="45">
        <v>42</v>
      </c>
      <c r="D2270" s="45">
        <v>8</v>
      </c>
      <c r="E2270" s="45" t="s">
        <v>44</v>
      </c>
      <c r="F2270" s="6">
        <v>8</v>
      </c>
    </row>
    <row r="2271" spans="1:6" x14ac:dyDescent="0.2">
      <c r="A2271" s="39" t="s">
        <v>37</v>
      </c>
      <c r="B2271" s="49">
        <v>0.33747685185185183</v>
      </c>
      <c r="C2271" s="45">
        <v>23</v>
      </c>
      <c r="D2271" s="45">
        <v>4</v>
      </c>
      <c r="E2271" s="45" t="s">
        <v>44</v>
      </c>
      <c r="F2271" s="6">
        <v>8</v>
      </c>
    </row>
    <row r="2272" spans="1:6" x14ac:dyDescent="0.2">
      <c r="A2272" s="39" t="s">
        <v>37</v>
      </c>
      <c r="B2272" s="49">
        <v>0.34224537037037034</v>
      </c>
      <c r="C2272" s="45">
        <v>21</v>
      </c>
      <c r="D2272" s="45">
        <v>6</v>
      </c>
      <c r="E2272" s="45" t="s">
        <v>44</v>
      </c>
      <c r="F2272" s="6">
        <v>8</v>
      </c>
    </row>
    <row r="2273" spans="1:6" x14ac:dyDescent="0.2">
      <c r="A2273" s="39" t="s">
        <v>37</v>
      </c>
      <c r="B2273" s="49">
        <v>0.34422453703703698</v>
      </c>
      <c r="C2273" s="45">
        <v>19</v>
      </c>
      <c r="D2273" s="45">
        <v>5</v>
      </c>
      <c r="E2273" s="45" t="s">
        <v>44</v>
      </c>
      <c r="F2273" s="6">
        <v>8</v>
      </c>
    </row>
    <row r="2274" spans="1:6" x14ac:dyDescent="0.2">
      <c r="A2274" s="39" t="s">
        <v>37</v>
      </c>
      <c r="B2274" s="49">
        <v>0.3454861111111111</v>
      </c>
      <c r="C2274" s="45">
        <v>31</v>
      </c>
      <c r="D2274" s="45">
        <v>10</v>
      </c>
      <c r="E2274" s="45" t="s">
        <v>44</v>
      </c>
      <c r="F2274" s="6">
        <v>8</v>
      </c>
    </row>
    <row r="2275" spans="1:6" x14ac:dyDescent="0.2">
      <c r="A2275" s="39" t="s">
        <v>37</v>
      </c>
      <c r="B2275" s="49">
        <v>0.34762731481481479</v>
      </c>
      <c r="C2275" s="45">
        <v>28</v>
      </c>
      <c r="D2275" s="45">
        <v>4</v>
      </c>
      <c r="E2275" s="45" t="s">
        <v>44</v>
      </c>
      <c r="F2275" s="6">
        <v>8</v>
      </c>
    </row>
    <row r="2276" spans="1:6" x14ac:dyDescent="0.2">
      <c r="A2276" s="39" t="s">
        <v>37</v>
      </c>
      <c r="B2276" s="49">
        <v>0.34966435185185185</v>
      </c>
      <c r="C2276" s="45">
        <v>11</v>
      </c>
      <c r="D2276" s="45">
        <v>5</v>
      </c>
      <c r="E2276" s="45" t="s">
        <v>44</v>
      </c>
      <c r="F2276" s="6">
        <v>8</v>
      </c>
    </row>
    <row r="2277" spans="1:6" x14ac:dyDescent="0.2">
      <c r="A2277" s="39" t="s">
        <v>37</v>
      </c>
      <c r="B2277" s="49">
        <v>0.35407407407407404</v>
      </c>
      <c r="C2277" s="45">
        <v>1</v>
      </c>
      <c r="D2277" s="45">
        <v>0</v>
      </c>
      <c r="E2277" s="45" t="s">
        <v>44</v>
      </c>
      <c r="F2277" s="6">
        <v>8</v>
      </c>
    </row>
    <row r="2278" spans="1:6" x14ac:dyDescent="0.2">
      <c r="A2278" s="39" t="s">
        <v>37</v>
      </c>
      <c r="B2278" s="49">
        <v>0.35980324074074077</v>
      </c>
      <c r="C2278" s="45">
        <v>7</v>
      </c>
      <c r="D2278" s="45">
        <v>3</v>
      </c>
      <c r="E2278" s="45" t="s">
        <v>44</v>
      </c>
      <c r="F2278" s="6">
        <v>8</v>
      </c>
    </row>
    <row r="2279" spans="1:6" x14ac:dyDescent="0.2">
      <c r="A2279" s="39" t="s">
        <v>37</v>
      </c>
      <c r="B2279" s="49">
        <v>0.36453703703703705</v>
      </c>
      <c r="C2279" s="45">
        <v>24</v>
      </c>
      <c r="D2279" s="45">
        <v>8</v>
      </c>
      <c r="E2279" s="45" t="s">
        <v>44</v>
      </c>
      <c r="F2279" s="6">
        <v>8</v>
      </c>
    </row>
    <row r="2280" spans="1:6" x14ac:dyDescent="0.2">
      <c r="A2280" s="39" t="s">
        <v>37</v>
      </c>
      <c r="B2280" s="49">
        <v>0.36474537037037041</v>
      </c>
      <c r="C2280" s="45">
        <v>5</v>
      </c>
      <c r="D2280" s="45">
        <v>2</v>
      </c>
      <c r="E2280" s="45" t="s">
        <v>44</v>
      </c>
      <c r="F2280" s="6">
        <v>8</v>
      </c>
    </row>
    <row r="2281" spans="1:6" x14ac:dyDescent="0.2">
      <c r="A2281" s="39" t="s">
        <v>37</v>
      </c>
      <c r="B2281" s="49">
        <v>0.36702546296296296</v>
      </c>
      <c r="C2281" s="45">
        <v>34</v>
      </c>
      <c r="D2281" s="45">
        <v>4</v>
      </c>
      <c r="E2281" s="45" t="s">
        <v>44</v>
      </c>
      <c r="F2281" s="6">
        <v>8</v>
      </c>
    </row>
    <row r="2282" spans="1:6" x14ac:dyDescent="0.2">
      <c r="A2282" s="39" t="s">
        <v>37</v>
      </c>
      <c r="B2282" s="49">
        <v>0.37096064814814816</v>
      </c>
      <c r="C2282" s="45">
        <v>9</v>
      </c>
      <c r="D2282" s="45">
        <v>5</v>
      </c>
      <c r="E2282" s="45" t="s">
        <v>44</v>
      </c>
      <c r="F2282" s="6">
        <v>8</v>
      </c>
    </row>
    <row r="2283" spans="1:6" x14ac:dyDescent="0.2">
      <c r="A2283" s="39" t="s">
        <v>37</v>
      </c>
      <c r="B2283" s="49">
        <v>0.37329861111111112</v>
      </c>
      <c r="C2283" s="45">
        <v>9</v>
      </c>
      <c r="D2283" s="45">
        <v>4</v>
      </c>
      <c r="E2283" s="45" t="s">
        <v>44</v>
      </c>
      <c r="F2283" s="6">
        <v>8</v>
      </c>
    </row>
    <row r="2284" spans="1:6" x14ac:dyDescent="0.2">
      <c r="A2284" s="39" t="s">
        <v>37</v>
      </c>
      <c r="B2284" s="49">
        <v>0.37403935185185189</v>
      </c>
      <c r="C2284" s="45">
        <v>51</v>
      </c>
      <c r="D2284" s="45">
        <v>7</v>
      </c>
      <c r="E2284" s="45" t="s">
        <v>44</v>
      </c>
      <c r="F2284" s="6">
        <v>8</v>
      </c>
    </row>
    <row r="2285" spans="1:6" x14ac:dyDescent="0.2">
      <c r="A2285" s="39" t="s">
        <v>37</v>
      </c>
      <c r="B2285" s="49">
        <v>0.37440972222222224</v>
      </c>
      <c r="C2285" s="45">
        <v>17</v>
      </c>
      <c r="D2285" s="45">
        <v>4</v>
      </c>
      <c r="E2285" s="45" t="s">
        <v>44</v>
      </c>
      <c r="F2285" s="6">
        <v>8</v>
      </c>
    </row>
    <row r="2286" spans="1:6" x14ac:dyDescent="0.2">
      <c r="A2286" s="39" t="s">
        <v>37</v>
      </c>
      <c r="B2286" s="49">
        <v>0.37684027777777779</v>
      </c>
      <c r="C2286" s="45">
        <v>91</v>
      </c>
      <c r="D2286" s="45">
        <v>12</v>
      </c>
      <c r="E2286" s="45" t="s">
        <v>44</v>
      </c>
      <c r="F2286" s="6">
        <v>9</v>
      </c>
    </row>
    <row r="2287" spans="1:6" x14ac:dyDescent="0.2">
      <c r="A2287" s="39" t="s">
        <v>37</v>
      </c>
      <c r="B2287" s="49">
        <v>0.37951388888888887</v>
      </c>
      <c r="C2287" s="45">
        <v>10</v>
      </c>
      <c r="D2287" s="45">
        <v>3</v>
      </c>
      <c r="E2287" s="45" t="s">
        <v>44</v>
      </c>
      <c r="F2287" s="6">
        <v>9</v>
      </c>
    </row>
    <row r="2288" spans="1:6" x14ac:dyDescent="0.2">
      <c r="A2288" s="39" t="s">
        <v>37</v>
      </c>
      <c r="B2288" s="49">
        <v>0.37961805555555556</v>
      </c>
      <c r="C2288" s="45">
        <v>17</v>
      </c>
      <c r="D2288" s="45">
        <v>6</v>
      </c>
      <c r="E2288" s="45" t="s">
        <v>44</v>
      </c>
      <c r="F2288" s="6">
        <v>9</v>
      </c>
    </row>
    <row r="2289" spans="1:6" x14ac:dyDescent="0.2">
      <c r="A2289" s="39" t="s">
        <v>37</v>
      </c>
      <c r="B2289" s="49">
        <v>0.38010416666666669</v>
      </c>
      <c r="C2289" s="45">
        <v>19</v>
      </c>
      <c r="D2289" s="45">
        <v>3</v>
      </c>
      <c r="E2289" s="45" t="s">
        <v>44</v>
      </c>
      <c r="F2289" s="6">
        <v>9</v>
      </c>
    </row>
    <row r="2290" spans="1:6" x14ac:dyDescent="0.2">
      <c r="A2290" s="39" t="s">
        <v>37</v>
      </c>
      <c r="B2290" s="49">
        <v>0.38144675925925925</v>
      </c>
      <c r="C2290" s="45">
        <v>37</v>
      </c>
      <c r="D2290" s="45">
        <v>11</v>
      </c>
      <c r="E2290" s="45" t="s">
        <v>44</v>
      </c>
      <c r="F2290" s="6">
        <v>9</v>
      </c>
    </row>
    <row r="2291" spans="1:6" x14ac:dyDescent="0.2">
      <c r="A2291" s="39" t="s">
        <v>37</v>
      </c>
      <c r="B2291" s="49">
        <v>0.38481481481481478</v>
      </c>
      <c r="C2291" s="45">
        <v>2</v>
      </c>
      <c r="D2291" s="45">
        <v>1</v>
      </c>
      <c r="E2291" s="45" t="s">
        <v>44</v>
      </c>
      <c r="F2291" s="6">
        <v>9</v>
      </c>
    </row>
    <row r="2292" spans="1:6" x14ac:dyDescent="0.2">
      <c r="A2292" s="39" t="s">
        <v>37</v>
      </c>
      <c r="B2292" s="49">
        <v>0.39219907407407412</v>
      </c>
      <c r="C2292" s="45">
        <v>22</v>
      </c>
      <c r="D2292" s="45">
        <v>8</v>
      </c>
      <c r="E2292" s="45" t="s">
        <v>44</v>
      </c>
      <c r="F2292" s="6">
        <v>9</v>
      </c>
    </row>
    <row r="2293" spans="1:6" x14ac:dyDescent="0.2">
      <c r="A2293" s="39" t="s">
        <v>37</v>
      </c>
      <c r="B2293" s="49">
        <v>0.39842592592592596</v>
      </c>
      <c r="C2293" s="45">
        <v>17</v>
      </c>
      <c r="D2293" s="45">
        <v>4</v>
      </c>
      <c r="E2293" s="45" t="s">
        <v>44</v>
      </c>
      <c r="F2293" s="6">
        <v>9</v>
      </c>
    </row>
    <row r="2294" spans="1:6" x14ac:dyDescent="0.2">
      <c r="A2294" s="39" t="s">
        <v>37</v>
      </c>
      <c r="B2294" s="49">
        <v>0.39930555555555558</v>
      </c>
      <c r="C2294" s="88" t="s">
        <v>1375</v>
      </c>
      <c r="D2294" s="88" t="s">
        <v>1375</v>
      </c>
      <c r="E2294" s="45" t="s">
        <v>44</v>
      </c>
      <c r="F2294" s="6">
        <v>9</v>
      </c>
    </row>
    <row r="2295" spans="1:6" x14ac:dyDescent="0.2">
      <c r="A2295" s="39" t="s">
        <v>37</v>
      </c>
      <c r="B2295" s="49">
        <v>0.40064814814814814</v>
      </c>
      <c r="C2295" s="45">
        <v>10</v>
      </c>
      <c r="D2295" s="45">
        <v>4</v>
      </c>
      <c r="E2295" s="45" t="s">
        <v>44</v>
      </c>
      <c r="F2295" s="6">
        <v>9</v>
      </c>
    </row>
    <row r="2296" spans="1:6" x14ac:dyDescent="0.2">
      <c r="A2296" s="39" t="s">
        <v>37</v>
      </c>
      <c r="B2296" s="49">
        <v>0.40393518518518517</v>
      </c>
      <c r="C2296" s="45">
        <v>40</v>
      </c>
      <c r="D2296" s="45">
        <v>7</v>
      </c>
      <c r="E2296" s="45" t="s">
        <v>44</v>
      </c>
      <c r="F2296" s="6">
        <v>9</v>
      </c>
    </row>
    <row r="2297" spans="1:6" x14ac:dyDescent="0.2">
      <c r="A2297" s="39" t="s">
        <v>37</v>
      </c>
      <c r="B2297" s="49">
        <v>0.40400462962962963</v>
      </c>
      <c r="C2297" s="45">
        <v>9</v>
      </c>
      <c r="D2297" s="45">
        <v>1</v>
      </c>
      <c r="E2297" s="45" t="s">
        <v>44</v>
      </c>
      <c r="F2297" s="6">
        <v>9</v>
      </c>
    </row>
    <row r="2298" spans="1:6" x14ac:dyDescent="0.2">
      <c r="A2298" s="39" t="s">
        <v>37</v>
      </c>
      <c r="B2298" s="49">
        <v>0.40438657407407402</v>
      </c>
      <c r="C2298" s="45">
        <v>95</v>
      </c>
      <c r="D2298" s="45">
        <v>15</v>
      </c>
      <c r="E2298" s="45" t="s">
        <v>44</v>
      </c>
      <c r="F2298" s="6">
        <v>9</v>
      </c>
    </row>
    <row r="2299" spans="1:6" x14ac:dyDescent="0.2">
      <c r="A2299" s="39" t="s">
        <v>37</v>
      </c>
      <c r="B2299" s="49">
        <v>0.40505787037037039</v>
      </c>
      <c r="C2299" s="45">
        <v>20</v>
      </c>
      <c r="D2299" s="45">
        <v>6</v>
      </c>
      <c r="E2299" s="45" t="s">
        <v>44</v>
      </c>
      <c r="F2299" s="6">
        <v>9</v>
      </c>
    </row>
    <row r="2300" spans="1:6" x14ac:dyDescent="0.2">
      <c r="A2300" s="39" t="s">
        <v>37</v>
      </c>
      <c r="B2300" s="49">
        <v>0.40699074074074071</v>
      </c>
      <c r="C2300" s="45">
        <v>16</v>
      </c>
      <c r="D2300" s="45">
        <v>4</v>
      </c>
      <c r="E2300" s="45" t="s">
        <v>44</v>
      </c>
      <c r="F2300" s="6">
        <v>9</v>
      </c>
    </row>
    <row r="2301" spans="1:6" x14ac:dyDescent="0.2">
      <c r="A2301" s="39" t="s">
        <v>37</v>
      </c>
      <c r="B2301" s="49">
        <v>0.40703703703703703</v>
      </c>
      <c r="C2301" s="45">
        <v>4</v>
      </c>
      <c r="D2301" s="45">
        <v>2</v>
      </c>
      <c r="E2301" s="45" t="s">
        <v>44</v>
      </c>
      <c r="F2301" s="6">
        <v>9</v>
      </c>
    </row>
    <row r="2302" spans="1:6" x14ac:dyDescent="0.2">
      <c r="A2302" s="39" t="s">
        <v>37</v>
      </c>
      <c r="B2302" s="49">
        <v>0.40886574074074072</v>
      </c>
      <c r="C2302" s="45">
        <v>66</v>
      </c>
      <c r="D2302" s="45">
        <v>8</v>
      </c>
      <c r="E2302" s="45" t="s">
        <v>44</v>
      </c>
      <c r="F2302" s="6">
        <v>9</v>
      </c>
    </row>
    <row r="2303" spans="1:6" x14ac:dyDescent="0.2">
      <c r="A2303" s="39" t="s">
        <v>37</v>
      </c>
      <c r="B2303" s="49">
        <v>0.40925925925925927</v>
      </c>
      <c r="C2303" s="45">
        <v>19</v>
      </c>
      <c r="D2303" s="45">
        <v>6</v>
      </c>
      <c r="E2303" s="45" t="s">
        <v>44</v>
      </c>
      <c r="F2303" s="6">
        <v>9</v>
      </c>
    </row>
    <row r="2304" spans="1:6" x14ac:dyDescent="0.2">
      <c r="A2304" s="39" t="s">
        <v>37</v>
      </c>
      <c r="B2304" s="49">
        <v>0.41239583333333335</v>
      </c>
      <c r="C2304" s="45">
        <v>10</v>
      </c>
      <c r="D2304" s="45">
        <v>3</v>
      </c>
      <c r="E2304" s="45" t="s">
        <v>44</v>
      </c>
      <c r="F2304" s="6">
        <v>9</v>
      </c>
    </row>
    <row r="2305" spans="1:6" x14ac:dyDescent="0.2">
      <c r="A2305" s="39" t="s">
        <v>37</v>
      </c>
      <c r="B2305" s="49">
        <v>0.41496527777777775</v>
      </c>
      <c r="C2305" s="45">
        <v>9</v>
      </c>
      <c r="D2305" s="45">
        <v>3</v>
      </c>
      <c r="E2305" s="45" t="s">
        <v>44</v>
      </c>
      <c r="F2305" s="6">
        <v>9</v>
      </c>
    </row>
    <row r="2306" spans="1:6" x14ac:dyDescent="0.2">
      <c r="A2306" s="39" t="s">
        <v>37</v>
      </c>
      <c r="B2306" s="49">
        <v>0.41530092592592593</v>
      </c>
      <c r="C2306" s="45">
        <v>41</v>
      </c>
      <c r="D2306" s="45">
        <v>6</v>
      </c>
      <c r="E2306" s="45" t="s">
        <v>44</v>
      </c>
      <c r="F2306" s="6">
        <v>9</v>
      </c>
    </row>
    <row r="2307" spans="1:6" x14ac:dyDescent="0.2">
      <c r="A2307" s="39" t="s">
        <v>37</v>
      </c>
      <c r="B2307" s="49">
        <v>0.41980324074074077</v>
      </c>
      <c r="C2307" s="45">
        <v>26</v>
      </c>
      <c r="D2307" s="45">
        <v>4</v>
      </c>
      <c r="E2307" s="45" t="s">
        <v>44</v>
      </c>
      <c r="F2307" s="6">
        <v>10</v>
      </c>
    </row>
    <row r="2308" spans="1:6" x14ac:dyDescent="0.2">
      <c r="A2308" s="39" t="s">
        <v>37</v>
      </c>
      <c r="B2308" s="49">
        <v>0.42062500000000003</v>
      </c>
      <c r="C2308" s="45">
        <v>9</v>
      </c>
      <c r="D2308" s="45">
        <v>3</v>
      </c>
      <c r="E2308" s="45" t="s">
        <v>44</v>
      </c>
      <c r="F2308" s="6">
        <v>10</v>
      </c>
    </row>
    <row r="2309" spans="1:6" x14ac:dyDescent="0.2">
      <c r="A2309" s="39" t="s">
        <v>37</v>
      </c>
      <c r="B2309" s="49">
        <v>0.42067129629629635</v>
      </c>
      <c r="C2309" s="45">
        <v>50</v>
      </c>
      <c r="D2309" s="45">
        <v>4</v>
      </c>
      <c r="E2309" s="45" t="s">
        <v>44</v>
      </c>
      <c r="F2309" s="6">
        <v>10</v>
      </c>
    </row>
    <row r="2310" spans="1:6" x14ac:dyDescent="0.2">
      <c r="A2310" s="39" t="s">
        <v>37</v>
      </c>
      <c r="B2310" s="49">
        <v>0.42137731481481483</v>
      </c>
      <c r="C2310" s="45">
        <v>67</v>
      </c>
      <c r="D2310" s="45">
        <v>12</v>
      </c>
      <c r="E2310" s="45" t="s">
        <v>44</v>
      </c>
      <c r="F2310" s="6">
        <v>10</v>
      </c>
    </row>
    <row r="2311" spans="1:6" x14ac:dyDescent="0.2">
      <c r="A2311" s="39" t="s">
        <v>37</v>
      </c>
      <c r="B2311" s="49">
        <v>0.4259027777777778</v>
      </c>
      <c r="C2311" s="45">
        <v>10</v>
      </c>
      <c r="D2311" s="45">
        <v>3</v>
      </c>
      <c r="E2311" s="45" t="s">
        <v>44</v>
      </c>
      <c r="F2311" s="6">
        <v>10</v>
      </c>
    </row>
    <row r="2312" spans="1:6" x14ac:dyDescent="0.2">
      <c r="A2312" s="39" t="s">
        <v>37</v>
      </c>
      <c r="B2312" s="49">
        <v>0.42603009259259261</v>
      </c>
      <c r="C2312" s="45">
        <v>10</v>
      </c>
      <c r="D2312" s="45">
        <v>3</v>
      </c>
      <c r="E2312" s="45" t="s">
        <v>44</v>
      </c>
      <c r="F2312" s="6">
        <v>10</v>
      </c>
    </row>
    <row r="2313" spans="1:6" x14ac:dyDescent="0.2">
      <c r="A2313" s="39" t="s">
        <v>37</v>
      </c>
      <c r="B2313" s="49">
        <v>0.42648148148148146</v>
      </c>
      <c r="C2313" s="45">
        <v>8</v>
      </c>
      <c r="D2313" s="45">
        <v>4</v>
      </c>
      <c r="E2313" s="45" t="s">
        <v>44</v>
      </c>
      <c r="F2313" s="6">
        <v>10</v>
      </c>
    </row>
    <row r="2314" spans="1:6" x14ac:dyDescent="0.2">
      <c r="A2314" s="39" t="s">
        <v>37</v>
      </c>
      <c r="B2314" s="49">
        <v>0.42714120370370368</v>
      </c>
      <c r="C2314" s="89">
        <v>12</v>
      </c>
      <c r="D2314" s="45">
        <v>4</v>
      </c>
      <c r="E2314" s="45" t="s">
        <v>44</v>
      </c>
      <c r="F2314" s="6">
        <v>10</v>
      </c>
    </row>
    <row r="2315" spans="1:6" x14ac:dyDescent="0.2">
      <c r="A2315" s="39" t="s">
        <v>37</v>
      </c>
      <c r="B2315" s="49">
        <v>0.42782407407407402</v>
      </c>
      <c r="C2315" s="45">
        <v>44</v>
      </c>
      <c r="D2315" s="45">
        <v>4</v>
      </c>
      <c r="E2315" s="45" t="s">
        <v>44</v>
      </c>
      <c r="F2315" s="6">
        <v>10</v>
      </c>
    </row>
    <row r="2316" spans="1:6" x14ac:dyDescent="0.2">
      <c r="A2316" s="39" t="s">
        <v>37</v>
      </c>
      <c r="B2316" s="49">
        <v>0.43075231481481485</v>
      </c>
      <c r="C2316" s="45">
        <v>22</v>
      </c>
      <c r="D2316" s="45">
        <v>5</v>
      </c>
      <c r="E2316" s="45" t="s">
        <v>44</v>
      </c>
      <c r="F2316" s="6">
        <v>10</v>
      </c>
    </row>
    <row r="2317" spans="1:6" x14ac:dyDescent="0.2">
      <c r="A2317" s="39" t="s">
        <v>37</v>
      </c>
      <c r="B2317" s="49">
        <v>0.43171296296296297</v>
      </c>
      <c r="C2317" s="45">
        <v>11</v>
      </c>
      <c r="D2317" s="45">
        <v>5</v>
      </c>
      <c r="E2317" s="45" t="s">
        <v>44</v>
      </c>
      <c r="F2317" s="6">
        <v>10</v>
      </c>
    </row>
    <row r="2318" spans="1:6" x14ac:dyDescent="0.2">
      <c r="A2318" s="39" t="s">
        <v>37</v>
      </c>
      <c r="B2318" s="49">
        <v>0.43283564814814812</v>
      </c>
      <c r="C2318" s="45">
        <v>3</v>
      </c>
      <c r="D2318" s="45">
        <v>1</v>
      </c>
      <c r="E2318" s="45" t="s">
        <v>44</v>
      </c>
      <c r="F2318" s="6">
        <v>10</v>
      </c>
    </row>
    <row r="2319" spans="1:6" x14ac:dyDescent="0.2">
      <c r="A2319" s="39" t="s">
        <v>37</v>
      </c>
      <c r="B2319" s="49">
        <v>0.43356481481481479</v>
      </c>
      <c r="C2319" s="45">
        <v>50</v>
      </c>
      <c r="D2319" s="45">
        <v>9</v>
      </c>
      <c r="E2319" s="45" t="s">
        <v>44</v>
      </c>
      <c r="F2319" s="6">
        <v>10</v>
      </c>
    </row>
    <row r="2320" spans="1:6" x14ac:dyDescent="0.2">
      <c r="A2320" s="39" t="s">
        <v>37</v>
      </c>
      <c r="B2320" s="49">
        <v>0.43403935185185188</v>
      </c>
      <c r="C2320" s="45">
        <v>7</v>
      </c>
      <c r="D2320" s="45">
        <v>1</v>
      </c>
      <c r="E2320" s="45" t="s">
        <v>44</v>
      </c>
      <c r="F2320" s="6">
        <v>10</v>
      </c>
    </row>
    <row r="2321" spans="1:6" x14ac:dyDescent="0.2">
      <c r="A2321" s="39" t="s">
        <v>37</v>
      </c>
      <c r="B2321" s="49">
        <v>0.43623842592592593</v>
      </c>
      <c r="C2321" s="45">
        <v>26</v>
      </c>
      <c r="D2321" s="45">
        <v>7</v>
      </c>
      <c r="E2321" s="45" t="s">
        <v>44</v>
      </c>
      <c r="F2321" s="6">
        <v>10</v>
      </c>
    </row>
    <row r="2322" spans="1:6" x14ac:dyDescent="0.2">
      <c r="A2322" s="39" t="s">
        <v>37</v>
      </c>
      <c r="B2322" s="49">
        <v>0.43626157407407407</v>
      </c>
      <c r="C2322" s="45">
        <v>4</v>
      </c>
      <c r="D2322" s="45">
        <v>2</v>
      </c>
      <c r="E2322" s="45" t="s">
        <v>44</v>
      </c>
      <c r="F2322" s="6">
        <v>10</v>
      </c>
    </row>
    <row r="2323" spans="1:6" x14ac:dyDescent="0.2">
      <c r="A2323" s="39" t="s">
        <v>37</v>
      </c>
      <c r="B2323" s="49">
        <v>0.44016203703703699</v>
      </c>
      <c r="C2323" s="45">
        <v>49</v>
      </c>
      <c r="D2323" s="45">
        <v>16</v>
      </c>
      <c r="E2323" s="45" t="s">
        <v>44</v>
      </c>
      <c r="F2323" s="6">
        <v>10</v>
      </c>
    </row>
    <row r="2324" spans="1:6" x14ac:dyDescent="0.2">
      <c r="A2324" s="39" t="s">
        <v>37</v>
      </c>
      <c r="B2324" s="49">
        <v>0.44075231481481486</v>
      </c>
      <c r="C2324" s="45">
        <v>13</v>
      </c>
      <c r="D2324" s="45">
        <v>5</v>
      </c>
      <c r="E2324" s="45" t="s">
        <v>44</v>
      </c>
      <c r="F2324" s="6">
        <v>10</v>
      </c>
    </row>
    <row r="2325" spans="1:6" x14ac:dyDescent="0.2">
      <c r="A2325" s="39" t="s">
        <v>37</v>
      </c>
      <c r="B2325" s="49">
        <v>0.44177083333333328</v>
      </c>
      <c r="C2325" s="45">
        <v>3</v>
      </c>
      <c r="D2325" s="45">
        <v>1</v>
      </c>
      <c r="E2325" s="45" t="s">
        <v>44</v>
      </c>
      <c r="F2325" s="6">
        <v>10</v>
      </c>
    </row>
    <row r="2326" spans="1:6" x14ac:dyDescent="0.2">
      <c r="A2326" s="39" t="s">
        <v>37</v>
      </c>
      <c r="B2326" s="49">
        <v>0.44237268518518519</v>
      </c>
      <c r="C2326" s="45">
        <v>38</v>
      </c>
      <c r="D2326" s="45">
        <v>4</v>
      </c>
      <c r="E2326" s="45" t="s">
        <v>44</v>
      </c>
      <c r="F2326" s="6">
        <v>10</v>
      </c>
    </row>
    <row r="2327" spans="1:6" x14ac:dyDescent="0.2">
      <c r="A2327" s="39" t="s">
        <v>37</v>
      </c>
      <c r="B2327" s="49">
        <v>0.44454861111111116</v>
      </c>
      <c r="C2327" s="45">
        <v>1</v>
      </c>
      <c r="D2327" s="45">
        <v>0</v>
      </c>
      <c r="E2327" s="45" t="s">
        <v>44</v>
      </c>
      <c r="F2327" s="6">
        <v>10</v>
      </c>
    </row>
    <row r="2328" spans="1:6" x14ac:dyDescent="0.2">
      <c r="A2328" s="39" t="s">
        <v>37</v>
      </c>
      <c r="B2328" s="49">
        <v>0.44513888888888892</v>
      </c>
      <c r="C2328" s="45">
        <v>38</v>
      </c>
      <c r="D2328" s="45">
        <v>8</v>
      </c>
      <c r="E2328" s="45" t="s">
        <v>44</v>
      </c>
      <c r="F2328" s="6">
        <v>10</v>
      </c>
    </row>
    <row r="2329" spans="1:6" x14ac:dyDescent="0.2">
      <c r="A2329" s="39" t="s">
        <v>37</v>
      </c>
      <c r="B2329" s="49">
        <v>0.44519675925925922</v>
      </c>
      <c r="C2329" s="45">
        <v>29</v>
      </c>
      <c r="D2329" s="45">
        <v>6</v>
      </c>
      <c r="E2329" s="45" t="s">
        <v>44</v>
      </c>
      <c r="F2329" s="6">
        <v>10</v>
      </c>
    </row>
    <row r="2330" spans="1:6" x14ac:dyDescent="0.2">
      <c r="A2330" s="39" t="s">
        <v>37</v>
      </c>
      <c r="B2330" s="49">
        <v>0.44631944444444444</v>
      </c>
      <c r="C2330" s="45">
        <v>18</v>
      </c>
      <c r="D2330" s="45">
        <v>6</v>
      </c>
      <c r="E2330" s="45" t="s">
        <v>44</v>
      </c>
      <c r="F2330" s="6">
        <v>10</v>
      </c>
    </row>
    <row r="2331" spans="1:6" x14ac:dyDescent="0.2">
      <c r="A2331" s="39" t="s">
        <v>37</v>
      </c>
      <c r="B2331" s="49">
        <v>0.45101851851851849</v>
      </c>
      <c r="C2331" s="45">
        <v>33</v>
      </c>
      <c r="D2331" s="45">
        <v>11</v>
      </c>
      <c r="E2331" s="45" t="s">
        <v>44</v>
      </c>
      <c r="F2331" s="6">
        <v>10</v>
      </c>
    </row>
    <row r="2332" spans="1:6" x14ac:dyDescent="0.2">
      <c r="A2332" s="39" t="s">
        <v>37</v>
      </c>
      <c r="B2332" s="49">
        <v>0.45265046296296302</v>
      </c>
      <c r="C2332" s="45">
        <v>19</v>
      </c>
      <c r="D2332" s="45">
        <v>6</v>
      </c>
      <c r="E2332" s="45" t="s">
        <v>44</v>
      </c>
      <c r="F2332" s="6">
        <v>10</v>
      </c>
    </row>
    <row r="2333" spans="1:6" x14ac:dyDescent="0.2">
      <c r="A2333" s="39" t="s">
        <v>37</v>
      </c>
      <c r="B2333" s="49">
        <v>0.45518518518518519</v>
      </c>
      <c r="C2333" s="45">
        <v>8</v>
      </c>
      <c r="D2333" s="45">
        <v>2</v>
      </c>
      <c r="E2333" s="45" t="s">
        <v>44</v>
      </c>
      <c r="F2333" s="6">
        <v>10</v>
      </c>
    </row>
    <row r="2334" spans="1:6" x14ac:dyDescent="0.2">
      <c r="A2334" s="39" t="s">
        <v>37</v>
      </c>
      <c r="B2334" s="49">
        <v>0.45572916666666669</v>
      </c>
      <c r="C2334" s="45">
        <v>72</v>
      </c>
      <c r="D2334" s="45">
        <v>14</v>
      </c>
      <c r="E2334" s="45" t="s">
        <v>44</v>
      </c>
      <c r="F2334" s="6">
        <v>10</v>
      </c>
    </row>
    <row r="2335" spans="1:6" x14ac:dyDescent="0.2">
      <c r="A2335" s="39" t="s">
        <v>37</v>
      </c>
      <c r="B2335" s="49">
        <v>0.46287037037037032</v>
      </c>
      <c r="C2335" s="45">
        <v>22</v>
      </c>
      <c r="D2335" s="45">
        <v>7</v>
      </c>
      <c r="E2335" s="45" t="s">
        <v>44</v>
      </c>
      <c r="F2335" s="6">
        <v>11</v>
      </c>
    </row>
    <row r="2336" spans="1:6" x14ac:dyDescent="0.2">
      <c r="A2336" s="39" t="s">
        <v>37</v>
      </c>
      <c r="B2336" s="49">
        <v>0.46453703703703703</v>
      </c>
      <c r="C2336" s="45">
        <v>57</v>
      </c>
      <c r="D2336" s="45">
        <v>11</v>
      </c>
      <c r="E2336" s="45" t="s">
        <v>44</v>
      </c>
      <c r="F2336" s="6">
        <v>11</v>
      </c>
    </row>
    <row r="2337" spans="1:6" x14ac:dyDescent="0.2">
      <c r="A2337" s="39" t="s">
        <v>37</v>
      </c>
      <c r="B2337" s="49">
        <v>0.46579861111111115</v>
      </c>
      <c r="C2337" s="45">
        <v>15</v>
      </c>
      <c r="D2337" s="45">
        <v>5</v>
      </c>
      <c r="E2337" s="45" t="s">
        <v>44</v>
      </c>
      <c r="F2337" s="6">
        <v>11</v>
      </c>
    </row>
    <row r="2338" spans="1:6" x14ac:dyDescent="0.2">
      <c r="A2338" s="39" t="s">
        <v>37</v>
      </c>
      <c r="B2338" s="49">
        <v>0.46593749999999995</v>
      </c>
      <c r="C2338" s="45">
        <v>18</v>
      </c>
      <c r="D2338" s="45">
        <v>7</v>
      </c>
      <c r="E2338" s="45" t="s">
        <v>44</v>
      </c>
      <c r="F2338" s="6">
        <v>11</v>
      </c>
    </row>
    <row r="2339" spans="1:6" x14ac:dyDescent="0.2">
      <c r="A2339" s="39" t="s">
        <v>37</v>
      </c>
      <c r="B2339" s="49">
        <v>0.46643518518518517</v>
      </c>
      <c r="C2339" s="45">
        <v>9</v>
      </c>
      <c r="D2339" s="45">
        <v>3</v>
      </c>
      <c r="E2339" s="45" t="s">
        <v>44</v>
      </c>
      <c r="F2339" s="6">
        <v>11</v>
      </c>
    </row>
    <row r="2340" spans="1:6" x14ac:dyDescent="0.2">
      <c r="A2340" s="39" t="s">
        <v>37</v>
      </c>
      <c r="B2340" s="49">
        <v>0.46643518518518517</v>
      </c>
      <c r="C2340" s="45">
        <v>109</v>
      </c>
      <c r="D2340" s="45">
        <v>7</v>
      </c>
      <c r="E2340" s="45" t="s">
        <v>44</v>
      </c>
      <c r="F2340" s="6">
        <v>11</v>
      </c>
    </row>
    <row r="2341" spans="1:6" x14ac:dyDescent="0.2">
      <c r="A2341" s="39" t="s">
        <v>37</v>
      </c>
      <c r="B2341" s="49">
        <v>0.46708333333333335</v>
      </c>
      <c r="C2341" s="45">
        <v>73</v>
      </c>
      <c r="D2341" s="45">
        <v>10</v>
      </c>
      <c r="E2341" s="45" t="s">
        <v>44</v>
      </c>
      <c r="F2341" s="6">
        <v>11</v>
      </c>
    </row>
    <row r="2342" spans="1:6" x14ac:dyDescent="0.2">
      <c r="A2342" s="39" t="s">
        <v>37</v>
      </c>
      <c r="B2342" s="49">
        <v>0.46795138888888888</v>
      </c>
      <c r="C2342" s="45">
        <v>1</v>
      </c>
      <c r="D2342" s="45">
        <v>1</v>
      </c>
      <c r="E2342" s="45" t="s">
        <v>44</v>
      </c>
      <c r="F2342" s="6">
        <v>11</v>
      </c>
    </row>
    <row r="2343" spans="1:6" x14ac:dyDescent="0.2">
      <c r="A2343" s="39" t="s">
        <v>37</v>
      </c>
      <c r="B2343" s="49">
        <v>0.47090277777777773</v>
      </c>
      <c r="C2343" s="45">
        <v>123</v>
      </c>
      <c r="D2343" s="45">
        <v>18</v>
      </c>
      <c r="E2343" s="45" t="s">
        <v>44</v>
      </c>
      <c r="F2343" s="6">
        <v>11</v>
      </c>
    </row>
    <row r="2344" spans="1:6" x14ac:dyDescent="0.2">
      <c r="A2344" s="39" t="s">
        <v>37</v>
      </c>
      <c r="B2344" s="49">
        <v>0.47269675925925925</v>
      </c>
      <c r="C2344" s="45">
        <v>40</v>
      </c>
      <c r="D2344" s="45">
        <v>7</v>
      </c>
      <c r="E2344" s="45" t="s">
        <v>44</v>
      </c>
      <c r="F2344" s="6">
        <v>11</v>
      </c>
    </row>
    <row r="2345" spans="1:6" x14ac:dyDescent="0.2">
      <c r="A2345" s="39" t="s">
        <v>37</v>
      </c>
      <c r="B2345" s="49">
        <v>0.47325231481481483</v>
      </c>
      <c r="C2345" s="45">
        <v>7</v>
      </c>
      <c r="D2345" s="45">
        <v>10</v>
      </c>
      <c r="E2345" s="45" t="s">
        <v>44</v>
      </c>
      <c r="F2345" s="6">
        <v>11</v>
      </c>
    </row>
    <row r="2346" spans="1:6" x14ac:dyDescent="0.2">
      <c r="A2346" s="39" t="s">
        <v>37</v>
      </c>
      <c r="B2346" s="49">
        <v>0.47484953703703708</v>
      </c>
      <c r="C2346" s="45">
        <v>119</v>
      </c>
      <c r="D2346" s="45">
        <v>18</v>
      </c>
      <c r="E2346" s="45" t="s">
        <v>44</v>
      </c>
      <c r="F2346" s="6">
        <v>11</v>
      </c>
    </row>
    <row r="2347" spans="1:6" x14ac:dyDescent="0.2">
      <c r="A2347" s="39" t="s">
        <v>37</v>
      </c>
      <c r="B2347" s="49">
        <v>0.47648148148148151</v>
      </c>
      <c r="C2347" s="45">
        <v>2</v>
      </c>
      <c r="D2347" s="45">
        <v>1</v>
      </c>
      <c r="E2347" s="45" t="s">
        <v>44</v>
      </c>
      <c r="F2347" s="6">
        <v>11</v>
      </c>
    </row>
    <row r="2348" spans="1:6" x14ac:dyDescent="0.2">
      <c r="A2348" s="39" t="s">
        <v>37</v>
      </c>
      <c r="B2348" s="49">
        <v>0.47688657407407403</v>
      </c>
      <c r="C2348" s="45">
        <v>33</v>
      </c>
      <c r="D2348" s="45">
        <v>7</v>
      </c>
      <c r="E2348" s="45" t="s">
        <v>44</v>
      </c>
      <c r="F2348" s="6">
        <v>11</v>
      </c>
    </row>
    <row r="2349" spans="1:6" x14ac:dyDescent="0.2">
      <c r="A2349" s="39" t="s">
        <v>37</v>
      </c>
      <c r="B2349" s="49">
        <v>0.48077546296296297</v>
      </c>
      <c r="C2349" s="45">
        <v>50</v>
      </c>
      <c r="D2349" s="45">
        <v>7</v>
      </c>
      <c r="E2349" s="45" t="s">
        <v>44</v>
      </c>
      <c r="F2349" s="6">
        <v>11</v>
      </c>
    </row>
    <row r="2350" spans="1:6" x14ac:dyDescent="0.2">
      <c r="A2350" s="39" t="s">
        <v>37</v>
      </c>
      <c r="B2350" s="49">
        <v>0.48474537037037035</v>
      </c>
      <c r="C2350" s="45">
        <v>9</v>
      </c>
      <c r="D2350" s="45">
        <v>4</v>
      </c>
      <c r="E2350" s="45" t="s">
        <v>44</v>
      </c>
      <c r="F2350" s="6">
        <v>11</v>
      </c>
    </row>
    <row r="2351" spans="1:6" x14ac:dyDescent="0.2">
      <c r="A2351" s="39" t="s">
        <v>37</v>
      </c>
      <c r="B2351" s="49">
        <v>0.48479166666666668</v>
      </c>
      <c r="C2351" s="45">
        <v>78</v>
      </c>
      <c r="D2351" s="45">
        <v>13</v>
      </c>
      <c r="E2351" s="45" t="s">
        <v>44</v>
      </c>
      <c r="F2351" s="6">
        <v>11</v>
      </c>
    </row>
    <row r="2352" spans="1:6" x14ac:dyDescent="0.2">
      <c r="A2352" s="39" t="s">
        <v>37</v>
      </c>
      <c r="B2352" s="49">
        <v>0.48508101851851854</v>
      </c>
      <c r="C2352" s="45">
        <v>5</v>
      </c>
      <c r="D2352" s="45">
        <v>3</v>
      </c>
      <c r="E2352" s="45" t="s">
        <v>44</v>
      </c>
      <c r="F2352" s="6">
        <v>11</v>
      </c>
    </row>
    <row r="2353" spans="1:6" x14ac:dyDescent="0.2">
      <c r="A2353" s="39" t="s">
        <v>37</v>
      </c>
      <c r="B2353" s="49">
        <v>0.48635416666666664</v>
      </c>
      <c r="C2353" s="45">
        <v>38</v>
      </c>
      <c r="D2353" s="45">
        <v>10</v>
      </c>
      <c r="E2353" s="45" t="s">
        <v>44</v>
      </c>
      <c r="F2353" s="6">
        <v>11</v>
      </c>
    </row>
    <row r="2354" spans="1:6" x14ac:dyDescent="0.2">
      <c r="A2354" s="39" t="s">
        <v>37</v>
      </c>
      <c r="B2354" s="49">
        <v>0.48692129629629632</v>
      </c>
      <c r="C2354" s="45">
        <v>1</v>
      </c>
      <c r="D2354" s="45">
        <v>0</v>
      </c>
      <c r="E2354" s="45" t="s">
        <v>44</v>
      </c>
      <c r="F2354" s="6">
        <v>11</v>
      </c>
    </row>
    <row r="2355" spans="1:6" x14ac:dyDescent="0.2">
      <c r="A2355" s="39" t="s">
        <v>37</v>
      </c>
      <c r="B2355" s="49">
        <v>0.48710648148148145</v>
      </c>
      <c r="C2355" s="45">
        <v>6</v>
      </c>
      <c r="D2355" s="45">
        <v>2</v>
      </c>
      <c r="E2355" s="45" t="s">
        <v>44</v>
      </c>
      <c r="F2355" s="6">
        <v>11</v>
      </c>
    </row>
    <row r="2356" spans="1:6" x14ac:dyDescent="0.2">
      <c r="A2356" s="39" t="s">
        <v>37</v>
      </c>
      <c r="B2356" s="49">
        <v>0.48891203703703701</v>
      </c>
      <c r="C2356" s="45">
        <v>10</v>
      </c>
      <c r="D2356" s="45">
        <v>3</v>
      </c>
      <c r="E2356" s="45" t="s">
        <v>44</v>
      </c>
      <c r="F2356" s="6">
        <v>11</v>
      </c>
    </row>
    <row r="2357" spans="1:6" x14ac:dyDescent="0.2">
      <c r="A2357" s="39" t="s">
        <v>37</v>
      </c>
      <c r="B2357" s="49">
        <v>0.48954861111111114</v>
      </c>
      <c r="C2357" s="45">
        <v>20</v>
      </c>
      <c r="D2357" s="45">
        <v>4</v>
      </c>
      <c r="E2357" s="45" t="s">
        <v>44</v>
      </c>
      <c r="F2357" s="6">
        <v>11</v>
      </c>
    </row>
    <row r="2358" spans="1:6" x14ac:dyDescent="0.2">
      <c r="A2358" s="39" t="s">
        <v>37</v>
      </c>
      <c r="B2358" s="49">
        <v>0.49884259259259256</v>
      </c>
      <c r="C2358" s="45">
        <v>11</v>
      </c>
      <c r="D2358" s="45">
        <v>3</v>
      </c>
      <c r="E2358" s="45" t="s">
        <v>44</v>
      </c>
      <c r="F2358" s="6">
        <v>11</v>
      </c>
    </row>
    <row r="2359" spans="1:6" x14ac:dyDescent="0.2">
      <c r="A2359" s="39" t="s">
        <v>37</v>
      </c>
      <c r="B2359" s="49">
        <v>0.49893518518518515</v>
      </c>
      <c r="C2359" s="45">
        <v>4</v>
      </c>
      <c r="D2359" s="45">
        <v>2</v>
      </c>
      <c r="E2359" s="45" t="s">
        <v>44</v>
      </c>
      <c r="F2359" s="6">
        <v>11</v>
      </c>
    </row>
    <row r="2360" spans="1:6" x14ac:dyDescent="0.2">
      <c r="A2360" s="39" t="s">
        <v>37</v>
      </c>
      <c r="B2360" s="49">
        <v>0.50156250000000002</v>
      </c>
      <c r="C2360" s="45">
        <v>9</v>
      </c>
      <c r="D2360" s="45">
        <v>3</v>
      </c>
      <c r="E2360" s="45" t="s">
        <v>44</v>
      </c>
      <c r="F2360" s="6">
        <v>12</v>
      </c>
    </row>
    <row r="2361" spans="1:6" x14ac:dyDescent="0.2">
      <c r="A2361" s="39" t="s">
        <v>37</v>
      </c>
      <c r="B2361" s="49">
        <v>0.50291666666666668</v>
      </c>
      <c r="C2361" s="45">
        <v>9</v>
      </c>
      <c r="D2361" s="45">
        <v>2</v>
      </c>
      <c r="E2361" s="45" t="s">
        <v>44</v>
      </c>
      <c r="F2361" s="6">
        <v>12</v>
      </c>
    </row>
    <row r="2362" spans="1:6" x14ac:dyDescent="0.2">
      <c r="A2362" s="39" t="s">
        <v>37</v>
      </c>
      <c r="B2362" s="49">
        <v>0.50364583333333335</v>
      </c>
      <c r="C2362" s="45">
        <v>46</v>
      </c>
      <c r="D2362" s="45">
        <v>5</v>
      </c>
      <c r="E2362" s="45" t="s">
        <v>44</v>
      </c>
      <c r="F2362" s="6">
        <v>12</v>
      </c>
    </row>
    <row r="2363" spans="1:6" x14ac:dyDescent="0.2">
      <c r="A2363" s="39" t="s">
        <v>37</v>
      </c>
      <c r="B2363" s="49">
        <v>0.50664351851851852</v>
      </c>
      <c r="C2363" s="45">
        <v>92</v>
      </c>
      <c r="D2363" s="45">
        <v>13</v>
      </c>
      <c r="E2363" s="45" t="s">
        <v>44</v>
      </c>
      <c r="F2363" s="6">
        <v>12</v>
      </c>
    </row>
    <row r="2364" spans="1:6" x14ac:dyDescent="0.2">
      <c r="A2364" s="39" t="s">
        <v>37</v>
      </c>
      <c r="B2364" s="49">
        <v>0.50983796296296291</v>
      </c>
      <c r="C2364" s="45">
        <v>48</v>
      </c>
      <c r="D2364" s="45">
        <v>9</v>
      </c>
      <c r="E2364" s="45" t="s">
        <v>44</v>
      </c>
      <c r="F2364" s="6">
        <v>12</v>
      </c>
    </row>
    <row r="2365" spans="1:6" x14ac:dyDescent="0.2">
      <c r="A2365" s="39" t="s">
        <v>37</v>
      </c>
      <c r="B2365" s="49">
        <v>0.50984953703703706</v>
      </c>
      <c r="C2365" s="45">
        <v>9</v>
      </c>
      <c r="D2365" s="45">
        <v>1</v>
      </c>
      <c r="E2365" s="45" t="s">
        <v>44</v>
      </c>
      <c r="F2365" s="6">
        <v>12</v>
      </c>
    </row>
    <row r="2366" spans="1:6" x14ac:dyDescent="0.2">
      <c r="A2366" s="39" t="s">
        <v>37</v>
      </c>
      <c r="B2366" s="49">
        <v>0.50988425925925929</v>
      </c>
      <c r="C2366" s="45">
        <v>18</v>
      </c>
      <c r="D2366" s="45">
        <v>7</v>
      </c>
      <c r="E2366" s="45" t="s">
        <v>44</v>
      </c>
      <c r="F2366" s="6">
        <v>12</v>
      </c>
    </row>
    <row r="2367" spans="1:6" x14ac:dyDescent="0.2">
      <c r="A2367" s="39" t="s">
        <v>37</v>
      </c>
      <c r="B2367" s="49">
        <v>0.51343749999999999</v>
      </c>
      <c r="C2367" s="45">
        <v>7</v>
      </c>
      <c r="D2367" s="45">
        <v>3</v>
      </c>
      <c r="E2367" s="45" t="s">
        <v>44</v>
      </c>
      <c r="F2367" s="6">
        <v>12</v>
      </c>
    </row>
    <row r="2368" spans="1:6" x14ac:dyDescent="0.2">
      <c r="A2368" s="39" t="s">
        <v>37</v>
      </c>
      <c r="B2368" s="49">
        <v>0.51363425925925921</v>
      </c>
      <c r="C2368" s="45">
        <v>10</v>
      </c>
      <c r="D2368" s="45">
        <v>5</v>
      </c>
      <c r="E2368" s="45" t="s">
        <v>44</v>
      </c>
      <c r="F2368" s="6">
        <v>12</v>
      </c>
    </row>
    <row r="2369" spans="1:6" x14ac:dyDescent="0.2">
      <c r="A2369" s="39" t="s">
        <v>37</v>
      </c>
      <c r="B2369" s="49">
        <v>0.51667824074074076</v>
      </c>
      <c r="C2369" s="45">
        <v>4</v>
      </c>
      <c r="D2369" s="45">
        <v>1</v>
      </c>
      <c r="E2369" s="45" t="s">
        <v>44</v>
      </c>
      <c r="F2369" s="6">
        <v>12</v>
      </c>
    </row>
    <row r="2370" spans="1:6" x14ac:dyDescent="0.2">
      <c r="A2370" s="39" t="s">
        <v>37</v>
      </c>
      <c r="B2370" s="49">
        <v>0.51787037037037031</v>
      </c>
      <c r="C2370" s="45">
        <v>71</v>
      </c>
      <c r="D2370" s="45">
        <v>6</v>
      </c>
      <c r="E2370" s="45" t="s">
        <v>44</v>
      </c>
      <c r="F2370" s="6">
        <v>12</v>
      </c>
    </row>
    <row r="2371" spans="1:6" x14ac:dyDescent="0.2">
      <c r="A2371" s="39" t="s">
        <v>37</v>
      </c>
      <c r="B2371" s="49">
        <v>0.52388888888888896</v>
      </c>
      <c r="C2371" s="45">
        <v>52</v>
      </c>
      <c r="D2371" s="45">
        <v>8</v>
      </c>
      <c r="E2371" s="45" t="s">
        <v>44</v>
      </c>
      <c r="F2371" s="6">
        <v>12</v>
      </c>
    </row>
    <row r="2372" spans="1:6" x14ac:dyDescent="0.2">
      <c r="A2372" s="39" t="s">
        <v>37</v>
      </c>
      <c r="B2372" s="49">
        <v>0.52493055555555557</v>
      </c>
      <c r="C2372" s="45">
        <v>36</v>
      </c>
      <c r="D2372" s="45">
        <v>8</v>
      </c>
      <c r="E2372" s="45" t="s">
        <v>44</v>
      </c>
      <c r="F2372" s="6">
        <v>12</v>
      </c>
    </row>
    <row r="2373" spans="1:6" x14ac:dyDescent="0.2">
      <c r="A2373" s="39" t="s">
        <v>37</v>
      </c>
      <c r="B2373" s="49">
        <v>0.52717592592592599</v>
      </c>
      <c r="C2373" s="45">
        <v>120</v>
      </c>
      <c r="D2373" s="45">
        <v>21</v>
      </c>
      <c r="E2373" s="45" t="s">
        <v>44</v>
      </c>
      <c r="F2373" s="6">
        <v>12</v>
      </c>
    </row>
    <row r="2374" spans="1:6" x14ac:dyDescent="0.2">
      <c r="A2374" s="39" t="s">
        <v>37</v>
      </c>
      <c r="B2374" s="49">
        <v>0.53230324074074076</v>
      </c>
      <c r="C2374" s="45">
        <v>39</v>
      </c>
      <c r="D2374" s="45">
        <v>4</v>
      </c>
      <c r="E2374" s="45" t="s">
        <v>44</v>
      </c>
      <c r="F2374" s="6">
        <v>12</v>
      </c>
    </row>
    <row r="2375" spans="1:6" x14ac:dyDescent="0.2">
      <c r="A2375" s="39" t="s">
        <v>37</v>
      </c>
      <c r="B2375" s="49">
        <v>0.53269675925925919</v>
      </c>
      <c r="C2375" s="45">
        <v>8</v>
      </c>
      <c r="D2375" s="45">
        <v>5</v>
      </c>
      <c r="E2375" s="45" t="s">
        <v>44</v>
      </c>
      <c r="F2375" s="6">
        <v>12</v>
      </c>
    </row>
    <row r="2376" spans="1:6" x14ac:dyDescent="0.2">
      <c r="A2376" s="39" t="s">
        <v>37</v>
      </c>
      <c r="B2376" s="49">
        <v>0.53275462962962961</v>
      </c>
      <c r="C2376" s="45">
        <v>10</v>
      </c>
      <c r="D2376" s="45">
        <v>3</v>
      </c>
      <c r="E2376" s="45" t="s">
        <v>44</v>
      </c>
      <c r="F2376" s="6">
        <v>12</v>
      </c>
    </row>
    <row r="2377" spans="1:6" x14ac:dyDescent="0.2">
      <c r="A2377" s="39" t="s">
        <v>37</v>
      </c>
      <c r="B2377" s="49">
        <v>0.53849537037037043</v>
      </c>
      <c r="C2377" s="45">
        <v>55</v>
      </c>
      <c r="D2377" s="45">
        <v>10</v>
      </c>
      <c r="E2377" s="45" t="s">
        <v>44</v>
      </c>
      <c r="F2377" s="6">
        <v>12</v>
      </c>
    </row>
    <row r="2378" spans="1:6" x14ac:dyDescent="0.2">
      <c r="A2378" s="39" t="s">
        <v>37</v>
      </c>
      <c r="B2378" s="49">
        <v>0.54135416666666669</v>
      </c>
      <c r="C2378" s="45">
        <v>10</v>
      </c>
      <c r="D2378" s="45">
        <v>4</v>
      </c>
      <c r="E2378" s="45" t="s">
        <v>44</v>
      </c>
      <c r="F2378" s="6">
        <v>12</v>
      </c>
    </row>
    <row r="2379" spans="1:6" x14ac:dyDescent="0.2">
      <c r="A2379" s="39" t="s">
        <v>37</v>
      </c>
      <c r="B2379" s="49">
        <v>0.54364583333333327</v>
      </c>
      <c r="C2379" s="45">
        <v>52</v>
      </c>
      <c r="D2379" s="45">
        <v>6</v>
      </c>
      <c r="E2379" s="45" t="s">
        <v>44</v>
      </c>
      <c r="F2379" s="6">
        <v>13</v>
      </c>
    </row>
    <row r="2380" spans="1:6" x14ac:dyDescent="0.2">
      <c r="A2380" s="39" t="s">
        <v>37</v>
      </c>
      <c r="B2380" s="49">
        <v>0.54582175925925924</v>
      </c>
      <c r="C2380" s="45">
        <v>66</v>
      </c>
      <c r="D2380" s="45">
        <v>7</v>
      </c>
      <c r="E2380" s="45" t="s">
        <v>44</v>
      </c>
      <c r="F2380" s="6">
        <v>13</v>
      </c>
    </row>
    <row r="2381" spans="1:6" x14ac:dyDescent="0.2">
      <c r="A2381" s="39" t="s">
        <v>37</v>
      </c>
      <c r="B2381" s="49">
        <v>0.54662037037037037</v>
      </c>
      <c r="C2381" s="45">
        <v>43</v>
      </c>
      <c r="D2381" s="45">
        <v>5</v>
      </c>
      <c r="E2381" s="45" t="s">
        <v>44</v>
      </c>
      <c r="F2381" s="6">
        <v>13</v>
      </c>
    </row>
    <row r="2382" spans="1:6" x14ac:dyDescent="0.2">
      <c r="A2382" s="39" t="s">
        <v>37</v>
      </c>
      <c r="B2382" s="49">
        <v>0.54728009259259258</v>
      </c>
      <c r="C2382" s="45">
        <v>11</v>
      </c>
      <c r="D2382" s="45">
        <v>2</v>
      </c>
      <c r="E2382" s="45" t="s">
        <v>44</v>
      </c>
      <c r="F2382" s="6">
        <v>13</v>
      </c>
    </row>
    <row r="2383" spans="1:6" x14ac:dyDescent="0.2">
      <c r="A2383" s="39" t="s">
        <v>37</v>
      </c>
      <c r="B2383" s="49">
        <v>0.5493865740740741</v>
      </c>
      <c r="C2383" s="45">
        <v>8</v>
      </c>
      <c r="D2383" s="45">
        <v>2</v>
      </c>
      <c r="E2383" s="45" t="s">
        <v>44</v>
      </c>
      <c r="F2383" s="6">
        <v>13</v>
      </c>
    </row>
    <row r="2384" spans="1:6" x14ac:dyDescent="0.2">
      <c r="A2384" s="39" t="s">
        <v>37</v>
      </c>
      <c r="B2384" s="49">
        <v>0.55033564814814817</v>
      </c>
      <c r="C2384" s="45">
        <v>10</v>
      </c>
      <c r="D2384" s="45">
        <v>4</v>
      </c>
      <c r="E2384" s="45" t="s">
        <v>44</v>
      </c>
      <c r="F2384" s="6">
        <v>13</v>
      </c>
    </row>
    <row r="2385" spans="1:6" x14ac:dyDescent="0.2">
      <c r="A2385" s="39" t="s">
        <v>37</v>
      </c>
      <c r="B2385" s="49">
        <v>0.55248842592592595</v>
      </c>
      <c r="C2385" s="45">
        <v>70</v>
      </c>
      <c r="D2385" s="45">
        <v>13</v>
      </c>
      <c r="E2385" s="45" t="s">
        <v>44</v>
      </c>
      <c r="F2385" s="6">
        <v>13</v>
      </c>
    </row>
    <row r="2386" spans="1:6" x14ac:dyDescent="0.2">
      <c r="A2386" s="39" t="s">
        <v>37</v>
      </c>
      <c r="B2386" s="49">
        <v>0.55466435185185181</v>
      </c>
      <c r="C2386" s="45">
        <v>3</v>
      </c>
      <c r="D2386" s="45">
        <v>3</v>
      </c>
      <c r="E2386" s="45" t="s">
        <v>44</v>
      </c>
      <c r="F2386" s="6">
        <v>13</v>
      </c>
    </row>
    <row r="2387" spans="1:6" x14ac:dyDescent="0.2">
      <c r="A2387" s="39" t="s">
        <v>37</v>
      </c>
      <c r="B2387" s="49">
        <v>0.5571180555555556</v>
      </c>
      <c r="C2387" s="45">
        <v>65</v>
      </c>
      <c r="D2387" s="45">
        <v>10</v>
      </c>
      <c r="E2387" s="45" t="s">
        <v>44</v>
      </c>
      <c r="F2387" s="6">
        <v>13</v>
      </c>
    </row>
    <row r="2388" spans="1:6" x14ac:dyDescent="0.2">
      <c r="A2388" s="39" t="s">
        <v>37</v>
      </c>
      <c r="B2388" s="49">
        <v>0.56047453703703698</v>
      </c>
      <c r="C2388" s="45">
        <v>5</v>
      </c>
      <c r="D2388" s="45">
        <v>2</v>
      </c>
      <c r="E2388" s="45" t="s">
        <v>44</v>
      </c>
      <c r="F2388" s="6">
        <v>13</v>
      </c>
    </row>
    <row r="2389" spans="1:6" x14ac:dyDescent="0.2">
      <c r="A2389" s="39" t="s">
        <v>37</v>
      </c>
      <c r="B2389" s="49">
        <v>0.56417824074074074</v>
      </c>
      <c r="C2389" s="45">
        <v>6</v>
      </c>
      <c r="D2389" s="45">
        <v>5</v>
      </c>
      <c r="E2389" s="45" t="s">
        <v>44</v>
      </c>
      <c r="F2389" s="6">
        <v>13</v>
      </c>
    </row>
    <row r="2390" spans="1:6" x14ac:dyDescent="0.2">
      <c r="A2390" s="39" t="s">
        <v>37</v>
      </c>
      <c r="B2390" s="49">
        <v>0.56460648148148151</v>
      </c>
      <c r="C2390" s="45">
        <v>9</v>
      </c>
      <c r="D2390" s="45">
        <v>3</v>
      </c>
      <c r="E2390" s="45" t="s">
        <v>44</v>
      </c>
      <c r="F2390" s="6">
        <v>13</v>
      </c>
    </row>
    <row r="2391" spans="1:6" x14ac:dyDescent="0.2">
      <c r="A2391" s="39" t="s">
        <v>37</v>
      </c>
      <c r="B2391" s="49">
        <v>0.56665509259259261</v>
      </c>
      <c r="C2391" s="45">
        <v>25</v>
      </c>
      <c r="D2391" s="45">
        <v>4</v>
      </c>
      <c r="E2391" s="45" t="s">
        <v>44</v>
      </c>
      <c r="F2391" s="6">
        <v>13</v>
      </c>
    </row>
    <row r="2392" spans="1:6" x14ac:dyDescent="0.2">
      <c r="A2392" s="39" t="s">
        <v>37</v>
      </c>
      <c r="B2392" s="49">
        <v>0.56693287037037032</v>
      </c>
      <c r="C2392" s="45">
        <v>10</v>
      </c>
      <c r="D2392" s="45">
        <v>2</v>
      </c>
      <c r="E2392" s="45" t="s">
        <v>44</v>
      </c>
      <c r="F2392" s="6">
        <v>13</v>
      </c>
    </row>
    <row r="2393" spans="1:6" x14ac:dyDescent="0.2">
      <c r="A2393" s="39" t="s">
        <v>37</v>
      </c>
      <c r="B2393" s="49">
        <v>0.56942129629629634</v>
      </c>
      <c r="C2393" s="45">
        <v>69</v>
      </c>
      <c r="D2393" s="45">
        <v>6</v>
      </c>
      <c r="E2393" s="45" t="s">
        <v>44</v>
      </c>
      <c r="F2393" s="6">
        <v>13</v>
      </c>
    </row>
    <row r="2394" spans="1:6" x14ac:dyDescent="0.2">
      <c r="A2394" s="39" t="s">
        <v>37</v>
      </c>
      <c r="B2394" s="49">
        <v>0.57292824074074078</v>
      </c>
      <c r="C2394" s="45">
        <v>63</v>
      </c>
      <c r="D2394" s="45">
        <v>5</v>
      </c>
      <c r="E2394" s="45" t="s">
        <v>44</v>
      </c>
      <c r="F2394" s="6">
        <v>13</v>
      </c>
    </row>
    <row r="2395" spans="1:6" x14ac:dyDescent="0.2">
      <c r="A2395" s="39" t="s">
        <v>37</v>
      </c>
      <c r="B2395" s="49">
        <v>0.57430555555555551</v>
      </c>
      <c r="C2395" s="88" t="s">
        <v>1375</v>
      </c>
      <c r="D2395" s="88" t="s">
        <v>1375</v>
      </c>
      <c r="E2395" s="45" t="s">
        <v>44</v>
      </c>
      <c r="F2395" s="6">
        <v>13</v>
      </c>
    </row>
    <row r="2396" spans="1:6" x14ac:dyDescent="0.2">
      <c r="A2396" s="39" t="s">
        <v>37</v>
      </c>
      <c r="B2396" s="49">
        <v>0.57556712962962964</v>
      </c>
      <c r="C2396" s="45">
        <v>36</v>
      </c>
      <c r="D2396" s="45">
        <v>6</v>
      </c>
      <c r="E2396" s="45" t="s">
        <v>44</v>
      </c>
      <c r="F2396" s="6">
        <v>13</v>
      </c>
    </row>
    <row r="2397" spans="1:6" x14ac:dyDescent="0.2">
      <c r="A2397" s="39" t="s">
        <v>37</v>
      </c>
      <c r="B2397" s="49">
        <v>0.57847222222222228</v>
      </c>
      <c r="C2397" s="45">
        <v>18</v>
      </c>
      <c r="D2397" s="45">
        <v>1</v>
      </c>
      <c r="E2397" s="45" t="s">
        <v>44</v>
      </c>
      <c r="F2397" s="6">
        <v>13</v>
      </c>
    </row>
    <row r="2398" spans="1:6" x14ac:dyDescent="0.2">
      <c r="A2398" s="39" t="s">
        <v>37</v>
      </c>
      <c r="B2398" s="49">
        <v>0.58041666666666669</v>
      </c>
      <c r="C2398" s="45">
        <v>29</v>
      </c>
      <c r="D2398" s="45">
        <v>8</v>
      </c>
      <c r="E2398" s="45" t="s">
        <v>44</v>
      </c>
      <c r="F2398" s="6">
        <v>13</v>
      </c>
    </row>
    <row r="2399" spans="1:6" x14ac:dyDescent="0.2">
      <c r="A2399" s="39" t="s">
        <v>37</v>
      </c>
      <c r="B2399" s="49">
        <v>0.58133101851851854</v>
      </c>
      <c r="C2399" s="45">
        <v>11</v>
      </c>
      <c r="D2399" s="45">
        <v>4</v>
      </c>
      <c r="E2399" s="45" t="s">
        <v>44</v>
      </c>
      <c r="F2399" s="6">
        <v>13</v>
      </c>
    </row>
    <row r="2400" spans="1:6" x14ac:dyDescent="0.2">
      <c r="A2400" s="39" t="s">
        <v>37</v>
      </c>
      <c r="B2400" s="49">
        <v>0.58696759259259257</v>
      </c>
      <c r="C2400" s="45">
        <v>9</v>
      </c>
      <c r="D2400" s="45">
        <v>3</v>
      </c>
      <c r="E2400" s="45" t="s">
        <v>44</v>
      </c>
      <c r="F2400" s="6">
        <v>14</v>
      </c>
    </row>
    <row r="2401" spans="1:6" x14ac:dyDescent="0.2">
      <c r="A2401" s="39" t="s">
        <v>37</v>
      </c>
      <c r="B2401" s="49">
        <v>0.58731481481481485</v>
      </c>
      <c r="C2401" s="45">
        <v>122</v>
      </c>
      <c r="D2401" s="45">
        <v>9</v>
      </c>
      <c r="E2401" s="45" t="s">
        <v>44</v>
      </c>
      <c r="F2401" s="6">
        <v>14</v>
      </c>
    </row>
    <row r="2402" spans="1:6" x14ac:dyDescent="0.2">
      <c r="A2402" s="39" t="s">
        <v>37</v>
      </c>
      <c r="B2402" s="49">
        <v>0.58792824074074068</v>
      </c>
      <c r="C2402" s="45">
        <v>40</v>
      </c>
      <c r="D2402" s="45">
        <v>8</v>
      </c>
      <c r="E2402" s="45" t="s">
        <v>44</v>
      </c>
      <c r="F2402" s="6">
        <v>14</v>
      </c>
    </row>
    <row r="2403" spans="1:6" x14ac:dyDescent="0.2">
      <c r="A2403" s="39" t="s">
        <v>37</v>
      </c>
      <c r="B2403" s="49">
        <v>0.58890046296296295</v>
      </c>
      <c r="C2403" s="45">
        <v>75</v>
      </c>
      <c r="D2403" s="45">
        <v>16</v>
      </c>
      <c r="E2403" s="45" t="s">
        <v>44</v>
      </c>
      <c r="F2403" s="6">
        <v>14</v>
      </c>
    </row>
    <row r="2404" spans="1:6" x14ac:dyDescent="0.2">
      <c r="A2404" s="39" t="s">
        <v>37</v>
      </c>
      <c r="B2404" s="49">
        <v>0.59284722222222219</v>
      </c>
      <c r="C2404" s="45">
        <v>9</v>
      </c>
      <c r="D2404" s="45">
        <v>2</v>
      </c>
      <c r="E2404" s="45" t="s">
        <v>44</v>
      </c>
      <c r="F2404" s="6">
        <v>14</v>
      </c>
    </row>
    <row r="2405" spans="1:6" x14ac:dyDescent="0.2">
      <c r="A2405" s="39" t="s">
        <v>37</v>
      </c>
      <c r="B2405" s="49">
        <v>0.59468750000000004</v>
      </c>
      <c r="C2405" s="45">
        <v>25</v>
      </c>
      <c r="D2405" s="45">
        <v>5</v>
      </c>
      <c r="E2405" s="45" t="s">
        <v>44</v>
      </c>
      <c r="F2405" s="6">
        <v>14</v>
      </c>
    </row>
    <row r="2406" spans="1:6" x14ac:dyDescent="0.2">
      <c r="A2406" s="39" t="s">
        <v>37</v>
      </c>
      <c r="B2406" s="49">
        <v>0.59831018518518519</v>
      </c>
      <c r="C2406" s="45">
        <v>28</v>
      </c>
      <c r="D2406" s="45">
        <v>4</v>
      </c>
      <c r="E2406" s="45" t="s">
        <v>44</v>
      </c>
      <c r="F2406" s="6">
        <v>14</v>
      </c>
    </row>
    <row r="2407" spans="1:6" x14ac:dyDescent="0.2">
      <c r="A2407" s="39" t="s">
        <v>37</v>
      </c>
      <c r="B2407" s="49">
        <v>0.60425925925925927</v>
      </c>
      <c r="C2407" s="45">
        <v>8</v>
      </c>
      <c r="D2407" s="45">
        <v>4</v>
      </c>
      <c r="E2407" s="45" t="s">
        <v>44</v>
      </c>
      <c r="F2407" s="6">
        <v>14</v>
      </c>
    </row>
    <row r="2408" spans="1:6" x14ac:dyDescent="0.2">
      <c r="A2408" s="39" t="s">
        <v>37</v>
      </c>
      <c r="B2408" s="49">
        <v>0.61078703703703707</v>
      </c>
      <c r="C2408" s="45">
        <v>47</v>
      </c>
      <c r="D2408" s="45">
        <v>10</v>
      </c>
      <c r="E2408" s="45" t="s">
        <v>44</v>
      </c>
      <c r="F2408" s="6">
        <v>14</v>
      </c>
    </row>
    <row r="2409" spans="1:6" x14ac:dyDescent="0.2">
      <c r="A2409" s="39" t="s">
        <v>37</v>
      </c>
      <c r="B2409" s="49">
        <v>0.61879629629629629</v>
      </c>
      <c r="C2409" s="45">
        <v>10</v>
      </c>
      <c r="D2409" s="45">
        <v>2</v>
      </c>
      <c r="E2409" s="45" t="s">
        <v>44</v>
      </c>
      <c r="F2409" s="6">
        <v>14</v>
      </c>
    </row>
    <row r="2410" spans="1:6" x14ac:dyDescent="0.2">
      <c r="A2410" s="39" t="s">
        <v>37</v>
      </c>
      <c r="B2410" s="49">
        <v>0.62168981481481478</v>
      </c>
      <c r="C2410" s="45">
        <v>5</v>
      </c>
      <c r="D2410" s="45">
        <v>1</v>
      </c>
      <c r="E2410" s="45" t="s">
        <v>44</v>
      </c>
      <c r="F2410" s="6">
        <v>14</v>
      </c>
    </row>
    <row r="2411" spans="1:6" x14ac:dyDescent="0.2">
      <c r="A2411" s="39" t="s">
        <v>37</v>
      </c>
      <c r="B2411" s="49">
        <v>0.62222222222222223</v>
      </c>
      <c r="C2411" s="45">
        <v>8</v>
      </c>
      <c r="D2411" s="45">
        <v>3</v>
      </c>
      <c r="E2411" s="45" t="s">
        <v>44</v>
      </c>
      <c r="F2411" s="6">
        <v>14</v>
      </c>
    </row>
    <row r="2412" spans="1:6" x14ac:dyDescent="0.2">
      <c r="A2412" s="39" t="s">
        <v>37</v>
      </c>
      <c r="B2412" s="49">
        <v>0.62554398148148149</v>
      </c>
      <c r="C2412" s="45">
        <v>40</v>
      </c>
      <c r="D2412" s="45">
        <v>8</v>
      </c>
      <c r="E2412" s="45" t="s">
        <v>44</v>
      </c>
      <c r="F2412" s="6">
        <v>15</v>
      </c>
    </row>
    <row r="2413" spans="1:6" x14ac:dyDescent="0.2">
      <c r="A2413" s="39" t="s">
        <v>37</v>
      </c>
      <c r="B2413" s="49">
        <v>0.62574074074074071</v>
      </c>
      <c r="C2413" s="45">
        <v>8</v>
      </c>
      <c r="D2413" s="45">
        <v>3</v>
      </c>
      <c r="E2413" s="45" t="s">
        <v>44</v>
      </c>
      <c r="F2413" s="6">
        <v>15</v>
      </c>
    </row>
    <row r="2414" spans="1:6" x14ac:dyDescent="0.2">
      <c r="A2414" s="39" t="s">
        <v>37</v>
      </c>
      <c r="B2414" s="49">
        <v>0.62775462962962969</v>
      </c>
      <c r="C2414" s="45">
        <v>10</v>
      </c>
      <c r="D2414" s="45">
        <v>4</v>
      </c>
      <c r="E2414" s="45" t="s">
        <v>44</v>
      </c>
      <c r="F2414" s="6">
        <v>15</v>
      </c>
    </row>
    <row r="2415" spans="1:6" x14ac:dyDescent="0.2">
      <c r="A2415" s="39" t="s">
        <v>37</v>
      </c>
      <c r="B2415" s="49">
        <v>0.63572916666666668</v>
      </c>
      <c r="C2415" s="45">
        <v>43</v>
      </c>
      <c r="D2415" s="45">
        <v>4</v>
      </c>
      <c r="E2415" s="45" t="s">
        <v>44</v>
      </c>
      <c r="F2415" s="6">
        <v>15</v>
      </c>
    </row>
    <row r="2416" spans="1:6" x14ac:dyDescent="0.2">
      <c r="A2416" s="39" t="s">
        <v>37</v>
      </c>
      <c r="B2416" s="49">
        <v>0.63597222222222216</v>
      </c>
      <c r="C2416" s="45">
        <v>10</v>
      </c>
      <c r="D2416" s="45">
        <v>4</v>
      </c>
      <c r="E2416" s="45" t="s">
        <v>44</v>
      </c>
      <c r="F2416" s="6">
        <v>15</v>
      </c>
    </row>
    <row r="2417" spans="1:6" x14ac:dyDescent="0.2">
      <c r="A2417" s="39" t="s">
        <v>37</v>
      </c>
      <c r="B2417" s="49">
        <v>0.63604166666666662</v>
      </c>
      <c r="C2417" s="45">
        <v>49</v>
      </c>
      <c r="D2417" s="45">
        <v>11</v>
      </c>
      <c r="E2417" s="45" t="s">
        <v>44</v>
      </c>
      <c r="F2417" s="6">
        <v>15</v>
      </c>
    </row>
    <row r="2418" spans="1:6" x14ac:dyDescent="0.2">
      <c r="A2418" s="39" t="s">
        <v>37</v>
      </c>
      <c r="B2418" s="49">
        <v>0.63645833333333335</v>
      </c>
      <c r="C2418" s="45">
        <v>10</v>
      </c>
      <c r="D2418" s="45">
        <v>2</v>
      </c>
      <c r="E2418" s="45" t="s">
        <v>44</v>
      </c>
      <c r="F2418" s="6">
        <v>15</v>
      </c>
    </row>
    <row r="2419" spans="1:6" x14ac:dyDescent="0.2">
      <c r="A2419" s="39" t="s">
        <v>37</v>
      </c>
      <c r="B2419" s="49">
        <v>0.63685185185185189</v>
      </c>
      <c r="C2419" s="45">
        <v>42</v>
      </c>
      <c r="D2419" s="45">
        <v>7</v>
      </c>
      <c r="E2419" s="45" t="s">
        <v>44</v>
      </c>
      <c r="F2419" s="6">
        <v>15</v>
      </c>
    </row>
    <row r="2420" spans="1:6" x14ac:dyDescent="0.2">
      <c r="A2420" s="39" t="s">
        <v>37</v>
      </c>
      <c r="B2420" s="49">
        <v>0.64552083333333332</v>
      </c>
      <c r="C2420" s="45">
        <v>36</v>
      </c>
      <c r="D2420" s="45">
        <v>8</v>
      </c>
      <c r="E2420" s="45" t="s">
        <v>44</v>
      </c>
      <c r="F2420" s="6">
        <v>15</v>
      </c>
    </row>
    <row r="2421" spans="1:6" x14ac:dyDescent="0.2">
      <c r="A2421" s="39" t="s">
        <v>37</v>
      </c>
      <c r="B2421" s="49">
        <v>0.64763888888888888</v>
      </c>
      <c r="C2421" s="45">
        <v>8</v>
      </c>
      <c r="D2421" s="45">
        <v>3</v>
      </c>
      <c r="E2421" s="45" t="s">
        <v>44</v>
      </c>
      <c r="F2421" s="6">
        <v>15</v>
      </c>
    </row>
    <row r="2422" spans="1:6" x14ac:dyDescent="0.2">
      <c r="A2422" s="39" t="s">
        <v>37</v>
      </c>
      <c r="B2422" s="49">
        <v>0.64962962962962967</v>
      </c>
      <c r="C2422" s="45">
        <v>10</v>
      </c>
      <c r="D2422" s="45">
        <v>3</v>
      </c>
      <c r="E2422" s="45" t="s">
        <v>44</v>
      </c>
      <c r="F2422" s="6">
        <v>15</v>
      </c>
    </row>
    <row r="2423" spans="1:6" x14ac:dyDescent="0.2">
      <c r="A2423" s="39" t="s">
        <v>37</v>
      </c>
      <c r="B2423" s="49">
        <v>0.64978009259259262</v>
      </c>
      <c r="C2423" s="45">
        <v>30</v>
      </c>
      <c r="D2423" s="45">
        <v>9</v>
      </c>
      <c r="E2423" s="45" t="s">
        <v>44</v>
      </c>
      <c r="F2423" s="6">
        <v>15</v>
      </c>
    </row>
    <row r="2424" spans="1:6" x14ac:dyDescent="0.2">
      <c r="A2424" s="39" t="s">
        <v>37</v>
      </c>
      <c r="B2424" s="49">
        <v>0.65155092592592589</v>
      </c>
      <c r="C2424" s="45">
        <v>36</v>
      </c>
      <c r="D2424" s="45">
        <v>6</v>
      </c>
      <c r="E2424" s="45" t="s">
        <v>44</v>
      </c>
      <c r="F2424" s="6">
        <v>15</v>
      </c>
    </row>
    <row r="2425" spans="1:6" x14ac:dyDescent="0.2">
      <c r="A2425" s="39" t="s">
        <v>37</v>
      </c>
      <c r="B2425" s="49">
        <v>0.65910879629629626</v>
      </c>
      <c r="C2425" s="45">
        <v>9</v>
      </c>
      <c r="D2425" s="45">
        <v>4</v>
      </c>
      <c r="E2425" s="45" t="s">
        <v>44</v>
      </c>
      <c r="F2425" s="6">
        <v>15</v>
      </c>
    </row>
    <row r="2426" spans="1:6" x14ac:dyDescent="0.2">
      <c r="A2426" s="39" t="s">
        <v>37</v>
      </c>
      <c r="B2426" s="49">
        <v>0.65921296296296295</v>
      </c>
      <c r="C2426" s="45">
        <v>75</v>
      </c>
      <c r="D2426" s="45">
        <v>8</v>
      </c>
      <c r="E2426" s="45" t="s">
        <v>44</v>
      </c>
      <c r="F2426" s="6">
        <v>15</v>
      </c>
    </row>
    <row r="2427" spans="1:6" x14ac:dyDescent="0.2">
      <c r="A2427" s="39" t="s">
        <v>37</v>
      </c>
      <c r="B2427" s="49">
        <v>0.65935185185185186</v>
      </c>
      <c r="C2427" s="45">
        <v>62</v>
      </c>
      <c r="D2427" s="45">
        <v>9</v>
      </c>
      <c r="E2427" s="45" t="s">
        <v>44</v>
      </c>
      <c r="F2427" s="6">
        <v>15</v>
      </c>
    </row>
    <row r="2428" spans="1:6" x14ac:dyDescent="0.2">
      <c r="A2428" s="39" t="s">
        <v>37</v>
      </c>
      <c r="B2428" s="49">
        <v>0.66097222222222218</v>
      </c>
      <c r="C2428" s="45">
        <v>10</v>
      </c>
      <c r="D2428" s="45">
        <v>4</v>
      </c>
      <c r="E2428" s="45" t="s">
        <v>44</v>
      </c>
      <c r="F2428" s="6">
        <v>15</v>
      </c>
    </row>
    <row r="2429" spans="1:6" x14ac:dyDescent="0.2">
      <c r="A2429" s="39" t="s">
        <v>37</v>
      </c>
      <c r="B2429" s="49">
        <v>0.66883101851851856</v>
      </c>
      <c r="C2429" s="45">
        <v>9</v>
      </c>
      <c r="D2429" s="45">
        <v>5</v>
      </c>
      <c r="E2429" s="45" t="s">
        <v>44</v>
      </c>
      <c r="F2429" s="6">
        <v>16</v>
      </c>
    </row>
    <row r="2430" spans="1:6" x14ac:dyDescent="0.2">
      <c r="A2430" s="39" t="s">
        <v>37</v>
      </c>
      <c r="B2430" s="49">
        <v>0.67019675925925926</v>
      </c>
      <c r="C2430" s="45">
        <v>46</v>
      </c>
      <c r="D2430" s="45">
        <v>13</v>
      </c>
      <c r="E2430" s="45" t="s">
        <v>44</v>
      </c>
      <c r="F2430" s="6">
        <v>16</v>
      </c>
    </row>
    <row r="2431" spans="1:6" x14ac:dyDescent="0.2">
      <c r="A2431" s="39" t="s">
        <v>37</v>
      </c>
      <c r="B2431" s="49">
        <v>0.67581018518518521</v>
      </c>
      <c r="C2431" s="45">
        <v>7</v>
      </c>
      <c r="D2431" s="45">
        <v>3</v>
      </c>
      <c r="E2431" s="45" t="s">
        <v>44</v>
      </c>
      <c r="F2431" s="6">
        <v>16</v>
      </c>
    </row>
    <row r="2432" spans="1:6" x14ac:dyDescent="0.2">
      <c r="A2432" s="39" t="s">
        <v>37</v>
      </c>
      <c r="B2432" s="49">
        <v>0.68850694444444449</v>
      </c>
      <c r="C2432" s="45">
        <v>70</v>
      </c>
      <c r="D2432" s="45">
        <v>7</v>
      </c>
      <c r="E2432" s="45" t="s">
        <v>44</v>
      </c>
      <c r="F2432" s="6">
        <v>16</v>
      </c>
    </row>
    <row r="2433" spans="1:6" x14ac:dyDescent="0.2">
      <c r="A2433" s="39" t="s">
        <v>37</v>
      </c>
      <c r="B2433" s="49">
        <v>0.69104166666666667</v>
      </c>
      <c r="C2433" s="45">
        <v>8</v>
      </c>
      <c r="D2433" s="45">
        <v>2</v>
      </c>
      <c r="E2433" s="45" t="s">
        <v>44</v>
      </c>
      <c r="F2433" s="6">
        <v>16</v>
      </c>
    </row>
    <row r="2434" spans="1:6" x14ac:dyDescent="0.2">
      <c r="A2434" s="39" t="s">
        <v>37</v>
      </c>
      <c r="B2434" s="49">
        <v>0.6933449074074074</v>
      </c>
      <c r="C2434" s="45">
        <v>1</v>
      </c>
      <c r="D2434" s="45">
        <v>0</v>
      </c>
      <c r="E2434" s="45" t="s">
        <v>44</v>
      </c>
      <c r="F2434" s="6">
        <v>16</v>
      </c>
    </row>
    <row r="2435" spans="1:6" x14ac:dyDescent="0.2">
      <c r="A2435" s="39" t="s">
        <v>37</v>
      </c>
      <c r="B2435" s="49">
        <v>0.69341435185185185</v>
      </c>
      <c r="C2435" s="45">
        <v>34</v>
      </c>
      <c r="D2435" s="45">
        <v>3</v>
      </c>
      <c r="E2435" s="45" t="s">
        <v>44</v>
      </c>
      <c r="F2435" s="6">
        <v>16</v>
      </c>
    </row>
    <row r="2436" spans="1:6" x14ac:dyDescent="0.2">
      <c r="A2436" s="39" t="s">
        <v>37</v>
      </c>
      <c r="B2436" s="49">
        <v>0.70283564814814814</v>
      </c>
      <c r="C2436" s="45">
        <v>10</v>
      </c>
      <c r="D2436" s="45">
        <v>4</v>
      </c>
      <c r="E2436" s="45" t="s">
        <v>44</v>
      </c>
      <c r="F2436" s="6">
        <v>16</v>
      </c>
    </row>
    <row r="2437" spans="1:6" x14ac:dyDescent="0.2">
      <c r="A2437" s="39" t="s">
        <v>37</v>
      </c>
      <c r="B2437" s="49">
        <v>0.70326388888888891</v>
      </c>
      <c r="C2437" s="45">
        <v>47</v>
      </c>
      <c r="D2437" s="45">
        <v>3</v>
      </c>
      <c r="E2437" s="45" t="s">
        <v>44</v>
      </c>
      <c r="F2437" s="6">
        <v>16</v>
      </c>
    </row>
    <row r="2438" spans="1:6" x14ac:dyDescent="0.2">
      <c r="A2438" s="39" t="s">
        <v>37</v>
      </c>
      <c r="B2438" s="49">
        <v>0.70395833333333335</v>
      </c>
      <c r="C2438" s="45">
        <v>8</v>
      </c>
      <c r="D2438" s="45">
        <v>3</v>
      </c>
      <c r="E2438" s="45" t="s">
        <v>44</v>
      </c>
      <c r="F2438" s="6">
        <v>16</v>
      </c>
    </row>
    <row r="2439" spans="1:6" x14ac:dyDescent="0.2">
      <c r="A2439" s="39" t="s">
        <v>37</v>
      </c>
      <c r="B2439" s="49">
        <v>0.70839120370370368</v>
      </c>
      <c r="C2439" s="45">
        <v>5</v>
      </c>
      <c r="D2439" s="45">
        <v>2</v>
      </c>
      <c r="E2439" s="45" t="s">
        <v>44</v>
      </c>
      <c r="F2439" s="6">
        <v>17</v>
      </c>
    </row>
    <row r="2440" spans="1:6" x14ac:dyDescent="0.2">
      <c r="A2440" s="39" t="s">
        <v>37</v>
      </c>
      <c r="B2440" s="49">
        <v>0.71114583333333337</v>
      </c>
      <c r="C2440" s="45">
        <v>52</v>
      </c>
      <c r="D2440" s="45">
        <v>11</v>
      </c>
      <c r="E2440" s="45" t="s">
        <v>44</v>
      </c>
      <c r="F2440" s="6">
        <v>17</v>
      </c>
    </row>
    <row r="2441" spans="1:6" x14ac:dyDescent="0.2">
      <c r="A2441" s="39" t="s">
        <v>37</v>
      </c>
      <c r="B2441" s="49">
        <v>0.71195601851851853</v>
      </c>
      <c r="C2441" s="45">
        <v>21</v>
      </c>
      <c r="D2441" s="45">
        <v>7</v>
      </c>
      <c r="E2441" s="45" t="s">
        <v>44</v>
      </c>
      <c r="F2441" s="6">
        <v>17</v>
      </c>
    </row>
    <row r="2442" spans="1:6" x14ac:dyDescent="0.2">
      <c r="A2442" s="39" t="s">
        <v>37</v>
      </c>
      <c r="B2442" s="49">
        <v>0.71311342592592597</v>
      </c>
      <c r="C2442" s="45">
        <v>9</v>
      </c>
      <c r="D2442" s="45">
        <v>0</v>
      </c>
      <c r="E2442" s="45" t="s">
        <v>44</v>
      </c>
      <c r="F2442" s="6">
        <v>17</v>
      </c>
    </row>
    <row r="2443" spans="1:6" x14ac:dyDescent="0.2">
      <c r="A2443" s="39" t="s">
        <v>37</v>
      </c>
      <c r="B2443" s="49">
        <v>0.71319444444444446</v>
      </c>
      <c r="C2443" s="88" t="s">
        <v>1375</v>
      </c>
      <c r="D2443" s="88" t="s">
        <v>1375</v>
      </c>
      <c r="E2443" s="45" t="s">
        <v>44</v>
      </c>
      <c r="F2443" s="6">
        <v>17</v>
      </c>
    </row>
    <row r="2444" spans="1:6" x14ac:dyDescent="0.2">
      <c r="A2444" s="39" t="s">
        <v>37</v>
      </c>
      <c r="B2444" s="49">
        <v>0.72361111111111109</v>
      </c>
      <c r="C2444" s="88" t="s">
        <v>1375</v>
      </c>
      <c r="D2444" s="88" t="s">
        <v>1375</v>
      </c>
      <c r="E2444" s="45" t="s">
        <v>44</v>
      </c>
      <c r="F2444" s="6">
        <v>17</v>
      </c>
    </row>
    <row r="2445" spans="1:6" x14ac:dyDescent="0.2">
      <c r="A2445" s="39" t="s">
        <v>37</v>
      </c>
      <c r="B2445" s="49">
        <v>0.72436342592592595</v>
      </c>
      <c r="C2445" s="45">
        <v>8</v>
      </c>
      <c r="D2445" s="45">
        <v>3</v>
      </c>
      <c r="E2445" s="45" t="s">
        <v>44</v>
      </c>
      <c r="F2445" s="6">
        <v>17</v>
      </c>
    </row>
    <row r="2446" spans="1:6" x14ac:dyDescent="0.2">
      <c r="A2446" s="39" t="s">
        <v>37</v>
      </c>
      <c r="B2446" s="49">
        <v>0.72491898148148148</v>
      </c>
      <c r="C2446" s="45">
        <v>5</v>
      </c>
      <c r="D2446" s="45">
        <v>4</v>
      </c>
      <c r="E2446" s="45" t="s">
        <v>44</v>
      </c>
      <c r="F2446" s="6">
        <v>17</v>
      </c>
    </row>
    <row r="2447" spans="1:6" x14ac:dyDescent="0.2">
      <c r="A2447" s="39" t="s">
        <v>37</v>
      </c>
      <c r="B2447" s="49">
        <v>0.72568287037037038</v>
      </c>
      <c r="C2447" s="45">
        <v>9</v>
      </c>
      <c r="D2447" s="45">
        <v>4</v>
      </c>
      <c r="E2447" s="45" t="s">
        <v>44</v>
      </c>
      <c r="F2447" s="6">
        <v>17</v>
      </c>
    </row>
    <row r="2448" spans="1:6" x14ac:dyDescent="0.2">
      <c r="A2448" s="39" t="s">
        <v>37</v>
      </c>
      <c r="B2448" s="49">
        <v>0.73197916666666663</v>
      </c>
      <c r="C2448" s="45">
        <v>50</v>
      </c>
      <c r="D2448" s="45">
        <v>11</v>
      </c>
      <c r="E2448" s="45" t="s">
        <v>44</v>
      </c>
      <c r="F2448" s="6">
        <v>17</v>
      </c>
    </row>
    <row r="2449" spans="1:6" x14ac:dyDescent="0.2">
      <c r="A2449" s="39" t="s">
        <v>37</v>
      </c>
      <c r="B2449" s="49">
        <v>0.7325694444444445</v>
      </c>
      <c r="C2449" s="45">
        <v>9</v>
      </c>
      <c r="D2449" s="45">
        <v>2</v>
      </c>
      <c r="E2449" s="45" t="s">
        <v>44</v>
      </c>
      <c r="F2449" s="6">
        <v>17</v>
      </c>
    </row>
    <row r="2450" spans="1:6" x14ac:dyDescent="0.2">
      <c r="A2450" s="39" t="s">
        <v>37</v>
      </c>
      <c r="B2450" s="49">
        <v>0.73607638888888893</v>
      </c>
      <c r="C2450" s="45">
        <v>48</v>
      </c>
      <c r="D2450" s="45">
        <v>6</v>
      </c>
      <c r="E2450" s="45" t="s">
        <v>44</v>
      </c>
      <c r="F2450" s="6">
        <v>17</v>
      </c>
    </row>
    <row r="2451" spans="1:6" x14ac:dyDescent="0.2">
      <c r="A2451" s="39" t="s">
        <v>37</v>
      </c>
      <c r="B2451" s="49">
        <v>0.73686342592592591</v>
      </c>
      <c r="C2451" s="45">
        <v>49</v>
      </c>
      <c r="D2451" s="45">
        <v>7</v>
      </c>
      <c r="E2451" s="45" t="s">
        <v>44</v>
      </c>
      <c r="F2451" s="6">
        <v>17</v>
      </c>
    </row>
    <row r="2452" spans="1:6" x14ac:dyDescent="0.2">
      <c r="A2452" s="39" t="s">
        <v>37</v>
      </c>
      <c r="B2452" s="49">
        <v>0.74358796296296292</v>
      </c>
      <c r="C2452" s="45">
        <v>9</v>
      </c>
      <c r="D2452" s="45">
        <v>4</v>
      </c>
      <c r="E2452" s="45" t="s">
        <v>44</v>
      </c>
      <c r="F2452" s="6">
        <v>17</v>
      </c>
    </row>
    <row r="2453" spans="1:6" x14ac:dyDescent="0.2">
      <c r="A2453" s="39" t="s">
        <v>37</v>
      </c>
      <c r="B2453" s="49">
        <v>0.74420138888888887</v>
      </c>
      <c r="C2453" s="45">
        <v>21</v>
      </c>
      <c r="D2453" s="45">
        <v>5</v>
      </c>
      <c r="E2453" s="45" t="s">
        <v>44</v>
      </c>
      <c r="F2453" s="6">
        <v>17</v>
      </c>
    </row>
    <row r="2454" spans="1:6" x14ac:dyDescent="0.2">
      <c r="A2454" s="39" t="s">
        <v>37</v>
      </c>
      <c r="B2454" s="49">
        <v>0.74472222222222217</v>
      </c>
      <c r="C2454" s="45">
        <v>42</v>
      </c>
      <c r="D2454" s="45">
        <v>5</v>
      </c>
      <c r="E2454" s="45" t="s">
        <v>44</v>
      </c>
      <c r="F2454" s="6">
        <v>17</v>
      </c>
    </row>
    <row r="2455" spans="1:6" x14ac:dyDescent="0.2">
      <c r="A2455" s="39" t="s">
        <v>37</v>
      </c>
      <c r="B2455" s="49">
        <v>0.74503472222222222</v>
      </c>
      <c r="C2455" s="45">
        <v>32</v>
      </c>
      <c r="D2455" s="45">
        <v>7</v>
      </c>
      <c r="E2455" s="45" t="s">
        <v>44</v>
      </c>
      <c r="F2455" s="6">
        <v>17</v>
      </c>
    </row>
    <row r="2456" spans="1:6" x14ac:dyDescent="0.2">
      <c r="A2456" s="39" t="s">
        <v>37</v>
      </c>
      <c r="B2456" s="49">
        <v>0.74787037037037041</v>
      </c>
      <c r="C2456" s="45">
        <v>24</v>
      </c>
      <c r="D2456" s="45">
        <v>5</v>
      </c>
      <c r="E2456" s="45" t="s">
        <v>44</v>
      </c>
      <c r="F2456" s="6">
        <v>17</v>
      </c>
    </row>
    <row r="2457" spans="1:6" x14ac:dyDescent="0.2">
      <c r="A2457" s="39" t="s">
        <v>37</v>
      </c>
      <c r="B2457" s="49">
        <v>0.74875000000000003</v>
      </c>
      <c r="C2457" s="45">
        <v>99</v>
      </c>
      <c r="D2457" s="45">
        <v>3</v>
      </c>
      <c r="E2457" s="45" t="s">
        <v>44</v>
      </c>
      <c r="F2457" s="6">
        <v>17</v>
      </c>
    </row>
    <row r="2458" spans="1:6" x14ac:dyDescent="0.2">
      <c r="A2458" s="39" t="s">
        <v>37</v>
      </c>
      <c r="B2458" s="49">
        <v>0.74942129629629628</v>
      </c>
      <c r="C2458" s="45">
        <v>8</v>
      </c>
      <c r="D2458" s="45">
        <v>3</v>
      </c>
      <c r="E2458" s="45" t="s">
        <v>44</v>
      </c>
      <c r="F2458" s="6">
        <v>17</v>
      </c>
    </row>
    <row r="2459" spans="1:6" x14ac:dyDescent="0.2">
      <c r="A2459" s="39" t="s">
        <v>37</v>
      </c>
      <c r="B2459" s="49">
        <v>0.75188657407407411</v>
      </c>
      <c r="C2459" s="45">
        <v>7</v>
      </c>
      <c r="D2459" s="45">
        <v>2</v>
      </c>
      <c r="E2459" s="45" t="s">
        <v>44</v>
      </c>
      <c r="F2459" s="6">
        <v>18</v>
      </c>
    </row>
    <row r="2460" spans="1:6" x14ac:dyDescent="0.2">
      <c r="A2460" s="39" t="s">
        <v>37</v>
      </c>
      <c r="B2460" s="49">
        <v>0.75229166666666658</v>
      </c>
      <c r="C2460" s="45">
        <v>5</v>
      </c>
      <c r="D2460" s="45">
        <v>3</v>
      </c>
      <c r="E2460" s="45" t="s">
        <v>44</v>
      </c>
      <c r="F2460" s="6">
        <v>18</v>
      </c>
    </row>
    <row r="2461" spans="1:6" x14ac:dyDescent="0.2">
      <c r="A2461" s="39" t="s">
        <v>37</v>
      </c>
      <c r="B2461" s="49">
        <v>0.75449074074074074</v>
      </c>
      <c r="C2461" s="45">
        <v>36</v>
      </c>
      <c r="D2461" s="45">
        <v>5</v>
      </c>
      <c r="E2461" s="45" t="s">
        <v>44</v>
      </c>
      <c r="F2461" s="6">
        <v>18</v>
      </c>
    </row>
    <row r="2462" spans="1:6" x14ac:dyDescent="0.2">
      <c r="A2462" s="39" t="s">
        <v>37</v>
      </c>
      <c r="B2462" s="49">
        <v>0.75454861111111104</v>
      </c>
      <c r="C2462" s="45">
        <v>11</v>
      </c>
      <c r="D2462" s="45">
        <v>4</v>
      </c>
      <c r="E2462" s="45" t="s">
        <v>44</v>
      </c>
      <c r="F2462" s="6">
        <v>18</v>
      </c>
    </row>
    <row r="2463" spans="1:6" x14ac:dyDescent="0.2">
      <c r="A2463" s="39" t="s">
        <v>37</v>
      </c>
      <c r="B2463" s="49">
        <v>0.75486111111111109</v>
      </c>
      <c r="C2463" s="88" t="s">
        <v>1375</v>
      </c>
      <c r="D2463" s="88" t="s">
        <v>1375</v>
      </c>
      <c r="E2463" s="45" t="s">
        <v>44</v>
      </c>
      <c r="F2463" s="6">
        <v>18</v>
      </c>
    </row>
    <row r="2464" spans="1:6" x14ac:dyDescent="0.2">
      <c r="A2464" s="39" t="s">
        <v>37</v>
      </c>
      <c r="B2464" s="49">
        <v>0.75528935185185186</v>
      </c>
      <c r="C2464" s="45">
        <v>8</v>
      </c>
      <c r="D2464" s="45">
        <v>2</v>
      </c>
      <c r="E2464" s="45" t="s">
        <v>44</v>
      </c>
      <c r="F2464" s="6">
        <v>18</v>
      </c>
    </row>
    <row r="2465" spans="1:6" x14ac:dyDescent="0.2">
      <c r="A2465" s="39" t="s">
        <v>37</v>
      </c>
      <c r="B2465" s="49">
        <v>0.75560185185185191</v>
      </c>
      <c r="C2465" s="45">
        <v>145</v>
      </c>
      <c r="D2465" s="45">
        <v>4</v>
      </c>
      <c r="E2465" s="45" t="s">
        <v>44</v>
      </c>
      <c r="F2465" s="6">
        <v>18</v>
      </c>
    </row>
    <row r="2466" spans="1:6" x14ac:dyDescent="0.2">
      <c r="A2466" s="39" t="s">
        <v>37</v>
      </c>
      <c r="B2466" s="49">
        <v>0.75614583333333329</v>
      </c>
      <c r="C2466" s="45">
        <v>10</v>
      </c>
      <c r="D2466" s="45">
        <v>2</v>
      </c>
      <c r="E2466" s="45" t="s">
        <v>44</v>
      </c>
      <c r="F2466" s="6">
        <v>18</v>
      </c>
    </row>
    <row r="2467" spans="1:6" x14ac:dyDescent="0.2">
      <c r="A2467" s="39" t="s">
        <v>37</v>
      </c>
      <c r="B2467" s="49">
        <v>0.75768518518518513</v>
      </c>
      <c r="C2467" s="45">
        <v>25</v>
      </c>
      <c r="D2467" s="45">
        <v>4</v>
      </c>
      <c r="E2467" s="45" t="s">
        <v>44</v>
      </c>
      <c r="F2467" s="6">
        <v>18</v>
      </c>
    </row>
    <row r="2468" spans="1:6" x14ac:dyDescent="0.2">
      <c r="A2468" s="39" t="s">
        <v>37</v>
      </c>
      <c r="B2468" s="49">
        <v>0.75825231481481481</v>
      </c>
      <c r="C2468" s="45">
        <v>9</v>
      </c>
      <c r="D2468" s="45">
        <v>4</v>
      </c>
      <c r="E2468" s="45" t="s">
        <v>44</v>
      </c>
      <c r="F2468" s="6">
        <v>18</v>
      </c>
    </row>
    <row r="2469" spans="1:6" x14ac:dyDescent="0.2">
      <c r="A2469" s="39" t="s">
        <v>37</v>
      </c>
      <c r="B2469" s="49">
        <v>0.75902777777777786</v>
      </c>
      <c r="C2469" s="88" t="s">
        <v>1375</v>
      </c>
      <c r="D2469" s="88" t="s">
        <v>1375</v>
      </c>
      <c r="E2469" s="45" t="s">
        <v>44</v>
      </c>
      <c r="F2469" s="6">
        <v>18</v>
      </c>
    </row>
    <row r="2470" spans="1:6" x14ac:dyDescent="0.2">
      <c r="A2470" s="39" t="s">
        <v>37</v>
      </c>
      <c r="B2470" s="49">
        <v>0.75951388888888882</v>
      </c>
      <c r="C2470" s="45">
        <v>21</v>
      </c>
      <c r="D2470" s="45">
        <v>5</v>
      </c>
      <c r="E2470" s="45" t="s">
        <v>44</v>
      </c>
      <c r="F2470" s="6">
        <v>18</v>
      </c>
    </row>
    <row r="2471" spans="1:6" x14ac:dyDescent="0.2">
      <c r="A2471" s="39" t="s">
        <v>37</v>
      </c>
      <c r="B2471" s="49">
        <v>0.763275462962963</v>
      </c>
      <c r="C2471" s="45">
        <v>1</v>
      </c>
      <c r="D2471" s="45">
        <v>0</v>
      </c>
      <c r="E2471" s="45" t="s">
        <v>44</v>
      </c>
      <c r="F2471" s="6">
        <v>18</v>
      </c>
    </row>
    <row r="2472" spans="1:6" x14ac:dyDescent="0.2">
      <c r="A2472" s="39" t="s">
        <v>37</v>
      </c>
      <c r="B2472" s="49">
        <v>0.76432870370370365</v>
      </c>
      <c r="C2472" s="45">
        <v>7</v>
      </c>
      <c r="D2472" s="45">
        <v>2</v>
      </c>
      <c r="E2472" s="45" t="s">
        <v>44</v>
      </c>
      <c r="F2472" s="6">
        <v>18</v>
      </c>
    </row>
    <row r="2473" spans="1:6" x14ac:dyDescent="0.2">
      <c r="A2473" s="39" t="s">
        <v>37</v>
      </c>
      <c r="B2473" s="49">
        <v>0.76508101851851851</v>
      </c>
      <c r="C2473" s="45">
        <v>44</v>
      </c>
      <c r="D2473" s="45">
        <v>7</v>
      </c>
      <c r="E2473" s="45" t="s">
        <v>44</v>
      </c>
      <c r="F2473" s="6">
        <v>18</v>
      </c>
    </row>
    <row r="2474" spans="1:6" x14ac:dyDescent="0.2">
      <c r="A2474" s="39" t="s">
        <v>37</v>
      </c>
      <c r="B2474" s="49">
        <v>0.76556712962962958</v>
      </c>
      <c r="C2474" s="45">
        <v>15</v>
      </c>
      <c r="D2474" s="45">
        <v>4</v>
      </c>
      <c r="E2474" s="45" t="s">
        <v>44</v>
      </c>
      <c r="F2474" s="6">
        <v>18</v>
      </c>
    </row>
    <row r="2475" spans="1:6" x14ac:dyDescent="0.2">
      <c r="A2475" s="39" t="s">
        <v>37</v>
      </c>
      <c r="B2475" s="49">
        <v>0.76666666666666661</v>
      </c>
      <c r="C2475" s="88" t="s">
        <v>1375</v>
      </c>
      <c r="D2475" s="88" t="s">
        <v>1375</v>
      </c>
      <c r="E2475" s="45" t="s">
        <v>44</v>
      </c>
      <c r="F2475" s="6">
        <v>18</v>
      </c>
    </row>
    <row r="2476" spans="1:6" x14ac:dyDescent="0.2">
      <c r="A2476" s="47" t="s">
        <v>0</v>
      </c>
      <c r="B2476" s="63">
        <v>0.31914351851851852</v>
      </c>
      <c r="C2476" s="83">
        <v>46</v>
      </c>
      <c r="D2476" s="84">
        <v>-3</v>
      </c>
      <c r="E2476" s="68" t="s">
        <v>46</v>
      </c>
      <c r="F2476" s="6">
        <v>7</v>
      </c>
    </row>
    <row r="2477" spans="1:6" x14ac:dyDescent="0.2">
      <c r="A2477" s="47" t="s">
        <v>0</v>
      </c>
      <c r="B2477" s="63">
        <v>0.34935185185185186</v>
      </c>
      <c r="C2477" s="83">
        <v>56</v>
      </c>
      <c r="D2477" s="84">
        <v>0</v>
      </c>
      <c r="E2477" s="68" t="s">
        <v>45</v>
      </c>
      <c r="F2477" s="6">
        <v>8</v>
      </c>
    </row>
    <row r="2478" spans="1:6" x14ac:dyDescent="0.2">
      <c r="A2478" s="47" t="s">
        <v>0</v>
      </c>
      <c r="B2478" s="63">
        <v>0.35236111111111112</v>
      </c>
      <c r="C2478" s="83">
        <v>16</v>
      </c>
      <c r="D2478" s="84">
        <v>2</v>
      </c>
      <c r="E2478" s="68" t="s">
        <v>1371</v>
      </c>
      <c r="F2478" s="6">
        <v>8</v>
      </c>
    </row>
    <row r="2479" spans="1:6" x14ac:dyDescent="0.2">
      <c r="A2479" s="47" t="s">
        <v>0</v>
      </c>
      <c r="B2479" s="63">
        <v>0.32494212962962959</v>
      </c>
      <c r="C2479" s="84">
        <v>14</v>
      </c>
      <c r="D2479" s="84">
        <v>7</v>
      </c>
      <c r="E2479" s="68" t="s">
        <v>46</v>
      </c>
      <c r="F2479" s="6">
        <v>7</v>
      </c>
    </row>
    <row r="2480" spans="1:6" x14ac:dyDescent="0.2">
      <c r="A2480" s="47" t="s">
        <v>0</v>
      </c>
      <c r="B2480" s="63">
        <v>0.35349537037037032</v>
      </c>
      <c r="C2480" s="83">
        <v>94</v>
      </c>
      <c r="D2480" s="84">
        <v>7</v>
      </c>
      <c r="E2480" s="68" t="s">
        <v>46</v>
      </c>
      <c r="F2480" s="6">
        <v>8</v>
      </c>
    </row>
    <row r="2481" spans="1:6" x14ac:dyDescent="0.2">
      <c r="A2481" s="47" t="s">
        <v>0</v>
      </c>
      <c r="B2481" s="63">
        <v>0.36212962962962963</v>
      </c>
      <c r="C2481" s="84">
        <v>7</v>
      </c>
      <c r="D2481" s="84">
        <v>7</v>
      </c>
      <c r="E2481" s="68" t="s">
        <v>44</v>
      </c>
      <c r="F2481" s="6">
        <v>8</v>
      </c>
    </row>
    <row r="2482" spans="1:6" x14ac:dyDescent="0.2">
      <c r="A2482" s="47" t="s">
        <v>0</v>
      </c>
      <c r="B2482" s="63">
        <v>0.39756944444444442</v>
      </c>
      <c r="C2482" s="83">
        <v>156</v>
      </c>
      <c r="D2482" s="84">
        <v>7</v>
      </c>
      <c r="E2482" s="68" t="s">
        <v>46</v>
      </c>
      <c r="F2482" s="6">
        <v>9</v>
      </c>
    </row>
    <row r="2483" spans="1:6" x14ac:dyDescent="0.2">
      <c r="A2483" s="47" t="s">
        <v>0</v>
      </c>
      <c r="B2483" s="63">
        <v>0.3638657407407408</v>
      </c>
      <c r="C2483" s="83">
        <v>69</v>
      </c>
      <c r="D2483" s="84">
        <v>8</v>
      </c>
      <c r="E2483" s="68" t="s">
        <v>46</v>
      </c>
      <c r="F2483" s="6">
        <v>8</v>
      </c>
    </row>
    <row r="2484" spans="1:6" x14ac:dyDescent="0.2">
      <c r="A2484" s="47" t="s">
        <v>0</v>
      </c>
      <c r="B2484" s="63">
        <v>0.35924768518518518</v>
      </c>
      <c r="C2484" s="84">
        <v>3</v>
      </c>
      <c r="D2484" s="84">
        <v>9</v>
      </c>
      <c r="E2484" s="68" t="s">
        <v>90</v>
      </c>
      <c r="F2484" s="6">
        <v>8</v>
      </c>
    </row>
    <row r="2485" spans="1:6" x14ac:dyDescent="0.2">
      <c r="A2485" s="47" t="s">
        <v>0</v>
      </c>
      <c r="B2485" s="63">
        <v>0.38449074074074074</v>
      </c>
      <c r="C2485" s="84">
        <v>7</v>
      </c>
      <c r="D2485" s="84">
        <v>10</v>
      </c>
      <c r="E2485" s="68" t="s">
        <v>90</v>
      </c>
      <c r="F2485" s="6">
        <v>9</v>
      </c>
    </row>
    <row r="2486" spans="1:6" x14ac:dyDescent="0.2">
      <c r="A2486" s="47" t="s">
        <v>0</v>
      </c>
      <c r="B2486" s="63">
        <v>0.38739583333333333</v>
      </c>
      <c r="C2486" s="84">
        <v>52</v>
      </c>
      <c r="D2486" s="84">
        <v>10</v>
      </c>
      <c r="E2486" s="68" t="s">
        <v>90</v>
      </c>
      <c r="F2486" s="6">
        <v>9</v>
      </c>
    </row>
    <row r="2487" spans="1:6" x14ac:dyDescent="0.2">
      <c r="A2487" s="47" t="s">
        <v>0</v>
      </c>
      <c r="B2487" s="63">
        <v>0.45050925925925928</v>
      </c>
      <c r="C2487" s="83">
        <v>107</v>
      </c>
      <c r="D2487" s="84">
        <v>10</v>
      </c>
      <c r="E2487" s="68" t="s">
        <v>46</v>
      </c>
      <c r="F2487" s="6">
        <v>10</v>
      </c>
    </row>
    <row r="2488" spans="1:6" x14ac:dyDescent="0.2">
      <c r="A2488" s="47" t="s">
        <v>0</v>
      </c>
      <c r="B2488" s="63">
        <v>0.59060185185185188</v>
      </c>
      <c r="C2488" s="83">
        <v>43</v>
      </c>
      <c r="D2488" s="84">
        <v>10</v>
      </c>
      <c r="E2488" s="68" t="s">
        <v>46</v>
      </c>
      <c r="F2488" s="6">
        <v>14</v>
      </c>
    </row>
    <row r="2489" spans="1:6" x14ac:dyDescent="0.2">
      <c r="A2489" s="47" t="s">
        <v>0</v>
      </c>
      <c r="B2489" s="63">
        <v>0.33630787037037035</v>
      </c>
      <c r="C2489" s="83">
        <v>126</v>
      </c>
      <c r="D2489" s="84">
        <v>11</v>
      </c>
      <c r="E2489" s="68" t="s">
        <v>46</v>
      </c>
      <c r="F2489" s="6">
        <v>8</v>
      </c>
    </row>
    <row r="2490" spans="1:6" x14ac:dyDescent="0.2">
      <c r="A2490" s="47" t="s">
        <v>0</v>
      </c>
      <c r="B2490" s="63">
        <v>0.40270833333333328</v>
      </c>
      <c r="C2490" s="84">
        <v>28</v>
      </c>
      <c r="D2490" s="84">
        <v>11</v>
      </c>
      <c r="E2490" s="68" t="s">
        <v>90</v>
      </c>
      <c r="F2490" s="6">
        <v>9</v>
      </c>
    </row>
    <row r="2491" spans="1:6" x14ac:dyDescent="0.2">
      <c r="A2491" s="47" t="s">
        <v>0</v>
      </c>
      <c r="B2491" s="63">
        <v>0.41293981481481484</v>
      </c>
      <c r="C2491" s="84">
        <v>3</v>
      </c>
      <c r="D2491" s="84">
        <v>11</v>
      </c>
      <c r="E2491" s="68" t="s">
        <v>90</v>
      </c>
      <c r="F2491" s="6">
        <v>9</v>
      </c>
    </row>
    <row r="2492" spans="1:6" x14ac:dyDescent="0.2">
      <c r="A2492" s="47" t="s">
        <v>0</v>
      </c>
      <c r="B2492" s="63">
        <v>0.51094907407407408</v>
      </c>
      <c r="C2492" s="83">
        <v>74</v>
      </c>
      <c r="D2492" s="84">
        <v>11</v>
      </c>
      <c r="E2492" s="68" t="s">
        <v>90</v>
      </c>
      <c r="F2492" s="6">
        <v>12</v>
      </c>
    </row>
    <row r="2493" spans="1:6" x14ac:dyDescent="0.2">
      <c r="A2493" s="47" t="s">
        <v>0</v>
      </c>
      <c r="B2493" s="63">
        <v>0.37833333333333335</v>
      </c>
      <c r="C2493" s="84">
        <v>8</v>
      </c>
      <c r="D2493" s="84">
        <v>12</v>
      </c>
      <c r="E2493" s="68" t="s">
        <v>44</v>
      </c>
      <c r="F2493" s="6">
        <v>9</v>
      </c>
    </row>
    <row r="2494" spans="1:6" x14ac:dyDescent="0.2">
      <c r="A2494" s="47" t="s">
        <v>0</v>
      </c>
      <c r="B2494" s="63">
        <v>0.40096064814814819</v>
      </c>
      <c r="C2494" s="83">
        <v>19</v>
      </c>
      <c r="D2494" s="84">
        <v>12</v>
      </c>
      <c r="E2494" s="68" t="s">
        <v>44</v>
      </c>
      <c r="F2494" s="6">
        <v>9</v>
      </c>
    </row>
    <row r="2495" spans="1:6" x14ac:dyDescent="0.2">
      <c r="A2495" s="47" t="s">
        <v>0</v>
      </c>
      <c r="B2495" s="63">
        <v>0.51372685185185185</v>
      </c>
      <c r="C2495" s="83">
        <v>8</v>
      </c>
      <c r="D2495" s="84">
        <v>12</v>
      </c>
      <c r="E2495" s="68" t="s">
        <v>45</v>
      </c>
      <c r="F2495" s="6">
        <v>12</v>
      </c>
    </row>
    <row r="2496" spans="1:6" x14ac:dyDescent="0.2">
      <c r="A2496" s="47" t="s">
        <v>0</v>
      </c>
      <c r="B2496" s="63">
        <v>0.5201041666666667</v>
      </c>
      <c r="C2496" s="83">
        <v>3</v>
      </c>
      <c r="D2496" s="84">
        <v>12</v>
      </c>
      <c r="E2496" s="68" t="s">
        <v>44</v>
      </c>
      <c r="F2496" s="6">
        <v>12</v>
      </c>
    </row>
    <row r="2497" spans="1:6" x14ac:dyDescent="0.2">
      <c r="A2497" s="47" t="s">
        <v>0</v>
      </c>
      <c r="B2497" s="63">
        <v>0.38033564814814813</v>
      </c>
      <c r="C2497" s="84">
        <v>1</v>
      </c>
      <c r="D2497" s="84">
        <v>13</v>
      </c>
      <c r="E2497" s="68" t="s">
        <v>45</v>
      </c>
      <c r="F2497" s="6">
        <v>9</v>
      </c>
    </row>
    <row r="2498" spans="1:6" x14ac:dyDescent="0.2">
      <c r="A2498" s="47" t="s">
        <v>0</v>
      </c>
      <c r="B2498" s="63">
        <v>0.5602893518518518</v>
      </c>
      <c r="C2498" s="84">
        <v>7</v>
      </c>
      <c r="D2498" s="84">
        <v>13</v>
      </c>
      <c r="E2498" s="68" t="s">
        <v>90</v>
      </c>
      <c r="F2498" s="6">
        <v>13</v>
      </c>
    </row>
    <row r="2499" spans="1:6" x14ac:dyDescent="0.2">
      <c r="A2499" s="47" t="s">
        <v>0</v>
      </c>
      <c r="B2499" s="63">
        <v>0.70745370370370375</v>
      </c>
      <c r="C2499" s="83">
        <v>12</v>
      </c>
      <c r="D2499" s="84">
        <v>13</v>
      </c>
      <c r="E2499" s="68" t="s">
        <v>46</v>
      </c>
      <c r="F2499" s="6">
        <v>16</v>
      </c>
    </row>
    <row r="2500" spans="1:6" x14ac:dyDescent="0.2">
      <c r="A2500" s="47" t="s">
        <v>0</v>
      </c>
      <c r="B2500" s="63">
        <v>0.37537037037037035</v>
      </c>
      <c r="C2500" s="84">
        <v>6</v>
      </c>
      <c r="D2500" s="84">
        <v>14</v>
      </c>
      <c r="E2500" s="68" t="s">
        <v>90</v>
      </c>
      <c r="F2500" s="6">
        <v>9</v>
      </c>
    </row>
    <row r="2501" spans="1:6" x14ac:dyDescent="0.2">
      <c r="A2501" s="47" t="s">
        <v>0</v>
      </c>
      <c r="B2501" s="63">
        <v>0.43790509259259264</v>
      </c>
      <c r="C2501" s="83">
        <v>8</v>
      </c>
      <c r="D2501" s="84">
        <v>14</v>
      </c>
      <c r="E2501" s="68" t="s">
        <v>44</v>
      </c>
      <c r="F2501" s="6">
        <v>10</v>
      </c>
    </row>
    <row r="2502" spans="1:6" x14ac:dyDescent="0.2">
      <c r="A2502" s="47" t="s">
        <v>0</v>
      </c>
      <c r="B2502" s="63">
        <v>0.38730324074074068</v>
      </c>
      <c r="C2502" s="84">
        <v>5</v>
      </c>
      <c r="D2502" s="84">
        <v>15</v>
      </c>
      <c r="E2502" s="68" t="s">
        <v>45</v>
      </c>
      <c r="F2502" s="6">
        <v>9</v>
      </c>
    </row>
    <row r="2503" spans="1:6" x14ac:dyDescent="0.2">
      <c r="A2503" s="47" t="s">
        <v>0</v>
      </c>
      <c r="B2503" s="63">
        <v>0.35461805555555559</v>
      </c>
      <c r="C2503" s="84">
        <v>3</v>
      </c>
      <c r="D2503" s="84">
        <v>16</v>
      </c>
      <c r="E2503" s="68" t="s">
        <v>46</v>
      </c>
      <c r="F2503" s="6">
        <v>8</v>
      </c>
    </row>
    <row r="2504" spans="1:6" x14ac:dyDescent="0.2">
      <c r="A2504" s="47" t="s">
        <v>0</v>
      </c>
      <c r="B2504" s="63">
        <v>0.4592013888888889</v>
      </c>
      <c r="C2504" s="83">
        <v>3</v>
      </c>
      <c r="D2504" s="84">
        <v>16</v>
      </c>
      <c r="E2504" s="68" t="s">
        <v>90</v>
      </c>
      <c r="F2504" s="6">
        <v>11</v>
      </c>
    </row>
    <row r="2505" spans="1:6" x14ac:dyDescent="0.2">
      <c r="A2505" s="47" t="s">
        <v>0</v>
      </c>
      <c r="B2505" s="63">
        <v>0.4652662037037037</v>
      </c>
      <c r="C2505" s="83">
        <v>85</v>
      </c>
      <c r="D2505" s="84">
        <v>16</v>
      </c>
      <c r="E2505" s="68" t="s">
        <v>45</v>
      </c>
      <c r="F2505" s="6">
        <v>11</v>
      </c>
    </row>
    <row r="2506" spans="1:6" x14ac:dyDescent="0.2">
      <c r="A2506" s="47" t="s">
        <v>0</v>
      </c>
      <c r="B2506" s="63">
        <v>0.47069444444444447</v>
      </c>
      <c r="C2506" s="83">
        <v>8</v>
      </c>
      <c r="D2506" s="84">
        <v>16</v>
      </c>
      <c r="E2506" s="68" t="s">
        <v>44</v>
      </c>
      <c r="F2506" s="6">
        <v>11</v>
      </c>
    </row>
    <row r="2507" spans="1:6" x14ac:dyDescent="0.2">
      <c r="A2507" s="47" t="s">
        <v>0</v>
      </c>
      <c r="B2507" s="63">
        <v>0.50787037037037031</v>
      </c>
      <c r="C2507" s="83">
        <v>58</v>
      </c>
      <c r="D2507" s="84">
        <v>16</v>
      </c>
      <c r="E2507" s="68" t="s">
        <v>45</v>
      </c>
      <c r="F2507" s="6">
        <v>12</v>
      </c>
    </row>
    <row r="2508" spans="1:6" x14ac:dyDescent="0.2">
      <c r="A2508" s="47" t="s">
        <v>0</v>
      </c>
      <c r="B2508" s="63">
        <v>0.64430555555555558</v>
      </c>
      <c r="C2508" s="83">
        <v>9</v>
      </c>
      <c r="D2508" s="84">
        <v>16</v>
      </c>
      <c r="E2508" s="68" t="s">
        <v>45</v>
      </c>
      <c r="F2508" s="6">
        <v>15</v>
      </c>
    </row>
    <row r="2509" spans="1:6" x14ac:dyDescent="0.2">
      <c r="A2509" s="47" t="s">
        <v>0</v>
      </c>
      <c r="B2509" s="63">
        <v>0.46011574074074074</v>
      </c>
      <c r="C2509" s="83">
        <v>9</v>
      </c>
      <c r="D2509" s="84">
        <v>17</v>
      </c>
      <c r="E2509" s="68" t="s">
        <v>90</v>
      </c>
      <c r="F2509" s="6">
        <v>11</v>
      </c>
    </row>
    <row r="2510" spans="1:6" x14ac:dyDescent="0.2">
      <c r="A2510" s="47" t="s">
        <v>0</v>
      </c>
      <c r="B2510" s="63">
        <v>0.4720138888888889</v>
      </c>
      <c r="C2510" s="83">
        <v>8</v>
      </c>
      <c r="D2510" s="84">
        <v>17</v>
      </c>
      <c r="E2510" s="68" t="s">
        <v>45</v>
      </c>
      <c r="F2510" s="6">
        <v>11</v>
      </c>
    </row>
    <row r="2511" spans="1:6" x14ac:dyDescent="0.2">
      <c r="A2511" s="47" t="s">
        <v>0</v>
      </c>
      <c r="B2511" s="63">
        <v>0.4780787037037037</v>
      </c>
      <c r="C2511" s="83">
        <v>45</v>
      </c>
      <c r="D2511" s="84">
        <v>17</v>
      </c>
      <c r="E2511" s="68" t="s">
        <v>45</v>
      </c>
      <c r="F2511" s="6">
        <v>11</v>
      </c>
    </row>
    <row r="2512" spans="1:6" x14ac:dyDescent="0.2">
      <c r="A2512" s="47" t="s">
        <v>0</v>
      </c>
      <c r="B2512" s="63">
        <v>0.52101851851851855</v>
      </c>
      <c r="C2512" s="83">
        <v>56</v>
      </c>
      <c r="D2512" s="84">
        <v>17</v>
      </c>
      <c r="E2512" s="68" t="s">
        <v>45</v>
      </c>
      <c r="F2512" s="6">
        <v>12</v>
      </c>
    </row>
    <row r="2513" spans="1:6" x14ac:dyDescent="0.2">
      <c r="A2513" s="47" t="s">
        <v>0</v>
      </c>
      <c r="B2513" s="63">
        <v>0.70822916666666669</v>
      </c>
      <c r="C2513" s="83">
        <v>86</v>
      </c>
      <c r="D2513" s="84">
        <v>17</v>
      </c>
      <c r="E2513" s="68" t="s">
        <v>46</v>
      </c>
      <c r="F2513" s="6">
        <v>16</v>
      </c>
    </row>
    <row r="2514" spans="1:6" x14ac:dyDescent="0.2">
      <c r="A2514" s="47" t="s">
        <v>0</v>
      </c>
      <c r="B2514" s="63">
        <v>0.40234953703703707</v>
      </c>
      <c r="C2514" s="84">
        <v>3</v>
      </c>
      <c r="D2514" s="84">
        <v>18</v>
      </c>
      <c r="E2514" s="68" t="s">
        <v>46</v>
      </c>
      <c r="F2514" s="6">
        <v>9</v>
      </c>
    </row>
    <row r="2515" spans="1:6" x14ac:dyDescent="0.2">
      <c r="A2515" s="47" t="s">
        <v>0</v>
      </c>
      <c r="B2515" s="63">
        <v>0.40297453703703701</v>
      </c>
      <c r="C2515" s="84">
        <v>3</v>
      </c>
      <c r="D2515" s="84">
        <v>18</v>
      </c>
      <c r="E2515" s="68" t="s">
        <v>46</v>
      </c>
      <c r="F2515" s="6">
        <v>9</v>
      </c>
    </row>
    <row r="2516" spans="1:6" x14ac:dyDescent="0.2">
      <c r="A2516" s="47" t="s">
        <v>0</v>
      </c>
      <c r="B2516" s="63">
        <v>0.40355324074074073</v>
      </c>
      <c r="C2516" s="84">
        <v>4</v>
      </c>
      <c r="D2516" s="84">
        <v>18</v>
      </c>
      <c r="E2516" s="68" t="s">
        <v>46</v>
      </c>
      <c r="F2516" s="6">
        <v>9</v>
      </c>
    </row>
    <row r="2517" spans="1:6" x14ac:dyDescent="0.2">
      <c r="A2517" s="47" t="s">
        <v>0</v>
      </c>
      <c r="B2517" s="63">
        <v>0.42333333333333334</v>
      </c>
      <c r="C2517" s="84">
        <v>7</v>
      </c>
      <c r="D2517" s="84">
        <v>18</v>
      </c>
      <c r="E2517" s="68" t="s">
        <v>90</v>
      </c>
      <c r="F2517" s="6">
        <v>10</v>
      </c>
    </row>
    <row r="2518" spans="1:6" x14ac:dyDescent="0.2">
      <c r="A2518" s="47" t="s">
        <v>0</v>
      </c>
      <c r="B2518" s="63">
        <v>0.43930555555555556</v>
      </c>
      <c r="C2518" s="84">
        <v>5</v>
      </c>
      <c r="D2518" s="84">
        <v>18</v>
      </c>
      <c r="E2518" s="68" t="s">
        <v>90</v>
      </c>
      <c r="F2518" s="6">
        <v>10</v>
      </c>
    </row>
    <row r="2519" spans="1:6" x14ac:dyDescent="0.2">
      <c r="A2519" s="47" t="s">
        <v>0</v>
      </c>
      <c r="B2519" s="63">
        <v>0.47641203703703705</v>
      </c>
      <c r="C2519" s="83">
        <v>53</v>
      </c>
      <c r="D2519" s="84">
        <v>18</v>
      </c>
      <c r="E2519" s="68" t="s">
        <v>90</v>
      </c>
      <c r="F2519" s="6">
        <v>11</v>
      </c>
    </row>
    <row r="2520" spans="1:6" x14ac:dyDescent="0.2">
      <c r="A2520" s="47" t="s">
        <v>0</v>
      </c>
      <c r="B2520" s="63">
        <v>0.47901620370370374</v>
      </c>
      <c r="C2520" s="83">
        <v>9</v>
      </c>
      <c r="D2520" s="84">
        <v>18</v>
      </c>
      <c r="E2520" s="68" t="s">
        <v>44</v>
      </c>
      <c r="F2520" s="6">
        <v>11</v>
      </c>
    </row>
    <row r="2521" spans="1:6" x14ac:dyDescent="0.2">
      <c r="A2521" s="47" t="s">
        <v>0</v>
      </c>
      <c r="B2521" s="63">
        <v>0.47934027777777777</v>
      </c>
      <c r="C2521" s="83">
        <v>33</v>
      </c>
      <c r="D2521" s="84">
        <v>18</v>
      </c>
      <c r="E2521" s="68" t="s">
        <v>90</v>
      </c>
      <c r="F2521" s="6">
        <v>11</v>
      </c>
    </row>
    <row r="2522" spans="1:6" x14ac:dyDescent="0.2">
      <c r="A2522" s="47" t="s">
        <v>0</v>
      </c>
      <c r="B2522" s="63">
        <v>0.48476851851851849</v>
      </c>
      <c r="C2522" s="84">
        <v>44</v>
      </c>
      <c r="D2522" s="84">
        <v>18</v>
      </c>
      <c r="E2522" s="68" t="s">
        <v>46</v>
      </c>
      <c r="F2522" s="6">
        <v>11</v>
      </c>
    </row>
    <row r="2523" spans="1:6" x14ac:dyDescent="0.2">
      <c r="A2523" s="47" t="s">
        <v>0</v>
      </c>
      <c r="B2523" s="63">
        <v>0.5351041666666666</v>
      </c>
      <c r="C2523" s="83">
        <v>19</v>
      </c>
      <c r="D2523" s="84">
        <v>18</v>
      </c>
      <c r="E2523" s="68" t="s">
        <v>90</v>
      </c>
      <c r="F2523" s="6">
        <v>12</v>
      </c>
    </row>
    <row r="2524" spans="1:6" x14ac:dyDescent="0.2">
      <c r="A2524" s="47" t="s">
        <v>0</v>
      </c>
      <c r="B2524" s="63">
        <v>0.56505787037037036</v>
      </c>
      <c r="C2524" s="84">
        <v>8</v>
      </c>
      <c r="D2524" s="84">
        <v>18</v>
      </c>
      <c r="E2524" s="68" t="s">
        <v>90</v>
      </c>
      <c r="F2524" s="6">
        <v>13</v>
      </c>
    </row>
    <row r="2525" spans="1:6" x14ac:dyDescent="0.2">
      <c r="A2525" s="47" t="s">
        <v>0</v>
      </c>
      <c r="B2525" s="63">
        <v>0.56612268518518516</v>
      </c>
      <c r="C2525" s="84">
        <v>27</v>
      </c>
      <c r="D2525" s="84">
        <v>18</v>
      </c>
      <c r="E2525" s="68" t="s">
        <v>90</v>
      </c>
      <c r="F2525" s="6">
        <v>13</v>
      </c>
    </row>
    <row r="2526" spans="1:6" x14ac:dyDescent="0.2">
      <c r="A2526" s="47" t="s">
        <v>0</v>
      </c>
      <c r="B2526" s="63">
        <v>0.63809027777777783</v>
      </c>
      <c r="C2526" s="83">
        <v>44</v>
      </c>
      <c r="D2526" s="84">
        <v>18</v>
      </c>
      <c r="E2526" s="68" t="s">
        <v>90</v>
      </c>
      <c r="F2526" s="6">
        <v>15</v>
      </c>
    </row>
    <row r="2527" spans="1:6" x14ac:dyDescent="0.2">
      <c r="A2527" s="47" t="s">
        <v>0</v>
      </c>
      <c r="B2527" s="63">
        <v>0.40197916666666672</v>
      </c>
      <c r="C2527" s="84">
        <v>8</v>
      </c>
      <c r="D2527" s="84">
        <v>19</v>
      </c>
      <c r="E2527" s="68" t="s">
        <v>46</v>
      </c>
      <c r="F2527" s="6">
        <v>9</v>
      </c>
    </row>
    <row r="2528" spans="1:6" x14ac:dyDescent="0.2">
      <c r="A2528" s="47" t="s">
        <v>0</v>
      </c>
      <c r="B2528" s="63">
        <v>0.40261574074074075</v>
      </c>
      <c r="C2528" s="84">
        <v>8</v>
      </c>
      <c r="D2528" s="84">
        <v>19</v>
      </c>
      <c r="E2528" s="68" t="s">
        <v>46</v>
      </c>
      <c r="F2528" s="6">
        <v>9</v>
      </c>
    </row>
    <row r="2529" spans="1:6" x14ac:dyDescent="0.2">
      <c r="A2529" s="47" t="s">
        <v>0</v>
      </c>
      <c r="B2529" s="63">
        <v>0.44773148148148145</v>
      </c>
      <c r="C2529" s="83">
        <v>29</v>
      </c>
      <c r="D2529" s="84">
        <v>19</v>
      </c>
      <c r="E2529" s="68" t="s">
        <v>90</v>
      </c>
      <c r="F2529" s="6">
        <v>10</v>
      </c>
    </row>
    <row r="2530" spans="1:6" x14ac:dyDescent="0.2">
      <c r="A2530" s="47" t="s">
        <v>0</v>
      </c>
      <c r="B2530" s="63">
        <v>0.450625</v>
      </c>
      <c r="C2530" s="84">
        <v>51</v>
      </c>
      <c r="D2530" s="84">
        <v>19</v>
      </c>
      <c r="E2530" s="68" t="s">
        <v>90</v>
      </c>
      <c r="F2530" s="6">
        <v>10</v>
      </c>
    </row>
    <row r="2531" spans="1:6" x14ac:dyDescent="0.2">
      <c r="A2531" s="47" t="s">
        <v>0</v>
      </c>
      <c r="B2531" s="63">
        <v>0.49163194444444441</v>
      </c>
      <c r="C2531" s="83">
        <v>81</v>
      </c>
      <c r="D2531" s="84">
        <v>19</v>
      </c>
      <c r="E2531" s="68" t="s">
        <v>90</v>
      </c>
      <c r="F2531" s="6">
        <v>11</v>
      </c>
    </row>
    <row r="2532" spans="1:6" x14ac:dyDescent="0.2">
      <c r="A2532" s="47" t="s">
        <v>0</v>
      </c>
      <c r="B2532" s="63">
        <v>0.50163194444444448</v>
      </c>
      <c r="C2532" s="83">
        <v>1</v>
      </c>
      <c r="D2532" s="84">
        <v>19</v>
      </c>
      <c r="E2532" s="68" t="s">
        <v>44</v>
      </c>
      <c r="F2532" s="6">
        <v>12</v>
      </c>
    </row>
    <row r="2533" spans="1:6" x14ac:dyDescent="0.2">
      <c r="A2533" s="47" t="s">
        <v>0</v>
      </c>
      <c r="B2533" s="63">
        <v>0.54418981481481477</v>
      </c>
      <c r="C2533" s="83">
        <v>108</v>
      </c>
      <c r="D2533" s="84">
        <v>19</v>
      </c>
      <c r="E2533" s="68" t="s">
        <v>45</v>
      </c>
      <c r="F2533" s="6">
        <v>13</v>
      </c>
    </row>
    <row r="2534" spans="1:6" x14ac:dyDescent="0.2">
      <c r="A2534" s="47" t="s">
        <v>0</v>
      </c>
      <c r="B2534" s="63">
        <v>0.54453703703703704</v>
      </c>
      <c r="C2534" s="83">
        <v>109</v>
      </c>
      <c r="D2534" s="84">
        <v>19</v>
      </c>
      <c r="E2534" s="68" t="s">
        <v>90</v>
      </c>
      <c r="F2534" s="6">
        <v>13</v>
      </c>
    </row>
    <row r="2535" spans="1:6" x14ac:dyDescent="0.2">
      <c r="A2535" s="47" t="s">
        <v>0</v>
      </c>
      <c r="B2535" s="63">
        <v>0.54975694444444445</v>
      </c>
      <c r="C2535" s="83">
        <v>9</v>
      </c>
      <c r="D2535" s="84">
        <v>19</v>
      </c>
      <c r="E2535" s="68" t="s">
        <v>45</v>
      </c>
      <c r="F2535" s="6">
        <v>13</v>
      </c>
    </row>
    <row r="2536" spans="1:6" x14ac:dyDescent="0.2">
      <c r="A2536" s="47" t="s">
        <v>0</v>
      </c>
      <c r="B2536" s="63">
        <v>0.55910879629629628</v>
      </c>
      <c r="C2536" s="83">
        <v>40</v>
      </c>
      <c r="D2536" s="84">
        <v>19</v>
      </c>
      <c r="E2536" s="68" t="s">
        <v>45</v>
      </c>
      <c r="F2536" s="6">
        <v>13</v>
      </c>
    </row>
    <row r="2537" spans="1:6" x14ac:dyDescent="0.2">
      <c r="A2537" s="47" t="s">
        <v>0</v>
      </c>
      <c r="B2537" s="63">
        <v>0.62986111111111109</v>
      </c>
      <c r="C2537" s="84">
        <v>8</v>
      </c>
      <c r="D2537" s="84">
        <v>19</v>
      </c>
      <c r="E2537" s="68" t="s">
        <v>90</v>
      </c>
      <c r="F2537" s="6">
        <v>15</v>
      </c>
    </row>
    <row r="2538" spans="1:6" x14ac:dyDescent="0.2">
      <c r="A2538" s="47" t="s">
        <v>0</v>
      </c>
      <c r="B2538" s="63">
        <v>0.63131944444444443</v>
      </c>
      <c r="C2538" s="84">
        <v>4</v>
      </c>
      <c r="D2538" s="84">
        <v>19</v>
      </c>
      <c r="E2538" s="68" t="s">
        <v>90</v>
      </c>
      <c r="F2538" s="6">
        <v>15</v>
      </c>
    </row>
    <row r="2539" spans="1:6" x14ac:dyDescent="0.2">
      <c r="A2539" s="47" t="s">
        <v>0</v>
      </c>
      <c r="B2539" s="63">
        <v>0.47061342592592598</v>
      </c>
      <c r="C2539" s="84">
        <v>7</v>
      </c>
      <c r="D2539" s="84">
        <v>20</v>
      </c>
      <c r="E2539" s="68" t="s">
        <v>90</v>
      </c>
      <c r="F2539" s="6">
        <v>11</v>
      </c>
    </row>
    <row r="2540" spans="1:6" x14ac:dyDescent="0.2">
      <c r="A2540" s="47" t="s">
        <v>0</v>
      </c>
      <c r="B2540" s="63">
        <v>0.47129629629629632</v>
      </c>
      <c r="C2540" s="84">
        <v>18</v>
      </c>
      <c r="D2540" s="84">
        <v>20</v>
      </c>
      <c r="E2540" s="68" t="s">
        <v>90</v>
      </c>
      <c r="F2540" s="6">
        <v>11</v>
      </c>
    </row>
    <row r="2541" spans="1:6" x14ac:dyDescent="0.2">
      <c r="A2541" s="47" t="s">
        <v>0</v>
      </c>
      <c r="B2541" s="63">
        <v>0.48247685185185185</v>
      </c>
      <c r="C2541" s="83">
        <v>26</v>
      </c>
      <c r="D2541" s="84">
        <v>20</v>
      </c>
      <c r="E2541" s="68" t="s">
        <v>90</v>
      </c>
      <c r="F2541" s="6">
        <v>11</v>
      </c>
    </row>
    <row r="2542" spans="1:6" x14ac:dyDescent="0.2">
      <c r="A2542" s="47" t="s">
        <v>0</v>
      </c>
      <c r="B2542" s="63">
        <v>0.49219907407407404</v>
      </c>
      <c r="C2542" s="84">
        <v>8</v>
      </c>
      <c r="D2542" s="84">
        <v>20</v>
      </c>
      <c r="E2542" s="68" t="s">
        <v>90</v>
      </c>
      <c r="F2542" s="6">
        <v>11</v>
      </c>
    </row>
    <row r="2543" spans="1:6" x14ac:dyDescent="0.2">
      <c r="A2543" s="47" t="s">
        <v>0</v>
      </c>
      <c r="B2543" s="63">
        <v>0.56785879629629632</v>
      </c>
      <c r="C2543" s="84">
        <v>2</v>
      </c>
      <c r="D2543" s="84">
        <v>20</v>
      </c>
      <c r="E2543" s="68" t="s">
        <v>90</v>
      </c>
      <c r="F2543" s="6">
        <v>13</v>
      </c>
    </row>
    <row r="2544" spans="1:6" x14ac:dyDescent="0.2">
      <c r="A2544" s="47" t="s">
        <v>0</v>
      </c>
      <c r="B2544" s="63">
        <v>0.58488425925925924</v>
      </c>
      <c r="C2544" s="84">
        <v>4</v>
      </c>
      <c r="D2544" s="84">
        <v>20</v>
      </c>
      <c r="E2544" s="68" t="s">
        <v>45</v>
      </c>
      <c r="F2544" s="6">
        <v>14</v>
      </c>
    </row>
    <row r="2545" spans="1:6" x14ac:dyDescent="0.2">
      <c r="A2545" s="47" t="s">
        <v>0</v>
      </c>
      <c r="B2545" s="63">
        <v>0.60402777777777783</v>
      </c>
      <c r="C2545" s="84">
        <v>70</v>
      </c>
      <c r="D2545" s="84">
        <v>20</v>
      </c>
      <c r="E2545" s="68" t="s">
        <v>90</v>
      </c>
      <c r="F2545" s="6">
        <v>14</v>
      </c>
    </row>
    <row r="2546" spans="1:6" x14ac:dyDescent="0.2">
      <c r="A2546" s="47" t="s">
        <v>0</v>
      </c>
      <c r="B2546" s="63">
        <v>0.50910879629629624</v>
      </c>
      <c r="C2546" s="84">
        <v>44</v>
      </c>
      <c r="D2546" s="84">
        <v>21</v>
      </c>
      <c r="E2546" s="68" t="s">
        <v>45</v>
      </c>
      <c r="F2546" s="6">
        <v>12</v>
      </c>
    </row>
    <row r="2547" spans="1:6" x14ac:dyDescent="0.2">
      <c r="A2547" s="47" t="s">
        <v>0</v>
      </c>
      <c r="B2547" s="63">
        <v>0.5103240740740741</v>
      </c>
      <c r="C2547" s="84">
        <v>11</v>
      </c>
      <c r="D2547" s="84">
        <v>21</v>
      </c>
      <c r="E2547" s="68" t="s">
        <v>90</v>
      </c>
      <c r="F2547" s="6">
        <v>12</v>
      </c>
    </row>
    <row r="2548" spans="1:6" x14ac:dyDescent="0.2">
      <c r="A2548" s="47" t="s">
        <v>0</v>
      </c>
      <c r="B2548" s="63">
        <v>0.51092592592592589</v>
      </c>
      <c r="C2548" s="84">
        <v>5</v>
      </c>
      <c r="D2548" s="84">
        <v>21</v>
      </c>
      <c r="E2548" s="68" t="s">
        <v>90</v>
      </c>
      <c r="F2548" s="6">
        <v>12</v>
      </c>
    </row>
    <row r="2549" spans="1:6" x14ac:dyDescent="0.2">
      <c r="A2549" s="47" t="s">
        <v>0</v>
      </c>
      <c r="B2549" s="63">
        <v>0.51314814814814813</v>
      </c>
      <c r="C2549" s="84">
        <v>7</v>
      </c>
      <c r="D2549" s="84">
        <v>21</v>
      </c>
      <c r="E2549" s="68" t="s">
        <v>90</v>
      </c>
      <c r="F2549" s="6">
        <v>12</v>
      </c>
    </row>
    <row r="2550" spans="1:6" x14ac:dyDescent="0.2">
      <c r="A2550" s="47" t="s">
        <v>0</v>
      </c>
      <c r="B2550" s="63">
        <v>0.58393518518518517</v>
      </c>
      <c r="C2550" s="84">
        <v>9</v>
      </c>
      <c r="D2550" s="84">
        <v>21</v>
      </c>
      <c r="E2550" s="68" t="s">
        <v>45</v>
      </c>
      <c r="F2550" s="6">
        <v>14</v>
      </c>
    </row>
    <row r="2551" spans="1:6" x14ac:dyDescent="0.2">
      <c r="A2551" s="47" t="s">
        <v>0</v>
      </c>
      <c r="B2551" s="63">
        <v>0.61071759259259262</v>
      </c>
      <c r="C2551" s="84">
        <v>99</v>
      </c>
      <c r="D2551" s="84">
        <v>21</v>
      </c>
      <c r="E2551" s="68" t="s">
        <v>90</v>
      </c>
      <c r="F2551" s="6">
        <v>14</v>
      </c>
    </row>
    <row r="2552" spans="1:6" x14ac:dyDescent="0.2">
      <c r="A2552" s="47" t="s">
        <v>0</v>
      </c>
      <c r="B2552" s="63">
        <v>0.45800925925925928</v>
      </c>
      <c r="C2552" s="84">
        <v>47</v>
      </c>
      <c r="D2552" s="84">
        <v>22</v>
      </c>
      <c r="E2552" s="68" t="s">
        <v>45</v>
      </c>
      <c r="F2552" s="6">
        <v>10</v>
      </c>
    </row>
    <row r="2553" spans="1:6" x14ac:dyDescent="0.2">
      <c r="A2553" s="47" t="s">
        <v>0</v>
      </c>
      <c r="B2553" s="63">
        <v>0.58531250000000001</v>
      </c>
      <c r="C2553" s="84">
        <v>32</v>
      </c>
      <c r="D2553" s="84">
        <v>22</v>
      </c>
      <c r="E2553" s="68" t="s">
        <v>90</v>
      </c>
      <c r="F2553" s="6">
        <v>14</v>
      </c>
    </row>
    <row r="2554" spans="1:6" x14ac:dyDescent="0.2">
      <c r="A2554" s="47" t="s">
        <v>0</v>
      </c>
      <c r="B2554" s="63">
        <v>0.61291666666666667</v>
      </c>
      <c r="C2554" s="84">
        <v>5</v>
      </c>
      <c r="D2554" s="84">
        <v>22</v>
      </c>
      <c r="E2554" s="68" t="s">
        <v>90</v>
      </c>
      <c r="F2554" s="6">
        <v>14</v>
      </c>
    </row>
    <row r="2555" spans="1:6" x14ac:dyDescent="0.2">
      <c r="A2555" s="47" t="s">
        <v>0</v>
      </c>
      <c r="B2555" s="63">
        <v>0.44930555555555557</v>
      </c>
      <c r="C2555" s="84">
        <v>9</v>
      </c>
      <c r="D2555" s="84">
        <v>23</v>
      </c>
      <c r="E2555" s="68" t="s">
        <v>90</v>
      </c>
      <c r="F2555" s="6">
        <v>10</v>
      </c>
    </row>
    <row r="2556" spans="1:6" x14ac:dyDescent="0.2">
      <c r="A2556" s="47" t="s">
        <v>0</v>
      </c>
      <c r="B2556" s="63">
        <v>0.53648148148148145</v>
      </c>
      <c r="C2556" s="84">
        <v>9</v>
      </c>
      <c r="D2556" s="84">
        <v>23</v>
      </c>
      <c r="E2556" s="68" t="s">
        <v>90</v>
      </c>
      <c r="F2556" s="6">
        <v>12</v>
      </c>
    </row>
    <row r="2557" spans="1:6" x14ac:dyDescent="0.2">
      <c r="A2557" s="47" t="s">
        <v>0</v>
      </c>
      <c r="B2557" s="63">
        <v>0.55817129629629625</v>
      </c>
      <c r="C2557" s="84">
        <v>30</v>
      </c>
      <c r="D2557" s="84">
        <v>23</v>
      </c>
      <c r="E2557" s="68" t="s">
        <v>90</v>
      </c>
      <c r="F2557" s="6">
        <v>13</v>
      </c>
    </row>
    <row r="2558" spans="1:6" x14ac:dyDescent="0.2">
      <c r="A2558" s="47" t="s">
        <v>0</v>
      </c>
      <c r="B2558" s="63">
        <v>0.61973379629629632</v>
      </c>
      <c r="C2558" s="84">
        <v>10</v>
      </c>
      <c r="D2558" s="84">
        <v>23</v>
      </c>
      <c r="E2558" s="68" t="s">
        <v>90</v>
      </c>
      <c r="F2558" s="6">
        <v>14</v>
      </c>
    </row>
    <row r="2559" spans="1:6" x14ac:dyDescent="0.2">
      <c r="A2559" s="54" t="s">
        <v>15</v>
      </c>
      <c r="B2559" s="40">
        <v>0.38479166666666664</v>
      </c>
      <c r="C2559" s="51">
        <v>8</v>
      </c>
      <c r="D2559" s="51">
        <v>3</v>
      </c>
      <c r="E2559" s="68" t="s">
        <v>90</v>
      </c>
      <c r="F2559" s="6">
        <v>9</v>
      </c>
    </row>
    <row r="2560" spans="1:6" x14ac:dyDescent="0.2">
      <c r="A2560" s="54" t="s">
        <v>15</v>
      </c>
      <c r="B2560" s="40">
        <v>0.39559027777777778</v>
      </c>
      <c r="C2560" s="51">
        <v>9</v>
      </c>
      <c r="D2560" s="51">
        <v>3</v>
      </c>
      <c r="E2560" s="68" t="s">
        <v>90</v>
      </c>
      <c r="F2560" s="6">
        <v>9</v>
      </c>
    </row>
    <row r="2561" spans="1:6" x14ac:dyDescent="0.2">
      <c r="A2561" s="54" t="s">
        <v>15</v>
      </c>
      <c r="B2561" s="40">
        <v>0.45516203703703706</v>
      </c>
      <c r="C2561" s="51">
        <v>38</v>
      </c>
      <c r="D2561" s="51">
        <v>9</v>
      </c>
      <c r="E2561" s="68" t="s">
        <v>90</v>
      </c>
      <c r="F2561" s="6">
        <v>10</v>
      </c>
    </row>
    <row r="2562" spans="1:6" x14ac:dyDescent="0.2">
      <c r="A2562" s="54" t="s">
        <v>15</v>
      </c>
      <c r="B2562" s="40">
        <v>0.46781249999999996</v>
      </c>
      <c r="C2562" s="51">
        <v>23</v>
      </c>
      <c r="D2562" s="51">
        <v>3</v>
      </c>
      <c r="E2562" s="68" t="s">
        <v>90</v>
      </c>
      <c r="F2562" s="6">
        <v>11</v>
      </c>
    </row>
    <row r="2563" spans="1:6" x14ac:dyDescent="0.2">
      <c r="A2563" s="54" t="s">
        <v>15</v>
      </c>
      <c r="B2563" s="40">
        <v>0.46855324074074073</v>
      </c>
      <c r="C2563" s="51">
        <v>48</v>
      </c>
      <c r="D2563" s="51">
        <v>8</v>
      </c>
      <c r="E2563" s="68" t="s">
        <v>90</v>
      </c>
      <c r="F2563" s="6">
        <v>11</v>
      </c>
    </row>
    <row r="2564" spans="1:6" x14ac:dyDescent="0.2">
      <c r="A2564" s="54" t="s">
        <v>15</v>
      </c>
      <c r="B2564" s="40">
        <v>0.52520833333333339</v>
      </c>
      <c r="C2564" s="51">
        <v>6</v>
      </c>
      <c r="D2564" s="51">
        <v>2</v>
      </c>
      <c r="E2564" s="68" t="s">
        <v>90</v>
      </c>
      <c r="F2564" s="6">
        <v>12</v>
      </c>
    </row>
    <row r="2565" spans="1:6" x14ac:dyDescent="0.2">
      <c r="A2565" s="54" t="s">
        <v>15</v>
      </c>
      <c r="B2565" s="40">
        <v>0.54363425925925923</v>
      </c>
      <c r="C2565" s="51">
        <v>8</v>
      </c>
      <c r="D2565" s="51">
        <v>2</v>
      </c>
      <c r="E2565" s="68" t="s">
        <v>90</v>
      </c>
      <c r="F2565" s="6">
        <v>13</v>
      </c>
    </row>
    <row r="2566" spans="1:6" x14ac:dyDescent="0.2">
      <c r="A2566" s="54" t="s">
        <v>15</v>
      </c>
      <c r="B2566" s="40">
        <v>0.18465277777777778</v>
      </c>
      <c r="C2566" s="51">
        <v>1</v>
      </c>
      <c r="D2566" s="51">
        <v>0</v>
      </c>
      <c r="E2566" s="74" t="s">
        <v>48</v>
      </c>
      <c r="F2566" s="6">
        <v>4</v>
      </c>
    </row>
    <row r="2567" spans="1:6" x14ac:dyDescent="0.2">
      <c r="A2567" s="54" t="s">
        <v>15</v>
      </c>
      <c r="B2567" s="40">
        <v>0.76459490740740732</v>
      </c>
      <c r="C2567" s="51">
        <v>2</v>
      </c>
      <c r="D2567" s="51">
        <v>0</v>
      </c>
      <c r="E2567" s="74" t="s">
        <v>48</v>
      </c>
      <c r="F2567" s="6">
        <v>18</v>
      </c>
    </row>
    <row r="2568" spans="1:6" x14ac:dyDescent="0.2">
      <c r="A2568" s="54" t="s">
        <v>15</v>
      </c>
      <c r="B2568" s="40">
        <v>0.34364583333333337</v>
      </c>
      <c r="C2568" s="51">
        <v>1</v>
      </c>
      <c r="D2568" s="51">
        <v>1</v>
      </c>
      <c r="E2568" s="74" t="s">
        <v>46</v>
      </c>
      <c r="F2568" s="6">
        <v>8</v>
      </c>
    </row>
    <row r="2569" spans="1:6" x14ac:dyDescent="0.2">
      <c r="A2569" s="54" t="s">
        <v>15</v>
      </c>
      <c r="B2569" s="40">
        <v>0.35796296296296298</v>
      </c>
      <c r="C2569" s="51">
        <v>7</v>
      </c>
      <c r="D2569" s="51">
        <v>3</v>
      </c>
      <c r="E2569" s="74" t="s">
        <v>44</v>
      </c>
      <c r="F2569" s="6">
        <v>8</v>
      </c>
    </row>
    <row r="2570" spans="1:6" x14ac:dyDescent="0.2">
      <c r="A2570" s="54" t="s">
        <v>15</v>
      </c>
      <c r="B2570" s="40">
        <v>0.37255787037037041</v>
      </c>
      <c r="C2570" s="51">
        <v>6</v>
      </c>
      <c r="D2570" s="51">
        <v>3</v>
      </c>
      <c r="E2570" s="74" t="s">
        <v>44</v>
      </c>
      <c r="F2570" s="6">
        <v>8</v>
      </c>
    </row>
    <row r="2571" spans="1:6" x14ac:dyDescent="0.2">
      <c r="A2571" s="54" t="s">
        <v>15</v>
      </c>
      <c r="B2571" s="40">
        <v>0.3755324074074074</v>
      </c>
      <c r="C2571" s="51">
        <v>6</v>
      </c>
      <c r="D2571" s="51">
        <v>2</v>
      </c>
      <c r="E2571" s="74" t="s">
        <v>44</v>
      </c>
      <c r="F2571" s="6">
        <v>9</v>
      </c>
    </row>
    <row r="2572" spans="1:6" x14ac:dyDescent="0.2">
      <c r="A2572" s="54" t="s">
        <v>15</v>
      </c>
      <c r="B2572" s="40">
        <v>0.37775462962962963</v>
      </c>
      <c r="C2572" s="51">
        <v>8</v>
      </c>
      <c r="D2572" s="51">
        <v>2</v>
      </c>
      <c r="E2572" s="74" t="s">
        <v>44</v>
      </c>
      <c r="F2572" s="6">
        <v>9</v>
      </c>
    </row>
    <row r="2573" spans="1:6" x14ac:dyDescent="0.2">
      <c r="A2573" s="54" t="s">
        <v>15</v>
      </c>
      <c r="B2573" s="40">
        <v>0.3799305555555556</v>
      </c>
      <c r="C2573" s="51">
        <v>8</v>
      </c>
      <c r="D2573" s="51">
        <v>1</v>
      </c>
      <c r="E2573" s="74" t="s">
        <v>44</v>
      </c>
      <c r="F2573" s="6">
        <v>9</v>
      </c>
    </row>
    <row r="2574" spans="1:6" x14ac:dyDescent="0.2">
      <c r="A2574" s="54" t="s">
        <v>15</v>
      </c>
      <c r="B2574" s="40">
        <v>0.39851851851851849</v>
      </c>
      <c r="C2574" s="85">
        <v>41</v>
      </c>
      <c r="D2574" s="51">
        <v>3</v>
      </c>
      <c r="E2574" s="74" t="s">
        <v>44</v>
      </c>
      <c r="F2574" s="6">
        <v>9</v>
      </c>
    </row>
    <row r="2575" spans="1:6" x14ac:dyDescent="0.2">
      <c r="A2575" s="54" t="s">
        <v>15</v>
      </c>
      <c r="B2575" s="40">
        <v>0.40559027777777779</v>
      </c>
      <c r="C2575" s="51">
        <v>8</v>
      </c>
      <c r="D2575" s="51">
        <v>5</v>
      </c>
      <c r="E2575" s="74" t="s">
        <v>44</v>
      </c>
      <c r="F2575" s="6">
        <v>9</v>
      </c>
    </row>
    <row r="2576" spans="1:6" x14ac:dyDescent="0.2">
      <c r="A2576" s="54" t="s">
        <v>15</v>
      </c>
      <c r="B2576" s="40">
        <v>0.41141203703703705</v>
      </c>
      <c r="C2576" s="51">
        <v>5</v>
      </c>
      <c r="D2576" s="51">
        <v>2</v>
      </c>
      <c r="E2576" s="74" t="s">
        <v>44</v>
      </c>
      <c r="F2576" s="6">
        <v>9</v>
      </c>
    </row>
    <row r="2577" spans="1:6" x14ac:dyDescent="0.2">
      <c r="A2577" s="54" t="s">
        <v>15</v>
      </c>
      <c r="B2577" s="40">
        <v>0.41391203703703705</v>
      </c>
      <c r="C2577" s="51">
        <v>8</v>
      </c>
      <c r="D2577" s="51">
        <v>5</v>
      </c>
      <c r="E2577" s="74" t="s">
        <v>44</v>
      </c>
      <c r="F2577" s="6">
        <v>9</v>
      </c>
    </row>
    <row r="2578" spans="1:6" x14ac:dyDescent="0.2">
      <c r="A2578" s="54" t="s">
        <v>15</v>
      </c>
      <c r="B2578" s="40">
        <v>0.4151157407407407</v>
      </c>
      <c r="C2578" s="51">
        <v>7</v>
      </c>
      <c r="D2578" s="51">
        <v>3</v>
      </c>
      <c r="E2578" s="74" t="s">
        <v>44</v>
      </c>
      <c r="F2578" s="6">
        <v>9</v>
      </c>
    </row>
    <row r="2579" spans="1:6" x14ac:dyDescent="0.2">
      <c r="A2579" s="54" t="s">
        <v>15</v>
      </c>
      <c r="B2579" s="40">
        <v>0.43821759259259263</v>
      </c>
      <c r="C2579" s="51">
        <v>8</v>
      </c>
      <c r="D2579" s="51">
        <v>3</v>
      </c>
      <c r="E2579" s="74" t="s">
        <v>44</v>
      </c>
      <c r="F2579" s="6">
        <v>10</v>
      </c>
    </row>
    <row r="2580" spans="1:6" x14ac:dyDescent="0.2">
      <c r="A2580" s="54" t="s">
        <v>15</v>
      </c>
      <c r="B2580" s="40">
        <v>0.44142361111111111</v>
      </c>
      <c r="C2580" s="51">
        <v>9</v>
      </c>
      <c r="D2580" s="51">
        <v>5</v>
      </c>
      <c r="E2580" s="74" t="s">
        <v>44</v>
      </c>
      <c r="F2580" s="6">
        <v>10</v>
      </c>
    </row>
    <row r="2581" spans="1:6" x14ac:dyDescent="0.2">
      <c r="A2581" s="54" t="s">
        <v>15</v>
      </c>
      <c r="B2581" s="40">
        <v>0.44495370370370368</v>
      </c>
      <c r="C2581" s="51">
        <v>6</v>
      </c>
      <c r="D2581" s="51">
        <v>4</v>
      </c>
      <c r="E2581" s="74" t="s">
        <v>44</v>
      </c>
      <c r="F2581" s="6">
        <v>10</v>
      </c>
    </row>
    <row r="2582" spans="1:6" x14ac:dyDescent="0.2">
      <c r="A2582" s="54" t="s">
        <v>15</v>
      </c>
      <c r="B2582" s="40">
        <v>0.45075231481481487</v>
      </c>
      <c r="C2582" s="51">
        <v>4</v>
      </c>
      <c r="D2582" s="51">
        <v>3</v>
      </c>
      <c r="E2582" s="74" t="s">
        <v>44</v>
      </c>
      <c r="F2582" s="6">
        <v>10</v>
      </c>
    </row>
    <row r="2583" spans="1:6" x14ac:dyDescent="0.2">
      <c r="A2583" s="54" t="s">
        <v>15</v>
      </c>
      <c r="B2583" s="40">
        <v>0.46840277777777778</v>
      </c>
      <c r="C2583" s="51">
        <v>7</v>
      </c>
      <c r="D2583" s="51">
        <v>4</v>
      </c>
      <c r="E2583" s="74" t="s">
        <v>44</v>
      </c>
      <c r="F2583" s="6">
        <v>11</v>
      </c>
    </row>
    <row r="2584" spans="1:6" x14ac:dyDescent="0.2">
      <c r="A2584" s="54" t="s">
        <v>15</v>
      </c>
      <c r="B2584" s="40">
        <v>0.47175925925925927</v>
      </c>
      <c r="C2584" s="51">
        <v>8</v>
      </c>
      <c r="D2584" s="51">
        <v>2</v>
      </c>
      <c r="E2584" s="74" t="s">
        <v>44</v>
      </c>
      <c r="F2584" s="6">
        <v>11</v>
      </c>
    </row>
    <row r="2585" spans="1:6" x14ac:dyDescent="0.2">
      <c r="A2585" s="54" t="s">
        <v>15</v>
      </c>
      <c r="B2585" s="40">
        <v>0.47369212962962964</v>
      </c>
      <c r="C2585" s="51">
        <v>2</v>
      </c>
      <c r="D2585" s="51">
        <v>1</v>
      </c>
      <c r="E2585" s="74" t="s">
        <v>44</v>
      </c>
      <c r="F2585" s="6">
        <v>11</v>
      </c>
    </row>
    <row r="2586" spans="1:6" x14ac:dyDescent="0.2">
      <c r="A2586" s="54" t="s">
        <v>15</v>
      </c>
      <c r="B2586" s="40">
        <v>0.48202546296296295</v>
      </c>
      <c r="C2586" s="51">
        <v>7</v>
      </c>
      <c r="D2586" s="51">
        <v>2</v>
      </c>
      <c r="E2586" s="74" t="s">
        <v>44</v>
      </c>
      <c r="F2586" s="6">
        <v>11</v>
      </c>
    </row>
    <row r="2587" spans="1:6" x14ac:dyDescent="0.2">
      <c r="A2587" s="54" t="s">
        <v>15</v>
      </c>
      <c r="B2587" s="40">
        <v>0.48259259259259263</v>
      </c>
      <c r="C2587" s="51">
        <v>9</v>
      </c>
      <c r="D2587" s="51">
        <v>3</v>
      </c>
      <c r="E2587" s="74" t="s">
        <v>44</v>
      </c>
      <c r="F2587" s="6">
        <v>11</v>
      </c>
    </row>
    <row r="2588" spans="1:6" x14ac:dyDescent="0.2">
      <c r="A2588" s="54" t="s">
        <v>15</v>
      </c>
      <c r="B2588" s="40">
        <v>0.48694444444444446</v>
      </c>
      <c r="C2588" s="51">
        <v>2</v>
      </c>
      <c r="D2588" s="51">
        <v>1</v>
      </c>
      <c r="E2588" s="74" t="s">
        <v>44</v>
      </c>
      <c r="F2588" s="6">
        <v>11</v>
      </c>
    </row>
    <row r="2589" spans="1:6" x14ac:dyDescent="0.2">
      <c r="A2589" s="54" t="s">
        <v>15</v>
      </c>
      <c r="B2589" s="40">
        <v>0.48988425925925921</v>
      </c>
      <c r="C2589" s="51">
        <v>9</v>
      </c>
      <c r="D2589" s="51">
        <v>5</v>
      </c>
      <c r="E2589" s="74" t="s">
        <v>44</v>
      </c>
      <c r="F2589" s="6">
        <v>11</v>
      </c>
    </row>
    <row r="2590" spans="1:6" x14ac:dyDescent="0.2">
      <c r="A2590" s="54" t="s">
        <v>15</v>
      </c>
      <c r="B2590" s="40">
        <v>0.50555555555555554</v>
      </c>
      <c r="C2590" s="51">
        <v>7</v>
      </c>
      <c r="D2590" s="51">
        <v>2</v>
      </c>
      <c r="E2590" s="74" t="s">
        <v>44</v>
      </c>
      <c r="F2590" s="6">
        <v>12</v>
      </c>
    </row>
    <row r="2591" spans="1:6" x14ac:dyDescent="0.2">
      <c r="A2591" s="54" t="s">
        <v>15</v>
      </c>
      <c r="B2591" s="40">
        <v>0.51707175925925919</v>
      </c>
      <c r="C2591" s="51">
        <v>4</v>
      </c>
      <c r="D2591" s="51">
        <v>1</v>
      </c>
      <c r="E2591" s="74" t="s">
        <v>44</v>
      </c>
      <c r="F2591" s="6">
        <v>12</v>
      </c>
    </row>
    <row r="2592" spans="1:6" x14ac:dyDescent="0.2">
      <c r="A2592" s="54" t="s">
        <v>15</v>
      </c>
      <c r="B2592" s="40">
        <v>0.52003472222222225</v>
      </c>
      <c r="C2592" s="88" t="s">
        <v>1375</v>
      </c>
      <c r="D2592" s="88" t="s">
        <v>1375</v>
      </c>
      <c r="E2592" s="74" t="s">
        <v>44</v>
      </c>
      <c r="F2592" s="6">
        <v>12</v>
      </c>
    </row>
    <row r="2593" spans="1:6" x14ac:dyDescent="0.2">
      <c r="A2593" s="54" t="s">
        <v>15</v>
      </c>
      <c r="B2593" s="40">
        <v>0.60596064814814821</v>
      </c>
      <c r="C2593" s="51">
        <v>4</v>
      </c>
      <c r="D2593" s="51">
        <v>2</v>
      </c>
      <c r="E2593" s="74" t="s">
        <v>44</v>
      </c>
      <c r="F2593" s="6">
        <v>14</v>
      </c>
    </row>
    <row r="2594" spans="1:6" x14ac:dyDescent="0.2">
      <c r="A2594" s="54" t="s">
        <v>15</v>
      </c>
      <c r="B2594" s="40">
        <v>0.70649305555555564</v>
      </c>
      <c r="C2594" s="51">
        <v>7</v>
      </c>
      <c r="D2594" s="51">
        <v>3</v>
      </c>
      <c r="E2594" s="74" t="s">
        <v>44</v>
      </c>
      <c r="F2594" s="6">
        <v>16</v>
      </c>
    </row>
    <row r="2595" spans="1:6" x14ac:dyDescent="0.2">
      <c r="A2595" s="54" t="s">
        <v>15</v>
      </c>
      <c r="B2595" s="40">
        <v>0.38498842592592591</v>
      </c>
      <c r="C2595" s="51">
        <v>27</v>
      </c>
      <c r="D2595" s="51">
        <v>7</v>
      </c>
      <c r="E2595" s="74" t="s">
        <v>47</v>
      </c>
      <c r="F2595" s="6">
        <v>9</v>
      </c>
    </row>
    <row r="2596" spans="1:6" x14ac:dyDescent="0.2">
      <c r="A2596" s="54" t="s">
        <v>15</v>
      </c>
      <c r="B2596" s="40">
        <v>0.3757523148148148</v>
      </c>
      <c r="C2596" s="51">
        <v>18</v>
      </c>
      <c r="D2596" s="51">
        <v>5</v>
      </c>
      <c r="E2596" s="74" t="s">
        <v>49</v>
      </c>
      <c r="F2596" s="6">
        <v>9</v>
      </c>
    </row>
    <row r="2597" spans="1:6" x14ac:dyDescent="0.2">
      <c r="A2597" s="58" t="s">
        <v>1369</v>
      </c>
      <c r="B2597" s="42">
        <v>0.29989583333333331</v>
      </c>
      <c r="C2597" s="75">
        <v>6</v>
      </c>
      <c r="D2597" s="75">
        <v>2</v>
      </c>
      <c r="E2597" s="65" t="s">
        <v>90</v>
      </c>
      <c r="F2597" s="6">
        <v>7</v>
      </c>
    </row>
    <row r="2598" spans="1:6" x14ac:dyDescent="0.2">
      <c r="A2598" s="58" t="s">
        <v>1369</v>
      </c>
      <c r="B2598" s="42">
        <v>0.32267361111111109</v>
      </c>
      <c r="C2598" s="75">
        <v>4</v>
      </c>
      <c r="D2598" s="75">
        <v>1</v>
      </c>
      <c r="E2598" s="65" t="s">
        <v>90</v>
      </c>
      <c r="F2598" s="6">
        <v>7</v>
      </c>
    </row>
    <row r="2599" spans="1:6" x14ac:dyDescent="0.2">
      <c r="A2599" s="58" t="s">
        <v>1369</v>
      </c>
      <c r="B2599" s="42">
        <v>0.33079861111111114</v>
      </c>
      <c r="C2599" s="75">
        <v>30</v>
      </c>
      <c r="D2599" s="75">
        <v>8</v>
      </c>
      <c r="E2599" s="65" t="s">
        <v>90</v>
      </c>
      <c r="F2599" s="6">
        <v>7</v>
      </c>
    </row>
    <row r="2600" spans="1:6" x14ac:dyDescent="0.2">
      <c r="A2600" s="58" t="s">
        <v>1369</v>
      </c>
      <c r="B2600" s="42">
        <v>0.3349421296296296</v>
      </c>
      <c r="C2600" s="75">
        <v>7</v>
      </c>
      <c r="D2600" s="75">
        <v>2</v>
      </c>
      <c r="E2600" s="65" t="s">
        <v>90</v>
      </c>
      <c r="F2600" s="6">
        <v>8</v>
      </c>
    </row>
    <row r="2601" spans="1:6" x14ac:dyDescent="0.2">
      <c r="A2601" s="58" t="s">
        <v>1369</v>
      </c>
      <c r="B2601" s="42">
        <v>0.34814814814814815</v>
      </c>
      <c r="C2601" s="75">
        <v>9</v>
      </c>
      <c r="D2601" s="75">
        <v>2</v>
      </c>
      <c r="E2601" s="65" t="s">
        <v>90</v>
      </c>
      <c r="F2601" s="6">
        <v>8</v>
      </c>
    </row>
    <row r="2602" spans="1:6" x14ac:dyDescent="0.2">
      <c r="A2602" s="58" t="s">
        <v>1369</v>
      </c>
      <c r="B2602" s="42">
        <v>0.35146990740740741</v>
      </c>
      <c r="C2602" s="75">
        <v>1</v>
      </c>
      <c r="D2602" s="77"/>
      <c r="E2602" s="65" t="s">
        <v>90</v>
      </c>
      <c r="F2602" s="6">
        <v>8</v>
      </c>
    </row>
    <row r="2603" spans="1:6" x14ac:dyDescent="0.2">
      <c r="A2603" s="58" t="s">
        <v>1369</v>
      </c>
      <c r="B2603" s="42">
        <v>0.36462962962962964</v>
      </c>
      <c r="C2603" s="75">
        <v>8</v>
      </c>
      <c r="D2603" s="75">
        <v>2</v>
      </c>
      <c r="E2603" s="65" t="s">
        <v>90</v>
      </c>
      <c r="F2603" s="6">
        <v>8</v>
      </c>
    </row>
    <row r="2604" spans="1:6" x14ac:dyDescent="0.2">
      <c r="A2604" s="58" t="s">
        <v>1369</v>
      </c>
      <c r="B2604" s="42">
        <v>0.3652199074074074</v>
      </c>
      <c r="C2604" s="75">
        <v>6</v>
      </c>
      <c r="D2604" s="75">
        <v>2</v>
      </c>
      <c r="E2604" s="65" t="s">
        <v>90</v>
      </c>
      <c r="F2604" s="6">
        <v>8</v>
      </c>
    </row>
    <row r="2605" spans="1:6" x14ac:dyDescent="0.2">
      <c r="A2605" s="58" t="s">
        <v>1369</v>
      </c>
      <c r="B2605" s="42">
        <v>0.370150462962963</v>
      </c>
      <c r="C2605" s="75">
        <v>72</v>
      </c>
      <c r="D2605" s="75">
        <v>5</v>
      </c>
      <c r="E2605" s="65" t="s">
        <v>90</v>
      </c>
      <c r="F2605" s="6">
        <v>8</v>
      </c>
    </row>
    <row r="2606" spans="1:6" x14ac:dyDescent="0.2">
      <c r="A2606" s="58" t="s">
        <v>1369</v>
      </c>
      <c r="B2606" s="42">
        <v>0.37480324074074073</v>
      </c>
      <c r="C2606" s="75">
        <v>1</v>
      </c>
      <c r="D2606" s="75">
        <v>1</v>
      </c>
      <c r="E2606" s="65" t="s">
        <v>90</v>
      </c>
      <c r="F2606" s="6">
        <v>8</v>
      </c>
    </row>
    <row r="2607" spans="1:6" x14ac:dyDescent="0.2">
      <c r="A2607" s="58" t="s">
        <v>1369</v>
      </c>
      <c r="B2607" s="42">
        <v>0.37929398148148147</v>
      </c>
      <c r="C2607" s="75">
        <v>12</v>
      </c>
      <c r="D2607" s="75">
        <v>2</v>
      </c>
      <c r="E2607" s="65" t="s">
        <v>90</v>
      </c>
      <c r="F2607" s="6">
        <v>9</v>
      </c>
    </row>
    <row r="2608" spans="1:6" x14ac:dyDescent="0.2">
      <c r="A2608" s="58" t="s">
        <v>1369</v>
      </c>
      <c r="B2608" s="42">
        <v>0.38049768518518517</v>
      </c>
      <c r="C2608" s="75">
        <v>8</v>
      </c>
      <c r="D2608" s="75">
        <v>1</v>
      </c>
      <c r="E2608" s="65" t="s">
        <v>90</v>
      </c>
      <c r="F2608" s="6">
        <v>9</v>
      </c>
    </row>
    <row r="2609" spans="1:6" x14ac:dyDescent="0.2">
      <c r="A2609" s="58" t="s">
        <v>1369</v>
      </c>
      <c r="B2609" s="42">
        <v>0.39217592592592593</v>
      </c>
      <c r="C2609" s="75">
        <v>9</v>
      </c>
      <c r="D2609" s="75">
        <v>3</v>
      </c>
      <c r="E2609" s="65" t="s">
        <v>90</v>
      </c>
      <c r="F2609" s="6">
        <v>9</v>
      </c>
    </row>
    <row r="2610" spans="1:6" x14ac:dyDescent="0.2">
      <c r="A2610" s="58" t="s">
        <v>1369</v>
      </c>
      <c r="B2610" s="42">
        <v>0.39229166666666665</v>
      </c>
      <c r="C2610" s="75">
        <v>7</v>
      </c>
      <c r="D2610" s="75">
        <v>4</v>
      </c>
      <c r="E2610" s="65" t="s">
        <v>90</v>
      </c>
      <c r="F2610" s="6">
        <v>9</v>
      </c>
    </row>
    <row r="2611" spans="1:6" x14ac:dyDescent="0.2">
      <c r="A2611" s="58" t="s">
        <v>1369</v>
      </c>
      <c r="B2611" s="42">
        <v>0.39403935185185185</v>
      </c>
      <c r="C2611" s="75">
        <v>9</v>
      </c>
      <c r="D2611" s="75">
        <v>4</v>
      </c>
      <c r="E2611" s="65" t="s">
        <v>90</v>
      </c>
      <c r="F2611" s="6">
        <v>9</v>
      </c>
    </row>
    <row r="2612" spans="1:6" x14ac:dyDescent="0.2">
      <c r="A2612" s="58" t="s">
        <v>1369</v>
      </c>
      <c r="B2612" s="42">
        <v>0.39981481481481485</v>
      </c>
      <c r="C2612" s="75">
        <v>1</v>
      </c>
      <c r="D2612" s="75">
        <v>1</v>
      </c>
      <c r="E2612" s="65" t="s">
        <v>90</v>
      </c>
      <c r="F2612" s="6">
        <v>9</v>
      </c>
    </row>
    <row r="2613" spans="1:6" x14ac:dyDescent="0.2">
      <c r="A2613" s="58" t="s">
        <v>1369</v>
      </c>
      <c r="B2613" s="42">
        <v>0.4034490740740741</v>
      </c>
      <c r="C2613" s="75">
        <v>15</v>
      </c>
      <c r="D2613" s="75">
        <v>3</v>
      </c>
      <c r="E2613" s="65" t="s">
        <v>90</v>
      </c>
      <c r="F2613" s="6">
        <v>9</v>
      </c>
    </row>
    <row r="2614" spans="1:6" x14ac:dyDescent="0.2">
      <c r="A2614" s="58" t="s">
        <v>1369</v>
      </c>
      <c r="B2614" s="42">
        <v>0.40675925925925926</v>
      </c>
      <c r="C2614" s="75">
        <v>8</v>
      </c>
      <c r="D2614" s="75">
        <v>2</v>
      </c>
      <c r="E2614" s="65" t="s">
        <v>90</v>
      </c>
      <c r="F2614" s="6">
        <v>9</v>
      </c>
    </row>
    <row r="2615" spans="1:6" x14ac:dyDescent="0.2">
      <c r="A2615" s="58" t="s">
        <v>1369</v>
      </c>
      <c r="B2615" s="42">
        <v>0.4067708333333333</v>
      </c>
      <c r="C2615" s="75">
        <v>4</v>
      </c>
      <c r="D2615" s="75">
        <v>1</v>
      </c>
      <c r="E2615" s="65" t="s">
        <v>90</v>
      </c>
      <c r="F2615" s="6">
        <v>9</v>
      </c>
    </row>
    <row r="2616" spans="1:6" x14ac:dyDescent="0.2">
      <c r="A2616" s="58" t="s">
        <v>1369</v>
      </c>
      <c r="B2616" s="42">
        <v>0.40803240740740737</v>
      </c>
      <c r="C2616" s="75">
        <v>6</v>
      </c>
      <c r="D2616" s="75">
        <v>4</v>
      </c>
      <c r="E2616" s="65" t="s">
        <v>90</v>
      </c>
      <c r="F2616" s="6">
        <v>9</v>
      </c>
    </row>
    <row r="2617" spans="1:6" x14ac:dyDescent="0.2">
      <c r="A2617" s="58" t="s">
        <v>1369</v>
      </c>
      <c r="B2617" s="42">
        <v>0.41468750000000004</v>
      </c>
      <c r="C2617" s="75">
        <v>8</v>
      </c>
      <c r="D2617" s="75">
        <v>3</v>
      </c>
      <c r="E2617" s="65" t="s">
        <v>90</v>
      </c>
      <c r="F2617" s="6">
        <v>9</v>
      </c>
    </row>
    <row r="2618" spans="1:6" x14ac:dyDescent="0.2">
      <c r="A2618" s="58" t="s">
        <v>1369</v>
      </c>
      <c r="B2618" s="42">
        <v>0.41524305555555557</v>
      </c>
      <c r="C2618" s="75">
        <v>8</v>
      </c>
      <c r="D2618" s="75">
        <v>3</v>
      </c>
      <c r="E2618" s="65" t="s">
        <v>90</v>
      </c>
      <c r="F2618" s="6">
        <v>9</v>
      </c>
    </row>
    <row r="2619" spans="1:6" x14ac:dyDescent="0.2">
      <c r="A2619" s="58" t="s">
        <v>1369</v>
      </c>
      <c r="B2619" s="42">
        <v>0.41609953703703706</v>
      </c>
      <c r="C2619" s="75">
        <v>7</v>
      </c>
      <c r="D2619" s="75">
        <v>1</v>
      </c>
      <c r="E2619" s="65" t="s">
        <v>90</v>
      </c>
      <c r="F2619" s="6">
        <v>9</v>
      </c>
    </row>
    <row r="2620" spans="1:6" x14ac:dyDescent="0.2">
      <c r="A2620" s="58" t="s">
        <v>1369</v>
      </c>
      <c r="B2620" s="42">
        <v>0.41711805555555559</v>
      </c>
      <c r="C2620" s="75">
        <v>6</v>
      </c>
      <c r="D2620" s="75">
        <v>2</v>
      </c>
      <c r="E2620" s="65" t="s">
        <v>90</v>
      </c>
      <c r="F2620" s="6">
        <v>10</v>
      </c>
    </row>
    <row r="2621" spans="1:6" x14ac:dyDescent="0.2">
      <c r="A2621" s="58" t="s">
        <v>1369</v>
      </c>
      <c r="B2621" s="42">
        <v>0.42442129629629632</v>
      </c>
      <c r="C2621" s="75">
        <v>2</v>
      </c>
      <c r="D2621" s="75">
        <v>1</v>
      </c>
      <c r="E2621" s="65" t="s">
        <v>90</v>
      </c>
      <c r="F2621" s="6">
        <v>10</v>
      </c>
    </row>
    <row r="2622" spans="1:6" x14ac:dyDescent="0.2">
      <c r="A2622" s="58" t="s">
        <v>1369</v>
      </c>
      <c r="B2622" s="42">
        <v>0.4293865740740741</v>
      </c>
      <c r="C2622" s="75">
        <v>35</v>
      </c>
      <c r="D2622" s="75">
        <v>2</v>
      </c>
      <c r="E2622" s="65" t="s">
        <v>90</v>
      </c>
      <c r="F2622" s="6">
        <v>10</v>
      </c>
    </row>
    <row r="2623" spans="1:6" x14ac:dyDescent="0.2">
      <c r="A2623" s="58" t="s">
        <v>1369</v>
      </c>
      <c r="B2623" s="42">
        <v>0.43057870370370371</v>
      </c>
      <c r="C2623" s="75">
        <v>8</v>
      </c>
      <c r="D2623" s="75">
        <v>3</v>
      </c>
      <c r="E2623" s="65" t="s">
        <v>90</v>
      </c>
      <c r="F2623" s="6">
        <v>10</v>
      </c>
    </row>
    <row r="2624" spans="1:6" x14ac:dyDescent="0.2">
      <c r="A2624" s="58" t="s">
        <v>1369</v>
      </c>
      <c r="B2624" s="42">
        <v>0.43062500000000004</v>
      </c>
      <c r="C2624" s="75">
        <v>9</v>
      </c>
      <c r="D2624" s="75">
        <v>4</v>
      </c>
      <c r="E2624" s="65" t="s">
        <v>90</v>
      </c>
      <c r="F2624" s="6">
        <v>10</v>
      </c>
    </row>
    <row r="2625" spans="1:6" x14ac:dyDescent="0.2">
      <c r="A2625" s="58" t="s">
        <v>1369</v>
      </c>
      <c r="B2625" s="42">
        <v>0.43071759259259257</v>
      </c>
      <c r="C2625" s="75">
        <v>23</v>
      </c>
      <c r="D2625" s="75">
        <v>6</v>
      </c>
      <c r="E2625" s="65" t="s">
        <v>90</v>
      </c>
      <c r="F2625" s="6">
        <v>10</v>
      </c>
    </row>
    <row r="2626" spans="1:6" x14ac:dyDescent="0.2">
      <c r="A2626" s="58" t="s">
        <v>1369</v>
      </c>
      <c r="B2626" s="42">
        <v>0.43128472222222225</v>
      </c>
      <c r="C2626" s="75">
        <v>6</v>
      </c>
      <c r="D2626" s="75">
        <v>2</v>
      </c>
      <c r="E2626" s="65" t="s">
        <v>90</v>
      </c>
      <c r="F2626" s="6">
        <v>10</v>
      </c>
    </row>
    <row r="2627" spans="1:6" x14ac:dyDescent="0.2">
      <c r="A2627" s="58" t="s">
        <v>1369</v>
      </c>
      <c r="B2627" s="42">
        <v>0.43538194444444445</v>
      </c>
      <c r="C2627" s="75">
        <v>23</v>
      </c>
      <c r="D2627" s="75">
        <v>6</v>
      </c>
      <c r="E2627" s="65" t="s">
        <v>90</v>
      </c>
      <c r="F2627" s="6">
        <v>10</v>
      </c>
    </row>
    <row r="2628" spans="1:6" x14ac:dyDescent="0.2">
      <c r="A2628" s="58" t="s">
        <v>1369</v>
      </c>
      <c r="B2628" s="42">
        <v>0.43944444444444447</v>
      </c>
      <c r="C2628" s="75">
        <v>8</v>
      </c>
      <c r="D2628" s="75">
        <v>4</v>
      </c>
      <c r="E2628" s="65" t="s">
        <v>90</v>
      </c>
      <c r="F2628" s="6">
        <v>10</v>
      </c>
    </row>
    <row r="2629" spans="1:6" x14ac:dyDescent="0.2">
      <c r="A2629" s="58" t="s">
        <v>1369</v>
      </c>
      <c r="B2629" s="42">
        <v>0.43982638888888892</v>
      </c>
      <c r="C2629" s="75">
        <v>24</v>
      </c>
      <c r="D2629" s="75">
        <v>4</v>
      </c>
      <c r="E2629" s="65" t="s">
        <v>90</v>
      </c>
      <c r="F2629" s="6">
        <v>10</v>
      </c>
    </row>
    <row r="2630" spans="1:6" x14ac:dyDescent="0.2">
      <c r="A2630" s="58" t="s">
        <v>1369</v>
      </c>
      <c r="B2630" s="42">
        <v>0.44335648148148149</v>
      </c>
      <c r="C2630" s="75">
        <v>4</v>
      </c>
      <c r="D2630" s="75">
        <v>1</v>
      </c>
      <c r="E2630" s="65" t="s">
        <v>90</v>
      </c>
      <c r="F2630" s="6">
        <v>10</v>
      </c>
    </row>
    <row r="2631" spans="1:6" x14ac:dyDescent="0.2">
      <c r="A2631" s="58" t="s">
        <v>1369</v>
      </c>
      <c r="B2631" s="42">
        <v>0.4453125</v>
      </c>
      <c r="C2631" s="75">
        <v>8</v>
      </c>
      <c r="D2631" s="75">
        <v>3</v>
      </c>
      <c r="E2631" s="65" t="s">
        <v>90</v>
      </c>
      <c r="F2631" s="6">
        <v>10</v>
      </c>
    </row>
    <row r="2632" spans="1:6" x14ac:dyDescent="0.2">
      <c r="A2632" s="58" t="s">
        <v>1369</v>
      </c>
      <c r="B2632" s="42">
        <v>0.44619212962962962</v>
      </c>
      <c r="C2632" s="75">
        <v>25</v>
      </c>
      <c r="D2632" s="75">
        <v>8</v>
      </c>
      <c r="E2632" s="65" t="s">
        <v>90</v>
      </c>
      <c r="F2632" s="6">
        <v>10</v>
      </c>
    </row>
    <row r="2633" spans="1:6" x14ac:dyDescent="0.2">
      <c r="A2633" s="58" t="s">
        <v>1369</v>
      </c>
      <c r="B2633" s="42">
        <v>0.45206018518518515</v>
      </c>
      <c r="C2633" s="75">
        <v>3</v>
      </c>
      <c r="D2633" s="75">
        <v>1</v>
      </c>
      <c r="E2633" s="65" t="s">
        <v>90</v>
      </c>
      <c r="F2633" s="6">
        <v>10</v>
      </c>
    </row>
    <row r="2634" spans="1:6" x14ac:dyDescent="0.2">
      <c r="A2634" s="58" t="s">
        <v>1369</v>
      </c>
      <c r="B2634" s="42">
        <v>0.45436342592592593</v>
      </c>
      <c r="C2634" s="75">
        <v>8</v>
      </c>
      <c r="D2634" s="75">
        <v>4</v>
      </c>
      <c r="E2634" s="65" t="s">
        <v>90</v>
      </c>
      <c r="F2634" s="6">
        <v>10</v>
      </c>
    </row>
    <row r="2635" spans="1:6" x14ac:dyDescent="0.2">
      <c r="A2635" s="58" t="s">
        <v>1369</v>
      </c>
      <c r="B2635" s="42">
        <v>0.45730324074074075</v>
      </c>
      <c r="C2635" s="75">
        <v>8</v>
      </c>
      <c r="D2635" s="75">
        <v>4</v>
      </c>
      <c r="E2635" s="65" t="s">
        <v>90</v>
      </c>
      <c r="F2635" s="6">
        <v>10</v>
      </c>
    </row>
    <row r="2636" spans="1:6" x14ac:dyDescent="0.2">
      <c r="A2636" s="58" t="s">
        <v>1369</v>
      </c>
      <c r="B2636" s="42">
        <v>0.45969907407407407</v>
      </c>
      <c r="C2636" s="75">
        <v>3</v>
      </c>
      <c r="D2636" s="75">
        <v>2</v>
      </c>
      <c r="E2636" s="65" t="s">
        <v>90</v>
      </c>
      <c r="F2636" s="6">
        <v>11</v>
      </c>
    </row>
    <row r="2637" spans="1:6" x14ac:dyDescent="0.2">
      <c r="A2637" s="58" t="s">
        <v>1369</v>
      </c>
      <c r="B2637" s="42">
        <v>0.46130787037037035</v>
      </c>
      <c r="C2637" s="75">
        <v>60</v>
      </c>
      <c r="D2637" s="75">
        <v>5</v>
      </c>
      <c r="E2637" s="65" t="s">
        <v>90</v>
      </c>
      <c r="F2637" s="6">
        <v>11</v>
      </c>
    </row>
    <row r="2638" spans="1:6" x14ac:dyDescent="0.2">
      <c r="A2638" s="58" t="s">
        <v>1369</v>
      </c>
      <c r="B2638" s="42">
        <v>0.46189814814814811</v>
      </c>
      <c r="C2638" s="75">
        <v>3</v>
      </c>
      <c r="D2638" s="75">
        <v>2</v>
      </c>
      <c r="E2638" s="65" t="s">
        <v>90</v>
      </c>
      <c r="F2638" s="6">
        <v>11</v>
      </c>
    </row>
    <row r="2639" spans="1:6" x14ac:dyDescent="0.2">
      <c r="A2639" s="58" t="s">
        <v>1369</v>
      </c>
      <c r="B2639" s="42">
        <v>0.46370370370370373</v>
      </c>
      <c r="C2639" s="75">
        <v>31</v>
      </c>
      <c r="D2639" s="75">
        <v>5</v>
      </c>
      <c r="E2639" s="65" t="s">
        <v>90</v>
      </c>
      <c r="F2639" s="6">
        <v>11</v>
      </c>
    </row>
    <row r="2640" spans="1:6" x14ac:dyDescent="0.2">
      <c r="A2640" s="58" t="s">
        <v>1369</v>
      </c>
      <c r="B2640" s="42">
        <v>0.46961805555555558</v>
      </c>
      <c r="C2640" s="75">
        <v>25</v>
      </c>
      <c r="D2640" s="75">
        <v>7</v>
      </c>
      <c r="E2640" s="65" t="s">
        <v>90</v>
      </c>
      <c r="F2640" s="6">
        <v>11</v>
      </c>
    </row>
    <row r="2641" spans="1:6" x14ac:dyDescent="0.2">
      <c r="A2641" s="58" t="s">
        <v>1369</v>
      </c>
      <c r="B2641" s="42">
        <v>0.47270833333333334</v>
      </c>
      <c r="C2641" s="75">
        <v>59</v>
      </c>
      <c r="D2641" s="75">
        <v>4</v>
      </c>
      <c r="E2641" s="65" t="s">
        <v>90</v>
      </c>
      <c r="F2641" s="6">
        <v>11</v>
      </c>
    </row>
    <row r="2642" spans="1:6" x14ac:dyDescent="0.2">
      <c r="A2642" s="58" t="s">
        <v>1369</v>
      </c>
      <c r="B2642" s="42">
        <v>0.47542824074074069</v>
      </c>
      <c r="C2642" s="75">
        <v>8</v>
      </c>
      <c r="D2642" s="75">
        <v>2</v>
      </c>
      <c r="E2642" s="65" t="s">
        <v>90</v>
      </c>
      <c r="F2642" s="6">
        <v>11</v>
      </c>
    </row>
    <row r="2643" spans="1:6" x14ac:dyDescent="0.2">
      <c r="A2643" s="58" t="s">
        <v>1369</v>
      </c>
      <c r="B2643" s="42">
        <v>0.47825231481481478</v>
      </c>
      <c r="C2643" s="75">
        <v>7</v>
      </c>
      <c r="D2643" s="75">
        <v>4</v>
      </c>
      <c r="E2643" s="65" t="s">
        <v>90</v>
      </c>
      <c r="F2643" s="6">
        <v>11</v>
      </c>
    </row>
    <row r="2644" spans="1:6" x14ac:dyDescent="0.2">
      <c r="A2644" s="58" t="s">
        <v>1369</v>
      </c>
      <c r="B2644" s="42">
        <v>0.47895833333333332</v>
      </c>
      <c r="C2644" s="75">
        <v>3</v>
      </c>
      <c r="D2644" s="75">
        <v>1</v>
      </c>
      <c r="E2644" s="65" t="s">
        <v>90</v>
      </c>
      <c r="F2644" s="6">
        <v>11</v>
      </c>
    </row>
    <row r="2645" spans="1:6" x14ac:dyDescent="0.2">
      <c r="A2645" s="58" t="s">
        <v>1369</v>
      </c>
      <c r="B2645" s="42">
        <v>0.47909722222222223</v>
      </c>
      <c r="C2645" s="75">
        <v>4</v>
      </c>
      <c r="D2645" s="75"/>
      <c r="E2645" s="65" t="s">
        <v>90</v>
      </c>
      <c r="F2645" s="6">
        <v>11</v>
      </c>
    </row>
    <row r="2646" spans="1:6" x14ac:dyDescent="0.2">
      <c r="A2646" s="58" t="s">
        <v>1369</v>
      </c>
      <c r="B2646" s="42">
        <v>0.4796643518518518</v>
      </c>
      <c r="C2646" s="75">
        <v>6</v>
      </c>
      <c r="D2646" s="75">
        <v>3</v>
      </c>
      <c r="E2646" s="65" t="s">
        <v>90</v>
      </c>
      <c r="F2646" s="6">
        <v>11</v>
      </c>
    </row>
    <row r="2647" spans="1:6" x14ac:dyDescent="0.2">
      <c r="A2647" s="58" t="s">
        <v>1369</v>
      </c>
      <c r="B2647" s="42">
        <v>0.48341435185185189</v>
      </c>
      <c r="C2647" s="75">
        <v>4</v>
      </c>
      <c r="D2647" s="75">
        <v>2</v>
      </c>
      <c r="E2647" s="65" t="s">
        <v>90</v>
      </c>
      <c r="F2647" s="6">
        <v>11</v>
      </c>
    </row>
    <row r="2648" spans="1:6" x14ac:dyDescent="0.2">
      <c r="A2648" s="58" t="s">
        <v>1369</v>
      </c>
      <c r="B2648" s="42">
        <v>0.49342592592592593</v>
      </c>
      <c r="C2648" s="75">
        <v>4</v>
      </c>
      <c r="D2648" s="75">
        <v>2</v>
      </c>
      <c r="E2648" s="65" t="s">
        <v>90</v>
      </c>
      <c r="F2648" s="6">
        <v>11</v>
      </c>
    </row>
    <row r="2649" spans="1:6" x14ac:dyDescent="0.2">
      <c r="A2649" s="58" t="s">
        <v>1369</v>
      </c>
      <c r="B2649" s="42">
        <v>0.49645833333333328</v>
      </c>
      <c r="C2649" s="75">
        <v>37</v>
      </c>
      <c r="D2649" s="75">
        <v>9</v>
      </c>
      <c r="E2649" s="65" t="s">
        <v>90</v>
      </c>
      <c r="F2649" s="6">
        <v>11</v>
      </c>
    </row>
    <row r="2650" spans="1:6" x14ac:dyDescent="0.2">
      <c r="A2650" s="58" t="s">
        <v>1369</v>
      </c>
      <c r="B2650" s="42">
        <v>0.50146990740740738</v>
      </c>
      <c r="C2650" s="75">
        <v>7</v>
      </c>
      <c r="D2650" s="75">
        <v>3</v>
      </c>
      <c r="E2650" s="65" t="s">
        <v>90</v>
      </c>
      <c r="F2650" s="6">
        <v>12</v>
      </c>
    </row>
    <row r="2651" spans="1:6" x14ac:dyDescent="0.2">
      <c r="A2651" s="58" t="s">
        <v>1369</v>
      </c>
      <c r="B2651" s="42">
        <v>0.50422453703703707</v>
      </c>
      <c r="C2651" s="75">
        <v>18</v>
      </c>
      <c r="D2651" s="75">
        <v>6</v>
      </c>
      <c r="E2651" s="65" t="s">
        <v>90</v>
      </c>
      <c r="F2651" s="6">
        <v>12</v>
      </c>
    </row>
    <row r="2652" spans="1:6" x14ac:dyDescent="0.2">
      <c r="A2652" s="58" t="s">
        <v>1369</v>
      </c>
      <c r="B2652" s="42">
        <v>0.50436342592592587</v>
      </c>
      <c r="C2652" s="75">
        <v>2</v>
      </c>
      <c r="D2652" s="75">
        <v>1</v>
      </c>
      <c r="E2652" s="65" t="s">
        <v>90</v>
      </c>
      <c r="F2652" s="6">
        <v>12</v>
      </c>
    </row>
    <row r="2653" spans="1:6" x14ac:dyDescent="0.2">
      <c r="A2653" s="58" t="s">
        <v>1369</v>
      </c>
      <c r="B2653" s="42">
        <v>0.50546296296296289</v>
      </c>
      <c r="C2653" s="75">
        <v>13</v>
      </c>
      <c r="D2653" s="75">
        <v>4</v>
      </c>
      <c r="E2653" s="65" t="s">
        <v>90</v>
      </c>
      <c r="F2653" s="6">
        <v>12</v>
      </c>
    </row>
    <row r="2654" spans="1:6" x14ac:dyDescent="0.2">
      <c r="A2654" s="58" t="s">
        <v>1369</v>
      </c>
      <c r="B2654" s="42">
        <v>0.51378472222222216</v>
      </c>
      <c r="C2654" s="75">
        <v>3</v>
      </c>
      <c r="D2654" s="75">
        <v>2</v>
      </c>
      <c r="E2654" s="65" t="s">
        <v>90</v>
      </c>
      <c r="F2654" s="6">
        <v>12</v>
      </c>
    </row>
    <row r="2655" spans="1:6" x14ac:dyDescent="0.2">
      <c r="A2655" s="58" t="s">
        <v>1369</v>
      </c>
      <c r="B2655" s="42">
        <v>0.5145601851851852</v>
      </c>
      <c r="C2655" s="75">
        <v>45</v>
      </c>
      <c r="D2655" s="75">
        <v>4</v>
      </c>
      <c r="E2655" s="65" t="s">
        <v>90</v>
      </c>
      <c r="F2655" s="6">
        <v>12</v>
      </c>
    </row>
    <row r="2656" spans="1:6" x14ac:dyDescent="0.2">
      <c r="A2656" s="58" t="s">
        <v>1369</v>
      </c>
      <c r="B2656" s="42">
        <v>0.51460648148148147</v>
      </c>
      <c r="C2656" s="75">
        <v>8</v>
      </c>
      <c r="D2656" s="75">
        <v>3</v>
      </c>
      <c r="E2656" s="65" t="s">
        <v>90</v>
      </c>
      <c r="F2656" s="6">
        <v>12</v>
      </c>
    </row>
    <row r="2657" spans="1:6" x14ac:dyDescent="0.2">
      <c r="A2657" s="58" t="s">
        <v>1369</v>
      </c>
      <c r="B2657" s="42">
        <v>0.51596064814814813</v>
      </c>
      <c r="C2657" s="75">
        <v>4</v>
      </c>
      <c r="D2657" s="75">
        <v>1</v>
      </c>
      <c r="E2657" s="65" t="s">
        <v>90</v>
      </c>
      <c r="F2657" s="6">
        <v>12</v>
      </c>
    </row>
    <row r="2658" spans="1:6" x14ac:dyDescent="0.2">
      <c r="A2658" s="58" t="s">
        <v>1369</v>
      </c>
      <c r="B2658" s="42">
        <v>0.5229166666666667</v>
      </c>
      <c r="C2658" s="75">
        <v>9</v>
      </c>
      <c r="D2658" s="75">
        <v>4</v>
      </c>
      <c r="E2658" s="65" t="s">
        <v>90</v>
      </c>
      <c r="F2658" s="6">
        <v>12</v>
      </c>
    </row>
    <row r="2659" spans="1:6" x14ac:dyDescent="0.2">
      <c r="A2659" s="58" t="s">
        <v>1369</v>
      </c>
      <c r="B2659" s="42">
        <v>0.52299768518518519</v>
      </c>
      <c r="C2659" s="75">
        <v>13</v>
      </c>
      <c r="D2659" s="75">
        <v>2</v>
      </c>
      <c r="E2659" s="65" t="s">
        <v>90</v>
      </c>
      <c r="F2659" s="6">
        <v>12</v>
      </c>
    </row>
    <row r="2660" spans="1:6" x14ac:dyDescent="0.2">
      <c r="A2660" s="58" t="s">
        <v>1369</v>
      </c>
      <c r="B2660" s="42">
        <v>0.52370370370370367</v>
      </c>
      <c r="C2660" s="75">
        <v>4</v>
      </c>
      <c r="D2660" s="75">
        <v>2</v>
      </c>
      <c r="E2660" s="65" t="s">
        <v>90</v>
      </c>
      <c r="F2660" s="6">
        <v>12</v>
      </c>
    </row>
    <row r="2661" spans="1:6" x14ac:dyDescent="0.2">
      <c r="A2661" s="58" t="s">
        <v>1369</v>
      </c>
      <c r="B2661" s="42">
        <v>0.52776620370370375</v>
      </c>
      <c r="C2661" s="75">
        <v>8</v>
      </c>
      <c r="D2661" s="75">
        <v>4</v>
      </c>
      <c r="E2661" s="65" t="s">
        <v>90</v>
      </c>
      <c r="F2661" s="6">
        <v>12</v>
      </c>
    </row>
    <row r="2662" spans="1:6" x14ac:dyDescent="0.2">
      <c r="A2662" s="58" t="s">
        <v>1369</v>
      </c>
      <c r="B2662" s="42">
        <v>0.5308680555555555</v>
      </c>
      <c r="C2662" s="75">
        <v>3</v>
      </c>
      <c r="D2662" s="75">
        <v>1</v>
      </c>
      <c r="E2662" s="65" t="s">
        <v>90</v>
      </c>
      <c r="F2662" s="6">
        <v>12</v>
      </c>
    </row>
    <row r="2663" spans="1:6" x14ac:dyDescent="0.2">
      <c r="A2663" s="58" t="s">
        <v>1369</v>
      </c>
      <c r="B2663" s="42">
        <v>0.53100694444444441</v>
      </c>
      <c r="C2663" s="75">
        <v>8</v>
      </c>
      <c r="D2663" s="75">
        <v>1</v>
      </c>
      <c r="E2663" s="65" t="s">
        <v>90</v>
      </c>
      <c r="F2663" s="6">
        <v>12</v>
      </c>
    </row>
    <row r="2664" spans="1:6" x14ac:dyDescent="0.2">
      <c r="A2664" s="58" t="s">
        <v>1369</v>
      </c>
      <c r="B2664" s="42">
        <v>0.53325231481481483</v>
      </c>
      <c r="C2664" s="75">
        <v>9</v>
      </c>
      <c r="D2664" s="75">
        <v>3</v>
      </c>
      <c r="E2664" s="65" t="s">
        <v>90</v>
      </c>
      <c r="F2664" s="6">
        <v>12</v>
      </c>
    </row>
    <row r="2665" spans="1:6" x14ac:dyDescent="0.2">
      <c r="A2665" s="58" t="s">
        <v>1369</v>
      </c>
      <c r="B2665" s="42">
        <v>0.53421296296296295</v>
      </c>
      <c r="C2665" s="75">
        <v>8</v>
      </c>
      <c r="D2665" s="75">
        <v>4</v>
      </c>
      <c r="E2665" s="65" t="s">
        <v>90</v>
      </c>
      <c r="F2665" s="6">
        <v>12</v>
      </c>
    </row>
    <row r="2666" spans="1:6" x14ac:dyDescent="0.2">
      <c r="A2666" s="58" t="s">
        <v>1369</v>
      </c>
      <c r="B2666" s="42">
        <v>0.53518518518518521</v>
      </c>
      <c r="C2666" s="75">
        <v>1</v>
      </c>
      <c r="D2666" s="75"/>
      <c r="E2666" s="65" t="s">
        <v>90</v>
      </c>
      <c r="F2666" s="6">
        <v>12</v>
      </c>
    </row>
    <row r="2667" spans="1:6" x14ac:dyDescent="0.2">
      <c r="A2667" s="58" t="s">
        <v>1369</v>
      </c>
      <c r="B2667" s="42">
        <v>0.54030092592592593</v>
      </c>
      <c r="C2667" s="75">
        <v>4</v>
      </c>
      <c r="D2667" s="75">
        <v>2</v>
      </c>
      <c r="E2667" s="65" t="s">
        <v>90</v>
      </c>
      <c r="F2667" s="6">
        <v>12</v>
      </c>
    </row>
    <row r="2668" spans="1:6" x14ac:dyDescent="0.2">
      <c r="A2668" s="58" t="s">
        <v>1369</v>
      </c>
      <c r="B2668" s="42">
        <v>0.54165509259259259</v>
      </c>
      <c r="C2668" s="75">
        <v>1</v>
      </c>
      <c r="D2668" s="75">
        <v>2</v>
      </c>
      <c r="E2668" s="65" t="s">
        <v>90</v>
      </c>
      <c r="F2668" s="6">
        <v>12</v>
      </c>
    </row>
    <row r="2669" spans="1:6" x14ac:dyDescent="0.2">
      <c r="A2669" s="58" t="s">
        <v>1369</v>
      </c>
      <c r="B2669" s="42">
        <v>0.54231481481481481</v>
      </c>
      <c r="C2669" s="75">
        <v>4</v>
      </c>
      <c r="D2669" s="75">
        <v>2</v>
      </c>
      <c r="E2669" s="65" t="s">
        <v>90</v>
      </c>
      <c r="F2669" s="6">
        <v>13</v>
      </c>
    </row>
    <row r="2670" spans="1:6" x14ac:dyDescent="0.2">
      <c r="A2670" s="58" t="s">
        <v>1369</v>
      </c>
      <c r="B2670" s="42">
        <v>0.55137731481481478</v>
      </c>
      <c r="C2670" s="75">
        <v>24</v>
      </c>
      <c r="D2670" s="75">
        <v>3</v>
      </c>
      <c r="E2670" s="65" t="s">
        <v>90</v>
      </c>
      <c r="F2670" s="6">
        <v>13</v>
      </c>
    </row>
    <row r="2671" spans="1:6" x14ac:dyDescent="0.2">
      <c r="A2671" s="58" t="s">
        <v>1369</v>
      </c>
      <c r="B2671" s="42">
        <v>0.55226851851851855</v>
      </c>
      <c r="C2671" s="75">
        <v>2</v>
      </c>
      <c r="D2671" s="77"/>
      <c r="E2671" s="65" t="s">
        <v>90</v>
      </c>
      <c r="F2671" s="6">
        <v>13</v>
      </c>
    </row>
    <row r="2672" spans="1:6" x14ac:dyDescent="0.2">
      <c r="A2672" s="58" t="s">
        <v>1369</v>
      </c>
      <c r="B2672" s="42">
        <v>0.56343750000000004</v>
      </c>
      <c r="C2672" s="75">
        <v>8</v>
      </c>
      <c r="D2672" s="75">
        <v>4</v>
      </c>
      <c r="E2672" s="65" t="s">
        <v>90</v>
      </c>
      <c r="F2672" s="6">
        <v>13</v>
      </c>
    </row>
    <row r="2673" spans="1:6" x14ac:dyDescent="0.2">
      <c r="A2673" s="58" t="s">
        <v>1369</v>
      </c>
      <c r="B2673" s="42">
        <v>0.57523148148148151</v>
      </c>
      <c r="C2673" s="75">
        <v>8</v>
      </c>
      <c r="D2673" s="75">
        <v>3</v>
      </c>
      <c r="E2673" s="65" t="s">
        <v>90</v>
      </c>
      <c r="F2673" s="6">
        <v>13</v>
      </c>
    </row>
    <row r="2674" spans="1:6" x14ac:dyDescent="0.2">
      <c r="A2674" s="58" t="s">
        <v>1369</v>
      </c>
      <c r="B2674" s="42">
        <v>0.5816782407407407</v>
      </c>
      <c r="C2674" s="75">
        <v>9</v>
      </c>
      <c r="D2674" s="75">
        <v>3</v>
      </c>
      <c r="E2674" s="65" t="s">
        <v>90</v>
      </c>
      <c r="F2674" s="6">
        <v>13</v>
      </c>
    </row>
    <row r="2675" spans="1:6" x14ac:dyDescent="0.2">
      <c r="A2675" s="58" t="s">
        <v>1369</v>
      </c>
      <c r="B2675" s="42">
        <v>0.58250000000000002</v>
      </c>
      <c r="C2675" s="75">
        <v>35</v>
      </c>
      <c r="D2675" s="75">
        <v>4</v>
      </c>
      <c r="E2675" s="65" t="s">
        <v>90</v>
      </c>
      <c r="F2675" s="6">
        <v>13</v>
      </c>
    </row>
    <row r="2676" spans="1:6" x14ac:dyDescent="0.2">
      <c r="A2676" s="58" t="s">
        <v>1369</v>
      </c>
      <c r="B2676" s="42">
        <v>0.5851736111111111</v>
      </c>
      <c r="C2676" s="75">
        <v>8</v>
      </c>
      <c r="D2676" s="75">
        <v>2</v>
      </c>
      <c r="E2676" s="65" t="s">
        <v>90</v>
      </c>
      <c r="F2676" s="6">
        <v>14</v>
      </c>
    </row>
    <row r="2677" spans="1:6" x14ac:dyDescent="0.2">
      <c r="A2677" s="58" t="s">
        <v>1369</v>
      </c>
      <c r="B2677" s="42">
        <v>0.58657407407407414</v>
      </c>
      <c r="C2677" s="75">
        <v>8</v>
      </c>
      <c r="D2677" s="75">
        <v>4</v>
      </c>
      <c r="E2677" s="65" t="s">
        <v>90</v>
      </c>
      <c r="F2677" s="6">
        <v>14</v>
      </c>
    </row>
    <row r="2678" spans="1:6" x14ac:dyDescent="0.2">
      <c r="A2678" s="58" t="s">
        <v>1369</v>
      </c>
      <c r="B2678" s="42">
        <v>0.58687500000000004</v>
      </c>
      <c r="C2678" s="75">
        <v>2</v>
      </c>
      <c r="D2678" s="75">
        <v>1</v>
      </c>
      <c r="E2678" s="65" t="s">
        <v>90</v>
      </c>
      <c r="F2678" s="6">
        <v>14</v>
      </c>
    </row>
    <row r="2679" spans="1:6" x14ac:dyDescent="0.2">
      <c r="A2679" s="58" t="s">
        <v>1369</v>
      </c>
      <c r="B2679" s="42">
        <v>0.60679398148148145</v>
      </c>
      <c r="C2679" s="75">
        <v>7</v>
      </c>
      <c r="D2679" s="75">
        <v>3</v>
      </c>
      <c r="E2679" s="65" t="s">
        <v>90</v>
      </c>
      <c r="F2679" s="6">
        <v>14</v>
      </c>
    </row>
    <row r="2680" spans="1:6" x14ac:dyDescent="0.2">
      <c r="A2680" s="58" t="s">
        <v>1369</v>
      </c>
      <c r="B2680" s="42">
        <v>0.62081018518518516</v>
      </c>
      <c r="C2680" s="75">
        <v>35</v>
      </c>
      <c r="D2680" s="75">
        <v>4</v>
      </c>
      <c r="E2680" s="65" t="s">
        <v>90</v>
      </c>
      <c r="F2680" s="6">
        <v>14</v>
      </c>
    </row>
    <row r="2681" spans="1:6" x14ac:dyDescent="0.2">
      <c r="A2681" s="58" t="s">
        <v>1369</v>
      </c>
      <c r="B2681" s="42">
        <v>0.62754629629629632</v>
      </c>
      <c r="C2681" s="75">
        <v>28</v>
      </c>
      <c r="D2681" s="75">
        <v>4</v>
      </c>
      <c r="E2681" s="65" t="s">
        <v>90</v>
      </c>
      <c r="F2681" s="6">
        <v>15</v>
      </c>
    </row>
    <row r="2682" spans="1:6" x14ac:dyDescent="0.2">
      <c r="A2682" s="58" t="s">
        <v>1369</v>
      </c>
      <c r="B2682" s="42">
        <v>0.63293981481481487</v>
      </c>
      <c r="C2682" s="75">
        <v>9</v>
      </c>
      <c r="D2682" s="75">
        <v>3</v>
      </c>
      <c r="E2682" s="65" t="s">
        <v>90</v>
      </c>
      <c r="F2682" s="6">
        <v>15</v>
      </c>
    </row>
    <row r="2683" spans="1:6" x14ac:dyDescent="0.2">
      <c r="A2683" s="58" t="s">
        <v>1369</v>
      </c>
      <c r="B2683" s="42">
        <v>0.64739583333333339</v>
      </c>
      <c r="C2683" s="75">
        <v>131</v>
      </c>
      <c r="D2683" s="75">
        <v>4</v>
      </c>
      <c r="E2683" s="65" t="s">
        <v>90</v>
      </c>
      <c r="F2683" s="6">
        <v>15</v>
      </c>
    </row>
    <row r="2684" spans="1:6" x14ac:dyDescent="0.2">
      <c r="A2684" s="58" t="s">
        <v>1369</v>
      </c>
      <c r="B2684" s="42">
        <v>0.64909722222222221</v>
      </c>
      <c r="C2684" s="75">
        <v>8</v>
      </c>
      <c r="D2684" s="75">
        <v>4</v>
      </c>
      <c r="E2684" s="65" t="s">
        <v>90</v>
      </c>
      <c r="F2684" s="6">
        <v>15</v>
      </c>
    </row>
    <row r="2685" spans="1:6" x14ac:dyDescent="0.2">
      <c r="A2685" s="58" t="s">
        <v>1369</v>
      </c>
      <c r="B2685" s="42">
        <v>0.65377314814814813</v>
      </c>
      <c r="C2685" s="75">
        <v>4</v>
      </c>
      <c r="D2685" s="75">
        <v>2</v>
      </c>
      <c r="E2685" s="65" t="s">
        <v>90</v>
      </c>
      <c r="F2685" s="6">
        <v>15</v>
      </c>
    </row>
    <row r="2686" spans="1:6" x14ac:dyDescent="0.2">
      <c r="A2686" s="58" t="s">
        <v>1369</v>
      </c>
      <c r="B2686" s="42">
        <v>0.67467592592592596</v>
      </c>
      <c r="C2686" s="75">
        <v>21</v>
      </c>
      <c r="D2686" s="75">
        <v>4</v>
      </c>
      <c r="E2686" s="65" t="s">
        <v>90</v>
      </c>
      <c r="F2686" s="6">
        <v>16</v>
      </c>
    </row>
    <row r="2687" spans="1:6" x14ac:dyDescent="0.2">
      <c r="A2687" s="58" t="s">
        <v>1369</v>
      </c>
      <c r="B2687" s="42">
        <v>0.68549768518518517</v>
      </c>
      <c r="C2687" s="75">
        <v>4</v>
      </c>
      <c r="D2687" s="75">
        <v>2</v>
      </c>
      <c r="E2687" s="65" t="s">
        <v>90</v>
      </c>
      <c r="F2687" s="6">
        <v>16</v>
      </c>
    </row>
    <row r="2688" spans="1:6" x14ac:dyDescent="0.2">
      <c r="A2688" s="58" t="s">
        <v>1369</v>
      </c>
      <c r="B2688" s="42">
        <v>0.69578703703703704</v>
      </c>
      <c r="C2688" s="88" t="s">
        <v>1375</v>
      </c>
      <c r="D2688" s="88" t="s">
        <v>1375</v>
      </c>
      <c r="E2688" s="65" t="s">
        <v>90</v>
      </c>
      <c r="F2688" s="6">
        <v>16</v>
      </c>
    </row>
    <row r="2689" spans="1:6" x14ac:dyDescent="0.2">
      <c r="A2689" s="58" t="s">
        <v>1369</v>
      </c>
      <c r="B2689" s="42">
        <v>0.69753472222222224</v>
      </c>
      <c r="C2689" s="75">
        <v>8</v>
      </c>
      <c r="D2689" s="75">
        <v>2</v>
      </c>
      <c r="E2689" s="65" t="s">
        <v>90</v>
      </c>
      <c r="F2689" s="6">
        <v>16</v>
      </c>
    </row>
    <row r="2690" spans="1:6" x14ac:dyDescent="0.2">
      <c r="A2690" s="58" t="s">
        <v>1369</v>
      </c>
      <c r="B2690" s="42">
        <v>0.70372685185185191</v>
      </c>
      <c r="C2690" s="75">
        <v>9</v>
      </c>
      <c r="D2690" s="75">
        <v>3</v>
      </c>
      <c r="E2690" s="65" t="s">
        <v>90</v>
      </c>
      <c r="F2690" s="6">
        <v>16</v>
      </c>
    </row>
    <row r="2691" spans="1:6" x14ac:dyDescent="0.2">
      <c r="A2691" s="58" t="s">
        <v>1369</v>
      </c>
      <c r="B2691" s="42">
        <v>0.70374999999999999</v>
      </c>
      <c r="C2691" s="75">
        <v>8</v>
      </c>
      <c r="D2691" s="75">
        <v>2</v>
      </c>
      <c r="E2691" s="65" t="s">
        <v>90</v>
      </c>
      <c r="F2691" s="6">
        <v>16</v>
      </c>
    </row>
    <row r="2692" spans="1:6" x14ac:dyDescent="0.2">
      <c r="A2692" s="58" t="s">
        <v>1369</v>
      </c>
      <c r="B2692" s="42">
        <v>0.70864583333333331</v>
      </c>
      <c r="C2692" s="75">
        <v>2</v>
      </c>
      <c r="D2692" s="75">
        <v>1</v>
      </c>
      <c r="E2692" s="65" t="s">
        <v>90</v>
      </c>
      <c r="F2692" s="6">
        <v>17</v>
      </c>
    </row>
    <row r="2693" spans="1:6" x14ac:dyDescent="0.2">
      <c r="A2693" s="58" t="s">
        <v>1369</v>
      </c>
      <c r="B2693" s="42">
        <v>0.71096064814814819</v>
      </c>
      <c r="C2693" s="75">
        <v>8</v>
      </c>
      <c r="D2693" s="75">
        <v>1</v>
      </c>
      <c r="E2693" s="65" t="s">
        <v>90</v>
      </c>
      <c r="F2693" s="6">
        <v>17</v>
      </c>
    </row>
    <row r="2694" spans="1:6" x14ac:dyDescent="0.2">
      <c r="A2694" s="58" t="s">
        <v>1369</v>
      </c>
      <c r="B2694" s="42">
        <v>0.71614583333333337</v>
      </c>
      <c r="C2694" s="75">
        <v>3</v>
      </c>
      <c r="D2694" s="75">
        <v>1</v>
      </c>
      <c r="E2694" s="65" t="s">
        <v>90</v>
      </c>
      <c r="F2694" s="6">
        <v>17</v>
      </c>
    </row>
    <row r="2695" spans="1:6" x14ac:dyDescent="0.2">
      <c r="A2695" s="58" t="s">
        <v>1369</v>
      </c>
      <c r="B2695" s="42">
        <v>0.71703703703703703</v>
      </c>
      <c r="C2695" s="75">
        <v>7</v>
      </c>
      <c r="D2695" s="75">
        <v>3</v>
      </c>
      <c r="E2695" s="65" t="s">
        <v>90</v>
      </c>
      <c r="F2695" s="6">
        <v>17</v>
      </c>
    </row>
    <row r="2696" spans="1:6" x14ac:dyDescent="0.2">
      <c r="A2696" s="58" t="s">
        <v>1369</v>
      </c>
      <c r="B2696" s="42">
        <v>0.72457175925925921</v>
      </c>
      <c r="C2696" s="75">
        <v>7</v>
      </c>
      <c r="D2696" s="75">
        <v>1</v>
      </c>
      <c r="E2696" s="65" t="s">
        <v>90</v>
      </c>
      <c r="F2696" s="6">
        <v>17</v>
      </c>
    </row>
    <row r="2697" spans="1:6" x14ac:dyDescent="0.2">
      <c r="A2697" s="58" t="s">
        <v>1369</v>
      </c>
      <c r="B2697" s="42">
        <v>0.72616898148148146</v>
      </c>
      <c r="C2697" s="75">
        <v>7</v>
      </c>
      <c r="D2697" s="75">
        <v>3</v>
      </c>
      <c r="E2697" s="65" t="s">
        <v>90</v>
      </c>
      <c r="F2697" s="6">
        <v>17</v>
      </c>
    </row>
    <row r="2698" spans="1:6" x14ac:dyDescent="0.2">
      <c r="A2698" s="58" t="s">
        <v>1369</v>
      </c>
      <c r="B2698" s="42">
        <v>0.73615740740740743</v>
      </c>
      <c r="C2698" s="75">
        <v>3</v>
      </c>
      <c r="D2698" s="75">
        <v>1</v>
      </c>
      <c r="E2698" s="65" t="s">
        <v>90</v>
      </c>
      <c r="F2698" s="6">
        <v>17</v>
      </c>
    </row>
    <row r="2699" spans="1:6" x14ac:dyDescent="0.2">
      <c r="A2699" s="58" t="s">
        <v>1369</v>
      </c>
      <c r="B2699" s="42">
        <v>0.42668981481481483</v>
      </c>
      <c r="C2699" s="75">
        <v>3</v>
      </c>
      <c r="D2699" s="75">
        <v>2</v>
      </c>
      <c r="E2699" s="65" t="s">
        <v>1374</v>
      </c>
      <c r="F2699" s="6">
        <v>10</v>
      </c>
    </row>
    <row r="2700" spans="1:6" x14ac:dyDescent="0.2">
      <c r="A2700" s="58" t="s">
        <v>1369</v>
      </c>
      <c r="B2700" s="42">
        <v>1.1805555555555556E-3</v>
      </c>
      <c r="C2700" s="75">
        <v>5</v>
      </c>
      <c r="D2700" s="75">
        <v>0</v>
      </c>
      <c r="E2700" s="65" t="s">
        <v>48</v>
      </c>
      <c r="F2700" s="6">
        <v>0</v>
      </c>
    </row>
    <row r="2701" spans="1:6" x14ac:dyDescent="0.2">
      <c r="A2701" s="58" t="s">
        <v>1369</v>
      </c>
      <c r="B2701" s="42">
        <v>0.13155092592592593</v>
      </c>
      <c r="C2701" s="75">
        <v>7</v>
      </c>
      <c r="D2701" s="75">
        <v>0</v>
      </c>
      <c r="E2701" s="65" t="s">
        <v>48</v>
      </c>
      <c r="F2701" s="6">
        <v>3</v>
      </c>
    </row>
    <row r="2702" spans="1:6" x14ac:dyDescent="0.2">
      <c r="A2702" s="58" t="s">
        <v>1369</v>
      </c>
      <c r="B2702" s="42">
        <v>0.1461226851851852</v>
      </c>
      <c r="C2702" s="75">
        <v>1</v>
      </c>
      <c r="D2702" s="75">
        <v>0</v>
      </c>
      <c r="E2702" s="65" t="s">
        <v>48</v>
      </c>
      <c r="F2702" s="6">
        <v>3</v>
      </c>
    </row>
    <row r="2703" spans="1:6" x14ac:dyDescent="0.2">
      <c r="A2703" s="58" t="s">
        <v>1369</v>
      </c>
      <c r="B2703" s="42">
        <v>0.22300925925925927</v>
      </c>
      <c r="C2703" s="75">
        <v>2</v>
      </c>
      <c r="D2703" s="75">
        <v>0</v>
      </c>
      <c r="E2703" s="65" t="s">
        <v>48</v>
      </c>
      <c r="F2703" s="6">
        <v>5</v>
      </c>
    </row>
    <row r="2704" spans="1:6" x14ac:dyDescent="0.2">
      <c r="A2704" s="58" t="s">
        <v>1369</v>
      </c>
      <c r="B2704" s="42">
        <v>0.7540162037037037</v>
      </c>
      <c r="C2704" s="75">
        <v>4</v>
      </c>
      <c r="D2704" s="75">
        <v>0</v>
      </c>
      <c r="E2704" s="65" t="s">
        <v>48</v>
      </c>
      <c r="F2704" s="6">
        <v>18</v>
      </c>
    </row>
    <row r="2705" spans="1:6" x14ac:dyDescent="0.2">
      <c r="A2705" s="58" t="s">
        <v>1369</v>
      </c>
      <c r="B2705" s="42">
        <v>0.78697916666666667</v>
      </c>
      <c r="C2705" s="75">
        <v>2</v>
      </c>
      <c r="D2705" s="75">
        <v>0</v>
      </c>
      <c r="E2705" s="65" t="s">
        <v>48</v>
      </c>
      <c r="F2705" s="6">
        <v>18</v>
      </c>
    </row>
    <row r="2706" spans="1:6" x14ac:dyDescent="0.2">
      <c r="A2706" s="58" t="s">
        <v>1369</v>
      </c>
      <c r="B2706" s="42">
        <v>0.80311342592592594</v>
      </c>
      <c r="C2706" s="75">
        <v>2</v>
      </c>
      <c r="D2706" s="75">
        <v>0</v>
      </c>
      <c r="E2706" s="65" t="s">
        <v>48</v>
      </c>
      <c r="F2706" s="6">
        <v>19</v>
      </c>
    </row>
    <row r="2707" spans="1:6" x14ac:dyDescent="0.2">
      <c r="A2707" s="58" t="s">
        <v>1369</v>
      </c>
      <c r="B2707" s="42">
        <v>0.80833333333333335</v>
      </c>
      <c r="C2707" s="75">
        <v>1</v>
      </c>
      <c r="D2707" s="75">
        <v>0</v>
      </c>
      <c r="E2707" s="65" t="s">
        <v>48</v>
      </c>
      <c r="F2707" s="6">
        <v>19</v>
      </c>
    </row>
    <row r="2708" spans="1:6" x14ac:dyDescent="0.2">
      <c r="A2708" s="58" t="s">
        <v>1369</v>
      </c>
      <c r="B2708" s="42">
        <v>0.81289351851851843</v>
      </c>
      <c r="C2708" s="75">
        <v>1</v>
      </c>
      <c r="D2708" s="75">
        <v>0</v>
      </c>
      <c r="E2708" s="65" t="s">
        <v>48</v>
      </c>
      <c r="F2708" s="6">
        <v>19</v>
      </c>
    </row>
    <row r="2709" spans="1:6" x14ac:dyDescent="0.2">
      <c r="A2709" s="58" t="s">
        <v>1369</v>
      </c>
      <c r="B2709" s="42">
        <v>0.82885416666666667</v>
      </c>
      <c r="C2709" s="75">
        <v>1</v>
      </c>
      <c r="D2709" s="75">
        <v>0</v>
      </c>
      <c r="E2709" s="65" t="s">
        <v>48</v>
      </c>
      <c r="F2709" s="6">
        <v>19</v>
      </c>
    </row>
    <row r="2710" spans="1:6" x14ac:dyDescent="0.2">
      <c r="A2710" s="58" t="s">
        <v>1369</v>
      </c>
      <c r="B2710" s="42">
        <v>0.8428472222222223</v>
      </c>
      <c r="C2710" s="75">
        <v>2</v>
      </c>
      <c r="D2710" s="75">
        <v>0</v>
      </c>
      <c r="E2710" s="65" t="s">
        <v>48</v>
      </c>
      <c r="F2710" s="6">
        <v>20</v>
      </c>
    </row>
    <row r="2711" spans="1:6" x14ac:dyDescent="0.2">
      <c r="A2711" s="58" t="s">
        <v>1369</v>
      </c>
      <c r="B2711" s="42">
        <v>0.85666666666666669</v>
      </c>
      <c r="C2711" s="75">
        <v>1</v>
      </c>
      <c r="D2711" s="75">
        <v>0</v>
      </c>
      <c r="E2711" s="65" t="s">
        <v>48</v>
      </c>
      <c r="F2711" s="6">
        <v>20</v>
      </c>
    </row>
    <row r="2712" spans="1:6" x14ac:dyDescent="0.2">
      <c r="A2712" s="58" t="s">
        <v>1369</v>
      </c>
      <c r="B2712" s="42">
        <v>0.86127314814814815</v>
      </c>
      <c r="C2712" s="75">
        <v>2</v>
      </c>
      <c r="D2712" s="75">
        <v>0</v>
      </c>
      <c r="E2712" s="65" t="s">
        <v>48</v>
      </c>
      <c r="F2712" s="6">
        <v>20</v>
      </c>
    </row>
    <row r="2713" spans="1:6" x14ac:dyDescent="0.2">
      <c r="A2713" s="58" t="s">
        <v>1369</v>
      </c>
      <c r="B2713" s="42">
        <v>0.86361111111111111</v>
      </c>
      <c r="C2713" s="75">
        <v>41</v>
      </c>
      <c r="D2713" s="75">
        <v>0</v>
      </c>
      <c r="E2713" s="65" t="s">
        <v>48</v>
      </c>
      <c r="F2713" s="6">
        <v>20</v>
      </c>
    </row>
    <row r="2714" spans="1:6" x14ac:dyDescent="0.2">
      <c r="A2714" s="58" t="s">
        <v>1369</v>
      </c>
      <c r="B2714" s="42">
        <v>0.87156250000000002</v>
      </c>
      <c r="C2714" s="75">
        <v>2</v>
      </c>
      <c r="D2714" s="75">
        <v>0</v>
      </c>
      <c r="E2714" s="65" t="s">
        <v>48</v>
      </c>
      <c r="F2714" s="6">
        <v>20</v>
      </c>
    </row>
    <row r="2715" spans="1:6" x14ac:dyDescent="0.2">
      <c r="A2715" s="58" t="s">
        <v>1369</v>
      </c>
      <c r="B2715" s="42">
        <v>0.89541666666666675</v>
      </c>
      <c r="C2715" s="75">
        <v>7</v>
      </c>
      <c r="D2715" s="75">
        <v>0</v>
      </c>
      <c r="E2715" s="65" t="s">
        <v>48</v>
      </c>
      <c r="F2715" s="6">
        <v>21</v>
      </c>
    </row>
    <row r="2716" spans="1:6" x14ac:dyDescent="0.2">
      <c r="A2716" s="58" t="s">
        <v>1369</v>
      </c>
      <c r="B2716" s="42">
        <v>0.90238425925925925</v>
      </c>
      <c r="C2716" s="75">
        <v>7</v>
      </c>
      <c r="D2716" s="75">
        <v>0</v>
      </c>
      <c r="E2716" s="65" t="s">
        <v>48</v>
      </c>
      <c r="F2716" s="6">
        <v>21</v>
      </c>
    </row>
    <row r="2717" spans="1:6" x14ac:dyDescent="0.2">
      <c r="A2717" s="58" t="s">
        <v>1369</v>
      </c>
      <c r="B2717" s="42">
        <v>0.96697916666666672</v>
      </c>
      <c r="C2717" s="75">
        <v>1</v>
      </c>
      <c r="D2717" s="75">
        <v>0</v>
      </c>
      <c r="E2717" s="65" t="s">
        <v>48</v>
      </c>
      <c r="F2717" s="6">
        <v>23</v>
      </c>
    </row>
    <row r="2718" spans="1:6" x14ac:dyDescent="0.2">
      <c r="A2718" s="58" t="s">
        <v>1369</v>
      </c>
      <c r="B2718" s="42">
        <v>0.96716435185185179</v>
      </c>
      <c r="C2718" s="75">
        <v>1</v>
      </c>
      <c r="D2718" s="75">
        <v>0</v>
      </c>
      <c r="E2718" s="65" t="s">
        <v>48</v>
      </c>
      <c r="F2718" s="6">
        <v>23</v>
      </c>
    </row>
    <row r="2719" spans="1:6" x14ac:dyDescent="0.2">
      <c r="A2719" s="58" t="s">
        <v>1369</v>
      </c>
      <c r="B2719" s="42">
        <v>0.97512731481481474</v>
      </c>
      <c r="C2719" s="75">
        <v>7</v>
      </c>
      <c r="D2719" s="75">
        <v>0</v>
      </c>
      <c r="E2719" s="65" t="s">
        <v>48</v>
      </c>
      <c r="F2719" s="6">
        <v>23</v>
      </c>
    </row>
    <row r="2720" spans="1:6" x14ac:dyDescent="0.2">
      <c r="A2720" s="58" t="s">
        <v>1369</v>
      </c>
      <c r="B2720" s="42">
        <v>0.4450925925925926</v>
      </c>
      <c r="C2720" s="75">
        <v>16</v>
      </c>
      <c r="D2720" s="75">
        <v>5</v>
      </c>
      <c r="E2720" s="65" t="s">
        <v>47</v>
      </c>
      <c r="F2720" s="6">
        <v>10</v>
      </c>
    </row>
    <row r="2721" spans="1:6" x14ac:dyDescent="0.2">
      <c r="A2721" s="58" t="s">
        <v>1369</v>
      </c>
      <c r="B2721" s="42">
        <v>0.37208333333333332</v>
      </c>
      <c r="C2721" s="75">
        <v>9</v>
      </c>
      <c r="D2721" s="75">
        <v>4</v>
      </c>
      <c r="E2721" s="65" t="s">
        <v>1373</v>
      </c>
      <c r="F2721" s="6">
        <v>8</v>
      </c>
    </row>
    <row r="2722" spans="1:6" x14ac:dyDescent="0.2">
      <c r="A2722" s="58" t="s">
        <v>1369</v>
      </c>
      <c r="B2722" s="42">
        <v>0.29593750000000002</v>
      </c>
      <c r="C2722" s="75">
        <v>3</v>
      </c>
      <c r="D2722" s="75">
        <v>1</v>
      </c>
      <c r="E2722" s="65" t="s">
        <v>45</v>
      </c>
      <c r="F2722" s="6">
        <v>7</v>
      </c>
    </row>
    <row r="2723" spans="1:6" x14ac:dyDescent="0.2">
      <c r="A2723" s="58" t="s">
        <v>1369</v>
      </c>
      <c r="B2723" s="42">
        <v>0.31945601851851851</v>
      </c>
      <c r="C2723" s="75">
        <v>15</v>
      </c>
      <c r="D2723" s="75">
        <v>3</v>
      </c>
      <c r="E2723" s="65" t="s">
        <v>44</v>
      </c>
      <c r="F2723" s="6">
        <v>7</v>
      </c>
    </row>
    <row r="2724" spans="1:6" x14ac:dyDescent="0.2">
      <c r="A2724" s="58" t="s">
        <v>1369</v>
      </c>
      <c r="B2724" s="42">
        <v>0.33770833333333333</v>
      </c>
      <c r="C2724" s="75">
        <v>1</v>
      </c>
      <c r="D2724" s="75">
        <v>1</v>
      </c>
      <c r="E2724" s="65" t="s">
        <v>44</v>
      </c>
      <c r="F2724" s="6">
        <v>8</v>
      </c>
    </row>
    <row r="2725" spans="1:6" x14ac:dyDescent="0.2">
      <c r="A2725" s="58" t="s">
        <v>1369</v>
      </c>
      <c r="B2725" s="42">
        <v>0.33789351851851851</v>
      </c>
      <c r="C2725" s="75">
        <v>4</v>
      </c>
      <c r="D2725" s="75">
        <v>1</v>
      </c>
      <c r="E2725" s="65" t="s">
        <v>44</v>
      </c>
      <c r="F2725" s="6">
        <v>8</v>
      </c>
    </row>
    <row r="2726" spans="1:6" x14ac:dyDescent="0.2">
      <c r="A2726" s="58" t="s">
        <v>1369</v>
      </c>
      <c r="B2726" s="42">
        <v>0.3435185185185185</v>
      </c>
      <c r="C2726" s="75">
        <v>4</v>
      </c>
      <c r="D2726" s="75">
        <v>1</v>
      </c>
      <c r="E2726" s="65" t="s">
        <v>44</v>
      </c>
      <c r="F2726" s="6">
        <v>8</v>
      </c>
    </row>
    <row r="2727" spans="1:6" x14ac:dyDescent="0.2">
      <c r="A2727" s="58" t="s">
        <v>1369</v>
      </c>
      <c r="B2727" s="42">
        <v>0.35855324074074074</v>
      </c>
      <c r="C2727" s="75">
        <v>8</v>
      </c>
      <c r="D2727" s="75">
        <v>4</v>
      </c>
      <c r="E2727" s="65" t="s">
        <v>44</v>
      </c>
      <c r="F2727" s="6">
        <v>8</v>
      </c>
    </row>
    <row r="2728" spans="1:6" x14ac:dyDescent="0.2">
      <c r="A2728" s="58" t="s">
        <v>1369</v>
      </c>
      <c r="B2728" s="42">
        <v>0.39560185185185182</v>
      </c>
      <c r="C2728" s="75">
        <v>8</v>
      </c>
      <c r="D2728" s="75">
        <v>2</v>
      </c>
      <c r="E2728" s="65" t="s">
        <v>44</v>
      </c>
      <c r="F2728" s="6">
        <v>9</v>
      </c>
    </row>
    <row r="2729" spans="1:6" x14ac:dyDescent="0.2">
      <c r="A2729" s="58" t="s">
        <v>1369</v>
      </c>
      <c r="B2729" s="42">
        <v>0.41046296296296297</v>
      </c>
      <c r="C2729" s="75">
        <v>3</v>
      </c>
      <c r="D2729" s="75">
        <v>0</v>
      </c>
      <c r="E2729" s="65" t="s">
        <v>45</v>
      </c>
      <c r="F2729" s="6">
        <v>9</v>
      </c>
    </row>
    <row r="2730" spans="1:6" x14ac:dyDescent="0.2">
      <c r="A2730" s="58" t="s">
        <v>1369</v>
      </c>
      <c r="B2730" s="42">
        <v>0.41174768518518517</v>
      </c>
      <c r="C2730" s="75">
        <v>3</v>
      </c>
      <c r="D2730" s="75">
        <v>0</v>
      </c>
      <c r="E2730" s="65" t="s">
        <v>44</v>
      </c>
      <c r="F2730" s="6">
        <v>9</v>
      </c>
    </row>
    <row r="2731" spans="1:6" x14ac:dyDescent="0.2">
      <c r="A2731" s="58" t="s">
        <v>1369</v>
      </c>
      <c r="B2731" s="42">
        <v>0.44162037037037033</v>
      </c>
      <c r="C2731" s="75">
        <v>8</v>
      </c>
      <c r="D2731" s="75">
        <v>3</v>
      </c>
      <c r="E2731" s="65" t="s">
        <v>44</v>
      </c>
      <c r="F2731" s="6">
        <v>10</v>
      </c>
    </row>
    <row r="2732" spans="1:6" x14ac:dyDescent="0.2">
      <c r="A2732" s="58" t="s">
        <v>1369</v>
      </c>
      <c r="B2732" s="42">
        <v>0.4470486111111111</v>
      </c>
      <c r="C2732" s="75">
        <v>8</v>
      </c>
      <c r="D2732" s="75">
        <v>4</v>
      </c>
      <c r="E2732" s="65" t="s">
        <v>44</v>
      </c>
      <c r="F2732" s="6">
        <v>10</v>
      </c>
    </row>
    <row r="2733" spans="1:6" x14ac:dyDescent="0.2">
      <c r="A2733" s="58" t="s">
        <v>1369</v>
      </c>
      <c r="B2733" s="42">
        <v>0.45659722222222227</v>
      </c>
      <c r="C2733" s="75">
        <v>8</v>
      </c>
      <c r="D2733" s="75">
        <v>3</v>
      </c>
      <c r="E2733" s="65" t="s">
        <v>44</v>
      </c>
      <c r="F2733" s="6">
        <v>10</v>
      </c>
    </row>
    <row r="2734" spans="1:6" x14ac:dyDescent="0.2">
      <c r="A2734" s="58" t="s">
        <v>1369</v>
      </c>
      <c r="B2734" s="42">
        <v>0.4601851851851852</v>
      </c>
      <c r="C2734" s="75">
        <v>7</v>
      </c>
      <c r="D2734" s="75">
        <v>3</v>
      </c>
      <c r="E2734" s="65" t="s">
        <v>44</v>
      </c>
      <c r="F2734" s="6">
        <v>11</v>
      </c>
    </row>
    <row r="2735" spans="1:6" x14ac:dyDescent="0.2">
      <c r="A2735" s="58" t="s">
        <v>1369</v>
      </c>
      <c r="B2735" s="42">
        <v>0.46913194444444445</v>
      </c>
      <c r="C2735" s="75">
        <v>7</v>
      </c>
      <c r="D2735" s="75">
        <v>3</v>
      </c>
      <c r="E2735" s="65" t="s">
        <v>44</v>
      </c>
      <c r="F2735" s="6">
        <v>11</v>
      </c>
    </row>
    <row r="2736" spans="1:6" x14ac:dyDescent="0.2">
      <c r="A2736" s="58" t="s">
        <v>1369</v>
      </c>
      <c r="B2736" s="42">
        <v>0.47792824074074075</v>
      </c>
      <c r="C2736" s="75">
        <v>8</v>
      </c>
      <c r="D2736" s="75">
        <v>2</v>
      </c>
      <c r="E2736" s="65" t="s">
        <v>45</v>
      </c>
      <c r="F2736" s="6">
        <v>11</v>
      </c>
    </row>
    <row r="2737" spans="1:6" x14ac:dyDescent="0.2">
      <c r="A2737" s="58" t="s">
        <v>1369</v>
      </c>
      <c r="B2737" s="42">
        <v>0.4805787037037037</v>
      </c>
      <c r="C2737" s="88" t="s">
        <v>1375</v>
      </c>
      <c r="D2737" s="88" t="s">
        <v>1375</v>
      </c>
      <c r="E2737" s="65" t="s">
        <v>44</v>
      </c>
      <c r="F2737" s="6">
        <v>11</v>
      </c>
    </row>
    <row r="2738" spans="1:6" x14ac:dyDescent="0.2">
      <c r="A2738" s="58" t="s">
        <v>1369</v>
      </c>
      <c r="B2738" s="42">
        <v>0.48226851851851849</v>
      </c>
      <c r="C2738" s="75">
        <v>8</v>
      </c>
      <c r="D2738" s="75">
        <v>1</v>
      </c>
      <c r="E2738" s="65" t="s">
        <v>44</v>
      </c>
      <c r="F2738" s="6">
        <v>11</v>
      </c>
    </row>
    <row r="2739" spans="1:6" x14ac:dyDescent="0.2">
      <c r="A2739" s="58" t="s">
        <v>1369</v>
      </c>
      <c r="B2739" s="42">
        <v>0.48810185185185184</v>
      </c>
      <c r="C2739" s="75">
        <v>2</v>
      </c>
      <c r="D2739" s="75">
        <v>0</v>
      </c>
      <c r="E2739" s="65" t="s">
        <v>44</v>
      </c>
      <c r="F2739" s="6">
        <v>11</v>
      </c>
    </row>
    <row r="2740" spans="1:6" x14ac:dyDescent="0.2">
      <c r="A2740" s="58" t="s">
        <v>1369</v>
      </c>
      <c r="B2740" s="42">
        <v>0.49131944444444442</v>
      </c>
      <c r="C2740" s="75">
        <v>25</v>
      </c>
      <c r="D2740" s="75">
        <v>7</v>
      </c>
      <c r="E2740" s="65" t="s">
        <v>44</v>
      </c>
      <c r="F2740" s="6">
        <v>11</v>
      </c>
    </row>
    <row r="2741" spans="1:6" x14ac:dyDescent="0.2">
      <c r="A2741" s="58" t="s">
        <v>1369</v>
      </c>
      <c r="B2741" s="42">
        <v>0.49508101851851855</v>
      </c>
      <c r="C2741" s="75">
        <v>2</v>
      </c>
      <c r="D2741" s="75">
        <v>1</v>
      </c>
      <c r="E2741" s="65" t="s">
        <v>44</v>
      </c>
      <c r="F2741" s="6">
        <v>11</v>
      </c>
    </row>
    <row r="2742" spans="1:6" x14ac:dyDescent="0.2">
      <c r="A2742" s="58" t="s">
        <v>1369</v>
      </c>
      <c r="B2742" s="42">
        <v>0.50237268518518519</v>
      </c>
      <c r="C2742" s="75">
        <v>36</v>
      </c>
      <c r="D2742" s="75">
        <v>10</v>
      </c>
      <c r="E2742" s="65" t="s">
        <v>44</v>
      </c>
      <c r="F2742" s="6">
        <v>12</v>
      </c>
    </row>
    <row r="2743" spans="1:6" x14ac:dyDescent="0.2">
      <c r="A2743" s="58" t="s">
        <v>1369</v>
      </c>
      <c r="B2743" s="42">
        <v>0.50416666666666665</v>
      </c>
      <c r="C2743" s="75">
        <v>2</v>
      </c>
      <c r="D2743" s="75">
        <v>1</v>
      </c>
      <c r="E2743" s="65" t="s">
        <v>44</v>
      </c>
      <c r="F2743" s="6">
        <v>12</v>
      </c>
    </row>
    <row r="2744" spans="1:6" x14ac:dyDescent="0.2">
      <c r="A2744" s="58" t="s">
        <v>1369</v>
      </c>
      <c r="B2744" s="42">
        <v>0.52271990740740748</v>
      </c>
      <c r="C2744" s="75">
        <v>8</v>
      </c>
      <c r="D2744" s="75">
        <v>4</v>
      </c>
      <c r="E2744" s="65" t="s">
        <v>44</v>
      </c>
      <c r="F2744" s="6">
        <v>12</v>
      </c>
    </row>
    <row r="2745" spans="1:6" x14ac:dyDescent="0.2">
      <c r="A2745" s="58" t="s">
        <v>1369</v>
      </c>
      <c r="B2745" s="42">
        <v>0.52884259259259259</v>
      </c>
      <c r="C2745" s="75">
        <v>6</v>
      </c>
      <c r="D2745" s="75">
        <v>3</v>
      </c>
      <c r="E2745" s="65" t="s">
        <v>44</v>
      </c>
      <c r="F2745" s="6">
        <v>12</v>
      </c>
    </row>
    <row r="2746" spans="1:6" x14ac:dyDescent="0.2">
      <c r="A2746" s="58" t="s">
        <v>1369</v>
      </c>
      <c r="B2746" s="42">
        <v>0.54166666666666663</v>
      </c>
      <c r="C2746" s="75">
        <v>1</v>
      </c>
      <c r="D2746" s="75">
        <v>2</v>
      </c>
      <c r="E2746" s="65" t="s">
        <v>44</v>
      </c>
      <c r="F2746" s="6">
        <v>13</v>
      </c>
    </row>
    <row r="2747" spans="1:6" x14ac:dyDescent="0.2">
      <c r="A2747" s="58" t="s">
        <v>1369</v>
      </c>
      <c r="B2747" s="42">
        <v>0.56145833333333339</v>
      </c>
      <c r="C2747" s="75">
        <v>7</v>
      </c>
      <c r="D2747" s="75">
        <v>3</v>
      </c>
      <c r="E2747" s="65" t="s">
        <v>44</v>
      </c>
      <c r="F2747" s="6">
        <v>13</v>
      </c>
    </row>
    <row r="2748" spans="1:6" x14ac:dyDescent="0.2">
      <c r="A2748" s="58" t="s">
        <v>1369</v>
      </c>
      <c r="B2748" s="42">
        <v>0.58568287037037037</v>
      </c>
      <c r="C2748" s="75">
        <v>9</v>
      </c>
      <c r="D2748" s="75">
        <v>3</v>
      </c>
      <c r="E2748" s="65" t="s">
        <v>44</v>
      </c>
      <c r="F2748" s="6">
        <v>14</v>
      </c>
    </row>
    <row r="2749" spans="1:6" x14ac:dyDescent="0.2">
      <c r="A2749" s="58" t="s">
        <v>1369</v>
      </c>
      <c r="B2749" s="42">
        <v>0.58718749999999997</v>
      </c>
      <c r="C2749" s="75">
        <v>6</v>
      </c>
      <c r="D2749" s="75">
        <v>3</v>
      </c>
      <c r="E2749" s="65" t="s">
        <v>44</v>
      </c>
      <c r="F2749" s="6">
        <v>14</v>
      </c>
    </row>
    <row r="2750" spans="1:6" x14ac:dyDescent="0.2">
      <c r="A2750" s="58" t="s">
        <v>1369</v>
      </c>
      <c r="B2750" s="42">
        <v>0.61586805555555557</v>
      </c>
      <c r="C2750" s="75">
        <v>8</v>
      </c>
      <c r="D2750" s="75">
        <v>3</v>
      </c>
      <c r="E2750" s="65" t="s">
        <v>44</v>
      </c>
      <c r="F2750" s="6">
        <v>14</v>
      </c>
    </row>
    <row r="2751" spans="1:6" x14ac:dyDescent="0.2">
      <c r="A2751" s="58" t="s">
        <v>1369</v>
      </c>
      <c r="B2751" s="42">
        <v>0.63709490740740737</v>
      </c>
      <c r="C2751" s="75">
        <v>8</v>
      </c>
      <c r="D2751" s="75">
        <v>3</v>
      </c>
      <c r="E2751" s="65" t="s">
        <v>44</v>
      </c>
      <c r="F2751" s="6">
        <v>15</v>
      </c>
    </row>
    <row r="2752" spans="1:6" x14ac:dyDescent="0.2">
      <c r="A2752" s="58" t="s">
        <v>1369</v>
      </c>
      <c r="B2752" s="42">
        <v>0.70741898148148152</v>
      </c>
      <c r="C2752" s="75">
        <v>8</v>
      </c>
      <c r="D2752" s="75">
        <v>3</v>
      </c>
      <c r="E2752" s="65" t="s">
        <v>44</v>
      </c>
      <c r="F2752" s="6">
        <v>16</v>
      </c>
    </row>
    <row r="2753" spans="1:6" x14ac:dyDescent="0.2">
      <c r="A2753" s="58" t="s">
        <v>1369</v>
      </c>
      <c r="B2753" s="42">
        <v>0.7114583333333333</v>
      </c>
      <c r="C2753" s="75">
        <v>8</v>
      </c>
      <c r="D2753" s="75">
        <v>2</v>
      </c>
      <c r="E2753" s="65" t="s">
        <v>44</v>
      </c>
      <c r="F2753" s="6">
        <v>17</v>
      </c>
    </row>
    <row r="2754" spans="1:6" x14ac:dyDescent="0.2">
      <c r="A2754" s="58" t="s">
        <v>1369</v>
      </c>
      <c r="B2754" s="42">
        <v>0.7411226851851852</v>
      </c>
      <c r="C2754" s="75">
        <v>7</v>
      </c>
      <c r="D2754" s="75">
        <v>3</v>
      </c>
      <c r="E2754" s="65" t="s">
        <v>44</v>
      </c>
      <c r="F2754" s="6">
        <v>17</v>
      </c>
    </row>
    <row r="2755" spans="1:6" x14ac:dyDescent="0.2">
      <c r="A2755" s="58" t="s">
        <v>1369</v>
      </c>
      <c r="B2755" s="42">
        <v>0.45702546296296293</v>
      </c>
      <c r="C2755" s="75">
        <v>6</v>
      </c>
      <c r="D2755" s="75">
        <v>2</v>
      </c>
      <c r="E2755" s="65" t="s">
        <v>44</v>
      </c>
      <c r="F2755" s="6">
        <v>10</v>
      </c>
    </row>
    <row r="2756" spans="1:6" x14ac:dyDescent="0.2">
      <c r="A2756" s="58" t="s">
        <v>1369</v>
      </c>
      <c r="B2756" s="42">
        <v>0.49974537037037042</v>
      </c>
      <c r="C2756" s="75">
        <v>3</v>
      </c>
      <c r="D2756" s="75">
        <v>1</v>
      </c>
      <c r="E2756" s="65" t="s">
        <v>1372</v>
      </c>
      <c r="F2756" s="6">
        <v>11</v>
      </c>
    </row>
    <row r="2757" spans="1:6" x14ac:dyDescent="0.2">
      <c r="A2757" s="58" t="s">
        <v>1369</v>
      </c>
      <c r="B2757" s="42">
        <v>0.47594907407407411</v>
      </c>
      <c r="C2757" s="75">
        <v>8</v>
      </c>
      <c r="D2757" s="75">
        <v>1</v>
      </c>
      <c r="E2757" s="65" t="s">
        <v>1296</v>
      </c>
      <c r="F2757" s="6">
        <v>11</v>
      </c>
    </row>
    <row r="2758" spans="1:6" x14ac:dyDescent="0.2">
      <c r="A2758" s="58" t="s">
        <v>1369</v>
      </c>
      <c r="B2758" s="42">
        <v>0.32178240740740743</v>
      </c>
      <c r="C2758" s="75">
        <v>1</v>
      </c>
      <c r="D2758" s="75">
        <v>0</v>
      </c>
      <c r="E2758" s="65" t="s">
        <v>46</v>
      </c>
      <c r="F2758" s="6">
        <v>7</v>
      </c>
    </row>
    <row r="2759" spans="1:6" x14ac:dyDescent="0.2">
      <c r="A2759" s="58" t="s">
        <v>1369</v>
      </c>
      <c r="B2759" s="42">
        <v>0.33810185185185188</v>
      </c>
      <c r="C2759" s="75">
        <v>134</v>
      </c>
      <c r="D2759" s="75">
        <v>12</v>
      </c>
      <c r="E2759" s="65" t="s">
        <v>46</v>
      </c>
      <c r="F2759" s="6">
        <v>8</v>
      </c>
    </row>
    <row r="2760" spans="1:6" x14ac:dyDescent="0.2">
      <c r="A2760" s="58" t="s">
        <v>1369</v>
      </c>
      <c r="B2760" s="42">
        <v>0.34487268518518516</v>
      </c>
      <c r="C2760" s="75">
        <v>3</v>
      </c>
      <c r="D2760" s="75">
        <v>2</v>
      </c>
      <c r="E2760" s="65" t="s">
        <v>46</v>
      </c>
      <c r="F2760" s="6">
        <v>8</v>
      </c>
    </row>
    <row r="2761" spans="1:6" x14ac:dyDescent="0.2">
      <c r="A2761" s="58" t="s">
        <v>1369</v>
      </c>
      <c r="B2761" s="42">
        <v>0.5172106481481481</v>
      </c>
      <c r="C2761" s="75">
        <v>121</v>
      </c>
      <c r="D2761" s="75">
        <v>16</v>
      </c>
      <c r="E2761" s="65" t="s">
        <v>46</v>
      </c>
      <c r="F2761" s="6">
        <v>12</v>
      </c>
    </row>
    <row r="2762" spans="1:6" x14ac:dyDescent="0.2">
      <c r="A2762" s="58" t="s">
        <v>1369</v>
      </c>
      <c r="B2762" s="42">
        <v>0.65949074074074077</v>
      </c>
      <c r="C2762" s="75">
        <v>9</v>
      </c>
      <c r="D2762" s="75">
        <v>4</v>
      </c>
      <c r="E2762" s="65" t="s">
        <v>46</v>
      </c>
      <c r="F2762" s="6">
        <v>15</v>
      </c>
    </row>
    <row r="2763" spans="1:6" x14ac:dyDescent="0.2">
      <c r="A2763" s="58" t="s">
        <v>1369</v>
      </c>
      <c r="B2763" s="42">
        <v>0.34618055555555555</v>
      </c>
      <c r="C2763" s="75">
        <v>13</v>
      </c>
      <c r="D2763" s="75">
        <v>4</v>
      </c>
      <c r="E2763" s="65" t="s">
        <v>47</v>
      </c>
      <c r="F2763" s="6">
        <v>8</v>
      </c>
    </row>
    <row r="2764" spans="1:6" x14ac:dyDescent="0.2">
      <c r="A2764" s="58" t="s">
        <v>1369</v>
      </c>
      <c r="B2764" s="42">
        <v>0.3640856481481482</v>
      </c>
      <c r="C2764" s="75">
        <v>4</v>
      </c>
      <c r="D2764" s="75">
        <v>2</v>
      </c>
      <c r="E2764" s="65" t="s">
        <v>47</v>
      </c>
      <c r="F2764" s="6">
        <v>8</v>
      </c>
    </row>
    <row r="2765" spans="1:6" x14ac:dyDescent="0.2">
      <c r="A2765" s="58" t="s">
        <v>1369</v>
      </c>
      <c r="B2765" s="42">
        <v>0.49306712962962962</v>
      </c>
      <c r="C2765" s="75">
        <v>27</v>
      </c>
      <c r="D2765" s="75">
        <v>11</v>
      </c>
      <c r="E2765" s="65" t="s">
        <v>47</v>
      </c>
      <c r="F2765" s="6">
        <v>11</v>
      </c>
    </row>
    <row r="2766" spans="1:6" x14ac:dyDescent="0.2">
      <c r="A2766" s="72" t="s">
        <v>18</v>
      </c>
      <c r="B2766" s="46">
        <v>0.46607638888888886</v>
      </c>
      <c r="C2766" s="51">
        <v>4</v>
      </c>
      <c r="D2766" s="74" t="s">
        <v>420</v>
      </c>
      <c r="E2766" s="74" t="s">
        <v>48</v>
      </c>
      <c r="F2766" s="6">
        <v>11</v>
      </c>
    </row>
    <row r="2767" spans="1:6" x14ac:dyDescent="0.2">
      <c r="A2767" s="72" t="s">
        <v>18</v>
      </c>
      <c r="B2767" s="46">
        <v>0.78456018518518522</v>
      </c>
      <c r="C2767" s="51">
        <v>6</v>
      </c>
      <c r="D2767" s="74" t="s">
        <v>420</v>
      </c>
      <c r="E2767" s="74" t="s">
        <v>48</v>
      </c>
      <c r="F2767" s="6">
        <v>18</v>
      </c>
    </row>
    <row r="2768" spans="1:6" x14ac:dyDescent="0.2">
      <c r="A2768" s="72" t="s">
        <v>18</v>
      </c>
      <c r="B2768" s="46">
        <v>0.81805555555555554</v>
      </c>
      <c r="C2768" s="51">
        <v>179</v>
      </c>
      <c r="D2768" s="74" t="s">
        <v>420</v>
      </c>
      <c r="E2768" s="74" t="s">
        <v>48</v>
      </c>
      <c r="F2768" s="6">
        <v>19</v>
      </c>
    </row>
    <row r="2769" spans="1:6" x14ac:dyDescent="0.2">
      <c r="A2769" s="72" t="s">
        <v>18</v>
      </c>
      <c r="B2769" s="46">
        <v>0.81883101851851858</v>
      </c>
      <c r="C2769" s="51">
        <v>6</v>
      </c>
      <c r="D2769" s="74" t="s">
        <v>420</v>
      </c>
      <c r="E2769" s="74" t="s">
        <v>48</v>
      </c>
      <c r="F2769" s="6">
        <v>19</v>
      </c>
    </row>
    <row r="2770" spans="1:6" x14ac:dyDescent="0.2">
      <c r="A2770" s="72" t="s">
        <v>18</v>
      </c>
      <c r="B2770" s="46">
        <v>0.85749999999999993</v>
      </c>
      <c r="C2770" s="51">
        <v>8</v>
      </c>
      <c r="D2770" s="74" t="s">
        <v>420</v>
      </c>
      <c r="E2770" s="74" t="s">
        <v>48</v>
      </c>
      <c r="F2770" s="6">
        <v>20</v>
      </c>
    </row>
    <row r="2771" spans="1:6" x14ac:dyDescent="0.2">
      <c r="A2771" s="72" t="s">
        <v>18</v>
      </c>
      <c r="B2771" s="46">
        <v>0.85918981481481482</v>
      </c>
      <c r="C2771" s="51">
        <v>5</v>
      </c>
      <c r="D2771" s="74" t="s">
        <v>420</v>
      </c>
      <c r="E2771" s="74" t="s">
        <v>48</v>
      </c>
      <c r="F2771" s="6">
        <v>20</v>
      </c>
    </row>
    <row r="2772" spans="1:6" x14ac:dyDescent="0.2">
      <c r="A2772" s="72" t="s">
        <v>18</v>
      </c>
      <c r="B2772" s="46">
        <v>0.86134259259259249</v>
      </c>
      <c r="C2772" s="51">
        <v>6</v>
      </c>
      <c r="D2772" s="74" t="s">
        <v>420</v>
      </c>
      <c r="E2772" s="74" t="s">
        <v>48</v>
      </c>
      <c r="F2772" s="6">
        <v>20</v>
      </c>
    </row>
    <row r="2773" spans="1:6" x14ac:dyDescent="0.2">
      <c r="A2773" s="72" t="s">
        <v>18</v>
      </c>
      <c r="B2773" s="46">
        <v>0.93599537037037039</v>
      </c>
      <c r="C2773" s="51">
        <v>14</v>
      </c>
      <c r="D2773" s="74" t="s">
        <v>420</v>
      </c>
      <c r="E2773" s="74" t="s">
        <v>48</v>
      </c>
      <c r="F2773" s="6">
        <v>22</v>
      </c>
    </row>
    <row r="2774" spans="1:6" x14ac:dyDescent="0.2">
      <c r="A2774" s="72" t="s">
        <v>18</v>
      </c>
      <c r="B2774" s="46">
        <v>0.33239583333333333</v>
      </c>
      <c r="C2774" s="51">
        <v>30</v>
      </c>
      <c r="D2774" s="51">
        <v>7</v>
      </c>
      <c r="E2774" s="74" t="s">
        <v>46</v>
      </c>
      <c r="F2774" s="6">
        <v>7</v>
      </c>
    </row>
    <row r="2775" spans="1:6" x14ac:dyDescent="0.2">
      <c r="A2775" s="72" t="s">
        <v>18</v>
      </c>
      <c r="B2775" s="46">
        <v>0.33930555555555553</v>
      </c>
      <c r="C2775" s="51">
        <v>31</v>
      </c>
      <c r="D2775" s="51">
        <v>8</v>
      </c>
      <c r="E2775" s="74" t="s">
        <v>46</v>
      </c>
      <c r="F2775" s="6">
        <v>8</v>
      </c>
    </row>
    <row r="2776" spans="1:6" x14ac:dyDescent="0.2">
      <c r="A2776" s="72" t="s">
        <v>18</v>
      </c>
      <c r="B2776" s="46">
        <v>0.35792824074074076</v>
      </c>
      <c r="C2776" s="51">
        <v>14</v>
      </c>
      <c r="D2776" s="51">
        <v>5</v>
      </c>
      <c r="E2776" s="74" t="s">
        <v>46</v>
      </c>
      <c r="F2776" s="6">
        <v>8</v>
      </c>
    </row>
    <row r="2777" spans="1:6" x14ac:dyDescent="0.2">
      <c r="A2777" s="72" t="s">
        <v>18</v>
      </c>
      <c r="B2777" s="46">
        <v>0.39116898148148144</v>
      </c>
      <c r="C2777" s="51">
        <v>23</v>
      </c>
      <c r="D2777" s="51">
        <v>6</v>
      </c>
      <c r="E2777" s="74" t="s">
        <v>46</v>
      </c>
      <c r="F2777" s="6">
        <v>9</v>
      </c>
    </row>
    <row r="2778" spans="1:6" x14ac:dyDescent="0.2">
      <c r="A2778" s="72" t="s">
        <v>18</v>
      </c>
      <c r="B2778" s="46">
        <v>0.40586805555555555</v>
      </c>
      <c r="C2778" s="51">
        <v>37</v>
      </c>
      <c r="D2778" s="51">
        <v>9</v>
      </c>
      <c r="E2778" s="74" t="s">
        <v>46</v>
      </c>
      <c r="F2778" s="6">
        <v>9</v>
      </c>
    </row>
    <row r="2779" spans="1:6" x14ac:dyDescent="0.2">
      <c r="A2779" s="72" t="s">
        <v>18</v>
      </c>
      <c r="B2779" s="46">
        <v>0.42254629629629631</v>
      </c>
      <c r="C2779" s="51">
        <v>8</v>
      </c>
      <c r="D2779" s="51">
        <v>3</v>
      </c>
      <c r="E2779" s="74" t="s">
        <v>45</v>
      </c>
      <c r="F2779" s="6">
        <v>10</v>
      </c>
    </row>
    <row r="2780" spans="1:6" x14ac:dyDescent="0.2">
      <c r="A2780" s="72" t="s">
        <v>18</v>
      </c>
      <c r="B2780" s="46">
        <v>0.6097569444444445</v>
      </c>
      <c r="C2780" s="51">
        <v>7</v>
      </c>
      <c r="D2780" s="51">
        <v>2</v>
      </c>
      <c r="E2780" s="74" t="s">
        <v>45</v>
      </c>
      <c r="F2780" s="6">
        <v>14</v>
      </c>
    </row>
    <row r="2781" spans="1:6" x14ac:dyDescent="0.2">
      <c r="A2781" s="72" t="s">
        <v>18</v>
      </c>
      <c r="B2781" s="46">
        <v>0.63336805555555553</v>
      </c>
      <c r="C2781" s="51">
        <v>7</v>
      </c>
      <c r="D2781" s="51">
        <v>3</v>
      </c>
      <c r="E2781" s="74" t="s">
        <v>45</v>
      </c>
      <c r="F2781" s="6">
        <v>15</v>
      </c>
    </row>
    <row r="2782" spans="1:6" x14ac:dyDescent="0.2">
      <c r="A2782" s="72" t="s">
        <v>18</v>
      </c>
      <c r="B2782" s="46">
        <v>0.58491898148148147</v>
      </c>
      <c r="C2782" s="51">
        <v>8</v>
      </c>
      <c r="D2782" s="51">
        <v>2</v>
      </c>
      <c r="E2782" s="74" t="s">
        <v>44</v>
      </c>
      <c r="F2782" s="6">
        <v>14</v>
      </c>
    </row>
    <row r="2783" spans="1:6" x14ac:dyDescent="0.2">
      <c r="A2783" s="72" t="s">
        <v>18</v>
      </c>
      <c r="B2783" s="46">
        <v>0.63626157407407413</v>
      </c>
      <c r="C2783" s="51">
        <v>38</v>
      </c>
      <c r="D2783" s="51">
        <v>1</v>
      </c>
      <c r="E2783" s="74" t="s">
        <v>44</v>
      </c>
      <c r="F2783" s="6">
        <v>15</v>
      </c>
    </row>
    <row r="2784" spans="1:6" x14ac:dyDescent="0.2">
      <c r="A2784" s="72" t="s">
        <v>18</v>
      </c>
      <c r="B2784" s="46">
        <v>0.64908564814814818</v>
      </c>
      <c r="C2784" s="51">
        <v>7</v>
      </c>
      <c r="D2784" s="51">
        <v>2</v>
      </c>
      <c r="E2784" s="74" t="s">
        <v>44</v>
      </c>
      <c r="F2784" s="6">
        <v>15</v>
      </c>
    </row>
    <row r="2785" spans="1:6" x14ac:dyDescent="0.2">
      <c r="A2785" s="72" t="s">
        <v>18</v>
      </c>
      <c r="B2785" s="46">
        <v>0.36197916666666669</v>
      </c>
      <c r="C2785" s="51">
        <v>13</v>
      </c>
      <c r="D2785" s="51">
        <v>4</v>
      </c>
      <c r="E2785" s="74" t="s">
        <v>47</v>
      </c>
      <c r="F2785" s="6">
        <v>8</v>
      </c>
    </row>
    <row r="2786" spans="1:6" x14ac:dyDescent="0.2">
      <c r="A2786" s="72" t="s">
        <v>18</v>
      </c>
      <c r="B2786" s="46">
        <v>0.40783564814814816</v>
      </c>
      <c r="C2786" s="51">
        <v>2</v>
      </c>
      <c r="D2786" s="51">
        <v>1</v>
      </c>
      <c r="E2786" s="74" t="s">
        <v>47</v>
      </c>
      <c r="F2786" s="6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L36" sqref="L36"/>
    </sheetView>
  </sheetViews>
  <sheetFormatPr baseColWidth="10" defaultRowHeight="16" x14ac:dyDescent="0.2"/>
  <sheetData>
    <row r="1" spans="1:15" s="8" customFormat="1" x14ac:dyDescent="0.2">
      <c r="A1" s="8" t="s">
        <v>1393</v>
      </c>
      <c r="I1" s="8" t="s">
        <v>1394</v>
      </c>
    </row>
    <row r="2" spans="1:15" x14ac:dyDescent="0.2">
      <c r="A2" s="8" t="s">
        <v>1395</v>
      </c>
    </row>
    <row r="3" spans="1:15" x14ac:dyDescent="0.2">
      <c r="A3" s="5" t="s">
        <v>1386</v>
      </c>
      <c r="B3" s="5" t="s">
        <v>1396</v>
      </c>
      <c r="C3" s="5"/>
      <c r="D3" s="5"/>
      <c r="E3" s="5"/>
      <c r="F3" s="5"/>
      <c r="G3" s="5"/>
      <c r="I3" t="s">
        <v>1386</v>
      </c>
      <c r="J3" t="s">
        <v>1396</v>
      </c>
    </row>
    <row r="4" spans="1:15" x14ac:dyDescent="0.2">
      <c r="A4" s="5" t="s">
        <v>1397</v>
      </c>
      <c r="B4" s="8">
        <v>2</v>
      </c>
      <c r="C4" s="8">
        <v>3</v>
      </c>
      <c r="D4" s="8">
        <v>4</v>
      </c>
      <c r="E4" s="8">
        <v>6</v>
      </c>
      <c r="F4" s="8">
        <v>7</v>
      </c>
      <c r="G4" s="5" t="s">
        <v>16</v>
      </c>
      <c r="I4" t="s">
        <v>1381</v>
      </c>
      <c r="J4" s="8">
        <v>2</v>
      </c>
      <c r="K4" s="8">
        <v>3</v>
      </c>
      <c r="L4" s="8">
        <v>4</v>
      </c>
      <c r="M4" s="8">
        <v>6</v>
      </c>
      <c r="N4" s="8">
        <v>7</v>
      </c>
      <c r="O4" t="s">
        <v>16</v>
      </c>
    </row>
    <row r="5" spans="1:15" x14ac:dyDescent="0.2">
      <c r="A5" s="8">
        <v>0</v>
      </c>
      <c r="B5" s="5">
        <v>0</v>
      </c>
      <c r="C5" s="5">
        <v>0</v>
      </c>
      <c r="D5" s="5">
        <v>0</v>
      </c>
      <c r="E5" s="5">
        <v>0</v>
      </c>
      <c r="F5" s="5">
        <v>13</v>
      </c>
      <c r="G5" s="5">
        <f>SUM(B5:F5)</f>
        <v>13</v>
      </c>
      <c r="I5">
        <v>0</v>
      </c>
      <c r="J5">
        <v>0</v>
      </c>
      <c r="K5">
        <v>0</v>
      </c>
      <c r="L5">
        <v>0</v>
      </c>
      <c r="M5">
        <v>0</v>
      </c>
      <c r="N5">
        <v>0.11504424778761062</v>
      </c>
      <c r="O5">
        <v>0.11504424778761062</v>
      </c>
    </row>
    <row r="6" spans="1:15" x14ac:dyDescent="0.2">
      <c r="A6" s="8">
        <v>0.1</v>
      </c>
      <c r="B6" s="5">
        <v>18</v>
      </c>
      <c r="C6" s="5">
        <v>6</v>
      </c>
      <c r="D6" s="5">
        <v>0</v>
      </c>
      <c r="E6" s="5">
        <v>17</v>
      </c>
      <c r="F6" s="5">
        <v>5</v>
      </c>
      <c r="G6" s="5">
        <f t="shared" ref="G6:G15" si="0">SUM(B6:F6)</f>
        <v>46</v>
      </c>
      <c r="I6">
        <v>0.1</v>
      </c>
      <c r="J6">
        <v>0.29508196721311475</v>
      </c>
      <c r="K6">
        <v>0.13333333333333333</v>
      </c>
      <c r="L6">
        <v>0</v>
      </c>
      <c r="M6">
        <v>0.13600000000000001</v>
      </c>
      <c r="N6">
        <v>4.4247787610619468E-2</v>
      </c>
      <c r="O6">
        <v>0.60866308815706749</v>
      </c>
    </row>
    <row r="7" spans="1:15" x14ac:dyDescent="0.2">
      <c r="A7" s="8">
        <v>0.2</v>
      </c>
      <c r="B7" s="5">
        <v>0</v>
      </c>
      <c r="C7" s="5">
        <v>5</v>
      </c>
      <c r="D7" s="5">
        <v>0</v>
      </c>
      <c r="E7" s="5">
        <v>13</v>
      </c>
      <c r="F7" s="5">
        <v>6</v>
      </c>
      <c r="G7" s="5">
        <f t="shared" si="0"/>
        <v>24</v>
      </c>
      <c r="I7">
        <v>0.2</v>
      </c>
      <c r="J7">
        <v>0</v>
      </c>
      <c r="K7">
        <v>0.1111111111111111</v>
      </c>
      <c r="L7">
        <v>0</v>
      </c>
      <c r="M7">
        <v>0.104</v>
      </c>
      <c r="N7">
        <v>5.3097345132743362E-2</v>
      </c>
      <c r="O7">
        <v>0.26820845624385448</v>
      </c>
    </row>
    <row r="8" spans="1:15" x14ac:dyDescent="0.2">
      <c r="A8" s="8">
        <v>0.3</v>
      </c>
      <c r="B8" s="5">
        <v>2</v>
      </c>
      <c r="C8" s="5">
        <v>0</v>
      </c>
      <c r="D8" s="5">
        <v>0</v>
      </c>
      <c r="E8" s="5">
        <v>17</v>
      </c>
      <c r="F8" s="5">
        <v>6</v>
      </c>
      <c r="G8" s="5">
        <f t="shared" si="0"/>
        <v>25</v>
      </c>
      <c r="I8">
        <v>0.3</v>
      </c>
      <c r="J8">
        <v>3.2786885245901641E-2</v>
      </c>
      <c r="K8">
        <v>0</v>
      </c>
      <c r="L8">
        <v>0</v>
      </c>
      <c r="M8">
        <v>0.13600000000000001</v>
      </c>
      <c r="N8">
        <v>5.3097345132743362E-2</v>
      </c>
      <c r="O8">
        <v>0.22188423037864502</v>
      </c>
    </row>
    <row r="9" spans="1:15" x14ac:dyDescent="0.2">
      <c r="A9" s="8">
        <v>0.4</v>
      </c>
      <c r="B9" s="5">
        <v>12</v>
      </c>
      <c r="C9" s="5">
        <v>0</v>
      </c>
      <c r="D9" s="5">
        <v>3</v>
      </c>
      <c r="E9" s="5">
        <v>11</v>
      </c>
      <c r="F9" s="5">
        <v>5</v>
      </c>
      <c r="G9" s="5">
        <f t="shared" si="0"/>
        <v>31</v>
      </c>
      <c r="I9">
        <v>0.4</v>
      </c>
      <c r="J9">
        <v>0.19672131147540983</v>
      </c>
      <c r="K9">
        <v>0</v>
      </c>
      <c r="L9">
        <v>0.33333333333333331</v>
      </c>
      <c r="M9">
        <v>8.7999999999999995E-2</v>
      </c>
      <c r="N9">
        <v>4.4247787610619468E-2</v>
      </c>
      <c r="O9">
        <v>0.66230243241936249</v>
      </c>
    </row>
    <row r="10" spans="1:15" x14ac:dyDescent="0.2">
      <c r="A10" s="8">
        <v>0.5</v>
      </c>
      <c r="B10" s="5">
        <v>4</v>
      </c>
      <c r="C10" s="5">
        <v>0</v>
      </c>
      <c r="D10" s="5">
        <v>1</v>
      </c>
      <c r="E10" s="5">
        <v>26</v>
      </c>
      <c r="F10" s="5">
        <v>5</v>
      </c>
      <c r="G10" s="5">
        <f t="shared" si="0"/>
        <v>36</v>
      </c>
      <c r="I10">
        <v>0.5</v>
      </c>
      <c r="J10">
        <v>6.5573770491803282E-2</v>
      </c>
      <c r="K10">
        <v>0</v>
      </c>
      <c r="L10">
        <v>0.1111111111111111</v>
      </c>
      <c r="M10">
        <v>0.20799999999999999</v>
      </c>
      <c r="N10">
        <v>4.4247787610619468E-2</v>
      </c>
      <c r="O10">
        <v>0.42893266921353385</v>
      </c>
    </row>
    <row r="11" spans="1:15" x14ac:dyDescent="0.2">
      <c r="A11" s="8">
        <v>0.6</v>
      </c>
      <c r="B11" s="5">
        <v>0</v>
      </c>
      <c r="C11" s="5">
        <v>0</v>
      </c>
      <c r="D11" s="5">
        <v>1</v>
      </c>
      <c r="E11" s="5">
        <v>15</v>
      </c>
      <c r="F11" s="5">
        <v>5</v>
      </c>
      <c r="G11" s="5">
        <f t="shared" si="0"/>
        <v>21</v>
      </c>
      <c r="I11">
        <v>0.6</v>
      </c>
      <c r="J11">
        <v>0</v>
      </c>
      <c r="K11">
        <v>0</v>
      </c>
      <c r="L11">
        <v>0.1111111111111111</v>
      </c>
      <c r="M11">
        <v>0.12</v>
      </c>
      <c r="N11">
        <v>4.4247787610619468E-2</v>
      </c>
      <c r="O11">
        <v>0.27535889872173058</v>
      </c>
    </row>
    <row r="12" spans="1:15" x14ac:dyDescent="0.2">
      <c r="A12" s="8">
        <v>0.7</v>
      </c>
      <c r="B12" s="5">
        <v>2</v>
      </c>
      <c r="C12" s="5">
        <v>9</v>
      </c>
      <c r="D12" s="5">
        <v>2</v>
      </c>
      <c r="E12" s="5">
        <v>7</v>
      </c>
      <c r="F12" s="5">
        <v>9</v>
      </c>
      <c r="G12" s="5">
        <f t="shared" si="0"/>
        <v>29</v>
      </c>
      <c r="I12">
        <v>0.7</v>
      </c>
      <c r="J12">
        <v>3.2786885245901641E-2</v>
      </c>
      <c r="K12">
        <v>0.2</v>
      </c>
      <c r="L12">
        <v>0.22222222222222221</v>
      </c>
      <c r="M12">
        <v>5.6000000000000001E-2</v>
      </c>
      <c r="N12">
        <v>7.9646017699115043E-2</v>
      </c>
      <c r="O12">
        <v>0.59065512516723895</v>
      </c>
    </row>
    <row r="13" spans="1:15" x14ac:dyDescent="0.2">
      <c r="A13" s="8">
        <v>0.8</v>
      </c>
      <c r="B13" s="5">
        <v>7</v>
      </c>
      <c r="C13" s="5">
        <v>2</v>
      </c>
      <c r="D13" s="5">
        <v>2</v>
      </c>
      <c r="E13" s="5">
        <v>12</v>
      </c>
      <c r="F13" s="5">
        <v>20</v>
      </c>
      <c r="G13" s="5">
        <f t="shared" si="0"/>
        <v>43</v>
      </c>
      <c r="I13">
        <v>0.8</v>
      </c>
      <c r="J13">
        <v>0.11475409836065574</v>
      </c>
      <c r="K13">
        <v>4.4444444444444446E-2</v>
      </c>
      <c r="L13">
        <v>0.22222222222222221</v>
      </c>
      <c r="M13">
        <v>9.6000000000000002E-2</v>
      </c>
      <c r="N13">
        <v>0.17699115044247787</v>
      </c>
      <c r="O13">
        <v>0.65441191546980026</v>
      </c>
    </row>
    <row r="14" spans="1:15" x14ac:dyDescent="0.2">
      <c r="A14" s="8">
        <v>0.9</v>
      </c>
      <c r="B14" s="5">
        <v>16</v>
      </c>
      <c r="C14" s="5">
        <v>7</v>
      </c>
      <c r="D14" s="5">
        <v>0</v>
      </c>
      <c r="E14" s="5">
        <v>7</v>
      </c>
      <c r="F14" s="5">
        <v>27</v>
      </c>
      <c r="G14" s="5">
        <f t="shared" si="0"/>
        <v>57</v>
      </c>
      <c r="I14">
        <v>0.9</v>
      </c>
      <c r="J14">
        <v>0.26229508196721313</v>
      </c>
      <c r="K14">
        <v>0.15555555555555556</v>
      </c>
      <c r="L14">
        <v>0</v>
      </c>
      <c r="M14">
        <v>5.6000000000000001E-2</v>
      </c>
      <c r="N14">
        <v>0.23893805309734514</v>
      </c>
      <c r="O14">
        <v>0.71278869062011385</v>
      </c>
    </row>
    <row r="15" spans="1:15" x14ac:dyDescent="0.2">
      <c r="A15" s="8">
        <v>1</v>
      </c>
      <c r="B15" s="5">
        <v>0</v>
      </c>
      <c r="C15" s="5">
        <v>16</v>
      </c>
      <c r="D15" s="5">
        <v>0</v>
      </c>
      <c r="E15" s="5">
        <v>0</v>
      </c>
      <c r="F15" s="5">
        <v>12</v>
      </c>
      <c r="G15" s="5">
        <f t="shared" si="0"/>
        <v>28</v>
      </c>
      <c r="I15">
        <v>1</v>
      </c>
      <c r="J15">
        <v>0</v>
      </c>
      <c r="K15">
        <v>0.35555555555555557</v>
      </c>
      <c r="L15">
        <v>0</v>
      </c>
      <c r="M15">
        <v>0</v>
      </c>
      <c r="N15">
        <v>0.10619469026548672</v>
      </c>
      <c r="O15">
        <v>0.46175024582104229</v>
      </c>
    </row>
    <row r="16" spans="1:15" x14ac:dyDescent="0.2">
      <c r="A16" s="5" t="s">
        <v>16</v>
      </c>
      <c r="B16" s="5">
        <f>SUM(B5:B15)</f>
        <v>61</v>
      </c>
      <c r="C16" s="5">
        <f t="shared" ref="C16:G16" si="1">SUM(C5:C15)</f>
        <v>45</v>
      </c>
      <c r="D16" s="5">
        <f t="shared" si="1"/>
        <v>9</v>
      </c>
      <c r="E16" s="5">
        <f t="shared" si="1"/>
        <v>125</v>
      </c>
      <c r="F16" s="5">
        <f t="shared" si="1"/>
        <v>113</v>
      </c>
      <c r="G16" s="5">
        <f t="shared" si="1"/>
        <v>353</v>
      </c>
      <c r="I16" t="s">
        <v>16</v>
      </c>
      <c r="J16">
        <v>1</v>
      </c>
      <c r="K16">
        <v>1</v>
      </c>
      <c r="L16">
        <v>1</v>
      </c>
      <c r="M16">
        <v>1</v>
      </c>
      <c r="N16">
        <v>1</v>
      </c>
      <c r="O16">
        <v>4.9999999999999991</v>
      </c>
    </row>
    <row r="18" spans="1:15" x14ac:dyDescent="0.2">
      <c r="A18" s="8" t="s">
        <v>1398</v>
      </c>
    </row>
    <row r="19" spans="1:15" x14ac:dyDescent="0.2">
      <c r="A19" s="5" t="s">
        <v>1398</v>
      </c>
      <c r="B19" s="5" t="s">
        <v>1396</v>
      </c>
      <c r="C19" s="5"/>
      <c r="D19" s="5"/>
      <c r="E19" s="5"/>
      <c r="F19" s="5"/>
      <c r="G19" s="5"/>
      <c r="I19" t="s">
        <v>1398</v>
      </c>
      <c r="J19" t="s">
        <v>1396</v>
      </c>
    </row>
    <row r="20" spans="1:15" x14ac:dyDescent="0.2">
      <c r="A20" s="5" t="s">
        <v>1399</v>
      </c>
      <c r="B20" s="8">
        <v>2</v>
      </c>
      <c r="C20" s="8">
        <v>3</v>
      </c>
      <c r="D20" s="8">
        <v>4</v>
      </c>
      <c r="E20" s="8">
        <v>6</v>
      </c>
      <c r="F20" s="8">
        <v>7</v>
      </c>
      <c r="G20" s="5" t="s">
        <v>16</v>
      </c>
      <c r="I20" s="5" t="s">
        <v>1400</v>
      </c>
      <c r="J20" s="8">
        <v>2</v>
      </c>
      <c r="K20" s="8">
        <v>3</v>
      </c>
      <c r="L20" s="8">
        <v>4</v>
      </c>
      <c r="M20" s="8">
        <v>6</v>
      </c>
      <c r="N20" s="8">
        <v>7</v>
      </c>
      <c r="O20" t="s">
        <v>16</v>
      </c>
    </row>
    <row r="21" spans="1:15" x14ac:dyDescent="0.2">
      <c r="A21" s="8">
        <v>0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I21" s="8">
        <v>0</v>
      </c>
      <c r="J21" s="5">
        <v>0</v>
      </c>
      <c r="K21" s="5">
        <v>1.7667844522968198E-3</v>
      </c>
      <c r="L21" s="5">
        <v>0</v>
      </c>
      <c r="M21" s="5">
        <v>0</v>
      </c>
      <c r="N21" s="5">
        <v>0</v>
      </c>
      <c r="O21">
        <f>SUM(J21:N21)</f>
        <v>1.7667844522968198E-3</v>
      </c>
    </row>
    <row r="22" spans="1:15" x14ac:dyDescent="0.2">
      <c r="A22" s="8">
        <v>0.1</v>
      </c>
      <c r="B22" s="5">
        <v>42</v>
      </c>
      <c r="C22" s="5">
        <v>61</v>
      </c>
      <c r="D22" s="5">
        <v>1</v>
      </c>
      <c r="E22" s="5">
        <v>1</v>
      </c>
      <c r="F22" s="5">
        <v>0</v>
      </c>
      <c r="G22" s="5">
        <f>SUM(B22:F22)</f>
        <v>105</v>
      </c>
      <c r="I22" s="8">
        <v>0.1</v>
      </c>
      <c r="J22" s="5">
        <v>7.3813708260105443E-2</v>
      </c>
      <c r="K22" s="5">
        <v>0.10600706713780919</v>
      </c>
      <c r="L22" s="5">
        <v>2.9498525073746312E-3</v>
      </c>
      <c r="M22" s="5">
        <v>3.4246575342465752E-3</v>
      </c>
      <c r="N22" s="5">
        <v>0</v>
      </c>
      <c r="O22">
        <f t="shared" ref="O22:O32" si="2">SUM(J22:N22)</f>
        <v>0.18619528543953584</v>
      </c>
    </row>
    <row r="23" spans="1:15" x14ac:dyDescent="0.2">
      <c r="A23" s="8">
        <v>0.2</v>
      </c>
      <c r="B23" s="5">
        <v>42</v>
      </c>
      <c r="C23" s="5">
        <v>78</v>
      </c>
      <c r="D23" s="5">
        <v>0</v>
      </c>
      <c r="E23" s="5">
        <v>35</v>
      </c>
      <c r="F23" s="5">
        <v>4</v>
      </c>
      <c r="G23" s="5">
        <f t="shared" ref="G23:G31" si="3">SUM(B23:F23)</f>
        <v>159</v>
      </c>
      <c r="I23" s="8">
        <v>0.2</v>
      </c>
      <c r="J23" s="5">
        <v>7.3813708260105443E-2</v>
      </c>
      <c r="K23" s="5">
        <v>0.13780918727915195</v>
      </c>
      <c r="L23" s="5">
        <v>0</v>
      </c>
      <c r="M23" s="5">
        <v>0.11986301369863013</v>
      </c>
      <c r="N23" s="5">
        <v>2.7586206896551724E-2</v>
      </c>
      <c r="O23">
        <f t="shared" si="2"/>
        <v>0.35907211613443923</v>
      </c>
    </row>
    <row r="24" spans="1:15" x14ac:dyDescent="0.2">
      <c r="A24" s="8">
        <v>0.3</v>
      </c>
      <c r="B24" s="5">
        <v>91</v>
      </c>
      <c r="C24" s="5">
        <v>113</v>
      </c>
      <c r="D24" s="5">
        <v>3</v>
      </c>
      <c r="E24" s="5">
        <v>37</v>
      </c>
      <c r="F24" s="5">
        <v>28</v>
      </c>
      <c r="G24" s="5">
        <f t="shared" si="3"/>
        <v>272</v>
      </c>
      <c r="I24" s="8">
        <v>0.3</v>
      </c>
      <c r="J24" s="5">
        <v>0.15992970123022848</v>
      </c>
      <c r="K24" s="5">
        <v>0.19964664310954064</v>
      </c>
      <c r="L24" s="5">
        <v>8.8495575221238937E-3</v>
      </c>
      <c r="M24" s="5">
        <v>0.12671232876712329</v>
      </c>
      <c r="N24" s="5">
        <v>0.19310344827586207</v>
      </c>
      <c r="O24">
        <f t="shared" si="2"/>
        <v>0.68824167890487842</v>
      </c>
    </row>
    <row r="25" spans="1:15" x14ac:dyDescent="0.2">
      <c r="A25" s="8">
        <v>0.4</v>
      </c>
      <c r="B25" s="5">
        <v>17</v>
      </c>
      <c r="C25" s="5">
        <v>88</v>
      </c>
      <c r="D25" s="5">
        <v>10</v>
      </c>
      <c r="E25" s="5">
        <v>31</v>
      </c>
      <c r="F25" s="5">
        <v>27</v>
      </c>
      <c r="G25" s="5">
        <f t="shared" si="3"/>
        <v>173</v>
      </c>
      <c r="I25" s="8">
        <v>0.4</v>
      </c>
      <c r="J25" s="5">
        <v>2.9876977152899824E-2</v>
      </c>
      <c r="K25" s="5">
        <v>0.15547703180212014</v>
      </c>
      <c r="L25" s="5">
        <v>2.9498525073746312E-2</v>
      </c>
      <c r="M25" s="5">
        <v>0.10616438356164383</v>
      </c>
      <c r="N25" s="5">
        <v>0.18620689655172415</v>
      </c>
      <c r="O25">
        <f t="shared" si="2"/>
        <v>0.50722381414213424</v>
      </c>
    </row>
    <row r="26" spans="1:15" x14ac:dyDescent="0.2">
      <c r="A26" s="8">
        <v>0.5</v>
      </c>
      <c r="B26" s="5">
        <v>83</v>
      </c>
      <c r="C26" s="5">
        <v>46</v>
      </c>
      <c r="D26" s="5">
        <v>114</v>
      </c>
      <c r="E26" s="5">
        <v>64</v>
      </c>
      <c r="F26" s="5">
        <v>19</v>
      </c>
      <c r="G26" s="5">
        <f t="shared" si="3"/>
        <v>326</v>
      </c>
      <c r="I26" s="8">
        <v>0.5</v>
      </c>
      <c r="J26" s="5">
        <v>0.14586994727592267</v>
      </c>
      <c r="K26" s="5">
        <v>8.1272084805653705E-2</v>
      </c>
      <c r="L26" s="5">
        <v>0.33628318584070799</v>
      </c>
      <c r="M26" s="5">
        <v>0.21917808219178081</v>
      </c>
      <c r="N26" s="5">
        <v>0.1310344827586207</v>
      </c>
      <c r="O26">
        <f t="shared" si="2"/>
        <v>0.91363778287268593</v>
      </c>
    </row>
    <row r="27" spans="1:15" x14ac:dyDescent="0.2">
      <c r="A27" s="8">
        <v>0.6</v>
      </c>
      <c r="B27" s="5">
        <v>69</v>
      </c>
      <c r="C27" s="5">
        <v>46</v>
      </c>
      <c r="D27" s="8">
        <v>10</v>
      </c>
      <c r="E27" s="5">
        <v>63</v>
      </c>
      <c r="F27" s="5">
        <v>36</v>
      </c>
      <c r="G27" s="5">
        <f t="shared" si="3"/>
        <v>224</v>
      </c>
      <c r="I27" s="8">
        <v>0.6</v>
      </c>
      <c r="J27" s="5">
        <v>0.12126537785588752</v>
      </c>
      <c r="K27" s="5">
        <v>8.1272084805653705E-2</v>
      </c>
      <c r="L27" s="5">
        <v>2.9498525073746312E-2</v>
      </c>
      <c r="M27" s="5">
        <v>0.21575342465753425</v>
      </c>
      <c r="N27" s="5">
        <v>0.24827586206896551</v>
      </c>
      <c r="O27">
        <f t="shared" si="2"/>
        <v>0.69606527446178723</v>
      </c>
    </row>
    <row r="28" spans="1:15" x14ac:dyDescent="0.2">
      <c r="A28" s="8">
        <v>0.7</v>
      </c>
      <c r="B28" s="5">
        <v>20</v>
      </c>
      <c r="C28" s="5">
        <v>64</v>
      </c>
      <c r="D28" s="5">
        <v>4</v>
      </c>
      <c r="E28" s="5">
        <v>26</v>
      </c>
      <c r="F28" s="5">
        <v>22</v>
      </c>
      <c r="G28" s="5">
        <f t="shared" si="3"/>
        <v>136</v>
      </c>
      <c r="I28" s="8">
        <v>0.7</v>
      </c>
      <c r="J28" s="5">
        <v>3.5149384885764502E-2</v>
      </c>
      <c r="K28" s="5">
        <v>0.11307420494699646</v>
      </c>
      <c r="L28" s="5">
        <v>1.1799410029498525E-2</v>
      </c>
      <c r="M28" s="5">
        <v>8.9041095890410954E-2</v>
      </c>
      <c r="N28" s="5">
        <v>0.15172413793103448</v>
      </c>
      <c r="O28">
        <f t="shared" si="2"/>
        <v>0.40078823368370492</v>
      </c>
    </row>
    <row r="29" spans="1:15" x14ac:dyDescent="0.2">
      <c r="A29" s="8">
        <v>0.8</v>
      </c>
      <c r="B29" s="5">
        <v>92</v>
      </c>
      <c r="C29" s="5">
        <v>61</v>
      </c>
      <c r="D29" s="5">
        <v>35</v>
      </c>
      <c r="E29" s="5">
        <v>12</v>
      </c>
      <c r="F29" s="5">
        <v>9</v>
      </c>
      <c r="G29" s="5">
        <f t="shared" si="3"/>
        <v>209</v>
      </c>
      <c r="I29" s="8">
        <v>0.8</v>
      </c>
      <c r="J29" s="5">
        <v>0.16168717047451669</v>
      </c>
      <c r="K29" s="5">
        <v>0.10777385159010601</v>
      </c>
      <c r="L29" s="5">
        <v>0.10324483775811209</v>
      </c>
      <c r="M29" s="5">
        <v>4.1095890410958902E-2</v>
      </c>
      <c r="N29" s="5">
        <v>6.2068965517241378E-2</v>
      </c>
      <c r="O29">
        <f t="shared" si="2"/>
        <v>0.47587071575093509</v>
      </c>
    </row>
    <row r="30" spans="1:15" x14ac:dyDescent="0.2">
      <c r="A30" s="8">
        <v>0.9</v>
      </c>
      <c r="B30" s="5">
        <v>64</v>
      </c>
      <c r="C30" s="5">
        <v>8</v>
      </c>
      <c r="D30" s="5">
        <v>102</v>
      </c>
      <c r="E30" s="5">
        <v>7</v>
      </c>
      <c r="F30" s="5">
        <v>0</v>
      </c>
      <c r="G30" s="5">
        <f t="shared" si="3"/>
        <v>181</v>
      </c>
      <c r="I30" s="8">
        <v>0.9</v>
      </c>
      <c r="J30" s="5">
        <v>0.11247803163444639</v>
      </c>
      <c r="K30" s="5">
        <v>1.4134275618374558E-2</v>
      </c>
      <c r="L30" s="5">
        <v>0.30088495575221241</v>
      </c>
      <c r="M30" s="5">
        <v>2.3972602739726026E-2</v>
      </c>
      <c r="N30" s="5">
        <v>0</v>
      </c>
      <c r="O30">
        <f t="shared" si="2"/>
        <v>0.45146986574475934</v>
      </c>
    </row>
    <row r="31" spans="1:15" x14ac:dyDescent="0.2">
      <c r="A31" s="137">
        <v>1</v>
      </c>
      <c r="B31" s="5">
        <v>49</v>
      </c>
      <c r="C31" s="5">
        <v>1</v>
      </c>
      <c r="D31" s="5">
        <v>60</v>
      </c>
      <c r="E31" s="5">
        <v>16</v>
      </c>
      <c r="F31" s="5">
        <v>0</v>
      </c>
      <c r="G31" s="5">
        <f t="shared" si="3"/>
        <v>126</v>
      </c>
      <c r="I31" s="8">
        <v>1</v>
      </c>
      <c r="J31" s="5">
        <v>8.6115992970123026E-2</v>
      </c>
      <c r="K31" s="5">
        <v>1.7667844522968198E-3</v>
      </c>
      <c r="L31" s="5">
        <v>0.17699115044247787</v>
      </c>
      <c r="M31" s="5">
        <v>5.4794520547945202E-2</v>
      </c>
      <c r="N31" s="5">
        <v>0</v>
      </c>
      <c r="O31">
        <f t="shared" si="2"/>
        <v>0.31966844841284292</v>
      </c>
    </row>
    <row r="32" spans="1:15" x14ac:dyDescent="0.2">
      <c r="A32" s="5" t="s">
        <v>16</v>
      </c>
      <c r="B32" s="5">
        <f t="shared" ref="B32:G32" si="4">SUM(B22:B31)</f>
        <v>569</v>
      </c>
      <c r="C32" s="5">
        <f t="shared" si="4"/>
        <v>566</v>
      </c>
      <c r="D32" s="5">
        <f t="shared" si="4"/>
        <v>339</v>
      </c>
      <c r="E32" s="5">
        <f t="shared" si="4"/>
        <v>292</v>
      </c>
      <c r="F32" s="5">
        <f t="shared" si="4"/>
        <v>145</v>
      </c>
      <c r="G32" s="5">
        <f t="shared" si="4"/>
        <v>1911</v>
      </c>
      <c r="J32" s="5">
        <v>1</v>
      </c>
      <c r="K32" s="5">
        <v>1</v>
      </c>
      <c r="L32" s="5">
        <v>1</v>
      </c>
      <c r="M32" s="5">
        <v>1</v>
      </c>
      <c r="N32" s="5">
        <v>1</v>
      </c>
      <c r="O32">
        <f t="shared" si="2"/>
        <v>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opLeftCell="P1" workbookViewId="0">
      <selection activeCell="AC37" sqref="AC37"/>
    </sheetView>
  </sheetViews>
  <sheetFormatPr baseColWidth="10" defaultRowHeight="16" x14ac:dyDescent="0.2"/>
  <sheetData>
    <row r="1" spans="1:15" x14ac:dyDescent="0.2">
      <c r="A1" t="s">
        <v>1401</v>
      </c>
      <c r="B1" t="s">
        <v>61</v>
      </c>
      <c r="C1" t="s">
        <v>63</v>
      </c>
      <c r="D1" t="s">
        <v>64</v>
      </c>
      <c r="E1" t="s">
        <v>65</v>
      </c>
      <c r="F1" t="s">
        <v>1376</v>
      </c>
    </row>
    <row r="2" spans="1:15" x14ac:dyDescent="0.2">
      <c r="A2" t="s">
        <v>93</v>
      </c>
      <c r="B2" s="138">
        <v>0.28006944444444443</v>
      </c>
      <c r="C2">
        <v>3</v>
      </c>
      <c r="D2">
        <v>1</v>
      </c>
      <c r="E2" t="s">
        <v>47</v>
      </c>
      <c r="F2">
        <v>6</v>
      </c>
    </row>
    <row r="3" spans="1:15" x14ac:dyDescent="0.2">
      <c r="A3" t="s">
        <v>1</v>
      </c>
      <c r="B3" s="138">
        <v>0.29160879629629627</v>
      </c>
      <c r="C3">
        <v>7</v>
      </c>
      <c r="D3">
        <v>2</v>
      </c>
      <c r="E3" t="s">
        <v>47</v>
      </c>
      <c r="F3">
        <v>6</v>
      </c>
      <c r="I3" s="8" t="s">
        <v>1402</v>
      </c>
      <c r="J3" s="8" t="s">
        <v>47</v>
      </c>
      <c r="K3" s="8" t="s">
        <v>46</v>
      </c>
      <c r="L3" s="8" t="s">
        <v>90</v>
      </c>
      <c r="M3" s="8" t="s">
        <v>45</v>
      </c>
      <c r="N3" s="8" t="s">
        <v>44</v>
      </c>
      <c r="O3" s="8" t="s">
        <v>48</v>
      </c>
    </row>
    <row r="4" spans="1:15" x14ac:dyDescent="0.2">
      <c r="A4" t="s">
        <v>1</v>
      </c>
      <c r="B4" s="138">
        <v>0.29218749999999999</v>
      </c>
      <c r="C4">
        <v>5</v>
      </c>
      <c r="D4">
        <v>2</v>
      </c>
      <c r="E4" t="s">
        <v>47</v>
      </c>
      <c r="F4">
        <v>7</v>
      </c>
      <c r="I4" s="8">
        <v>0</v>
      </c>
      <c r="O4">
        <f>COUNT([2]HP.csv!$F$2:$F$26)</f>
        <v>25</v>
      </c>
    </row>
    <row r="5" spans="1:15" x14ac:dyDescent="0.2">
      <c r="A5" t="s">
        <v>93</v>
      </c>
      <c r="B5" s="138">
        <v>0.29266203703703703</v>
      </c>
      <c r="C5">
        <v>28</v>
      </c>
      <c r="D5">
        <v>6</v>
      </c>
      <c r="E5" t="s">
        <v>47</v>
      </c>
      <c r="F5">
        <v>7</v>
      </c>
      <c r="I5" s="8">
        <v>1</v>
      </c>
      <c r="O5">
        <f>COUNT([2]HP.csv!$F$27:$F$42)</f>
        <v>16</v>
      </c>
    </row>
    <row r="6" spans="1:15" x14ac:dyDescent="0.2">
      <c r="A6" t="s">
        <v>93</v>
      </c>
      <c r="B6" s="138">
        <v>0.29319444444444448</v>
      </c>
      <c r="C6">
        <v>2</v>
      </c>
      <c r="D6">
        <v>1</v>
      </c>
      <c r="E6" t="s">
        <v>47</v>
      </c>
      <c r="F6">
        <v>7</v>
      </c>
      <c r="I6" s="8">
        <v>2</v>
      </c>
      <c r="O6">
        <f>COUNT([2]HP.csv!$F$43:$F$63)</f>
        <v>21</v>
      </c>
    </row>
    <row r="7" spans="1:15" x14ac:dyDescent="0.2">
      <c r="A7" t="s">
        <v>93</v>
      </c>
      <c r="B7" s="138">
        <v>0.2964236111111111</v>
      </c>
      <c r="C7">
        <v>1</v>
      </c>
      <c r="D7">
        <v>0</v>
      </c>
      <c r="E7" t="s">
        <v>47</v>
      </c>
      <c r="F7">
        <v>7</v>
      </c>
      <c r="I7" s="8">
        <v>3</v>
      </c>
      <c r="O7">
        <f>COUNT([2]HP.csv!$F$64:$F$100)</f>
        <v>37</v>
      </c>
    </row>
    <row r="8" spans="1:15" x14ac:dyDescent="0.2">
      <c r="A8" t="s">
        <v>1</v>
      </c>
      <c r="B8" s="138">
        <v>0.29670138888888892</v>
      </c>
      <c r="C8">
        <v>6</v>
      </c>
      <c r="D8">
        <v>2</v>
      </c>
      <c r="E8" t="s">
        <v>47</v>
      </c>
      <c r="F8">
        <v>7</v>
      </c>
      <c r="I8" s="8">
        <v>4</v>
      </c>
      <c r="O8">
        <f>COUNT([2]HP.csv!$F$101:$F$139)</f>
        <v>39</v>
      </c>
    </row>
    <row r="9" spans="1:15" x14ac:dyDescent="0.2">
      <c r="A9" t="s">
        <v>1</v>
      </c>
      <c r="B9" s="138">
        <v>0.31101851851851853</v>
      </c>
      <c r="C9">
        <v>7</v>
      </c>
      <c r="D9">
        <v>3</v>
      </c>
      <c r="E9" t="s">
        <v>47</v>
      </c>
      <c r="F9">
        <v>7</v>
      </c>
      <c r="I9" s="8">
        <v>5</v>
      </c>
      <c r="L9">
        <v>1</v>
      </c>
      <c r="M9">
        <f>COUNT([3]SBF.csv!$F$2:$F$32)</f>
        <v>31</v>
      </c>
      <c r="N9">
        <f>COUNT([4]SBM.csv!$F$2:$F$22)</f>
        <v>21</v>
      </c>
      <c r="O9">
        <f>COUNT([2]HP.csv!$F$140:$F$173)</f>
        <v>34</v>
      </c>
    </row>
    <row r="10" spans="1:15" x14ac:dyDescent="0.2">
      <c r="A10" t="s">
        <v>93</v>
      </c>
      <c r="B10" s="138">
        <v>0.3116666666666667</v>
      </c>
      <c r="C10">
        <v>13</v>
      </c>
      <c r="D10">
        <v>6</v>
      </c>
      <c r="E10" t="s">
        <v>47</v>
      </c>
      <c r="F10">
        <v>7</v>
      </c>
      <c r="I10" s="8">
        <v>6</v>
      </c>
      <c r="J10">
        <f>COUNT(F2:F3)</f>
        <v>2</v>
      </c>
      <c r="K10">
        <f>COUNT([5]RW.csv!$F$2:$F$6)</f>
        <v>5</v>
      </c>
      <c r="L10">
        <f>COUNT([6]B.csv!$F$3:$F$16)</f>
        <v>14</v>
      </c>
      <c r="M10">
        <f>COUNT([3]SBF.csv!$F$33:$F$72)</f>
        <v>40</v>
      </c>
      <c r="N10">
        <f>COUNT([4]SBM.csv!$F$23:$F$59)</f>
        <v>37</v>
      </c>
      <c r="O10">
        <v>1</v>
      </c>
    </row>
    <row r="11" spans="1:15" x14ac:dyDescent="0.2">
      <c r="A11" t="s">
        <v>93</v>
      </c>
      <c r="B11" s="138">
        <v>0.31318287037037035</v>
      </c>
      <c r="C11">
        <v>78</v>
      </c>
      <c r="D11">
        <v>18</v>
      </c>
      <c r="E11" t="s">
        <v>47</v>
      </c>
      <c r="F11">
        <v>7</v>
      </c>
      <c r="I11" s="8">
        <v>7</v>
      </c>
      <c r="J11">
        <f>COUNT(F4:F12)</f>
        <v>9</v>
      </c>
      <c r="K11">
        <f>COUNT([5]RW.csv!$F$7:$F$26)</f>
        <v>20</v>
      </c>
      <c r="L11">
        <f>COUNT([6]B.csv!$F$17:$F$46)</f>
        <v>30</v>
      </c>
      <c r="M11">
        <f>COUNT([3]SBF.csv!$F$73:$F$123)</f>
        <v>51</v>
      </c>
      <c r="N11">
        <f>COUNT([4]SBM.csv!$F$60:$F$101)</f>
        <v>42</v>
      </c>
    </row>
    <row r="12" spans="1:15" x14ac:dyDescent="0.2">
      <c r="A12" t="s">
        <v>93</v>
      </c>
      <c r="B12" s="138">
        <v>0.33210648148148147</v>
      </c>
      <c r="C12">
        <v>29</v>
      </c>
      <c r="D12">
        <v>6</v>
      </c>
      <c r="E12" t="s">
        <v>47</v>
      </c>
      <c r="F12">
        <v>7</v>
      </c>
      <c r="I12" s="8">
        <v>8</v>
      </c>
      <c r="J12">
        <f>COUNT(F13:F22)</f>
        <v>10</v>
      </c>
      <c r="K12">
        <f>COUNT([5]RW.csv!$F$27:$F$51)</f>
        <v>25</v>
      </c>
      <c r="L12">
        <f>COUNT([6]B.csv!$F$47:$F$93)</f>
        <v>47</v>
      </c>
      <c r="M12">
        <f>COUNT([3]SBF.csv!$F$124:$F$174)</f>
        <v>51</v>
      </c>
      <c r="N12">
        <f>COUNT([4]SBM.csv!$F$102:$F$160)</f>
        <v>59</v>
      </c>
    </row>
    <row r="13" spans="1:15" x14ac:dyDescent="0.2">
      <c r="A13" t="s">
        <v>86</v>
      </c>
      <c r="B13" s="138">
        <v>0.34</v>
      </c>
      <c r="C13">
        <v>21</v>
      </c>
      <c r="D13">
        <v>9</v>
      </c>
      <c r="E13" t="s">
        <v>47</v>
      </c>
      <c r="F13">
        <v>8</v>
      </c>
      <c r="I13" s="8">
        <v>9</v>
      </c>
      <c r="J13">
        <f>COUNT(F23:F30)</f>
        <v>8</v>
      </c>
      <c r="K13">
        <f>COUNT([5]RW.csv!$F$52:$F$72)</f>
        <v>21</v>
      </c>
      <c r="L13">
        <f>COUNT([6]B.csv!$F$94:$F$201)</f>
        <v>108</v>
      </c>
      <c r="M13">
        <f>COUNT([3]SBF.csv!$F$175:$F$222)</f>
        <v>48</v>
      </c>
      <c r="N13">
        <f>COUNT([4]SBM.csv!$F$161:$F$234)</f>
        <v>74</v>
      </c>
    </row>
    <row r="14" spans="1:15" x14ac:dyDescent="0.2">
      <c r="A14" t="s">
        <v>93</v>
      </c>
      <c r="B14" s="138">
        <v>0.34425925925925926</v>
      </c>
      <c r="C14">
        <v>4</v>
      </c>
      <c r="D14">
        <v>2</v>
      </c>
      <c r="E14" t="s">
        <v>47</v>
      </c>
      <c r="F14">
        <v>8</v>
      </c>
      <c r="I14" s="8">
        <v>10</v>
      </c>
      <c r="J14">
        <f>COUNT(F31:F34)</f>
        <v>4</v>
      </c>
      <c r="K14">
        <f>COUNT([5]RW.csv!$F$73:$F$81)</f>
        <v>9</v>
      </c>
      <c r="L14">
        <f>COUNT([6]B.csv!$F$202:$F$324)</f>
        <v>123</v>
      </c>
      <c r="M14">
        <f>COUNT([3]SBF.csv!$F$223:$F$263)</f>
        <v>41</v>
      </c>
      <c r="N14">
        <f>COUNT([4]SBM.csv!$F$235:$F$316)</f>
        <v>82</v>
      </c>
    </row>
    <row r="15" spans="1:15" x14ac:dyDescent="0.2">
      <c r="A15" t="s">
        <v>1369</v>
      </c>
      <c r="B15" s="138">
        <v>0.34618055555555555</v>
      </c>
      <c r="C15">
        <v>13</v>
      </c>
      <c r="D15">
        <v>4</v>
      </c>
      <c r="E15" t="s">
        <v>47</v>
      </c>
      <c r="F15">
        <v>8</v>
      </c>
      <c r="I15" s="8">
        <v>11</v>
      </c>
      <c r="J15">
        <f>COUNT(F35:F38)</f>
        <v>4</v>
      </c>
      <c r="K15">
        <f>COUNT([5]RW.csv!$F$82:$F$85)</f>
        <v>4</v>
      </c>
      <c r="L15">
        <f>COUNT([6]B.csv!$F$325:$F$452)</f>
        <v>128</v>
      </c>
      <c r="M15">
        <f>COUNT([3]SBF.csv!$F$264:$F$311)</f>
        <v>48</v>
      </c>
      <c r="N15">
        <f>COUNT([4]SBM.csv!$F$317:$F$404)</f>
        <v>88</v>
      </c>
    </row>
    <row r="16" spans="1:15" x14ac:dyDescent="0.2">
      <c r="A16" t="s">
        <v>1</v>
      </c>
      <c r="B16" s="138">
        <v>0.35089120370370369</v>
      </c>
      <c r="C16">
        <v>7</v>
      </c>
      <c r="D16">
        <v>2</v>
      </c>
      <c r="E16" t="s">
        <v>47</v>
      </c>
      <c r="F16">
        <v>8</v>
      </c>
      <c r="I16" s="8">
        <v>12</v>
      </c>
      <c r="K16">
        <f>COUNT([5]RW.csv!$F$86:$F$89)</f>
        <v>4</v>
      </c>
      <c r="L16">
        <f>COUNT([6]B.csv!$F$453:$F$572)</f>
        <v>120</v>
      </c>
      <c r="M16">
        <f>COUNT([3]SBF.csv!$F$312:$F$359)</f>
        <v>48</v>
      </c>
      <c r="N16">
        <f>COUNT([4]SBM.csv!$F$405:$F$463)</f>
        <v>59</v>
      </c>
    </row>
    <row r="17" spans="1:15" x14ac:dyDescent="0.2">
      <c r="A17" t="s">
        <v>1</v>
      </c>
      <c r="B17" s="138">
        <v>0.35167824074074078</v>
      </c>
      <c r="C17">
        <v>79</v>
      </c>
      <c r="D17">
        <v>25</v>
      </c>
      <c r="E17" t="s">
        <v>47</v>
      </c>
      <c r="F17">
        <v>8</v>
      </c>
      <c r="I17" s="8">
        <v>13</v>
      </c>
      <c r="J17">
        <f>COUNT(F39)</f>
        <v>1</v>
      </c>
      <c r="K17">
        <f>COUNT([5]RW.csv!$F$90:$F$95)</f>
        <v>6</v>
      </c>
      <c r="L17">
        <f>COUNT([6]B.csv!$F$573:$F$674)</f>
        <v>102</v>
      </c>
      <c r="M17">
        <f>COUNT([3]SBF.csv!$F$360:$F$390)</f>
        <v>31</v>
      </c>
      <c r="N17">
        <f>COUNT([4]SBM.csv!$F$464:$F$514)</f>
        <v>51</v>
      </c>
    </row>
    <row r="18" spans="1:15" x14ac:dyDescent="0.2">
      <c r="A18" t="s">
        <v>18</v>
      </c>
      <c r="B18" s="138">
        <v>0.36197916666666669</v>
      </c>
      <c r="C18">
        <v>13</v>
      </c>
      <c r="D18">
        <v>4</v>
      </c>
      <c r="E18" t="s">
        <v>47</v>
      </c>
      <c r="F18">
        <v>8</v>
      </c>
      <c r="I18" s="8">
        <v>14</v>
      </c>
      <c r="J18">
        <f>COUNT(F40)</f>
        <v>1</v>
      </c>
      <c r="K18">
        <f>COUNT([5]RW.csv!$F$96:$F$103)</f>
        <v>8</v>
      </c>
      <c r="L18">
        <f>COUNT([6]B.csv!$F$675:$F$756)</f>
        <v>82</v>
      </c>
      <c r="M18">
        <f>COUNT([3]SBF.csv!$F$391:$F$420)</f>
        <v>30</v>
      </c>
      <c r="N18">
        <f>COUNT([4]SBM.csv!$F$515:$F$558)</f>
        <v>44</v>
      </c>
    </row>
    <row r="19" spans="1:15" x14ac:dyDescent="0.2">
      <c r="A19" t="s">
        <v>1</v>
      </c>
      <c r="B19" s="138">
        <v>0.36300925925925925</v>
      </c>
      <c r="C19">
        <v>5</v>
      </c>
      <c r="D19">
        <v>2</v>
      </c>
      <c r="E19" t="s">
        <v>47</v>
      </c>
      <c r="F19">
        <v>8</v>
      </c>
      <c r="I19" s="8">
        <v>15</v>
      </c>
      <c r="J19">
        <f>COUNT(F41:F42)</f>
        <v>2</v>
      </c>
      <c r="K19">
        <f>COUNT([5]RW.csv!$F$104:$F$112)</f>
        <v>9</v>
      </c>
      <c r="L19">
        <f>COUNT([6]B.csv!$F$757:$F$828)</f>
        <v>72</v>
      </c>
      <c r="M19">
        <f>COUNT([3]SBF.csv!$F$421:$F$449)</f>
        <v>29</v>
      </c>
      <c r="N19">
        <f>COUNT([4]SBM.csv!$F$559:$F$599)</f>
        <v>41</v>
      </c>
    </row>
    <row r="20" spans="1:15" x14ac:dyDescent="0.2">
      <c r="A20" t="s">
        <v>1369</v>
      </c>
      <c r="B20" s="138">
        <v>0.3640856481481482</v>
      </c>
      <c r="C20">
        <v>4</v>
      </c>
      <c r="D20">
        <v>2</v>
      </c>
      <c r="E20" t="s">
        <v>47</v>
      </c>
      <c r="F20">
        <v>8</v>
      </c>
      <c r="I20" s="8">
        <v>16</v>
      </c>
      <c r="K20">
        <f>COUNT([5]RW.csv!$F$113:$F$119)</f>
        <v>7</v>
      </c>
      <c r="L20">
        <f>COUNT([6]B.csv!$F$829:$F$885)</f>
        <v>57</v>
      </c>
      <c r="M20">
        <f>COUNT([3]SBF.csv!$F$450:$F$480)</f>
        <v>31</v>
      </c>
      <c r="N20">
        <f>COUNT([4]SBM.csv!$F$600:$F$631)</f>
        <v>32</v>
      </c>
    </row>
    <row r="21" spans="1:15" x14ac:dyDescent="0.2">
      <c r="A21" t="s">
        <v>86</v>
      </c>
      <c r="B21" s="138">
        <v>0.36486111111111108</v>
      </c>
      <c r="C21">
        <v>8</v>
      </c>
      <c r="D21">
        <v>3</v>
      </c>
      <c r="E21" t="s">
        <v>47</v>
      </c>
      <c r="F21">
        <v>8</v>
      </c>
      <c r="I21" s="8">
        <v>17</v>
      </c>
      <c r="K21">
        <f>COUNT([5]RW.csv!$F$120:$F$123)</f>
        <v>4</v>
      </c>
      <c r="L21">
        <f>COUNT([6]B.csv!$F$886:$F$941)</f>
        <v>56</v>
      </c>
      <c r="M21">
        <f>COUNT([3]SBF.csv!$F$481:$F$512)</f>
        <v>32</v>
      </c>
      <c r="N21">
        <f>COUNT([4]SBM.csv!$F$632:$F$667)</f>
        <v>36</v>
      </c>
    </row>
    <row r="22" spans="1:15" x14ac:dyDescent="0.2">
      <c r="A22" t="s">
        <v>86</v>
      </c>
      <c r="B22" s="138">
        <v>0.36980324074074072</v>
      </c>
      <c r="C22">
        <v>33</v>
      </c>
      <c r="D22">
        <v>3</v>
      </c>
      <c r="E22" t="s">
        <v>47</v>
      </c>
      <c r="F22">
        <v>8</v>
      </c>
      <c r="I22" s="8">
        <v>18</v>
      </c>
      <c r="L22">
        <f>COUNT([6]B.csv!$F$942:$F$949)</f>
        <v>8</v>
      </c>
      <c r="M22">
        <f>COUNT([3]SBF.csv!$F$513:$F$520)</f>
        <v>8</v>
      </c>
      <c r="N22">
        <f>COUNT([4]SBM.csv!$F$668:$F$696)</f>
        <v>29</v>
      </c>
      <c r="O22">
        <f>COUNT([2]HP.csv!$F$175:$F$194)</f>
        <v>20</v>
      </c>
    </row>
    <row r="23" spans="1:15" x14ac:dyDescent="0.2">
      <c r="A23" t="s">
        <v>93</v>
      </c>
      <c r="B23" s="138">
        <v>0.3777430555555556</v>
      </c>
      <c r="C23">
        <v>16</v>
      </c>
      <c r="D23">
        <v>4</v>
      </c>
      <c r="E23" t="s">
        <v>47</v>
      </c>
      <c r="F23">
        <v>9</v>
      </c>
      <c r="I23" s="8">
        <v>19</v>
      </c>
      <c r="O23">
        <f>COUNT([2]HP.csv!$F$195:$F$270)</f>
        <v>76</v>
      </c>
    </row>
    <row r="24" spans="1:15" x14ac:dyDescent="0.2">
      <c r="A24" t="s">
        <v>15</v>
      </c>
      <c r="B24" s="138">
        <v>0.38498842592592591</v>
      </c>
      <c r="C24">
        <v>27</v>
      </c>
      <c r="D24">
        <v>7</v>
      </c>
      <c r="E24" t="s">
        <v>47</v>
      </c>
      <c r="F24">
        <v>9</v>
      </c>
      <c r="I24" s="8">
        <v>20</v>
      </c>
      <c r="O24">
        <f>COUNT([2]HP.csv!$F$271:$F$313)</f>
        <v>43</v>
      </c>
    </row>
    <row r="25" spans="1:15" x14ac:dyDescent="0.2">
      <c r="A25" t="s">
        <v>93</v>
      </c>
      <c r="B25" s="138">
        <v>0.38815972222222223</v>
      </c>
      <c r="C25">
        <v>3</v>
      </c>
      <c r="D25">
        <v>1</v>
      </c>
      <c r="E25" t="s">
        <v>47</v>
      </c>
      <c r="F25">
        <v>9</v>
      </c>
      <c r="I25" s="8">
        <v>21</v>
      </c>
      <c r="O25">
        <f>COUNT([2]HP.csv!$F$314:$F$354)</f>
        <v>41</v>
      </c>
    </row>
    <row r="26" spans="1:15" x14ac:dyDescent="0.2">
      <c r="A26" t="s">
        <v>1</v>
      </c>
      <c r="B26" s="138">
        <v>0.40252314814814816</v>
      </c>
      <c r="C26">
        <v>7</v>
      </c>
      <c r="D26">
        <v>2</v>
      </c>
      <c r="E26" t="s">
        <v>47</v>
      </c>
      <c r="F26">
        <v>9</v>
      </c>
      <c r="I26" s="8">
        <v>22</v>
      </c>
      <c r="O26">
        <f>COUNT([2]HP.csv!$F$355:$F$389)</f>
        <v>35</v>
      </c>
    </row>
    <row r="27" spans="1:15" x14ac:dyDescent="0.2">
      <c r="A27" t="s">
        <v>86</v>
      </c>
      <c r="B27" s="138">
        <v>0.40565972222222224</v>
      </c>
      <c r="C27">
        <v>23</v>
      </c>
      <c r="D27">
        <v>3</v>
      </c>
      <c r="E27" t="s">
        <v>47</v>
      </c>
      <c r="F27">
        <v>9</v>
      </c>
      <c r="I27" s="8">
        <v>23</v>
      </c>
      <c r="O27">
        <f>COUNT([2]HP.csv!$F$390:$F$425)</f>
        <v>36</v>
      </c>
    </row>
    <row r="28" spans="1:15" x14ac:dyDescent="0.2">
      <c r="A28" t="s">
        <v>18</v>
      </c>
      <c r="B28" s="138">
        <v>0.40783564814814816</v>
      </c>
      <c r="C28">
        <v>2</v>
      </c>
      <c r="D28">
        <v>1</v>
      </c>
      <c r="E28" t="s">
        <v>47</v>
      </c>
      <c r="F28">
        <v>9</v>
      </c>
      <c r="I28" s="8">
        <v>24</v>
      </c>
    </row>
    <row r="29" spans="1:15" x14ac:dyDescent="0.2">
      <c r="A29" t="s">
        <v>1</v>
      </c>
      <c r="B29" s="138">
        <v>0.41001157407407413</v>
      </c>
      <c r="C29">
        <v>32</v>
      </c>
      <c r="D29">
        <v>4</v>
      </c>
      <c r="E29" t="s">
        <v>47</v>
      </c>
      <c r="F29">
        <v>9</v>
      </c>
    </row>
    <row r="30" spans="1:15" x14ac:dyDescent="0.2">
      <c r="A30" t="s">
        <v>86</v>
      </c>
      <c r="B30" s="138">
        <v>0.41070601851851851</v>
      </c>
      <c r="C30">
        <v>12</v>
      </c>
      <c r="D30">
        <v>5</v>
      </c>
      <c r="E30" t="s">
        <v>47</v>
      </c>
      <c r="F30">
        <v>9</v>
      </c>
    </row>
    <row r="31" spans="1:15" x14ac:dyDescent="0.2">
      <c r="A31" t="s">
        <v>93</v>
      </c>
      <c r="B31" s="138">
        <v>0.41796296296296293</v>
      </c>
      <c r="C31">
        <v>12</v>
      </c>
      <c r="D31">
        <v>5</v>
      </c>
      <c r="E31" t="s">
        <v>47</v>
      </c>
      <c r="F31">
        <v>10</v>
      </c>
    </row>
    <row r="32" spans="1:15" x14ac:dyDescent="0.2">
      <c r="A32" t="s">
        <v>93</v>
      </c>
      <c r="B32" s="138">
        <v>0.42464120370370373</v>
      </c>
      <c r="C32">
        <v>48</v>
      </c>
      <c r="D32">
        <v>3</v>
      </c>
      <c r="E32" t="s">
        <v>47</v>
      </c>
      <c r="F32">
        <v>10</v>
      </c>
    </row>
    <row r="33" spans="1:6" x14ac:dyDescent="0.2">
      <c r="A33" t="s">
        <v>86</v>
      </c>
      <c r="B33" s="138">
        <v>0.44127314814814816</v>
      </c>
      <c r="C33">
        <v>27</v>
      </c>
      <c r="D33">
        <v>12</v>
      </c>
      <c r="E33" t="s">
        <v>47</v>
      </c>
      <c r="F33">
        <v>10</v>
      </c>
    </row>
    <row r="34" spans="1:6" x14ac:dyDescent="0.2">
      <c r="A34" t="s">
        <v>1369</v>
      </c>
      <c r="B34" s="138">
        <v>0.4450925925925926</v>
      </c>
      <c r="C34">
        <v>16</v>
      </c>
      <c r="D34">
        <v>5</v>
      </c>
      <c r="E34" t="s">
        <v>47</v>
      </c>
      <c r="F34">
        <v>10</v>
      </c>
    </row>
    <row r="35" spans="1:6" x14ac:dyDescent="0.2">
      <c r="A35" t="s">
        <v>86</v>
      </c>
      <c r="B35" s="138">
        <v>0.47416666666666668</v>
      </c>
      <c r="C35">
        <v>41</v>
      </c>
      <c r="D35">
        <v>6</v>
      </c>
      <c r="E35" t="s">
        <v>47</v>
      </c>
      <c r="F35">
        <v>11</v>
      </c>
    </row>
    <row r="36" spans="1:6" x14ac:dyDescent="0.2">
      <c r="A36" t="s">
        <v>86</v>
      </c>
      <c r="B36" s="138">
        <v>0.47685185185185186</v>
      </c>
      <c r="C36">
        <v>29</v>
      </c>
      <c r="D36">
        <v>11</v>
      </c>
      <c r="E36" t="s">
        <v>47</v>
      </c>
      <c r="F36">
        <v>11</v>
      </c>
    </row>
    <row r="37" spans="1:6" x14ac:dyDescent="0.2">
      <c r="A37" t="s">
        <v>1</v>
      </c>
      <c r="B37" s="138">
        <v>0.48651620370370369</v>
      </c>
      <c r="C37">
        <v>20</v>
      </c>
      <c r="D37">
        <v>2</v>
      </c>
      <c r="E37" t="s">
        <v>47</v>
      </c>
      <c r="F37">
        <v>11</v>
      </c>
    </row>
    <row r="38" spans="1:6" x14ac:dyDescent="0.2">
      <c r="A38" t="s">
        <v>1369</v>
      </c>
      <c r="B38" s="138">
        <v>0.49306712962962962</v>
      </c>
      <c r="C38">
        <v>27</v>
      </c>
      <c r="D38">
        <v>11</v>
      </c>
      <c r="E38" t="s">
        <v>47</v>
      </c>
      <c r="F38">
        <v>11</v>
      </c>
    </row>
    <row r="39" spans="1:6" x14ac:dyDescent="0.2">
      <c r="A39" t="s">
        <v>1</v>
      </c>
      <c r="B39" s="138">
        <v>0.56991898148148146</v>
      </c>
      <c r="C39">
        <v>24</v>
      </c>
      <c r="D39">
        <v>8</v>
      </c>
      <c r="E39" t="s">
        <v>47</v>
      </c>
      <c r="F39">
        <v>13</v>
      </c>
    </row>
    <row r="40" spans="1:6" x14ac:dyDescent="0.2">
      <c r="A40" t="s">
        <v>93</v>
      </c>
      <c r="B40" s="138">
        <v>0.61803240740740739</v>
      </c>
      <c r="C40">
        <v>50</v>
      </c>
      <c r="D40">
        <v>8</v>
      </c>
      <c r="E40" t="s">
        <v>47</v>
      </c>
      <c r="F40">
        <v>14</v>
      </c>
    </row>
    <row r="41" spans="1:6" x14ac:dyDescent="0.2">
      <c r="A41" t="s">
        <v>86</v>
      </c>
      <c r="B41" s="138">
        <v>0.65574074074074074</v>
      </c>
      <c r="C41">
        <v>5</v>
      </c>
      <c r="D41">
        <v>1</v>
      </c>
      <c r="E41" t="s">
        <v>47</v>
      </c>
      <c r="F41">
        <v>15</v>
      </c>
    </row>
    <row r="42" spans="1:6" x14ac:dyDescent="0.2">
      <c r="A42" t="s">
        <v>1</v>
      </c>
      <c r="B42" s="138">
        <v>0.6579976851851852</v>
      </c>
      <c r="C42">
        <v>27</v>
      </c>
      <c r="D42">
        <v>8</v>
      </c>
      <c r="E42" t="s">
        <v>47</v>
      </c>
      <c r="F42">
        <v>15</v>
      </c>
    </row>
  </sheetData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Sheet2</vt:lpstr>
      <vt:lpstr>Figures</vt:lpstr>
      <vt:lpstr>Fig 5</vt:lpstr>
      <vt:lpstr>Fig 2</vt:lpstr>
      <vt:lpstr>Fig 3</vt:lpstr>
      <vt:lpstr>Time of Day</vt:lpstr>
      <vt:lpstr>To export for histograms</vt:lpstr>
      <vt:lpstr>Infl stage counts</vt:lpstr>
      <vt:lpstr>Fig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Siegy Krauss</cp:lastModifiedBy>
  <dcterms:created xsi:type="dcterms:W3CDTF">2017-05-02T08:22:32Z</dcterms:created>
  <dcterms:modified xsi:type="dcterms:W3CDTF">2018-07-04T08:03:28Z</dcterms:modified>
</cp:coreProperties>
</file>