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mariewahl\Documents\Restore4life\12_InVEST\Carbon_material\"/>
    </mc:Choice>
  </mc:AlternateContent>
  <xr:revisionPtr revIDLastSave="0" documentId="13_ncr:1_{C3C330A8-D121-4D82-8A0B-7C786B39C8CA}" xr6:coauthVersionLast="47" xr6:coauthVersionMax="47" xr10:uidLastSave="{00000000-0000-0000-0000-000000000000}"/>
  <bookViews>
    <workbookView xWindow="-120" yWindow="-16320" windowWidth="29040" windowHeight="15720" tabRatio="894" xr2:uid="{030B8D85-C4DF-D441-B711-0182D112D83C}"/>
  </bookViews>
  <sheets>
    <sheet name="Overview" sheetId="22" r:id="rId1"/>
    <sheet name="Forest_above" sheetId="2" r:id="rId2"/>
    <sheet name="Forest_below" sheetId="3" r:id="rId3"/>
    <sheet name="Forest_soil" sheetId="4" r:id="rId4"/>
    <sheet name="Forest_dead" sheetId="5" r:id="rId5"/>
    <sheet name="Forest_carbon_fraction" sheetId="6" r:id="rId6"/>
    <sheet name="Grassland_above" sheetId="7" r:id="rId7"/>
    <sheet name="Grassland_below" sheetId="8" r:id="rId8"/>
    <sheet name="Grassland_soil" sheetId="10" r:id="rId9"/>
    <sheet name="Grassland_dead" sheetId="11" r:id="rId10"/>
    <sheet name="Grassland_carbon_fraction" sheetId="9" r:id="rId11"/>
    <sheet name="Cropland_above" sheetId="12" r:id="rId12"/>
    <sheet name="Cropland_below" sheetId="13" r:id="rId13"/>
    <sheet name="Cropland_soil" sheetId="15" r:id="rId14"/>
    <sheet name="Cropland_dead" sheetId="14" r:id="rId15"/>
    <sheet name="Inland_wetland_above" sheetId="17" r:id="rId16"/>
    <sheet name="Inland_wetland_below" sheetId="18" r:id="rId17"/>
    <sheet name="Inland_wetland_soil" sheetId="16" r:id="rId18"/>
    <sheet name="Inland_wetland_dead" sheetId="19" r:id="rId19"/>
    <sheet name="References" sheetId="20" r:id="rId20"/>
  </sheets>
  <definedNames>
    <definedName name="OCa">Cropland_above!$A$5:$B$8</definedName>
    <definedName name="OCb">Cropland_below!$A$5:$B$8</definedName>
    <definedName name="OCd">Cropland_dead!$A$5:$B$8</definedName>
    <definedName name="OCs">Cropland_soil!$A$5:$B$8</definedName>
    <definedName name="OFa">Forest_above!$A$5:$B$13</definedName>
    <definedName name="OFb">Forest_below!$A$5:$B$9</definedName>
    <definedName name="OFd">Forest_dead!$A$5:$B$12</definedName>
    <definedName name="OFs">Forest_soil!$A$5:$B$13</definedName>
    <definedName name="OGa">Grassland_above!$A$5:$B$10</definedName>
    <definedName name="OGb">Grassland_below!$A$5:$B$10</definedName>
    <definedName name="OGd">Grassland_dead!$A$5:$B$8</definedName>
    <definedName name="OGs">Grassland_soil!$A$5:$B$11</definedName>
    <definedName name="OWa">Inland_wetland_above!$A$5:$B$8</definedName>
    <definedName name="OWb">Inland_wetland_below!$A$5:$B$8</definedName>
    <definedName name="OWd">Inland_wetland_dead!$A$5:$B$7</definedName>
    <definedName name="OWs">Inland_wetland_soil!$A$5:$B$10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" i="19" l="1"/>
  <c r="B6" i="19"/>
  <c r="B10" i="16"/>
  <c r="B9" i="16"/>
  <c r="B8" i="16"/>
  <c r="B7" i="16"/>
  <c r="B6" i="16"/>
  <c r="B8" i="18"/>
  <c r="B7" i="18"/>
  <c r="B6" i="18"/>
  <c r="B8" i="17"/>
  <c r="B7" i="17"/>
  <c r="B6" i="17"/>
  <c r="B8" i="14"/>
  <c r="B7" i="14"/>
  <c r="B6" i="14"/>
  <c r="B8" i="15"/>
  <c r="B7" i="15"/>
  <c r="B6" i="15"/>
  <c r="B8" i="13"/>
  <c r="B7" i="13"/>
  <c r="B6" i="13"/>
  <c r="B8" i="12"/>
  <c r="B7" i="12"/>
  <c r="B6" i="12"/>
  <c r="B8" i="11"/>
  <c r="B7" i="11"/>
  <c r="B6" i="11"/>
  <c r="B11" i="10"/>
  <c r="B10" i="10"/>
  <c r="B9" i="10"/>
  <c r="B8" i="10"/>
  <c r="B7" i="10"/>
  <c r="B6" i="10"/>
  <c r="B10" i="8"/>
  <c r="B9" i="8"/>
  <c r="B8" i="8"/>
  <c r="B7" i="8"/>
  <c r="B6" i="8"/>
  <c r="B10" i="7"/>
  <c r="B9" i="7"/>
  <c r="B8" i="7"/>
  <c r="B7" i="7"/>
  <c r="B6" i="7"/>
  <c r="B12" i="5"/>
  <c r="B11" i="5"/>
  <c r="B10" i="5"/>
  <c r="B9" i="5"/>
  <c r="B8" i="5"/>
  <c r="B7" i="5"/>
  <c r="B6" i="5"/>
  <c r="B13" i="4"/>
  <c r="B11" i="4"/>
  <c r="B10" i="4"/>
  <c r="B9" i="4"/>
  <c r="B8" i="4"/>
  <c r="B7" i="4"/>
  <c r="B6" i="4"/>
  <c r="B8" i="3"/>
  <c r="B7" i="3"/>
  <c r="B6" i="3"/>
  <c r="B9" i="3" s="1"/>
  <c r="B13" i="2"/>
  <c r="B12" i="2"/>
  <c r="B11" i="2"/>
  <c r="B10" i="2"/>
  <c r="B9" i="2"/>
  <c r="B8" i="2"/>
  <c r="B7" i="2"/>
  <c r="B6" i="2"/>
  <c r="B12" i="4"/>
  <c r="J45" i="22" l="1" a="1"/>
  <c r="J45" i="22" s="1"/>
  <c r="G45" i="22" a="1"/>
  <c r="G45" i="22" s="1"/>
  <c r="J35" i="22" a="1"/>
  <c r="J35" i="22" s="1"/>
  <c r="G35" i="22" a="1"/>
  <c r="G35" i="22" s="1"/>
  <c r="D35" i="22" a="1"/>
  <c r="D35" i="22" s="1"/>
  <c r="A35" i="22" a="1"/>
  <c r="A35" i="22" s="1"/>
  <c r="J22" i="22" a="1"/>
  <c r="J22" i="22" s="1"/>
  <c r="A22" i="22" a="1"/>
  <c r="A22" i="22" s="1"/>
  <c r="G7" i="22" a="1"/>
  <c r="G7" i="22" s="1"/>
  <c r="A7" i="22" a="1"/>
  <c r="A7" i="22" s="1"/>
  <c r="D45" i="22" a="1"/>
  <c r="D45" i="22" s="1"/>
  <c r="A45" i="22" a="1"/>
  <c r="A45" i="22" s="1"/>
  <c r="D7" i="22" a="1"/>
  <c r="D7" i="22" s="1"/>
  <c r="J7" i="22" a="1"/>
  <c r="J7" i="22" s="1"/>
  <c r="G22" i="22" a="1"/>
  <c r="G22" i="22" s="1"/>
  <c r="D22" i="22" a="1"/>
  <c r="D22" i="22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<sst xmlns="http://schemas.openxmlformats.org/spreadsheetml/2006/main" count="1403" uniqueCount="352">
  <si>
    <t>Climate region</t>
  </si>
  <si>
    <t>Forest</t>
  </si>
  <si>
    <t>Floodplain forest</t>
  </si>
  <si>
    <t>Hardwood</t>
  </si>
  <si>
    <t>Softwood</t>
  </si>
  <si>
    <t>Cottonwood</t>
  </si>
  <si>
    <t>General forest</t>
  </si>
  <si>
    <t>Temperate continental</t>
  </si>
  <si>
    <t>Forest type</t>
  </si>
  <si>
    <t>All</t>
  </si>
  <si>
    <t>Age</t>
  </si>
  <si>
    <t>Carbon stock [tC/ha]</t>
  </si>
  <si>
    <t>Presence (yes/no)</t>
  </si>
  <si>
    <t>Source</t>
  </si>
  <si>
    <t>min</t>
  </si>
  <si>
    <t>mean</t>
  </si>
  <si>
    <t>max</t>
  </si>
  <si>
    <t>Hardwood forest</t>
  </si>
  <si>
    <t>Danubian floodplain forest (AT)</t>
  </si>
  <si>
    <t>Temperate</t>
  </si>
  <si>
    <t>Cierjacks et al., 2010</t>
  </si>
  <si>
    <t>Cottonwood forest</t>
  </si>
  <si>
    <t>Fierke &amp; Kauffman, 2005</t>
  </si>
  <si>
    <t>&gt;65</t>
  </si>
  <si>
    <t>22 - &gt;65</t>
  </si>
  <si>
    <t>12 - 16</t>
  </si>
  <si>
    <t>Softwood forest</t>
  </si>
  <si>
    <t>Boreal</t>
  </si>
  <si>
    <t>Riparian conifer forest (northern Ontario, CA)</t>
  </si>
  <si>
    <t>Hazlett et al., 2005</t>
  </si>
  <si>
    <t>Forest plantations</t>
  </si>
  <si>
    <t>All (average)</t>
  </si>
  <si>
    <t>Data selection</t>
  </si>
  <si>
    <t>Overview</t>
  </si>
  <si>
    <t>Above-ground carbon storage</t>
  </si>
  <si>
    <t>Carbon storage [tC/ha]</t>
  </si>
  <si>
    <t>Own value</t>
  </si>
  <si>
    <t>Below-ground carbon storage</t>
  </si>
  <si>
    <t>Above-ground</t>
  </si>
  <si>
    <t>Carbon fractions</t>
  </si>
  <si>
    <t>Conversion from dry matter to tonne C</t>
  </si>
  <si>
    <t>Temperate and boreal</t>
  </si>
  <si>
    <t>Trees</t>
  </si>
  <si>
    <t>Broadleaved</t>
  </si>
  <si>
    <t>Carbon fraction</t>
  </si>
  <si>
    <t>Below-ground</t>
  </si>
  <si>
    <t>Ratio of below-ground to above-ground biomass</t>
  </si>
  <si>
    <t>Above-ground biomass</t>
  </si>
  <si>
    <t>Coniferous</t>
  </si>
  <si>
    <t>Floodplain forest (DE)</t>
  </si>
  <si>
    <t>Hofmann &amp; Anders, 1996</t>
  </si>
  <si>
    <t>Dead organic matter</t>
  </si>
  <si>
    <t>Branch</t>
  </si>
  <si>
    <t>Root</t>
  </si>
  <si>
    <t>Stem</t>
  </si>
  <si>
    <t>Bark</t>
  </si>
  <si>
    <t>Fine tissue</t>
  </si>
  <si>
    <t>Downed</t>
  </si>
  <si>
    <t>Standing dead</t>
  </si>
  <si>
    <t>Martin et al., 2021</t>
  </si>
  <si>
    <t>Rule of thumb</t>
  </si>
  <si>
    <t>Part of tree</t>
  </si>
  <si>
    <t>Deciduous trees</t>
  </si>
  <si>
    <t>Coniferous trees</t>
  </si>
  <si>
    <t>Semi humid</t>
  </si>
  <si>
    <t>Climate</t>
  </si>
  <si>
    <t>Sariyildiz et al., 2023</t>
  </si>
  <si>
    <t>Riparian forest (northern Ontario, CA)</t>
  </si>
  <si>
    <t>Own values can be calculated by considering the values in the sheet "Forest_carbon_fraction"</t>
  </si>
  <si>
    <t>Unit</t>
  </si>
  <si>
    <t>Tonne C / tonne dry matter</t>
  </si>
  <si>
    <t>Tonne root dry matter / tonne shoot dry matter</t>
  </si>
  <si>
    <t>Own values can be transformed from dry matter / hectare to tonne C / hectare by considering the values in the sheet "Forest_carbon_fraction"</t>
  </si>
  <si>
    <t>Soil carbon storage</t>
  </si>
  <si>
    <t>Warm temperate</t>
  </si>
  <si>
    <t>Wetland</t>
  </si>
  <si>
    <t>Depth</t>
  </si>
  <si>
    <t>0-30 cm</t>
  </si>
  <si>
    <t>Soil type</t>
  </si>
  <si>
    <t>Gleysol</t>
  </si>
  <si>
    <t>Cold temperate</t>
  </si>
  <si>
    <t>Haplic fluvisols/gleysols</t>
  </si>
  <si>
    <t>horizons with visible accumulation of
organic matter</t>
  </si>
  <si>
    <t>Podzols</t>
  </si>
  <si>
    <t>0-75 cm</t>
  </si>
  <si>
    <t>humic material</t>
  </si>
  <si>
    <t>Floodplain forest (Elbe River, DE)</t>
  </si>
  <si>
    <t>100 cm</t>
  </si>
  <si>
    <t>Reforestation</t>
  </si>
  <si>
    <t>Gleyic fluvic cambisols, fluvic gleysols</t>
  </si>
  <si>
    <t>Gleyic cambisol, fluvic gleysol</t>
  </si>
  <si>
    <t>(Lamelli-) fluvic arenosol</t>
  </si>
  <si>
    <t>Gleyic fluvisol</t>
  </si>
  <si>
    <t>active floodplain, low elevation</t>
  </si>
  <si>
    <t>active floodplain, young forest (15-30 years old)</t>
  </si>
  <si>
    <t>active floodplain, high elevation</t>
  </si>
  <si>
    <t>former floodplain, low elevation</t>
  </si>
  <si>
    <t>Heger et al., 2021</t>
  </si>
  <si>
    <t>Dead organic matter carbon storage</t>
  </si>
  <si>
    <t>Warm temperate dry</t>
  </si>
  <si>
    <t>Warm temperate moist</t>
  </si>
  <si>
    <t>Litter (around 10 cm)</t>
  </si>
  <si>
    <t>Broadleaf deciduous</t>
  </si>
  <si>
    <t>Needleleaf evergreen</t>
  </si>
  <si>
    <t>Large woody debris &gt;Ø30cm</t>
  </si>
  <si>
    <t>Standing dead trees</t>
  </si>
  <si>
    <t>Leaf litter and folic material</t>
  </si>
  <si>
    <t>Downed woody material</t>
  </si>
  <si>
    <t>Pine</t>
  </si>
  <si>
    <t>Spruce / fir</t>
  </si>
  <si>
    <t>Fine woody debris and litter material</t>
  </si>
  <si>
    <t>Northern US</t>
  </si>
  <si>
    <t>Aspen / birch</t>
  </si>
  <si>
    <t>Mixed hardwood</t>
  </si>
  <si>
    <t>Mixed conifer / hardwood</t>
  </si>
  <si>
    <t>Nonstock</t>
  </si>
  <si>
    <t>Domke et al., 2016</t>
  </si>
  <si>
    <t>Woodall et al., 2013</t>
  </si>
  <si>
    <t>Warm-summer humid continental climate</t>
  </si>
  <si>
    <t>Northern hardwood</t>
  </si>
  <si>
    <t>Grassland</t>
  </si>
  <si>
    <t>Grassland type</t>
  </si>
  <si>
    <t>Warm temperate wet</t>
  </si>
  <si>
    <t>Cold temperate dry</t>
  </si>
  <si>
    <t>Cold temperate wet</t>
  </si>
  <si>
    <t>All (peak biomass)</t>
  </si>
  <si>
    <t>General grassland</t>
  </si>
  <si>
    <t>Default values have an error range of as high as 75%</t>
  </si>
  <si>
    <t>Default values have an error range of at least 75%</t>
  </si>
  <si>
    <t>Ratio</t>
  </si>
  <si>
    <t>Temperate dry</t>
  </si>
  <si>
    <t>Temperate wet</t>
  </si>
  <si>
    <t>Steppe/tundra/prairie/grassland</t>
  </si>
  <si>
    <t>Semi-arid grassland</t>
  </si>
  <si>
    <t>Default values have an error range between 95% and 150%</t>
  </si>
  <si>
    <t>Floodplain grassland</t>
  </si>
  <si>
    <t>Danubian floodplain meadows and reeds (AT)</t>
  </si>
  <si>
    <t>Floodplain grassland (Elbe River, DE)</t>
  </si>
  <si>
    <t>Gleyic cambisols, fluvic gleysols</t>
  </si>
  <si>
    <t>Fluvic cambisol</t>
  </si>
  <si>
    <t>Great Plains, USA</t>
  </si>
  <si>
    <t>Tallgrass prairie</t>
  </si>
  <si>
    <t>Shortgrass prairie</t>
  </si>
  <si>
    <t>Alluvial soil</t>
  </si>
  <si>
    <t>Wohl &amp; Pfeiffer, 2018</t>
  </si>
  <si>
    <t>Cropland</t>
  </si>
  <si>
    <t>General cropland</t>
  </si>
  <si>
    <t>Cropland type</t>
  </si>
  <si>
    <t>Annual</t>
  </si>
  <si>
    <t>Floodplain cropland</t>
  </si>
  <si>
    <t>Ground vegetation</t>
  </si>
  <si>
    <t>Own values</t>
  </si>
  <si>
    <t>Inland wetland</t>
  </si>
  <si>
    <t>Inland wetland type</t>
  </si>
  <si>
    <t>Sphagnum-dominated ombrogenous bog (Romania)</t>
  </si>
  <si>
    <t>Peat</t>
  </si>
  <si>
    <t>50-70 cm</t>
  </si>
  <si>
    <t>Peatland</t>
  </si>
  <si>
    <t>Marsh</t>
  </si>
  <si>
    <t>Peat (Ø 7m depth)</t>
  </si>
  <si>
    <t>Peat (3.5-5.5m depth)</t>
  </si>
  <si>
    <t>Peat (Ø 5m depth)</t>
  </si>
  <si>
    <t>Oligotrophic marsh (Romania)</t>
  </si>
  <si>
    <t>Begy et al., 2023</t>
  </si>
  <si>
    <t>Bog (Romania)</t>
  </si>
  <si>
    <t>Peat (Ø 2.4m depth)</t>
  </si>
  <si>
    <t>Herbaceous peatland (Northeast China)</t>
  </si>
  <si>
    <t>0-54 cm</t>
  </si>
  <si>
    <t>Bao et al., 2011</t>
  </si>
  <si>
    <t>Organic mineral sediment</t>
  </si>
  <si>
    <t>0-35 cm</t>
  </si>
  <si>
    <t>Marshy meadow (NE China)</t>
  </si>
  <si>
    <t>Humus marsh (NE China)</t>
  </si>
  <si>
    <t>Peat fen (NE China)</t>
  </si>
  <si>
    <t>Organic horizon</t>
  </si>
  <si>
    <t>0-100 cm</t>
  </si>
  <si>
    <t>Organic and illuvial horizon</t>
  </si>
  <si>
    <t>Organic (100 cm) and illuvial (100 cm) horizon</t>
  </si>
  <si>
    <t>200 cm</t>
  </si>
  <si>
    <t>Organic (39 cm) and illuvial (100 cm) horizon</t>
  </si>
  <si>
    <t>0-39 cm</t>
  </si>
  <si>
    <t>139 cm</t>
  </si>
  <si>
    <t>Zhang et al., 2008</t>
  </si>
  <si>
    <t>0-20 cm</t>
  </si>
  <si>
    <t>120 cm</t>
  </si>
  <si>
    <t>Organic (20 cm) and illuvial (100 cm) horizon</t>
  </si>
  <si>
    <t>Hydric soil</t>
  </si>
  <si>
    <t>Bernal &amp; Mitsch, 2012</t>
  </si>
  <si>
    <t>Depressional, isolated marsh (central Ohio, USA)</t>
  </si>
  <si>
    <t>Riverine, flow-through marsh (northern Ohio, USA)</t>
  </si>
  <si>
    <t>Shrub wetland (depressional, isolated) (central Ohio, USA)</t>
  </si>
  <si>
    <t>Riverine, flow-through mudflat (northern Ohio, USA)</t>
  </si>
  <si>
    <t>Riverine, flow-through floating bed (northern Ohio, USA)</t>
  </si>
  <si>
    <t>Forested wetland (depressional, isolated) (central Ohio, USA)</t>
  </si>
  <si>
    <t>Shrub</t>
  </si>
  <si>
    <t>Mazurczyk &amp; Brooks, 2018</t>
  </si>
  <si>
    <t>Shrubs</t>
  </si>
  <si>
    <t>Wetland type</t>
  </si>
  <si>
    <t>References</t>
  </si>
  <si>
    <t>IPCC, 2006a</t>
  </si>
  <si>
    <t>IPCC, 2006b</t>
  </si>
  <si>
    <t>IPCC, 2006c</t>
  </si>
  <si>
    <t>IPCC, 2006d</t>
  </si>
  <si>
    <r>
      <t xml:space="preserve">Bao, K., Zhao, H., Xing, W., Lu, X., McLaughlin, N. B., &amp; Wang, G. (2011). Carbon Accumulation in Temperate Wetlands of Sanjiang Plain, Northeast China. </t>
    </r>
    <r>
      <rPr>
        <i/>
        <sz val="11"/>
        <color theme="1"/>
        <rFont val="Calibri"/>
        <family val="2"/>
      </rPr>
      <t>Soil Science Society of America Journal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75</t>
    </r>
    <r>
      <rPr>
        <sz val="11"/>
        <color theme="1"/>
        <rFont val="Calibri"/>
        <family val="2"/>
      </rPr>
      <t>(6), 2386–2397. https://doi.org/10.2136/sssaj2011.0157</t>
    </r>
  </si>
  <si>
    <r>
      <t xml:space="preserve">Begy, R. C., Savin, C. F., &amp; Ruskál, A. (2023). Recent carbon sequestration dynamics in four temperate SE European peatlands using 210Pb dating. </t>
    </r>
    <r>
      <rPr>
        <i/>
        <sz val="11"/>
        <color theme="1"/>
        <rFont val="Calibri"/>
        <family val="2"/>
      </rPr>
      <t>Journal of Environmental Radioactivity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264</t>
    </r>
    <r>
      <rPr>
        <sz val="11"/>
        <color theme="1"/>
        <rFont val="Calibri"/>
        <family val="2"/>
      </rPr>
      <t>. https://doi.org/10.1016/j.jenvrad.2023.107208</t>
    </r>
  </si>
  <si>
    <r>
      <t xml:space="preserve">Bernal, B., &amp; Mitsch, W. J. (2012). Comparing carbon sequestration in temperate freshwater wetland communities. </t>
    </r>
    <r>
      <rPr>
        <i/>
        <sz val="11"/>
        <color theme="1"/>
        <rFont val="Calibri"/>
        <family val="2"/>
      </rPr>
      <t>Global Change Biology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18</t>
    </r>
    <r>
      <rPr>
        <sz val="11"/>
        <color theme="1"/>
        <rFont val="Calibri"/>
        <family val="2"/>
      </rPr>
      <t>(5), 1636–1647. https://doi.org/10.1111/j.1365-2486.2011.02619.x</t>
    </r>
  </si>
  <si>
    <r>
      <t xml:space="preserve">Cierjacks, A., Kleinschmit, B., Babinsky, M., Kleinschroth, F., Markert, A., Menzel, M., Ziechmann, U., Schiller, T., Graf, M., &amp; Lang, F. (2010). Carbon stocks of soil and vegetation on Danubian floodplains. </t>
    </r>
    <r>
      <rPr>
        <i/>
        <sz val="11"/>
        <color theme="1"/>
        <rFont val="Calibri"/>
        <family val="2"/>
      </rPr>
      <t>Journal of Plant Nutrition and Soil Science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173</t>
    </r>
    <r>
      <rPr>
        <sz val="11"/>
        <color theme="1"/>
        <rFont val="Calibri"/>
        <family val="2"/>
      </rPr>
      <t>(5), 644–653. https://doi.org/10.1002/jpln.200900209</t>
    </r>
  </si>
  <si>
    <r>
      <t xml:space="preserve">Domke, G. M., Perry, C. H., Walters, B. F., Woodall, C. W., Russell, M. B., &amp; Smith, J. E. (2016). Estimating litter carbon stocks on forest land in the United States. </t>
    </r>
    <r>
      <rPr>
        <i/>
        <sz val="11"/>
        <color theme="1"/>
        <rFont val="Calibri"/>
        <family val="2"/>
      </rPr>
      <t>Science of the Total Environment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557–558</t>
    </r>
    <r>
      <rPr>
        <sz val="11"/>
        <color theme="1"/>
        <rFont val="Calibri"/>
        <family val="2"/>
      </rPr>
      <t>, 469–478. https://doi.org/10.1016/j.scitotenv.2016.03.090</t>
    </r>
  </si>
  <si>
    <r>
      <t xml:space="preserve">Fierke, M. K., &amp; Kauffman, J. B. (2005). Structural dynamics of riparian forests along a black cottonwood successional gradient. </t>
    </r>
    <r>
      <rPr>
        <i/>
        <sz val="11"/>
        <color theme="1"/>
        <rFont val="Calibri"/>
        <family val="2"/>
      </rPr>
      <t>Forest Ecology and Management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215</t>
    </r>
    <r>
      <rPr>
        <sz val="11"/>
        <color theme="1"/>
        <rFont val="Calibri"/>
        <family val="2"/>
      </rPr>
      <t>(1–3), 149–162. https://doi.org/10.1016/j.foreco.2005.06.014</t>
    </r>
  </si>
  <si>
    <r>
      <t xml:space="preserve">Hazlett, P. W., Gordon, A. M., Sibley, P. K., &amp; Buttle, J. M. (2005). Stand carbon stocks and soil carbon and nitrogen storage for riparian and upland forests of boreal lakes in northeastern Ontario. </t>
    </r>
    <r>
      <rPr>
        <i/>
        <sz val="11"/>
        <color theme="1"/>
        <rFont val="Calibri"/>
        <family val="2"/>
      </rPr>
      <t>Forest Ecology and Management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219</t>
    </r>
    <r>
      <rPr>
        <sz val="11"/>
        <color theme="1"/>
        <rFont val="Calibri"/>
        <family val="2"/>
      </rPr>
      <t>(1), 56–68. https://doi.org/10.1016/j.foreco.2005.08.044</t>
    </r>
  </si>
  <si>
    <r>
      <t xml:space="preserve">Heger, A., Becker, J. N., Vásconez Navas, L. K., &amp; Eschenbach, A. (2021). Factors controlling soil organic carbon stocks in hardwood floodplain forests of the lower middle Elbe River. </t>
    </r>
    <r>
      <rPr>
        <i/>
        <sz val="11"/>
        <color theme="1"/>
        <rFont val="Calibri"/>
        <family val="2"/>
      </rPr>
      <t>Geoderma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404</t>
    </r>
    <r>
      <rPr>
        <sz val="11"/>
        <color theme="1"/>
        <rFont val="Calibri"/>
        <family val="2"/>
      </rPr>
      <t>. https://doi.org/10.1016/j.geoderma.2021.115389</t>
    </r>
  </si>
  <si>
    <r>
      <t xml:space="preserve">Hofmann, G., &amp; Anders, S. (1996). Waldökosysteme als Quellen und Senken für Kohlenstoff - Fallstudie ostdeutsche Länder. </t>
    </r>
    <r>
      <rPr>
        <i/>
        <sz val="11"/>
        <color theme="1"/>
        <rFont val="Calibri"/>
        <family val="2"/>
      </rPr>
      <t>Beiträge Für Forstwirtschaft Und Landschaftsökologie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30</t>
    </r>
    <r>
      <rPr>
        <sz val="11"/>
        <color theme="1"/>
        <rFont val="Calibri"/>
        <family val="2"/>
      </rPr>
      <t>(1), 9–16.</t>
    </r>
  </si>
  <si>
    <r>
      <t xml:space="preserve">IPCC. (2006a). Cropland. In H. S. Eggleston, L. Buendia, K. Miwa, T. Ngara, &amp; K. Tanabe (Eds.), </t>
    </r>
    <r>
      <rPr>
        <i/>
        <sz val="11"/>
        <color theme="1"/>
        <rFont val="Calibri"/>
        <family val="2"/>
      </rPr>
      <t>2006 IPCC Guidelines for National Greenhouse Gas Inventories</t>
    </r>
    <r>
      <rPr>
        <sz val="11"/>
        <color theme="1"/>
        <rFont val="Calibri"/>
        <family val="2"/>
      </rPr>
      <t xml:space="preserve"> (Vol. 4). IGES.</t>
    </r>
  </si>
  <si>
    <r>
      <t xml:space="preserve">IPCC. (2006b). Forest land. In K. Tanabe, H. Eggleston, L. Buendia, K. Miwa, T. Ngara, &amp; K. Tanabe (Eds.), </t>
    </r>
    <r>
      <rPr>
        <i/>
        <sz val="11"/>
        <color theme="1"/>
        <rFont val="Calibri"/>
        <family val="2"/>
      </rPr>
      <t>2006 IPCC Guidelines for National Greenhouse Gas Inventories</t>
    </r>
    <r>
      <rPr>
        <sz val="11"/>
        <color theme="1"/>
        <rFont val="Calibri"/>
        <family val="2"/>
      </rPr>
      <t xml:space="preserve"> (Vol. 4). IGES.</t>
    </r>
  </si>
  <si>
    <r>
      <t xml:space="preserve">IPCC. (2006c). Generic methodologies applicable to multiple land-use categories. In H. S. Eggleston, L. Buendia, L. Miwa, T. Ngara, &amp; K. Tanabe (Eds.), </t>
    </r>
    <r>
      <rPr>
        <i/>
        <sz val="11"/>
        <color theme="1"/>
        <rFont val="Calibri"/>
        <family val="2"/>
      </rPr>
      <t>2006 IPCC Guidelines for National Greenhouse Gas Inventories</t>
    </r>
    <r>
      <rPr>
        <sz val="11"/>
        <color theme="1"/>
        <rFont val="Calibri"/>
        <family val="2"/>
      </rPr>
      <t xml:space="preserve"> (Vol. 4). IGES.</t>
    </r>
  </si>
  <si>
    <r>
      <t xml:space="preserve">IPCC. (2006d). Grassland. In K. Tanabe, H. Eggleston, L. Buendia, K. Miwa, &amp; T. Ngara (Eds.), </t>
    </r>
    <r>
      <rPr>
        <i/>
        <sz val="11"/>
        <color theme="1"/>
        <rFont val="Calibri"/>
        <family val="2"/>
      </rPr>
      <t>2006 IPCC Guidelines for National Greenhouse Gas Inventories</t>
    </r>
    <r>
      <rPr>
        <sz val="11"/>
        <color theme="1"/>
        <rFont val="Calibri"/>
        <family val="2"/>
      </rPr>
      <t xml:space="preserve"> (Vol. 4). IGES.</t>
    </r>
  </si>
  <si>
    <r>
      <t xml:space="preserve">Martin, A. R., Domke, G. M., Doraisami, M., &amp; Thomas, S. C. (2021). Carbon fractions in the world’s dead wood. </t>
    </r>
    <r>
      <rPr>
        <i/>
        <sz val="11"/>
        <color theme="1"/>
        <rFont val="Calibri"/>
        <family val="2"/>
      </rPr>
      <t>Nature Communications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12</t>
    </r>
    <r>
      <rPr>
        <sz val="11"/>
        <color theme="1"/>
        <rFont val="Calibri"/>
        <family val="2"/>
      </rPr>
      <t>(1). https://doi.org/10.1038/s41467-021-21149-9</t>
    </r>
  </si>
  <si>
    <r>
      <t xml:space="preserve">Mazurczyk, T., &amp; Brooks, R. P. (2018). Carbon storage dynamics of temperate freshwater wetlands in Pennsylvania. </t>
    </r>
    <r>
      <rPr>
        <i/>
        <sz val="11"/>
        <color theme="1"/>
        <rFont val="Calibri"/>
        <family val="2"/>
      </rPr>
      <t>Wetlands Ecology and Management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26</t>
    </r>
    <r>
      <rPr>
        <sz val="11"/>
        <color theme="1"/>
        <rFont val="Calibri"/>
        <family val="2"/>
      </rPr>
      <t>(5), 893–914. https://doi.org/10.1007/s11273-018-9619-6</t>
    </r>
  </si>
  <si>
    <r>
      <t xml:space="preserve">Sariyildiz, T., Tani, M., &amp; Parlak, S. (2023). First assessment of root biomass and root carbon and nitrogen stocks in Turkish floodplain forests. </t>
    </r>
    <r>
      <rPr>
        <i/>
        <sz val="11"/>
        <color theme="1"/>
        <rFont val="Calibri"/>
        <family val="2"/>
      </rPr>
      <t>Environmental Monitoring and Assessment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195</t>
    </r>
    <r>
      <rPr>
        <sz val="11"/>
        <color theme="1"/>
        <rFont val="Calibri"/>
        <family val="2"/>
      </rPr>
      <t>(1). https://doi.org/10.1007/s10661-022-10758-6</t>
    </r>
  </si>
  <si>
    <r>
      <t xml:space="preserve">Wohl, E., &amp; Pfeiffer, A. (2018). Organic carbon storage in floodplain soils of the U.S. prairies. </t>
    </r>
    <r>
      <rPr>
        <i/>
        <sz val="11"/>
        <color theme="1"/>
        <rFont val="Calibri"/>
        <family val="2"/>
      </rPr>
      <t>River Research and Applications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34</t>
    </r>
    <r>
      <rPr>
        <sz val="11"/>
        <color theme="1"/>
        <rFont val="Calibri"/>
        <family val="2"/>
      </rPr>
      <t>(5), 406–416. https://doi.org/10.1002/rra.3269</t>
    </r>
  </si>
  <si>
    <r>
      <t xml:space="preserve">Woodall, C. W., Walters, B. F., Oswalt, S. N., Domke, G. M., Toney, C., &amp; Gray, A. N. (2013). Biomass and carbon attributes of downed woody materials in forests of the United States. </t>
    </r>
    <r>
      <rPr>
        <i/>
        <sz val="11"/>
        <color theme="1"/>
        <rFont val="Calibri"/>
        <family val="2"/>
      </rPr>
      <t>Forest Ecology and Management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305</t>
    </r>
    <r>
      <rPr>
        <sz val="11"/>
        <color theme="1"/>
        <rFont val="Calibri"/>
        <family val="2"/>
      </rPr>
      <t>, 48–59. https://doi.org/10.1016/j.foreco.2013.05.030</t>
    </r>
  </si>
  <si>
    <t>Own values can be transformed from dry matter to tonne C by considering the values in the sheet "Grassland_carbon_fraction"</t>
  </si>
  <si>
    <t>Ash forest (NW Turkey)</t>
  </si>
  <si>
    <t>Alder forest (NW Turkey)</t>
  </si>
  <si>
    <t>Rich pasture</t>
  </si>
  <si>
    <t>Poor grassland</t>
  </si>
  <si>
    <t>Cultivated pasture</t>
  </si>
  <si>
    <t>Intensive grazing system</t>
  </si>
  <si>
    <t>Extensive grazing system</t>
  </si>
  <si>
    <t>Bohner et al., 2016</t>
  </si>
  <si>
    <t>0-50 cm</t>
  </si>
  <si>
    <t>Temperate mountainous region (AT)</t>
  </si>
  <si>
    <r>
      <t xml:space="preserve">Bohner, A., Foldal, C. B., &amp; Jandl, R. (2016). Kohlenstoffspeicherung in Grünlandökosystemen - eine Fallstudie aus dem österreichischen Berggebiet/Carbon storage in grassland ecosystems - A case study from a mountainous region of Austria. </t>
    </r>
    <r>
      <rPr>
        <i/>
        <sz val="11"/>
        <color theme="1"/>
        <rFont val="Calibri"/>
        <family val="2"/>
      </rPr>
      <t>Die Bodenkultur: Journal of Land Management, Food and Environment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67</t>
    </r>
    <r>
      <rPr>
        <sz val="11"/>
        <color theme="1"/>
        <rFont val="Calibri"/>
        <family val="2"/>
      </rPr>
      <t>(4), 225–237. https://doi.org/10.1515/boku-2016-0018</t>
    </r>
  </si>
  <si>
    <t>Natural and semi-natural grassland</t>
  </si>
  <si>
    <t>Managed grassland</t>
  </si>
  <si>
    <t>Cambisol (Braunerde)</t>
  </si>
  <si>
    <t>Pseudogleyic Cambisol (krumen-pseudovergleyte Braunerde)</t>
  </si>
  <si>
    <t>-</t>
  </si>
  <si>
    <t>This is an overview and edits can be made in the corresponding worksheet</t>
  </si>
  <si>
    <t>Temperate continental (Europe)</t>
  </si>
  <si>
    <t>Natural (Quercus)</t>
  </si>
  <si>
    <t>Planted (Conifer)</t>
  </si>
  <si>
    <t>≤125 t/ha</t>
  </si>
  <si>
    <t>&gt;125 t/ha</t>
  </si>
  <si>
    <t>Primary</t>
  </si>
  <si>
    <t>Secondary</t>
  </si>
  <si>
    <t>&lt; 20</t>
  </si>
  <si>
    <r>
      <rPr>
        <sz val="12"/>
        <color theme="1"/>
        <rFont val="Aptos Narrow"/>
      </rPr>
      <t>≤</t>
    </r>
    <r>
      <rPr>
        <sz val="12"/>
        <color theme="1"/>
        <rFont val="Aptos Narrow"/>
        <family val="2"/>
      </rPr>
      <t xml:space="preserve"> 20</t>
    </r>
  </si>
  <si>
    <t>Cool temperate dry</t>
  </si>
  <si>
    <t>Cool temperate moist</t>
  </si>
  <si>
    <t>High activity clay soil</t>
  </si>
  <si>
    <t>Floodplain forest (CZ)</t>
  </si>
  <si>
    <t>51 - 104</t>
  </si>
  <si>
    <t>Vyskot, 1976</t>
  </si>
  <si>
    <t>Ash and oak floodplain forest (CZ)</t>
  </si>
  <si>
    <t>Mixed oak forest (BE)</t>
  </si>
  <si>
    <t>Deciduous beech forest (DK)</t>
  </si>
  <si>
    <t>85 - 90</t>
  </si>
  <si>
    <t>Deciduous beech forest (FR)</t>
  </si>
  <si>
    <t>mature</t>
  </si>
  <si>
    <t>Oak wood (HU)</t>
  </si>
  <si>
    <t>65 - 68</t>
  </si>
  <si>
    <t>Oak wood (NL)</t>
  </si>
  <si>
    <t>Oak-hornbeam forest (PL)</t>
  </si>
  <si>
    <t>Pine-blueberry (PL)</t>
  </si>
  <si>
    <t>Luzulo-fragetum beech forest (DE)</t>
  </si>
  <si>
    <t>1 - 450</t>
  </si>
  <si>
    <t>Beech-fir forest (RO)</t>
  </si>
  <si>
    <t>Fir-forest (RO)</t>
  </si>
  <si>
    <t>40 - 140</t>
  </si>
  <si>
    <t>Spruce forest plantation (DE)</t>
  </si>
  <si>
    <t>Sub-mediterranean</t>
  </si>
  <si>
    <t>Deciduous forest (RO)</t>
  </si>
  <si>
    <t>Deciduous continental forest (RO)</t>
  </si>
  <si>
    <t>Mediterranean</t>
  </si>
  <si>
    <t>Evergreen oak forest (FR)</t>
  </si>
  <si>
    <t>DeAngelis et al., 1981</t>
  </si>
  <si>
    <t>Pine forest (ES)</t>
  </si>
  <si>
    <t>Pine-blueberry forest (PL)</t>
  </si>
  <si>
    <t>Cairns et al., 1997</t>
  </si>
  <si>
    <r>
      <t xml:space="preserve">Cairns, M. A., Brown, S., Helmer, E. H., &amp; Baumgardner, G. A. (1997). Root biomass allocation in the world’s upland forests. </t>
    </r>
    <r>
      <rPr>
        <i/>
        <sz val="11"/>
        <color theme="1"/>
        <rFont val="Calibri"/>
        <family val="2"/>
      </rPr>
      <t>Oecologia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111</t>
    </r>
    <r>
      <rPr>
        <sz val="11"/>
        <color theme="1"/>
        <rFont val="Calibri"/>
        <family val="2"/>
      </rPr>
      <t>, 1–11.</t>
    </r>
  </si>
  <si>
    <r>
      <t xml:space="preserve">DeAngelis, D. L., Gardner, R. H., &amp; Shugart Jr., H. H. (1981). Productivity of forest ecosystems studied during IBP: the woodlands data set. In D. E. Reichle (Ed.), </t>
    </r>
    <r>
      <rPr>
        <i/>
        <sz val="11"/>
        <color theme="1"/>
        <rFont val="Calibri"/>
        <family val="2"/>
      </rPr>
      <t>Dynamic properties of forest ecosystems</t>
    </r>
    <r>
      <rPr>
        <sz val="11"/>
        <color theme="1"/>
        <rFont val="Calibri"/>
        <family val="2"/>
      </rPr>
      <t xml:space="preserve"> (pp. 567–672). Cambridge University Press.</t>
    </r>
  </si>
  <si>
    <r>
      <t xml:space="preserve">IPCC. (2019b). Generic Methodologies Applicable to Multiple Land-Use Categories. In E. Calvo Buendia, K. Tanabe, A. Kranjc, J. Baasansuren, M. Fukuda, Ngarize S., A. Osako, Y. Pyrozhenko, P. Shermanau, &amp; S. Federici (Eds.), </t>
    </r>
    <r>
      <rPr>
        <i/>
        <sz val="11"/>
        <color theme="1"/>
        <rFont val="Calibri"/>
        <family val="2"/>
      </rPr>
      <t>2019 Refinement to the 2006 IPCC Guidelines for National Greenhouse Gas Inventories</t>
    </r>
    <r>
      <rPr>
        <sz val="11"/>
        <color theme="1"/>
        <rFont val="Calibri"/>
        <family val="2"/>
      </rPr>
      <t xml:space="preserve"> (Vol. 4).</t>
    </r>
  </si>
  <si>
    <r>
      <t xml:space="preserve">Vyskot, M. (1976). Tree story biomass un lowland forest in South Moravia. </t>
    </r>
    <r>
      <rPr>
        <i/>
        <sz val="11"/>
        <color theme="1"/>
        <rFont val="Calibri"/>
        <family val="2"/>
      </rPr>
      <t>Rozpravy CSAV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86</t>
    </r>
    <r>
      <rPr>
        <sz val="11"/>
        <color theme="1"/>
        <rFont val="Calibri"/>
        <family val="2"/>
      </rPr>
      <t>(10), 167.</t>
    </r>
  </si>
  <si>
    <r>
      <t xml:space="preserve">IPCC. (2019a). Forest Land. In E. Calvo Buendia, K. Tanabe, A. Kranjc, J. Baasansuren, M. Fukuda, Ngarize S., A. Osako, Y. Pyrozhenko, P. Shermanau, &amp; S. Federici (Eds.), </t>
    </r>
    <r>
      <rPr>
        <i/>
        <sz val="11"/>
        <color theme="1"/>
        <rFont val="Calibri"/>
        <family val="2"/>
      </rPr>
      <t>2019 Refinement to the 2006 IPCC Guidelines for National Greenhouse Gas Inventories</t>
    </r>
    <r>
      <rPr>
        <sz val="11"/>
        <color theme="1"/>
        <rFont val="Calibri"/>
        <family val="2"/>
      </rPr>
      <t xml:space="preserve"> (Vol. 4). IPCC.</t>
    </r>
  </si>
  <si>
    <t>IPCC, 2019a</t>
  </si>
  <si>
    <t>IPCC, 2019b</t>
  </si>
  <si>
    <t>Szczukowski et al., 2011</t>
  </si>
  <si>
    <t>Willows on gleyic soil (PL)</t>
  </si>
  <si>
    <t>Willows on peat mucky soil (PL)</t>
  </si>
  <si>
    <r>
      <t xml:space="preserve">Szczukowski, S., Stolarski, M., &amp; Tworkowski, J. (2011). Plon biomasy wierzby produkowanej systemem eko-salix. </t>
    </r>
    <r>
      <rPr>
        <i/>
        <sz val="11"/>
        <color theme="1"/>
        <rFont val="Calibri"/>
        <family val="2"/>
      </rPr>
      <t>Fragmenta Agronomica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28</t>
    </r>
    <r>
      <rPr>
        <sz val="11"/>
        <color theme="1"/>
        <rFont val="Calibri"/>
        <family val="2"/>
      </rPr>
      <t>(4), 104–115.</t>
    </r>
  </si>
  <si>
    <t>Marshes</t>
  </si>
  <si>
    <t>Becker et al., 2023</t>
  </si>
  <si>
    <t>Dry continental (Danube Delta)</t>
  </si>
  <si>
    <r>
      <t>Common Reed vegetation (</t>
    </r>
    <r>
      <rPr>
        <i/>
        <sz val="12"/>
        <color theme="1"/>
        <rFont val="Aptos Narrow"/>
        <family val="2"/>
        <scheme val="minor"/>
      </rPr>
      <t>Phragmites australis</t>
    </r>
    <r>
      <rPr>
        <sz val="12"/>
        <color theme="1"/>
        <rFont val="Aptos Narrow"/>
        <family val="2"/>
        <scheme val="minor"/>
      </rPr>
      <t>) (RO)</t>
    </r>
  </si>
  <si>
    <r>
      <t>Sedges vegetation (</t>
    </r>
    <r>
      <rPr>
        <i/>
        <sz val="12"/>
        <color theme="1"/>
        <rFont val="Aptos Narrow"/>
        <family val="2"/>
        <scheme val="minor"/>
      </rPr>
      <t>Carex</t>
    </r>
    <r>
      <rPr>
        <sz val="12"/>
        <color theme="1"/>
        <rFont val="Aptos Narrow"/>
        <family val="2"/>
        <scheme val="minor"/>
      </rPr>
      <t xml:space="preserve"> spp.) (RO)</t>
    </r>
  </si>
  <si>
    <r>
      <t>Reedmace vegetation (</t>
    </r>
    <r>
      <rPr>
        <i/>
        <sz val="12"/>
        <color theme="1"/>
        <rFont val="Aptos Narrow"/>
        <family val="2"/>
        <scheme val="minor"/>
      </rPr>
      <t>Typha</t>
    </r>
    <r>
      <rPr>
        <sz val="12"/>
        <color theme="1"/>
        <rFont val="Aptos Narrow"/>
        <family val="2"/>
        <scheme val="minor"/>
      </rPr>
      <t xml:space="preserve"> spp.) (RO)</t>
    </r>
  </si>
  <si>
    <t>Common Reed vegetation on floating peat islands (plaur) (RO)</t>
  </si>
  <si>
    <t>Common Reed vegetation on salinized soil (RO)</t>
  </si>
  <si>
    <t>Dry continental</t>
  </si>
  <si>
    <t>Common Alder floodplain forest (Danube Delta, RO)</t>
  </si>
  <si>
    <t>White Willow floodplain forest (Danube Delta, RO)</t>
  </si>
  <si>
    <t>Ash-poplar-dominated sand dune forest (Danube Delta, RO)</t>
  </si>
  <si>
    <t>Ash-dominated sand dune forest (Danube Delta, RO)</t>
  </si>
  <si>
    <t>Poplar-dominated sand dune forest (Danube Delta, RO)</t>
  </si>
  <si>
    <t>Oak-ash-dominated sand dune forest (Danube Delta, RO)</t>
  </si>
  <si>
    <t>Lacustrine human impounded (PA, USA)</t>
  </si>
  <si>
    <t>Perennial/seasonal depression (PA, USA)</t>
  </si>
  <si>
    <t>Riverine beaver impounded (PA, USA)</t>
  </si>
  <si>
    <t>Riverine headwater complex (PA, USA)</t>
  </si>
  <si>
    <t>Riverine lower perennial (PA, USA)</t>
  </si>
  <si>
    <t>Riverine upper perennial (PA, USA)</t>
  </si>
  <si>
    <t>Slope (PA, USA)</t>
  </si>
  <si>
    <t>Riparian forest (OR, USA)</t>
  </si>
  <si>
    <t>20 - 35</t>
  </si>
  <si>
    <t>Poplar plantation (Danube Delta, RO)</t>
  </si>
  <si>
    <r>
      <rPr>
        <i/>
        <sz val="12"/>
        <rFont val="Aptos Narrow"/>
        <family val="2"/>
        <scheme val="minor"/>
      </rPr>
      <t>Elaeagnus angustifolia</t>
    </r>
    <r>
      <rPr>
        <sz val="12"/>
        <rFont val="Aptos Narrow"/>
        <family val="2"/>
        <scheme val="minor"/>
      </rPr>
      <t>-dominated (Danube Delta, RO)</t>
    </r>
  </si>
  <si>
    <t>Tamarisk shrubs (Danube Delta, RO)</t>
  </si>
  <si>
    <r>
      <t xml:space="preserve">Becker, I., Wittmann Florian, Schneider, E., Nichersu, I., Balaican, D., Simionov, M., Livanov, O., &amp; Egger, G. (2023). Aboveground biomass and carbon stock of the riparian vegetation in the Danube Delta. </t>
    </r>
    <r>
      <rPr>
        <i/>
        <sz val="11"/>
        <color theme="1"/>
        <rFont val="Calibri"/>
        <family val="2"/>
      </rPr>
      <t>Danube News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25</t>
    </r>
    <r>
      <rPr>
        <sz val="11"/>
        <color theme="1"/>
        <rFont val="Calibri"/>
        <family val="2"/>
      </rPr>
      <t>(47), 6–9.</t>
    </r>
  </si>
  <si>
    <r>
      <t xml:space="preserve">Zhang, W. J., Xiao, H. A., Tong, C. L., Su, Y. R., Xiang, W. sheng, Huang, D. Y., Syers, J. K., &amp; Wu, J. (2008). Estimating organic carbon storage in temperate wetland profiles in Northeast China. </t>
    </r>
    <r>
      <rPr>
        <i/>
        <sz val="11"/>
        <color theme="1"/>
        <rFont val="Calibri"/>
        <family val="2"/>
      </rPr>
      <t>Geoderma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146</t>
    </r>
    <r>
      <rPr>
        <sz val="11"/>
        <color theme="1"/>
        <rFont val="Calibri"/>
        <family val="2"/>
      </rPr>
      <t>(1–2), 311–316. https://doi.org/10.1016/j.geoderma.2008.06.006</t>
    </r>
  </si>
  <si>
    <t>Humid continental (NH, USA)</t>
  </si>
  <si>
    <r>
      <rPr>
        <i/>
        <sz val="12"/>
        <color theme="1"/>
        <rFont val="Aptos Narrow"/>
        <family val="2"/>
        <scheme val="minor"/>
      </rPr>
      <t>Phragmites</t>
    </r>
    <r>
      <rPr>
        <sz val="12"/>
        <color theme="1"/>
        <rFont val="Aptos Narrow"/>
        <family val="2"/>
        <scheme val="minor"/>
      </rPr>
      <t xml:space="preserve"> (Oligohaline marsh)</t>
    </r>
  </si>
  <si>
    <r>
      <rPr>
        <i/>
        <sz val="12"/>
        <color theme="1"/>
        <rFont val="Aptos Narrow"/>
        <family val="2"/>
        <scheme val="minor"/>
      </rPr>
      <t>Phragmites</t>
    </r>
    <r>
      <rPr>
        <sz val="12"/>
        <color theme="1"/>
        <rFont val="Aptos Narrow"/>
        <family val="2"/>
        <scheme val="minor"/>
      </rPr>
      <t xml:space="preserve"> (Mesohaline marsh)</t>
    </r>
  </si>
  <si>
    <r>
      <rPr>
        <i/>
        <sz val="12"/>
        <color theme="1"/>
        <rFont val="Aptos Narrow"/>
        <family val="2"/>
        <scheme val="minor"/>
      </rPr>
      <t>Phragmites</t>
    </r>
    <r>
      <rPr>
        <sz val="12"/>
        <color theme="1"/>
        <rFont val="Aptos Narrow"/>
        <family val="2"/>
        <scheme val="minor"/>
      </rPr>
      <t xml:space="preserve"> (Polyhaline marsh)</t>
    </r>
  </si>
  <si>
    <r>
      <rPr>
        <i/>
        <sz val="12"/>
        <color theme="1"/>
        <rFont val="Aptos Narrow"/>
        <family val="2"/>
        <scheme val="minor"/>
      </rPr>
      <t>Phragmites</t>
    </r>
    <r>
      <rPr>
        <sz val="12"/>
        <color theme="1"/>
        <rFont val="Aptos Narrow"/>
        <family val="2"/>
        <scheme val="minor"/>
      </rPr>
      <t xml:space="preserve"> on sand</t>
    </r>
  </si>
  <si>
    <r>
      <rPr>
        <i/>
        <sz val="12"/>
        <color theme="1"/>
        <rFont val="Aptos Narrow"/>
        <family val="2"/>
        <scheme val="minor"/>
      </rPr>
      <t>Phragmites</t>
    </r>
    <r>
      <rPr>
        <sz val="12"/>
        <color theme="1"/>
        <rFont val="Aptos Narrow"/>
        <family val="2"/>
        <scheme val="minor"/>
      </rPr>
      <t xml:space="preserve"> on silt</t>
    </r>
  </si>
  <si>
    <t>Moore et al., 2012</t>
  </si>
  <si>
    <r>
      <t xml:space="preserve">Moore, G. E., Burdick, D. M., Peter, C. R., &amp; Keirstead, D. R. (2012). Belowground biomass of phragmites australis in coastal marshes. </t>
    </r>
    <r>
      <rPr>
        <i/>
        <sz val="11"/>
        <color theme="1"/>
        <rFont val="Calibri"/>
        <family val="2"/>
      </rPr>
      <t>Northeastern Naturalist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19</t>
    </r>
    <r>
      <rPr>
        <sz val="11"/>
        <color theme="1"/>
        <rFont val="Calibri"/>
        <family val="2"/>
      </rPr>
      <t>(4), 611–626. https://doi.org/10.1656/045.019.0406</t>
    </r>
  </si>
  <si>
    <t>Shrub biome</t>
  </si>
  <si>
    <t>Shrubs (Deciduous)</t>
  </si>
  <si>
    <t>Shrubs (Evergreen)</t>
  </si>
  <si>
    <t>Tonne root dry matter / tonne shoot dry matter (root:shoot ratio)</t>
  </si>
  <si>
    <t>Qi et al., 2019</t>
  </si>
  <si>
    <r>
      <t xml:space="preserve">Qi, Y., Wei, W., Chen, C., &amp; Chen, L. (2019). Plant root-shoot biomass allocation over diverse biomes: A global synthesis. </t>
    </r>
    <r>
      <rPr>
        <i/>
        <sz val="11"/>
        <color theme="1"/>
        <rFont val="Calibri"/>
        <family val="2"/>
      </rPr>
      <t>Global Ecology and Conservation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18</t>
    </r>
    <r>
      <rPr>
        <sz val="11"/>
        <color theme="1"/>
        <rFont val="Calibri"/>
        <family val="2"/>
      </rPr>
      <t>. https://doi.org/10.1016/j.gecco.2019.e00606</t>
    </r>
  </si>
  <si>
    <t>Eucalyptus globulus plantation (PT)</t>
  </si>
  <si>
    <t>&lt; 1</t>
  </si>
  <si>
    <t>Oliveira &amp; Tomé, 2017</t>
  </si>
  <si>
    <r>
      <t xml:space="preserve">Oliveira, T. S., &amp; Tomé, M. (2017). Improving biomass estimation for Eucalyptus globulus Labill at stand level in Portugal. </t>
    </r>
    <r>
      <rPr>
        <i/>
        <sz val="11"/>
        <color theme="1"/>
        <rFont val="Calibri"/>
        <family val="2"/>
      </rPr>
      <t>Biomass and Bioenergy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96</t>
    </r>
    <r>
      <rPr>
        <sz val="11"/>
        <color theme="1"/>
        <rFont val="Calibri"/>
        <family val="2"/>
      </rPr>
      <t>, 103–111. https://doi.org/10.1016/j.biombioe.2016.11.010</t>
    </r>
  </si>
  <si>
    <t>Silver wattle dominated alluvial forest (PT)</t>
  </si>
  <si>
    <t>Fernandes et al., 2020</t>
  </si>
  <si>
    <t>Black alder dominated alluvial forest (PT)</t>
  </si>
  <si>
    <r>
      <rPr>
        <i/>
        <sz val="12"/>
        <rFont val="Aptos Narrow"/>
        <family val="2"/>
        <scheme val="minor"/>
      </rPr>
      <t>Salix salviifolia</t>
    </r>
    <r>
      <rPr>
        <sz val="12"/>
        <rFont val="Aptos Narrow"/>
        <family val="2"/>
        <scheme val="minor"/>
      </rPr>
      <t xml:space="preserve"> dominated alluvial forest (PT)</t>
    </r>
  </si>
  <si>
    <t>Atlanic</t>
  </si>
  <si>
    <t>Eucalyptus spp. forest (Galicia, ES)</t>
  </si>
  <si>
    <t>Atlantic</t>
  </si>
  <si>
    <t>Inventarios nationales de Galicia, 2011</t>
  </si>
  <si>
    <t>Fluvisol</t>
  </si>
  <si>
    <t>Understory</t>
  </si>
  <si>
    <t>Understory and litterfall</t>
  </si>
  <si>
    <t>Update: 18 September 2025</t>
  </si>
  <si>
    <r>
      <t xml:space="preserve">Fernandes, M. R., Aguiar, F. C., Martins, M. J., Rico, N., Ferreira, M. T., &amp; Correia, A. C. (2020). Carbon stock estimations in a mediterranean riparian forest: A case study combining field data and UAV imagery. </t>
    </r>
    <r>
      <rPr>
        <i/>
        <sz val="11"/>
        <color theme="1"/>
        <rFont val="Calibri"/>
        <family val="2"/>
      </rPr>
      <t>Forests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11</t>
    </r>
    <r>
      <rPr>
        <sz val="11"/>
        <color theme="1"/>
        <rFont val="Calibri"/>
        <family val="2"/>
      </rPr>
      <t>(4). https://doi.org/10.3390/F11040376</t>
    </r>
  </si>
  <si>
    <r>
      <t xml:space="preserve">MITECO. (2011). </t>
    </r>
    <r>
      <rPr>
        <i/>
        <sz val="11"/>
        <color theme="1"/>
        <rFont val="Calibri"/>
        <family val="2"/>
      </rPr>
      <t>Cuarto Inventario Forestal Nacional GALICIA</t>
    </r>
    <r>
      <rPr>
        <sz val="11"/>
        <color theme="1"/>
        <rFont val="Calibri"/>
        <family val="2"/>
      </rPr>
      <t>. https://www.miteco.gob.es/content/dam/miteco/es/biodiversidad/temas/inventarios-nacionales/galicia_tcm30-531786.pdf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</si>
</sst>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0" x14ac:knownFonts="1">
    <font>
      <sz val="12"/>
      <color theme="1"/>
      <name val="Aptos Narrow"/>
      <family val="2"/>
      <scheme val="min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1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sz val="12"/>
      <color rgb="FFFF0000"/>
      <name val="Aptos Narrow"/>
      <family val="2"/>
      <scheme val="minor"/>
    </font>
    <font>
      <sz val="11"/>
      <color theme="1"/>
      <name val="Calibri"/>
      <family val="2"/>
    </font>
    <font>
      <i/>
      <sz val="11"/>
      <color theme="1"/>
      <name val="Calibri"/>
      <family val="2"/>
    </font>
    <font>
      <sz val="12"/>
      <name val="Aptos Narrow"/>
      <family val="2"/>
      <scheme val="minor"/>
    </font>
    <font>
      <b/>
      <sz val="13"/>
      <name val="Aptos Narrow"/>
      <family val="2"/>
      <scheme val="minor"/>
    </font>
    <font>
      <b/>
      <sz val="11"/>
      <name val="Aptos Narrow"/>
      <family val="2"/>
      <scheme val="minor"/>
    </font>
    <font>
      <sz val="12"/>
      <name val="Aptos Display"/>
      <family val="2"/>
      <scheme val="major"/>
    </font>
    <font>
      <sz val="12"/>
      <color theme="1"/>
      <name val="Aptos Narrow"/>
      <family val="2"/>
    </font>
    <font>
      <sz val="12"/>
      <color theme="1"/>
      <name val="Aptos Narrow"/>
    </font>
    <font>
      <sz val="12"/>
      <color rgb="FFFFC000"/>
      <name val="Aptos Narrow"/>
      <family val="2"/>
      <scheme val="minor"/>
    </font>
    <font>
      <b/>
      <sz val="18"/>
      <color rgb="FFFF0000"/>
      <name val="Aptos Narrow"/>
      <family val="2"/>
      <scheme val="minor"/>
    </font>
    <font>
      <i/>
      <sz val="12"/>
      <color theme="1"/>
      <name val="Aptos Narrow"/>
      <family val="2"/>
      <scheme val="minor"/>
    </font>
    <font>
      <i/>
      <sz val="12"/>
      <name val="Aptos Narrow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theme="4" tint="0.39997558519241921"/>
      </top>
      <bottom/>
      <diagonal/>
    </border>
    <border>
      <left/>
      <right/>
      <top style="thick">
        <color theme="4" tint="0.499984740745262"/>
      </top>
      <bottom/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theme="2" tint="-9.9978637043366805E-2"/>
      </bottom>
      <diagonal/>
    </border>
    <border>
      <left style="thin">
        <color theme="2" tint="-9.9978637043366805E-2"/>
      </left>
      <right/>
      <top/>
      <bottom/>
      <diagonal/>
    </border>
    <border>
      <left style="thin">
        <color theme="2" tint="-9.9978637043366805E-2"/>
      </left>
      <right/>
      <top/>
      <bottom style="thin">
        <color theme="2" tint="-9.9978637043366805E-2"/>
      </bottom>
      <diagonal/>
    </border>
    <border>
      <left/>
      <right/>
      <top style="thin">
        <color theme="2" tint="-9.9978637043366805E-2"/>
      </top>
      <bottom/>
      <diagonal/>
    </border>
    <border>
      <left style="thin">
        <color theme="2" tint="-9.9978637043366805E-2"/>
      </left>
      <right/>
      <top style="thin">
        <color theme="2" tint="-9.9978637043366805E-2"/>
      </top>
      <bottom/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/>
      <diagonal/>
    </border>
    <border>
      <left style="thin">
        <color theme="2" tint="-9.9978637043366805E-2"/>
      </left>
      <right style="thin">
        <color theme="2" tint="-9.9978637043366805E-2"/>
      </right>
      <top/>
      <bottom/>
      <diagonal/>
    </border>
    <border>
      <left style="thin">
        <color theme="2" tint="-9.9978637043366805E-2"/>
      </left>
      <right style="thin">
        <color theme="2" tint="-9.9978637043366805E-2"/>
      </right>
      <top/>
      <bottom style="thin">
        <color theme="2" tint="-9.9978637043366805E-2"/>
      </bottom>
      <diagonal/>
    </border>
  </borders>
  <cellStyleXfs count="7">
    <xf numFmtId="0" fontId="0" fillId="0" borderId="0"/>
    <xf numFmtId="0" fontId="1" fillId="0" borderId="1" applyNumberFormat="0" applyFill="0" applyAlignment="0" applyProtection="0"/>
    <xf numFmtId="0" fontId="2" fillId="0" borderId="2" applyNumberFormat="0" applyFill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6" fillId="0" borderId="0" applyNumberFormat="0" applyFill="0" applyBorder="0" applyAlignment="0" applyProtection="0"/>
  </cellStyleXfs>
  <cellXfs count="123">
    <xf numFmtId="0" fontId="0" fillId="0" borderId="0" xfId="0"/>
    <xf numFmtId="0" fontId="2" fillId="0" borderId="2" xfId="2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" fillId="0" borderId="2" xfId="2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0" xfId="3" applyAlignment="1">
      <alignment vertical="center"/>
    </xf>
    <xf numFmtId="0" fontId="1" fillId="0" borderId="1" xfId="1" applyFill="1" applyAlignment="1">
      <alignment vertical="center"/>
    </xf>
    <xf numFmtId="0" fontId="2" fillId="0" borderId="2" xfId="2" applyFill="1" applyAlignment="1">
      <alignment vertical="center"/>
    </xf>
    <xf numFmtId="0" fontId="3" fillId="0" borderId="0" xfId="4" applyFill="1" applyAlignment="1">
      <alignment horizontal="center" vertical="center"/>
    </xf>
    <xf numFmtId="0" fontId="2" fillId="0" borderId="2" xfId="2" applyFill="1" applyAlignment="1">
      <alignment horizontal="center" vertical="center"/>
    </xf>
    <xf numFmtId="0" fontId="5" fillId="0" borderId="3" xfId="5" applyFill="1" applyAlignment="1">
      <alignment vertical="center"/>
    </xf>
    <xf numFmtId="0" fontId="5" fillId="0" borderId="3" xfId="5" applyFill="1" applyAlignment="1">
      <alignment horizontal="center" vertical="center"/>
    </xf>
    <xf numFmtId="0" fontId="2" fillId="0" borderId="2" xfId="2" applyFill="1" applyAlignment="1">
      <alignment horizontal="left" vertical="center"/>
    </xf>
    <xf numFmtId="0" fontId="3" fillId="0" borderId="0" xfId="4" applyFill="1" applyAlignment="1">
      <alignment horizontal="left" vertical="center"/>
    </xf>
    <xf numFmtId="0" fontId="3" fillId="0" borderId="0" xfId="4" applyAlignment="1">
      <alignment vertical="center"/>
    </xf>
    <xf numFmtId="0" fontId="3" fillId="0" borderId="0" xfId="4" applyFill="1" applyAlignment="1">
      <alignment horizontal="right" vertical="center"/>
    </xf>
    <xf numFmtId="0" fontId="2" fillId="0" borderId="2" xfId="2" applyFill="1" applyAlignment="1">
      <alignment horizontal="right" vertical="center"/>
    </xf>
    <xf numFmtId="0" fontId="6" fillId="0" borderId="0" xfId="6" applyFill="1" applyAlignment="1">
      <alignment vertical="center"/>
    </xf>
    <xf numFmtId="0" fontId="6" fillId="0" borderId="0" xfId="6" applyAlignment="1">
      <alignment vertical="center"/>
    </xf>
    <xf numFmtId="0" fontId="0" fillId="0" borderId="0" xfId="0" quotePrefix="1" applyAlignment="1">
      <alignment vertical="center"/>
    </xf>
    <xf numFmtId="0" fontId="3" fillId="0" borderId="0" xfId="4" applyAlignment="1">
      <alignment horizontal="center" vertical="center"/>
    </xf>
    <xf numFmtId="0" fontId="3" fillId="0" borderId="0" xfId="4" applyAlignment="1">
      <alignment horizontal="right" vertical="center"/>
    </xf>
    <xf numFmtId="2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0" borderId="4" xfId="4" applyFill="1" applyBorder="1" applyAlignment="1">
      <alignment vertical="center"/>
    </xf>
    <xf numFmtId="0" fontId="7" fillId="0" borderId="0" xfId="0" applyFont="1" applyAlignment="1">
      <alignment vertical="center"/>
    </xf>
    <xf numFmtId="0" fontId="3" fillId="0" borderId="4" xfId="4" applyFill="1" applyBorder="1" applyAlignment="1">
      <alignment horizontal="center" vertical="center"/>
    </xf>
    <xf numFmtId="0" fontId="4" fillId="0" borderId="0" xfId="3"/>
    <xf numFmtId="0" fontId="8" fillId="0" borderId="0" xfId="0" applyFont="1" applyAlignment="1">
      <alignment vertical="center"/>
    </xf>
    <xf numFmtId="0" fontId="4" fillId="3" borderId="0" xfId="3" applyFill="1" applyAlignment="1">
      <alignment vertical="center"/>
    </xf>
    <xf numFmtId="0" fontId="4" fillId="4" borderId="0" xfId="3" applyFill="1" applyAlignment="1">
      <alignment vertical="center"/>
    </xf>
    <xf numFmtId="0" fontId="0" fillId="2" borderId="6" xfId="0" applyFill="1" applyBorder="1" applyAlignment="1">
      <alignment horizontal="center" vertical="center"/>
    </xf>
    <xf numFmtId="0" fontId="0" fillId="2" borderId="6" xfId="0" applyFill="1" applyBorder="1" applyAlignment="1">
      <alignment horizontal="left" vertical="center"/>
    </xf>
    <xf numFmtId="0" fontId="0" fillId="2" borderId="6" xfId="0" applyFill="1" applyBorder="1" applyAlignment="1">
      <alignment horizontal="right" vertical="center"/>
    </xf>
    <xf numFmtId="0" fontId="4" fillId="5" borderId="0" xfId="3" applyFill="1" applyAlignment="1">
      <alignment vertical="center"/>
    </xf>
    <xf numFmtId="0" fontId="4" fillId="6" borderId="0" xfId="3" applyFill="1" applyAlignment="1">
      <alignment vertical="center"/>
    </xf>
    <xf numFmtId="0" fontId="0" fillId="6" borderId="0" xfId="0" applyFill="1"/>
    <xf numFmtId="0" fontId="4" fillId="7" borderId="0" xfId="3" applyFill="1" applyAlignment="1">
      <alignment vertical="center"/>
    </xf>
    <xf numFmtId="0" fontId="4" fillId="8" borderId="0" xfId="3" applyFill="1" applyAlignment="1">
      <alignment vertical="center"/>
    </xf>
    <xf numFmtId="0" fontId="4" fillId="9" borderId="0" xfId="3" applyFill="1" applyAlignment="1">
      <alignment vertical="center"/>
    </xf>
    <xf numFmtId="0" fontId="4" fillId="10" borderId="0" xfId="3" applyFill="1" applyAlignment="1">
      <alignment vertical="center"/>
    </xf>
    <xf numFmtId="0" fontId="0" fillId="3" borderId="0" xfId="0" applyFill="1"/>
    <xf numFmtId="0" fontId="0" fillId="0" borderId="0" xfId="0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8" borderId="0" xfId="0" applyFill="1"/>
    <xf numFmtId="0" fontId="0" fillId="9" borderId="0" xfId="0" applyFill="1"/>
    <xf numFmtId="0" fontId="7" fillId="8" borderId="0" xfId="0" applyFont="1" applyFill="1"/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0" fillId="2" borderId="6" xfId="0" applyFont="1" applyFill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1" fillId="0" borderId="2" xfId="2" applyFont="1" applyFill="1" applyAlignment="1">
      <alignment horizontal="center" vertical="center"/>
    </xf>
    <xf numFmtId="0" fontId="12" fillId="0" borderId="0" xfId="4" applyFont="1" applyFill="1" applyAlignment="1">
      <alignment horizontal="left" vertical="center"/>
    </xf>
    <xf numFmtId="0" fontId="10" fillId="6" borderId="0" xfId="0" applyFont="1" applyFill="1"/>
    <xf numFmtId="0" fontId="4" fillId="11" borderId="0" xfId="3" applyFill="1" applyAlignment="1">
      <alignment vertical="center"/>
    </xf>
    <xf numFmtId="0" fontId="4" fillId="12" borderId="0" xfId="3" applyFill="1" applyAlignment="1"/>
    <xf numFmtId="0" fontId="0" fillId="12" borderId="0" xfId="0" applyFill="1"/>
    <xf numFmtId="0" fontId="13" fillId="12" borderId="0" xfId="3" applyFont="1" applyFill="1" applyAlignment="1"/>
    <xf numFmtId="0" fontId="15" fillId="0" borderId="0" xfId="0" applyFont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10" fillId="0" borderId="0" xfId="0" applyFont="1" applyAlignment="1">
      <alignment horizontal="right" vertical="center"/>
    </xf>
    <xf numFmtId="0" fontId="16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8" xfId="0" applyFont="1" applyBorder="1" applyAlignment="1">
      <alignment horizontal="center" vertical="center"/>
    </xf>
    <xf numFmtId="0" fontId="17" fillId="12" borderId="0" xfId="0" applyFont="1" applyFill="1"/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0" fillId="0" borderId="8" xfId="0" applyFont="1" applyBorder="1" applyAlignment="1">
      <alignment horizontal="left" vertical="center"/>
    </xf>
    <xf numFmtId="0" fontId="10" fillId="0" borderId="10" xfId="0" applyFont="1" applyBorder="1" applyAlignment="1">
      <alignment horizontal="right" vertical="center"/>
    </xf>
    <xf numFmtId="0" fontId="0" fillId="0" borderId="10" xfId="0" applyBorder="1" applyAlignment="1">
      <alignment horizontal="right" vertical="center" wrapText="1"/>
    </xf>
    <xf numFmtId="0" fontId="0" fillId="0" borderId="8" xfId="0" applyBorder="1" applyAlignment="1">
      <alignment horizontal="left" vertical="center" wrapText="1"/>
    </xf>
    <xf numFmtId="0" fontId="1" fillId="0" borderId="1" xfId="1" applyAlignment="1">
      <alignment horizont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3" fillId="0" borderId="4" xfId="4" applyFill="1" applyBorder="1" applyAlignment="1">
      <alignment horizontal="left" vertical="center"/>
    </xf>
    <xf numFmtId="0" fontId="0" fillId="0" borderId="0" xfId="0" quotePrefix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11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0" fillId="0" borderId="12" xfId="0" applyFont="1" applyBorder="1" applyAlignment="1">
      <alignment horizontal="right" vertical="center"/>
    </xf>
    <xf numFmtId="0" fontId="10" fillId="0" borderId="9" xfId="0" applyFont="1" applyBorder="1" applyAlignment="1">
      <alignment horizontal="right" vertical="center"/>
    </xf>
    <xf numFmtId="0" fontId="10" fillId="0" borderId="10" xfId="0" applyFont="1" applyBorder="1" applyAlignment="1">
      <alignment horizontal="right" vertical="center"/>
    </xf>
    <xf numFmtId="0" fontId="3" fillId="0" borderId="4" xfId="4" applyFill="1" applyBorder="1" applyAlignment="1">
      <alignment horizontal="center" vertical="center"/>
    </xf>
    <xf numFmtId="0" fontId="0" fillId="0" borderId="9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6" fillId="0" borderId="0" xfId="6" applyFill="1" applyAlignment="1">
      <alignment horizontal="left" vertical="center"/>
    </xf>
    <xf numFmtId="0" fontId="0" fillId="0" borderId="0" xfId="0" applyAlignment="1">
      <alignment horizontal="right" vertical="center" wrapText="1"/>
    </xf>
    <xf numFmtId="0" fontId="0" fillId="0" borderId="9" xfId="0" applyBorder="1" applyAlignment="1">
      <alignment horizontal="right" vertical="center" wrapText="1"/>
    </xf>
    <xf numFmtId="0" fontId="0" fillId="0" borderId="10" xfId="0" applyBorder="1" applyAlignment="1">
      <alignment horizontal="right" vertical="center" wrapText="1"/>
    </xf>
    <xf numFmtId="0" fontId="10" fillId="0" borderId="0" xfId="0" applyFont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0" fillId="0" borderId="12" xfId="0" applyBorder="1" applyAlignment="1">
      <alignment horizontal="right" vertical="center" wrapText="1"/>
    </xf>
    <xf numFmtId="0" fontId="6" fillId="0" borderId="0" xfId="6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3" fillId="0" borderId="5" xfId="4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quotePrefix="1" applyAlignment="1">
      <alignment horizontal="left" vertical="center"/>
    </xf>
    <xf numFmtId="0" fontId="0" fillId="0" borderId="8" xfId="0" applyBorder="1" applyAlignment="1">
      <alignment horizontal="center" vertical="center" wrapText="1"/>
    </xf>
    <xf numFmtId="0" fontId="3" fillId="0" borderId="5" xfId="4" applyBorder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13" xfId="0" applyBorder="1" applyAlignment="1">
      <alignment horizontal="right" vertical="center"/>
    </xf>
    <xf numFmtId="0" fontId="0" fillId="0" borderId="14" xfId="0" applyBorder="1" applyAlignment="1">
      <alignment horizontal="right" vertical="center"/>
    </xf>
    <xf numFmtId="0" fontId="0" fillId="0" borderId="15" xfId="0" applyBorder="1" applyAlignment="1">
      <alignment horizontal="righ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</cellXfs>
  <cellStyles count="7">
    <cellStyle name="Heading 1" xfId="1" builtinId="16"/>
    <cellStyle name="Heading 2" xfId="2" builtinId="17"/>
    <cellStyle name="Heading 4" xfId="4" builtinId="19"/>
    <cellStyle name="Hyperlink" xfId="6" builtinId="8"/>
    <cellStyle name="Normal" xfId="0" builtinId="0"/>
    <cellStyle name="Title" xfId="3" builtinId="15"/>
    <cellStyle name="Total" xfId="5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8085D-E93E-4B32-B634-168EDE307B6F}">
  <sheetPr>
    <tabColor theme="7" tint="0.79998168889431442"/>
    <pageSetUpPr autoPageBreaks="0"/>
  </sheetPr>
  <dimension ref="A1:K51"/>
  <sheetViews>
    <sheetView tabSelected="1" zoomScaleNormal="100" workbookViewId="0"/>
  </sheetViews>
  <sheetFormatPr defaultRowHeight="16" x14ac:dyDescent="0.4"/>
  <cols>
    <col min="1" max="1" width="28.58203125" customWidth="1"/>
    <col min="2" max="2" width="22.6640625" bestFit="1" customWidth="1"/>
    <col min="4" max="4" width="28.58203125" customWidth="1"/>
    <col min="5" max="5" width="22.6640625" bestFit="1" customWidth="1"/>
    <col min="7" max="7" width="29.08203125" customWidth="1"/>
    <col min="8" max="8" width="22.6640625" bestFit="1" customWidth="1"/>
    <col min="10" max="10" width="20.33203125" bestFit="1" customWidth="1"/>
    <col min="11" max="11" width="22.6640625" customWidth="1"/>
  </cols>
  <sheetData>
    <row r="1" spans="1:11" ht="23.5" x14ac:dyDescent="0.55000000000000004">
      <c r="A1" s="60" t="s">
        <v>33</v>
      </c>
      <c r="B1" s="63" t="s">
        <v>238</v>
      </c>
      <c r="C1" s="61"/>
      <c r="D1" s="61"/>
      <c r="E1" s="61"/>
      <c r="F1" s="61"/>
      <c r="G1" s="70" t="s">
        <v>349</v>
      </c>
      <c r="H1" s="62"/>
      <c r="I1" s="62"/>
      <c r="J1" s="62"/>
      <c r="K1" s="62"/>
    </row>
    <row r="3" spans="1:11" ht="23.5" x14ac:dyDescent="0.4">
      <c r="A3" s="35" t="s">
        <v>1</v>
      </c>
      <c r="B3" s="46"/>
      <c r="C3" s="46"/>
      <c r="D3" s="46"/>
      <c r="E3" s="46"/>
      <c r="F3" s="46"/>
      <c r="G3" s="46"/>
      <c r="H3" s="46"/>
      <c r="I3" s="46"/>
      <c r="J3" s="46"/>
      <c r="K3" s="46"/>
    </row>
    <row r="5" spans="1:11" ht="20" thickBot="1" x14ac:dyDescent="0.5">
      <c r="A5" s="78" t="s">
        <v>34</v>
      </c>
      <c r="B5" s="78"/>
      <c r="D5" s="78" t="s">
        <v>37</v>
      </c>
      <c r="E5" s="78"/>
      <c r="G5" s="78" t="s">
        <v>73</v>
      </c>
      <c r="H5" s="78"/>
      <c r="J5" s="78" t="s">
        <v>98</v>
      </c>
      <c r="K5" s="78"/>
    </row>
    <row r="6" spans="1:11" ht="16.5" thickTop="1" x14ac:dyDescent="0.4"/>
    <row r="7" spans="1:11" ht="17.5" thickBot="1" x14ac:dyDescent="0.45">
      <c r="A7" s="1" t="str" cm="1">
        <f t="array" ref="A7:B15">OFa</f>
        <v>Floodplain forest</v>
      </c>
      <c r="B7" s="1" t="str">
        <v>Carbon storage [tC/ha]</v>
      </c>
      <c r="D7" s="1" t="str" cm="1">
        <f t="array" ref="D7:E11">OFb</f>
        <v>Floodplain forest</v>
      </c>
      <c r="E7" s="1" t="str">
        <v>Carbon storage [tC/ha]</v>
      </c>
      <c r="G7" s="1" t="str" cm="1">
        <f t="array" ref="G7:H15">OFs</f>
        <v>Floodplain forest</v>
      </c>
      <c r="H7" s="1" t="str">
        <v>Carbon storage [tC/ha]</v>
      </c>
      <c r="J7" s="1" t="str" cm="1">
        <f t="array" ref="J7:K14">OFd</f>
        <v>Floodplain forest</v>
      </c>
      <c r="K7" s="1" t="str">
        <v>Carbon storage [tC/ha]</v>
      </c>
    </row>
    <row r="8" spans="1:11" ht="16.5" thickTop="1" x14ac:dyDescent="0.4">
      <c r="A8" t="str">
        <v>General forest</v>
      </c>
      <c r="B8" s="47" t="str">
        <v>0</v>
      </c>
      <c r="D8" t="str">
        <v>Deciduous trees</v>
      </c>
      <c r="E8" s="47" t="str">
        <v>0</v>
      </c>
      <c r="G8" t="str">
        <v>General forest</v>
      </c>
      <c r="H8" s="47" t="str">
        <v>0</v>
      </c>
      <c r="J8" t="str">
        <v>General forest</v>
      </c>
      <c r="K8" s="47" t="str">
        <v>0</v>
      </c>
    </row>
    <row r="9" spans="1:11" x14ac:dyDescent="0.4">
      <c r="A9" t="str">
        <v>Hardwood</v>
      </c>
      <c r="B9" s="47" t="str">
        <v>0</v>
      </c>
      <c r="D9" t="str">
        <v>Coniferous trees</v>
      </c>
      <c r="E9" s="47" t="str">
        <v>0</v>
      </c>
      <c r="G9" t="str">
        <v>Hardwood</v>
      </c>
      <c r="H9" s="47" t="str">
        <v>0</v>
      </c>
      <c r="J9" t="str">
        <v>Hardwood</v>
      </c>
      <c r="K9" s="47" t="str">
        <v>0</v>
      </c>
    </row>
    <row r="10" spans="1:11" x14ac:dyDescent="0.4">
      <c r="A10" t="str">
        <v>Cottonwood</v>
      </c>
      <c r="B10" s="47" t="str">
        <v>0</v>
      </c>
      <c r="D10" t="str">
        <v>Own values</v>
      </c>
      <c r="E10" s="47" t="str">
        <v>0</v>
      </c>
      <c r="G10" t="str">
        <v>Cottonwood</v>
      </c>
      <c r="H10" s="47" t="str">
        <v>0</v>
      </c>
      <c r="J10" t="str">
        <v>Cottonwood</v>
      </c>
      <c r="K10" s="47" t="str">
        <v>0</v>
      </c>
    </row>
    <row r="11" spans="1:11" ht="16.5" thickBot="1" x14ac:dyDescent="0.45">
      <c r="A11" t="str">
        <v>Softwood</v>
      </c>
      <c r="B11" s="47" t="str">
        <v>0</v>
      </c>
      <c r="D11" s="48" t="str">
        <v>All (average)</v>
      </c>
      <c r="E11" s="49">
        <v>0</v>
      </c>
      <c r="G11" t="str">
        <v>Softwood</v>
      </c>
      <c r="H11" s="47" t="str">
        <v>0</v>
      </c>
      <c r="J11" t="str">
        <v>Softwood</v>
      </c>
      <c r="K11" s="47" t="str">
        <v>0</v>
      </c>
    </row>
    <row r="12" spans="1:11" ht="16.5" thickTop="1" x14ac:dyDescent="0.4">
      <c r="A12" t="str">
        <v>Reforestation</v>
      </c>
      <c r="B12" s="47" t="str">
        <v>0</v>
      </c>
      <c r="G12" t="str">
        <v>Reforestation</v>
      </c>
      <c r="H12" s="47" t="str">
        <v>0</v>
      </c>
      <c r="J12" t="str">
        <v>Reforestation</v>
      </c>
      <c r="K12" s="47" t="str">
        <v>0</v>
      </c>
    </row>
    <row r="13" spans="1:11" x14ac:dyDescent="0.4">
      <c r="A13" t="str">
        <v>Shrub</v>
      </c>
      <c r="B13" s="47" t="str">
        <v>0</v>
      </c>
      <c r="G13" t="str">
        <v>Shrubs</v>
      </c>
      <c r="H13" s="47" t="str">
        <v>0</v>
      </c>
      <c r="J13" t="str">
        <v>Own values</v>
      </c>
      <c r="K13" s="47" t="str">
        <v>0</v>
      </c>
    </row>
    <row r="14" spans="1:11" ht="16.5" thickBot="1" x14ac:dyDescent="0.45">
      <c r="A14" t="str">
        <v>Own values</v>
      </c>
      <c r="B14" s="47" t="str">
        <v>0</v>
      </c>
      <c r="G14" t="str">
        <v>Own values</v>
      </c>
      <c r="H14" s="47" t="str">
        <v>0</v>
      </c>
      <c r="J14" s="48" t="str">
        <v>All (average)</v>
      </c>
      <c r="K14" s="49">
        <v>0</v>
      </c>
    </row>
    <row r="15" spans="1:11" ht="17" thickTop="1" thickBot="1" x14ac:dyDescent="0.45">
      <c r="A15" s="48" t="str">
        <v>All (average)</v>
      </c>
      <c r="B15" s="49">
        <v>0</v>
      </c>
      <c r="G15" s="48" t="str">
        <v>All (average)</v>
      </c>
      <c r="H15" s="49">
        <v>0</v>
      </c>
    </row>
    <row r="16" spans="1:11" ht="16.5" thickTop="1" x14ac:dyDescent="0.4"/>
    <row r="18" spans="1:11" ht="23.5" x14ac:dyDescent="0.4">
      <c r="A18" s="39" t="s">
        <v>120</v>
      </c>
      <c r="B18" s="59"/>
      <c r="C18" s="41"/>
      <c r="D18" s="41"/>
      <c r="E18" s="41"/>
      <c r="F18" s="41"/>
      <c r="G18" s="41"/>
      <c r="H18" s="41"/>
      <c r="I18" s="41"/>
      <c r="J18" s="41"/>
      <c r="K18" s="41"/>
    </row>
    <row r="20" spans="1:11" ht="20" thickBot="1" x14ac:dyDescent="0.5">
      <c r="A20" s="78" t="s">
        <v>34</v>
      </c>
      <c r="B20" s="78"/>
      <c r="D20" s="78" t="s">
        <v>37</v>
      </c>
      <c r="E20" s="78"/>
      <c r="G20" s="78" t="s">
        <v>73</v>
      </c>
      <c r="H20" s="78"/>
      <c r="J20" s="78" t="s">
        <v>98</v>
      </c>
      <c r="K20" s="78"/>
    </row>
    <row r="21" spans="1:11" ht="16.5" thickTop="1" x14ac:dyDescent="0.4"/>
    <row r="22" spans="1:11" ht="17.5" thickBot="1" x14ac:dyDescent="0.45">
      <c r="A22" s="1" t="str" cm="1">
        <f t="array" ref="A22:B27">OGa</f>
        <v>Grassland</v>
      </c>
      <c r="B22" s="1" t="str">
        <v>Carbon storage [tC/ha]</v>
      </c>
      <c r="D22" s="1" t="str" cm="1">
        <f t="array" ref="D22:E27">OGb</f>
        <v>Grassland</v>
      </c>
      <c r="E22" s="1" t="str">
        <v>Carbon storage [tC/ha]</v>
      </c>
      <c r="G22" s="1" t="str" cm="1">
        <f t="array" ref="G22:H28">OGs</f>
        <v>Grassland</v>
      </c>
      <c r="H22" s="1" t="str">
        <v>Carbon storage [tC/ha]</v>
      </c>
      <c r="J22" s="1" t="str" cm="1">
        <f t="array" ref="J22:K25">OGd</f>
        <v>Grassland</v>
      </c>
      <c r="K22" s="1" t="str">
        <v>Carbon storage [tC/ha]</v>
      </c>
    </row>
    <row r="23" spans="1:11" ht="16.5" thickTop="1" x14ac:dyDescent="0.4">
      <c r="A23" t="str">
        <v>General grassland</v>
      </c>
      <c r="B23" s="47" t="str">
        <v>0</v>
      </c>
      <c r="D23" t="str">
        <v>General grassland</v>
      </c>
      <c r="E23" s="47" t="str">
        <v>0</v>
      </c>
      <c r="G23" t="str">
        <v>General grassland</v>
      </c>
      <c r="H23" s="47" t="str">
        <v>0</v>
      </c>
      <c r="J23" t="str">
        <v>General grassland</v>
      </c>
      <c r="K23" s="47" t="str">
        <v>0</v>
      </c>
    </row>
    <row r="24" spans="1:11" x14ac:dyDescent="0.4">
      <c r="A24" t="str">
        <v>Managed grassland</v>
      </c>
      <c r="B24" s="47" t="str">
        <v>0</v>
      </c>
      <c r="D24" t="str">
        <v>Managed grassland</v>
      </c>
      <c r="E24" s="47" t="str">
        <v>0</v>
      </c>
      <c r="G24" t="str">
        <v>Floodplain grassland</v>
      </c>
      <c r="H24" s="47" t="str">
        <v>0</v>
      </c>
      <c r="J24" t="str">
        <v>Own values</v>
      </c>
      <c r="K24" s="47" t="str">
        <v>0</v>
      </c>
    </row>
    <row r="25" spans="1:11" ht="16.5" thickBot="1" x14ac:dyDescent="0.45">
      <c r="A25" t="str">
        <v>Natural and semi-natural grassland</v>
      </c>
      <c r="B25" s="47" t="str">
        <v>0</v>
      </c>
      <c r="D25" t="str">
        <v>Natural and semi-natural grassland</v>
      </c>
      <c r="E25" s="47" t="str">
        <v>0</v>
      </c>
      <c r="G25" t="str">
        <v>Managed grassland</v>
      </c>
      <c r="H25" s="47" t="str">
        <v>0</v>
      </c>
      <c r="J25" s="48" t="str">
        <v>All (average)</v>
      </c>
      <c r="K25" s="49">
        <v>0</v>
      </c>
    </row>
    <row r="26" spans="1:11" ht="16.5" thickTop="1" x14ac:dyDescent="0.4">
      <c r="A26" t="str">
        <v>Own values</v>
      </c>
      <c r="B26" s="47" t="str">
        <v>0</v>
      </c>
      <c r="D26" t="str">
        <v>Own values</v>
      </c>
      <c r="E26" s="47" t="str">
        <v>0</v>
      </c>
      <c r="G26" t="str">
        <v>Natural and semi-natural grassland</v>
      </c>
      <c r="H26" s="47" t="str">
        <v>0</v>
      </c>
    </row>
    <row r="27" spans="1:11" ht="16.5" thickBot="1" x14ac:dyDescent="0.45">
      <c r="A27" s="48" t="str">
        <v>All (average)</v>
      </c>
      <c r="B27" s="49">
        <v>0</v>
      </c>
      <c r="D27" s="48" t="str">
        <v>All (average)</v>
      </c>
      <c r="E27" s="49">
        <v>0</v>
      </c>
      <c r="G27" t="str">
        <v>Own values</v>
      </c>
      <c r="H27" s="47" t="str">
        <v>0</v>
      </c>
    </row>
    <row r="28" spans="1:11" ht="17" thickTop="1" thickBot="1" x14ac:dyDescent="0.45">
      <c r="G28" s="48" t="str">
        <v>All (average)</v>
      </c>
      <c r="H28" s="49">
        <v>0</v>
      </c>
    </row>
    <row r="29" spans="1:11" ht="16.5" thickTop="1" x14ac:dyDescent="0.4"/>
    <row r="31" spans="1:11" ht="23.5" x14ac:dyDescent="0.4">
      <c r="A31" s="42" t="s">
        <v>145</v>
      </c>
      <c r="B31" s="52"/>
      <c r="C31" s="50"/>
      <c r="D31" s="50"/>
      <c r="E31" s="50"/>
      <c r="F31" s="50"/>
      <c r="G31" s="50"/>
      <c r="H31" s="50"/>
      <c r="I31" s="50"/>
      <c r="J31" s="50"/>
      <c r="K31" s="50"/>
    </row>
    <row r="33" spans="1:11" ht="20" thickBot="1" x14ac:dyDescent="0.5">
      <c r="A33" s="78" t="s">
        <v>34</v>
      </c>
      <c r="B33" s="78"/>
      <c r="D33" s="78" t="s">
        <v>37</v>
      </c>
      <c r="E33" s="78"/>
      <c r="G33" s="78" t="s">
        <v>73</v>
      </c>
      <c r="H33" s="78"/>
      <c r="J33" s="78" t="s">
        <v>98</v>
      </c>
      <c r="K33" s="78"/>
    </row>
    <row r="34" spans="1:11" ht="16.5" thickTop="1" x14ac:dyDescent="0.4"/>
    <row r="35" spans="1:11" ht="17.5" thickBot="1" x14ac:dyDescent="0.45">
      <c r="A35" s="1" t="str" cm="1">
        <f t="array" ref="A35:B38">OCa</f>
        <v>Cropland</v>
      </c>
      <c r="B35" s="1" t="str">
        <v>Carbon storage [tC/ha]</v>
      </c>
      <c r="D35" s="1" t="str" cm="1">
        <f t="array" ref="D35:E38">OCb</f>
        <v>Cropland</v>
      </c>
      <c r="E35" s="1" t="str">
        <v>Carbon storage [tC/ha]</v>
      </c>
      <c r="G35" s="1" t="str" cm="1">
        <f t="array" ref="G35:H38">OCs</f>
        <v>Cropland</v>
      </c>
      <c r="H35" s="1" t="str">
        <v>Carbon storage [tC/ha]</v>
      </c>
      <c r="J35" s="1" t="str" cm="1">
        <f t="array" ref="J35:K38">OCd</f>
        <v>Cropland</v>
      </c>
      <c r="K35" s="1" t="str">
        <v>Carbon storage [tC/ha]</v>
      </c>
    </row>
    <row r="36" spans="1:11" ht="16.5" thickTop="1" x14ac:dyDescent="0.4">
      <c r="A36" t="str">
        <v>General cropland</v>
      </c>
      <c r="B36" s="47" t="str">
        <v>0</v>
      </c>
      <c r="D36" t="str">
        <v>General cropland</v>
      </c>
      <c r="E36" s="47" t="str">
        <v>0</v>
      </c>
      <c r="G36" t="str">
        <v>Floodplain cropland</v>
      </c>
      <c r="H36" s="47" t="str">
        <v>0</v>
      </c>
      <c r="J36" t="str">
        <v>General cropland</v>
      </c>
      <c r="K36" s="47" t="str">
        <v>0</v>
      </c>
    </row>
    <row r="37" spans="1:11" x14ac:dyDescent="0.4">
      <c r="A37" t="str">
        <v>Own values</v>
      </c>
      <c r="B37" s="47" t="str">
        <v>0</v>
      </c>
      <c r="D37" t="str">
        <v>Own values</v>
      </c>
      <c r="E37" s="47" t="str">
        <v>0</v>
      </c>
      <c r="G37" t="str">
        <v>Own values</v>
      </c>
      <c r="H37" s="47" t="str">
        <v>0</v>
      </c>
      <c r="J37" t="str">
        <v>Own values</v>
      </c>
      <c r="K37" s="47" t="str">
        <v>0</v>
      </c>
    </row>
    <row r="38" spans="1:11" ht="16.5" thickBot="1" x14ac:dyDescent="0.45">
      <c r="A38" s="48" t="str">
        <v>All (average)</v>
      </c>
      <c r="B38" s="49">
        <v>0</v>
      </c>
      <c r="D38" s="48" t="str">
        <v>All (average)</v>
      </c>
      <c r="E38" s="49">
        <v>0</v>
      </c>
      <c r="G38" s="48" t="str">
        <v>All (average)</v>
      </c>
      <c r="H38" s="49">
        <v>0</v>
      </c>
      <c r="J38" s="48" t="str">
        <v>All (average)</v>
      </c>
      <c r="K38" s="49">
        <v>0</v>
      </c>
    </row>
    <row r="39" spans="1:11" ht="16.5" thickTop="1" x14ac:dyDescent="0.4"/>
    <row r="41" spans="1:11" ht="23.5" x14ac:dyDescent="0.4">
      <c r="A41" s="45" t="s">
        <v>152</v>
      </c>
      <c r="B41" s="51"/>
      <c r="C41" s="51"/>
      <c r="D41" s="51"/>
      <c r="E41" s="51"/>
      <c r="F41" s="51"/>
      <c r="G41" s="51"/>
      <c r="H41" s="51"/>
      <c r="I41" s="51"/>
      <c r="J41" s="51"/>
      <c r="K41" s="51"/>
    </row>
    <row r="43" spans="1:11" ht="20" thickBot="1" x14ac:dyDescent="0.5">
      <c r="A43" s="78" t="s">
        <v>34</v>
      </c>
      <c r="B43" s="78"/>
      <c r="D43" s="78" t="s">
        <v>37</v>
      </c>
      <c r="E43" s="78"/>
      <c r="G43" s="78" t="s">
        <v>73</v>
      </c>
      <c r="H43" s="78"/>
      <c r="J43" s="78" t="s">
        <v>98</v>
      </c>
      <c r="K43" s="78"/>
    </row>
    <row r="44" spans="1:11" ht="16.5" thickTop="1" x14ac:dyDescent="0.4"/>
    <row r="45" spans="1:11" ht="17.5" thickBot="1" x14ac:dyDescent="0.45">
      <c r="A45" s="1" t="str" cm="1">
        <f t="array" ref="A45:B48">OWa</f>
        <v>Inland wetland</v>
      </c>
      <c r="B45" s="1" t="str">
        <v>Carbon storage [tC/ha]</v>
      </c>
      <c r="D45" s="1" t="str" cm="1">
        <f t="array" ref="D45:E48">OWb</f>
        <v>Inland wetland</v>
      </c>
      <c r="E45" s="1" t="str">
        <v>Carbon storage [tC/ha]</v>
      </c>
      <c r="G45" s="1" t="str" cm="1">
        <f t="array" ref="G45:H50">OWs</f>
        <v>Inland wetland</v>
      </c>
      <c r="H45" s="1" t="str">
        <v>Carbon storage [tC/ha]</v>
      </c>
      <c r="J45" s="1" t="str" cm="1">
        <f t="array" ref="J45:K47">OWd</f>
        <v>Inland wetland</v>
      </c>
      <c r="K45" s="1" t="str">
        <v>Carbon storage [tC/ha]</v>
      </c>
    </row>
    <row r="46" spans="1:11" ht="16.5" thickTop="1" x14ac:dyDescent="0.4">
      <c r="A46" t="str">
        <v>Marshes</v>
      </c>
      <c r="B46" s="47" t="str">
        <v>0</v>
      </c>
      <c r="D46" t="str">
        <v>Marshes</v>
      </c>
      <c r="E46" s="47" t="str">
        <v>0</v>
      </c>
      <c r="G46" t="str">
        <v>Peatland</v>
      </c>
      <c r="H46" s="47" t="str">
        <v>0</v>
      </c>
      <c r="J46" t="str">
        <v>Own values</v>
      </c>
      <c r="K46" s="47" t="str">
        <v>0</v>
      </c>
    </row>
    <row r="47" spans="1:11" ht="16.5" thickBot="1" x14ac:dyDescent="0.45">
      <c r="A47" t="str">
        <v>Own values</v>
      </c>
      <c r="B47" s="47" t="str">
        <v>0</v>
      </c>
      <c r="D47" t="str">
        <v>Own values</v>
      </c>
      <c r="E47" s="47" t="str">
        <v>0</v>
      </c>
      <c r="G47" t="str">
        <v>Marsh</v>
      </c>
      <c r="H47" s="47" t="str">
        <v>0</v>
      </c>
      <c r="J47" s="48" t="str">
        <v>All (average)</v>
      </c>
      <c r="K47" s="49">
        <v>0</v>
      </c>
    </row>
    <row r="48" spans="1:11" ht="17" thickTop="1" thickBot="1" x14ac:dyDescent="0.45">
      <c r="A48" s="48" t="str">
        <v>All (average)</v>
      </c>
      <c r="B48" s="49">
        <v>0</v>
      </c>
      <c r="D48" s="48" t="str">
        <v>All (average)</v>
      </c>
      <c r="E48" s="49">
        <v>0</v>
      </c>
      <c r="G48" t="str">
        <v>Wetland</v>
      </c>
      <c r="H48" s="47" t="str">
        <v>0</v>
      </c>
    </row>
    <row r="49" spans="7:8" ht="16.5" thickTop="1" x14ac:dyDescent="0.4">
      <c r="G49" t="str">
        <v>Own values</v>
      </c>
      <c r="H49" s="47" t="str">
        <v>0</v>
      </c>
    </row>
    <row r="50" spans="7:8" ht="16.5" thickBot="1" x14ac:dyDescent="0.45">
      <c r="G50" s="48" t="str">
        <v>All (average)</v>
      </c>
      <c r="H50" s="49">
        <v>0</v>
      </c>
    </row>
    <row r="51" spans="7:8" ht="16.5" thickTop="1" x14ac:dyDescent="0.4"/>
  </sheetData>
  <mergeCells count="16">
    <mergeCell ref="A33:B33"/>
    <mergeCell ref="D33:E33"/>
    <mergeCell ref="G33:H33"/>
    <mergeCell ref="J33:K33"/>
    <mergeCell ref="A43:B43"/>
    <mergeCell ref="D43:E43"/>
    <mergeCell ref="G43:H43"/>
    <mergeCell ref="J43:K43"/>
    <mergeCell ref="A5:B5"/>
    <mergeCell ref="D5:E5"/>
    <mergeCell ref="G5:H5"/>
    <mergeCell ref="J5:K5"/>
    <mergeCell ref="A20:B20"/>
    <mergeCell ref="D20:E20"/>
    <mergeCell ref="G20:H20"/>
    <mergeCell ref="J20:K20"/>
  </mergeCells>
  <hyperlinks>
    <hyperlink ref="A5:B5" location="Forest_above!A1" display="Above-ground carbon storage" xr:uid="{98B5A8BE-5486-4CA6-B390-74F3D5A344D1}"/>
    <hyperlink ref="D5:E5" location="Forest_below!A1" display="Below-ground carbon storage" xr:uid="{67E7E86D-146F-4E6F-9BDB-BCA61A874853}"/>
    <hyperlink ref="G5:H5" location="Forest_soil!A1" display="Soil carbon storage" xr:uid="{7686C435-7535-45B4-A69F-E6A2B8882EB0}"/>
    <hyperlink ref="J5:K5" location="Forest_dead!A1" display="Dead organic matter carbon storage" xr:uid="{78A10F50-626F-48CA-BA57-C8632BACC2AC}"/>
    <hyperlink ref="A20:B20" location="Grassland_above!A1" display="Above-ground carbon storage" xr:uid="{D658CDA6-83E6-4A22-8F45-336DC6683AB8}"/>
    <hyperlink ref="D20:E20" location="Grassland_below!A1" display="Below-ground carbon storage" xr:uid="{EA827FF0-8DCA-4800-9322-2CE264A4D58F}"/>
    <hyperlink ref="G20:H20" location="Grassland_soil!A1" display="Soil carbon storage" xr:uid="{510D4B36-684C-441E-A5C2-9783B387F988}"/>
    <hyperlink ref="J20:K20" location="Grassland_dead!A1" display="Dead organic matter carbon storage" xr:uid="{96ECAA0B-5779-48B3-8CF7-CA39A356C3AA}"/>
    <hyperlink ref="A33:B33" location="Cropland_above!A1" display="Above-ground carbon storage" xr:uid="{4AE13E92-B201-4481-B4D4-5FA5D623697C}"/>
    <hyperlink ref="D33:E33" location="Cropland_below!A1" display="Below-ground carbon storage" xr:uid="{632D38A3-5AF2-461F-A09E-BFC0DFDFB194}"/>
    <hyperlink ref="G33:H33" location="Cropland_soil!A1" display="Soil carbon storage" xr:uid="{BB0B42BE-12D7-4775-B5AA-0C2B72169344}"/>
    <hyperlink ref="J33:K33" location="Cropland_dead!A1" display="Dead organic matter carbon storage" xr:uid="{E0D57CDD-B91C-4EE6-B24F-2FEC8663E4AA}"/>
    <hyperlink ref="A43:B43" location="Inland_wetland_above!A1" display="Above-ground carbon storage" xr:uid="{70753454-2701-4F08-8554-5E44164F07D2}"/>
    <hyperlink ref="D43:E43" location="Inland_wetland_below!A1" display="Below-ground carbon storage" xr:uid="{6FD16FD1-036E-478F-8407-ABC9B961884A}"/>
    <hyperlink ref="G43:H43" location="Inland_wetland_soil!A1" display="Soil carbon storage" xr:uid="{1D52033F-3673-4E8C-B828-97185C7B4CA2}"/>
    <hyperlink ref="J43:K43" location="Inland_wetland_dead!A1" display="Dead organic matter carbon storage" xr:uid="{24E76282-11A6-4B8A-B741-0FD8519B6227}"/>
  </hyperlink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D9A836-2816-49C6-B3AF-50F62CEFB5E0}">
  <sheetPr>
    <tabColor rgb="FF92D050"/>
    <pageSetUpPr autoPageBreaks="0"/>
  </sheetPr>
  <dimension ref="A1:K114"/>
  <sheetViews>
    <sheetView zoomScaleNormal="100" workbookViewId="0"/>
  </sheetViews>
  <sheetFormatPr defaultColWidth="9.25" defaultRowHeight="16" x14ac:dyDescent="0.4"/>
  <cols>
    <col min="1" max="1" width="19.5" style="2" bestFit="1" customWidth="1"/>
    <col min="2" max="2" width="49.75" style="2" bestFit="1" customWidth="1"/>
    <col min="3" max="5" width="9.25" style="2"/>
    <col min="6" max="6" width="15.6640625" style="2" bestFit="1" customWidth="1"/>
    <col min="7" max="7" width="32.75" style="2" bestFit="1" customWidth="1"/>
    <col min="8" max="8" width="9.25" style="2" customWidth="1"/>
    <col min="9" max="16384" width="9.25" style="2"/>
  </cols>
  <sheetData>
    <row r="1" spans="1:8" ht="23.5" x14ac:dyDescent="0.4">
      <c r="A1" s="35" t="s">
        <v>1</v>
      </c>
      <c r="B1" s="34" t="s">
        <v>34</v>
      </c>
      <c r="C1" s="34"/>
      <c r="D1" s="34"/>
      <c r="E1" s="34"/>
      <c r="F1" s="34"/>
      <c r="G1" s="34"/>
      <c r="H1" s="34"/>
    </row>
    <row r="3" spans="1:8" ht="20" thickBot="1" x14ac:dyDescent="0.45">
      <c r="A3" s="11" t="s">
        <v>33</v>
      </c>
      <c r="B3" s="11"/>
      <c r="C3" s="11"/>
      <c r="D3" s="11"/>
      <c r="E3" s="11"/>
      <c r="F3" s="11"/>
      <c r="G3" s="11"/>
      <c r="H3" s="11"/>
    </row>
    <row r="4" spans="1:8" ht="16.5" thickTop="1" x14ac:dyDescent="0.4"/>
    <row r="5" spans="1:8" ht="17.5" thickBot="1" x14ac:dyDescent="0.45">
      <c r="A5" s="12" t="s">
        <v>2</v>
      </c>
      <c r="B5" s="14" t="s">
        <v>35</v>
      </c>
      <c r="C5"/>
      <c r="D5"/>
      <c r="E5"/>
      <c r="F5"/>
      <c r="G5"/>
      <c r="H5"/>
    </row>
    <row r="6" spans="1:8" ht="16.5" thickTop="1" x14ac:dyDescent="0.4">
      <c r="A6" s="2" t="s">
        <v>6</v>
      </c>
      <c r="B6" s="6" t="str">
        <f>IFERROR(ROUND(AVERAGEIF(F19:F49,"y*",E19:E49),1),"0")</f>
        <v>0</v>
      </c>
    </row>
    <row r="7" spans="1:8" x14ac:dyDescent="0.4">
      <c r="A7" s="2" t="s">
        <v>3</v>
      </c>
      <c r="B7" s="6" t="str">
        <f>IFERROR(ROUND(AVERAGEIF(F53:F61,"y*",E53:E61),1),"0")</f>
        <v>0</v>
      </c>
    </row>
    <row r="8" spans="1:8" x14ac:dyDescent="0.4">
      <c r="A8" s="2" t="s">
        <v>5</v>
      </c>
      <c r="B8" s="6" t="str">
        <f>IFERROR(ROUND(AVERAGEIF(F65:F72,"y*",E65:E72),1),"0")</f>
        <v>0</v>
      </c>
    </row>
    <row r="9" spans="1:8" x14ac:dyDescent="0.4">
      <c r="A9" s="2" t="s">
        <v>4</v>
      </c>
      <c r="B9" s="6" t="str">
        <f>IFERROR(ROUND(AVERAGEIF(F76:F80,"y*",E76:E80),1),"0")</f>
        <v>0</v>
      </c>
    </row>
    <row r="10" spans="1:8" x14ac:dyDescent="0.4">
      <c r="A10" s="2" t="s">
        <v>88</v>
      </c>
      <c r="B10" s="6" t="str">
        <f>IFERROR(ROUND(AVERAGEIF(F84:F88,"y*",E84:E88),1),"0")</f>
        <v>0</v>
      </c>
    </row>
    <row r="11" spans="1:8" x14ac:dyDescent="0.4">
      <c r="A11" s="2" t="s">
        <v>194</v>
      </c>
      <c r="B11" s="6" t="str">
        <f>IFERROR(ROUND(AVERAGEIF(F92:F104,"y*",E92:E104),1),"0")</f>
        <v>0</v>
      </c>
    </row>
    <row r="12" spans="1:8" x14ac:dyDescent="0.4">
      <c r="A12" s="2" t="s">
        <v>151</v>
      </c>
      <c r="B12" s="6" t="str">
        <f>IFERROR(ROUND(AVERAGEIF(F108:F112,"y*",E108:E112),1),"0")</f>
        <v>0</v>
      </c>
    </row>
    <row r="13" spans="1:8" ht="16.5" thickBot="1" x14ac:dyDescent="0.45">
      <c r="A13" s="15" t="s">
        <v>31</v>
      </c>
      <c r="B13" s="16">
        <f>ROUND(IFERROR(AVERAGE(B6:B12),"0"),2)</f>
        <v>0</v>
      </c>
    </row>
    <row r="14" spans="1:8" ht="16.5" thickTop="1" x14ac:dyDescent="0.4"/>
    <row r="15" spans="1:8" ht="20" thickBot="1" x14ac:dyDescent="0.45">
      <c r="A15" s="11" t="s">
        <v>32</v>
      </c>
      <c r="B15" s="11"/>
      <c r="C15" s="11"/>
      <c r="D15" s="11"/>
      <c r="E15" s="11"/>
      <c r="F15" s="11"/>
      <c r="G15" s="11"/>
      <c r="H15" s="11"/>
    </row>
    <row r="16" spans="1:8" ht="16.5" thickTop="1" x14ac:dyDescent="0.4"/>
    <row r="17" spans="1:8" ht="17.5" thickBot="1" x14ac:dyDescent="0.45">
      <c r="A17" s="17" t="s">
        <v>6</v>
      </c>
      <c r="B17" s="17"/>
      <c r="C17" s="12"/>
      <c r="D17" s="12"/>
      <c r="E17" s="12"/>
      <c r="F17" s="12"/>
      <c r="G17" s="12"/>
      <c r="H17" s="12"/>
    </row>
    <row r="18" spans="1:8" ht="16.5" thickTop="1" x14ac:dyDescent="0.4">
      <c r="A18" s="18" t="s">
        <v>0</v>
      </c>
      <c r="B18" s="18" t="s">
        <v>8</v>
      </c>
      <c r="C18" s="13" t="s">
        <v>10</v>
      </c>
      <c r="D18" s="92" t="s">
        <v>11</v>
      </c>
      <c r="E18" s="92"/>
      <c r="F18" s="13" t="s">
        <v>12</v>
      </c>
      <c r="G18" s="20" t="s">
        <v>13</v>
      </c>
      <c r="H18" s="6"/>
    </row>
    <row r="19" spans="1:8" x14ac:dyDescent="0.4">
      <c r="A19" s="79" t="s">
        <v>7</v>
      </c>
      <c r="B19" s="79" t="s">
        <v>9</v>
      </c>
      <c r="C19" s="83" t="s">
        <v>9</v>
      </c>
      <c r="D19" s="5" t="s">
        <v>14</v>
      </c>
      <c r="E19" s="6">
        <v>9.4</v>
      </c>
      <c r="F19" s="36"/>
      <c r="G19" s="85" t="s">
        <v>200</v>
      </c>
      <c r="H19" s="6"/>
    </row>
    <row r="20" spans="1:8" x14ac:dyDescent="0.4">
      <c r="A20" s="79"/>
      <c r="B20" s="79"/>
      <c r="C20" s="83"/>
      <c r="D20" s="5" t="s">
        <v>15</v>
      </c>
      <c r="E20" s="6">
        <v>56.4</v>
      </c>
      <c r="F20" s="36"/>
      <c r="G20" s="85"/>
      <c r="H20" s="6"/>
    </row>
    <row r="21" spans="1:8" x14ac:dyDescent="0.4">
      <c r="A21" s="79"/>
      <c r="B21" s="79"/>
      <c r="C21" s="83"/>
      <c r="D21" s="5" t="s">
        <v>16</v>
      </c>
      <c r="E21" s="6">
        <v>150.4</v>
      </c>
      <c r="F21" s="36"/>
      <c r="G21" s="85"/>
      <c r="H21" s="6"/>
    </row>
    <row r="22" spans="1:8" ht="16" customHeight="1" x14ac:dyDescent="0.4">
      <c r="A22" s="88" t="s">
        <v>239</v>
      </c>
      <c r="B22" s="5" t="s">
        <v>244</v>
      </c>
      <c r="C22" s="6" t="s">
        <v>237</v>
      </c>
      <c r="D22" s="5"/>
      <c r="E22" s="6">
        <v>156.19999999999999</v>
      </c>
      <c r="F22" s="36"/>
      <c r="G22" s="90" t="s">
        <v>285</v>
      </c>
      <c r="H22" s="6"/>
    </row>
    <row r="23" spans="1:8" x14ac:dyDescent="0.4">
      <c r="A23" s="88"/>
      <c r="B23" s="79" t="s">
        <v>245</v>
      </c>
      <c r="C23" s="6" t="s">
        <v>246</v>
      </c>
      <c r="D23" s="5"/>
      <c r="E23" s="6">
        <v>76.099999999999994</v>
      </c>
      <c r="F23" s="36"/>
      <c r="G23" s="90"/>
      <c r="H23" s="6"/>
    </row>
    <row r="24" spans="1:8" x14ac:dyDescent="0.4">
      <c r="A24" s="88"/>
      <c r="B24" s="80"/>
      <c r="C24" s="64" t="s">
        <v>247</v>
      </c>
      <c r="D24" s="5"/>
      <c r="E24" s="6">
        <v>24.3</v>
      </c>
      <c r="F24" s="36"/>
      <c r="G24" s="91"/>
      <c r="H24" s="6"/>
    </row>
    <row r="25" spans="1:8" x14ac:dyDescent="0.4">
      <c r="A25" s="88"/>
      <c r="B25" s="65" t="s">
        <v>260</v>
      </c>
      <c r="C25" s="64" t="s">
        <v>261</v>
      </c>
      <c r="D25" s="5"/>
      <c r="E25" s="6">
        <v>110.9</v>
      </c>
      <c r="F25" s="36"/>
      <c r="G25" s="89" t="s">
        <v>276</v>
      </c>
      <c r="H25" s="6"/>
    </row>
    <row r="26" spans="1:8" x14ac:dyDescent="0.4">
      <c r="A26" s="88"/>
      <c r="B26" s="65" t="s">
        <v>255</v>
      </c>
      <c r="C26" s="64">
        <v>80</v>
      </c>
      <c r="D26" s="5"/>
      <c r="E26" s="6">
        <v>60.5</v>
      </c>
      <c r="F26" s="36"/>
      <c r="G26" s="90"/>
      <c r="H26" s="6"/>
    </row>
    <row r="27" spans="1:8" x14ac:dyDescent="0.4">
      <c r="A27" s="88"/>
      <c r="B27" s="65" t="s">
        <v>263</v>
      </c>
      <c r="C27" s="64">
        <v>100</v>
      </c>
      <c r="D27" s="5"/>
      <c r="E27" s="6">
        <v>121.6</v>
      </c>
      <c r="F27" s="36"/>
      <c r="G27" s="90"/>
      <c r="H27" s="6"/>
    </row>
    <row r="28" spans="1:8" x14ac:dyDescent="0.4">
      <c r="A28" s="88"/>
      <c r="B28" s="65" t="s">
        <v>262</v>
      </c>
      <c r="C28" s="64">
        <v>140</v>
      </c>
      <c r="D28" s="5"/>
      <c r="E28" s="6">
        <v>136.5</v>
      </c>
      <c r="F28" s="36"/>
      <c r="G28" s="90"/>
      <c r="H28" s="6"/>
    </row>
    <row r="29" spans="1:8" x14ac:dyDescent="0.4">
      <c r="A29" s="88"/>
      <c r="B29" s="84" t="s">
        <v>265</v>
      </c>
      <c r="C29" s="6">
        <v>59</v>
      </c>
      <c r="D29" s="6"/>
      <c r="E29" s="6">
        <v>77.5</v>
      </c>
      <c r="F29" s="36"/>
      <c r="G29" s="90"/>
      <c r="H29" s="6"/>
    </row>
    <row r="30" spans="1:8" x14ac:dyDescent="0.4">
      <c r="A30" s="88"/>
      <c r="B30" s="79"/>
      <c r="C30" s="64">
        <v>80</v>
      </c>
      <c r="D30" s="5"/>
      <c r="E30" s="6">
        <v>79.5</v>
      </c>
      <c r="F30" s="36"/>
      <c r="G30" s="90"/>
      <c r="H30" s="6"/>
    </row>
    <row r="31" spans="1:8" x14ac:dyDescent="0.4">
      <c r="A31" s="88"/>
      <c r="B31" s="80"/>
      <c r="C31" s="64">
        <v>122</v>
      </c>
      <c r="D31" s="5"/>
      <c r="E31" s="6">
        <v>137.5</v>
      </c>
      <c r="F31" s="36"/>
      <c r="G31" s="90"/>
      <c r="H31" s="6"/>
    </row>
    <row r="32" spans="1:8" x14ac:dyDescent="0.4">
      <c r="A32" s="88"/>
      <c r="B32" s="65" t="s">
        <v>256</v>
      </c>
      <c r="C32" s="64" t="s">
        <v>257</v>
      </c>
      <c r="D32" s="5"/>
      <c r="E32" s="6">
        <v>110.6</v>
      </c>
      <c r="F32" s="36"/>
      <c r="G32" s="90"/>
      <c r="H32" s="6"/>
    </row>
    <row r="33" spans="1:8" x14ac:dyDescent="0.4">
      <c r="A33" s="88"/>
      <c r="B33" s="65" t="s">
        <v>258</v>
      </c>
      <c r="C33" s="64" t="s">
        <v>259</v>
      </c>
      <c r="D33" s="5"/>
      <c r="E33" s="6">
        <v>111</v>
      </c>
      <c r="F33" s="36"/>
      <c r="G33" s="90"/>
      <c r="H33" s="6"/>
    </row>
    <row r="34" spans="1:8" x14ac:dyDescent="0.4">
      <c r="A34" s="88"/>
      <c r="B34" s="2" t="s">
        <v>267</v>
      </c>
      <c r="C34" s="6" t="s">
        <v>266</v>
      </c>
      <c r="D34" s="6"/>
      <c r="E34" s="6">
        <v>147.5</v>
      </c>
      <c r="F34" s="36"/>
      <c r="G34" s="90"/>
      <c r="H34" s="6"/>
    </row>
    <row r="35" spans="1:8" x14ac:dyDescent="0.4">
      <c r="A35" s="88"/>
      <c r="B35" s="2" t="s">
        <v>268</v>
      </c>
      <c r="C35" s="6">
        <v>110</v>
      </c>
      <c r="D35" s="6"/>
      <c r="E35" s="6">
        <v>235</v>
      </c>
      <c r="F35" s="36"/>
      <c r="G35" s="90"/>
      <c r="H35" s="6"/>
    </row>
    <row r="36" spans="1:8" x14ac:dyDescent="0.4">
      <c r="A36" s="88"/>
      <c r="B36" s="2" t="s">
        <v>277</v>
      </c>
      <c r="C36" s="6" t="s">
        <v>269</v>
      </c>
      <c r="D36" s="6"/>
      <c r="E36" s="6">
        <v>102.1</v>
      </c>
      <c r="F36" s="36"/>
      <c r="G36" s="90"/>
      <c r="H36" s="6"/>
    </row>
    <row r="37" spans="1:8" x14ac:dyDescent="0.4">
      <c r="A37" s="88"/>
      <c r="B37" s="65" t="s">
        <v>264</v>
      </c>
      <c r="C37" s="64">
        <v>85</v>
      </c>
      <c r="D37" s="5"/>
      <c r="E37" s="6">
        <v>132.69999999999999</v>
      </c>
      <c r="F37" s="36"/>
      <c r="G37" s="90"/>
      <c r="H37" s="6"/>
    </row>
    <row r="38" spans="1:8" x14ac:dyDescent="0.4">
      <c r="A38" s="88"/>
      <c r="B38" s="84" t="s">
        <v>270</v>
      </c>
      <c r="C38" s="6">
        <v>34</v>
      </c>
      <c r="D38" s="6"/>
      <c r="E38" s="6">
        <v>71.400000000000006</v>
      </c>
      <c r="F38" s="36"/>
      <c r="G38" s="90"/>
      <c r="H38" s="6"/>
    </row>
    <row r="39" spans="1:8" x14ac:dyDescent="0.4">
      <c r="A39" s="88"/>
      <c r="B39" s="79"/>
      <c r="C39" s="6">
        <v>80</v>
      </c>
      <c r="D39" s="6"/>
      <c r="E39" s="6">
        <v>161</v>
      </c>
      <c r="F39" s="36"/>
      <c r="G39" s="90"/>
      <c r="H39" s="6"/>
    </row>
    <row r="40" spans="1:8" x14ac:dyDescent="0.4">
      <c r="A40" s="88"/>
      <c r="B40" s="79"/>
      <c r="C40" s="64">
        <v>87</v>
      </c>
      <c r="D40" s="6"/>
      <c r="E40" s="6">
        <v>122.5</v>
      </c>
      <c r="F40" s="36"/>
      <c r="G40" s="90"/>
      <c r="H40" s="6"/>
    </row>
    <row r="41" spans="1:8" x14ac:dyDescent="0.4">
      <c r="A41" s="87"/>
      <c r="B41" s="80"/>
      <c r="C41" s="64">
        <v>115</v>
      </c>
      <c r="D41" s="6"/>
      <c r="E41" s="6">
        <v>116.5</v>
      </c>
      <c r="F41" s="36"/>
      <c r="G41" s="90"/>
      <c r="H41" s="6"/>
    </row>
    <row r="42" spans="1:8" x14ac:dyDescent="0.4">
      <c r="A42" s="86" t="s">
        <v>271</v>
      </c>
      <c r="B42" s="65" t="s">
        <v>272</v>
      </c>
      <c r="C42" s="64">
        <v>37</v>
      </c>
      <c r="D42" s="5"/>
      <c r="E42" s="6">
        <v>30.1</v>
      </c>
      <c r="F42" s="36"/>
      <c r="G42" s="90"/>
      <c r="H42" s="6"/>
    </row>
    <row r="43" spans="1:8" x14ac:dyDescent="0.4">
      <c r="A43" s="87"/>
      <c r="B43" s="65" t="s">
        <v>273</v>
      </c>
      <c r="C43" s="64">
        <v>37</v>
      </c>
      <c r="D43" s="5"/>
      <c r="E43" s="6">
        <v>26.5</v>
      </c>
      <c r="F43" s="36"/>
      <c r="G43" s="90"/>
      <c r="H43" s="6"/>
    </row>
    <row r="44" spans="1:8" x14ac:dyDescent="0.4">
      <c r="A44" s="86" t="s">
        <v>274</v>
      </c>
      <c r="B44" s="65" t="s">
        <v>275</v>
      </c>
      <c r="C44" s="64">
        <v>150</v>
      </c>
      <c r="D44" s="5"/>
      <c r="E44" s="6">
        <v>131</v>
      </c>
      <c r="F44" s="36"/>
      <c r="G44" s="91"/>
      <c r="H44" s="6"/>
    </row>
    <row r="45" spans="1:8" x14ac:dyDescent="0.4">
      <c r="A45" s="88"/>
      <c r="B45" s="84" t="s">
        <v>334</v>
      </c>
      <c r="C45" s="73" t="s">
        <v>335</v>
      </c>
      <c r="D45" s="5" t="s">
        <v>14</v>
      </c>
      <c r="E45" s="6">
        <v>0.2</v>
      </c>
      <c r="F45" s="36"/>
      <c r="G45" s="89" t="s">
        <v>336</v>
      </c>
      <c r="H45" s="6"/>
    </row>
    <row r="46" spans="1:8" x14ac:dyDescent="0.4">
      <c r="A46" s="88"/>
      <c r="B46" s="79"/>
      <c r="C46" s="64">
        <v>8</v>
      </c>
      <c r="D46" s="5" t="s">
        <v>15</v>
      </c>
      <c r="E46" s="6">
        <v>27.9</v>
      </c>
      <c r="F46" s="36"/>
      <c r="G46" s="90"/>
      <c r="H46" s="6"/>
    </row>
    <row r="47" spans="1:8" x14ac:dyDescent="0.4">
      <c r="A47" s="87"/>
      <c r="B47" s="80"/>
      <c r="C47" s="64">
        <v>34</v>
      </c>
      <c r="D47" s="5" t="s">
        <v>16</v>
      </c>
      <c r="E47" s="6">
        <v>270.3</v>
      </c>
      <c r="F47" s="36"/>
      <c r="G47" s="91"/>
      <c r="H47" s="6"/>
    </row>
    <row r="48" spans="1:8" x14ac:dyDescent="0.4">
      <c r="A48" s="77" t="s">
        <v>342</v>
      </c>
      <c r="B48" s="65" t="s">
        <v>343</v>
      </c>
      <c r="C48" s="73" t="s">
        <v>237</v>
      </c>
      <c r="D48" s="5"/>
      <c r="E48" s="6">
        <v>67.39</v>
      </c>
      <c r="F48" s="36"/>
      <c r="G48" s="75" t="s">
        <v>345</v>
      </c>
      <c r="H48" s="6"/>
    </row>
    <row r="49" spans="1:8" x14ac:dyDescent="0.4">
      <c r="A49" s="37"/>
      <c r="B49" s="37"/>
      <c r="C49" s="36"/>
      <c r="D49" s="37"/>
      <c r="E49" s="36"/>
      <c r="F49" s="36"/>
      <c r="G49" s="38" t="s">
        <v>36</v>
      </c>
      <c r="H49" s="6"/>
    </row>
    <row r="50" spans="1:8" x14ac:dyDescent="0.4">
      <c r="A50" s="5"/>
      <c r="B50" s="5"/>
      <c r="C50" s="6"/>
      <c r="D50" s="5"/>
      <c r="E50" s="5"/>
      <c r="F50" s="6"/>
      <c r="G50" s="7"/>
      <c r="H50" s="6"/>
    </row>
    <row r="51" spans="1:8" ht="17.5" thickBot="1" x14ac:dyDescent="0.45">
      <c r="A51" s="17" t="s">
        <v>17</v>
      </c>
      <c r="B51" s="17"/>
      <c r="C51" s="14"/>
      <c r="D51" s="17"/>
      <c r="E51" s="17"/>
      <c r="F51" s="14"/>
      <c r="G51" s="21"/>
      <c r="H51" s="14"/>
    </row>
    <row r="52" spans="1:8" ht="16.5" thickTop="1" x14ac:dyDescent="0.4">
      <c r="A52" s="18" t="s">
        <v>0</v>
      </c>
      <c r="B52" s="18" t="s">
        <v>8</v>
      </c>
      <c r="C52" s="13" t="s">
        <v>10</v>
      </c>
      <c r="D52" s="81" t="s">
        <v>11</v>
      </c>
      <c r="E52" s="81"/>
      <c r="F52" s="13" t="s">
        <v>12</v>
      </c>
      <c r="G52" s="20" t="s">
        <v>13</v>
      </c>
      <c r="H52" s="6"/>
    </row>
    <row r="53" spans="1:8" x14ac:dyDescent="0.4">
      <c r="A53" s="79" t="s">
        <v>19</v>
      </c>
      <c r="B53" s="5" t="s">
        <v>18</v>
      </c>
      <c r="C53" s="6" t="s">
        <v>237</v>
      </c>
      <c r="D53" s="5" t="s">
        <v>15</v>
      </c>
      <c r="E53" s="6">
        <v>281</v>
      </c>
      <c r="F53" s="36"/>
      <c r="G53" s="7" t="s">
        <v>20</v>
      </c>
      <c r="H53" s="6"/>
    </row>
    <row r="54" spans="1:8" x14ac:dyDescent="0.4">
      <c r="A54" s="80"/>
      <c r="B54" s="5" t="s">
        <v>251</v>
      </c>
      <c r="C54" s="6" t="s">
        <v>252</v>
      </c>
      <c r="D54" s="5"/>
      <c r="E54" s="6">
        <v>147.6</v>
      </c>
      <c r="F54" s="36"/>
      <c r="G54" s="66" t="s">
        <v>253</v>
      </c>
      <c r="H54" s="6"/>
    </row>
    <row r="55" spans="1:8" x14ac:dyDescent="0.4">
      <c r="A55" s="84" t="s">
        <v>299</v>
      </c>
      <c r="B55" s="5" t="s">
        <v>302</v>
      </c>
      <c r="C55" s="6" t="s">
        <v>237</v>
      </c>
      <c r="D55" s="79" t="s">
        <v>15</v>
      </c>
      <c r="E55" s="6">
        <v>241</v>
      </c>
      <c r="F55" s="36"/>
      <c r="G55" s="90" t="s">
        <v>292</v>
      </c>
      <c r="H55" s="6"/>
    </row>
    <row r="56" spans="1:8" x14ac:dyDescent="0.4">
      <c r="A56" s="79"/>
      <c r="B56" s="5" t="s">
        <v>303</v>
      </c>
      <c r="C56" s="6" t="s">
        <v>237</v>
      </c>
      <c r="D56" s="79"/>
      <c r="E56" s="6">
        <v>111.7</v>
      </c>
      <c r="F56" s="36"/>
      <c r="G56" s="90"/>
      <c r="H56" s="6"/>
    </row>
    <row r="57" spans="1:8" x14ac:dyDescent="0.4">
      <c r="A57" s="79"/>
      <c r="B57" s="5" t="s">
        <v>304</v>
      </c>
      <c r="C57" s="6" t="s">
        <v>237</v>
      </c>
      <c r="D57" s="79"/>
      <c r="E57" s="6">
        <v>113.7</v>
      </c>
      <c r="F57" s="36"/>
      <c r="G57" s="90"/>
      <c r="H57" s="6"/>
    </row>
    <row r="58" spans="1:8" x14ac:dyDescent="0.4">
      <c r="A58" s="80"/>
      <c r="B58" s="5" t="s">
        <v>305</v>
      </c>
      <c r="C58" s="6" t="s">
        <v>237</v>
      </c>
      <c r="D58" s="80"/>
      <c r="E58" s="6">
        <v>135.9</v>
      </c>
      <c r="F58" s="36"/>
      <c r="G58" s="91"/>
      <c r="H58" s="6"/>
    </row>
    <row r="59" spans="1:8" x14ac:dyDescent="0.4">
      <c r="A59" s="84" t="s">
        <v>274</v>
      </c>
      <c r="B59" s="5" t="s">
        <v>338</v>
      </c>
      <c r="C59" s="6" t="s">
        <v>237</v>
      </c>
      <c r="D59" s="65"/>
      <c r="E59" s="6">
        <v>48</v>
      </c>
      <c r="F59" s="36"/>
      <c r="G59" s="89" t="s">
        <v>339</v>
      </c>
      <c r="H59" s="6"/>
    </row>
    <row r="60" spans="1:8" x14ac:dyDescent="0.4">
      <c r="A60" s="80"/>
      <c r="B60" s="5" t="s">
        <v>340</v>
      </c>
      <c r="C60" s="6" t="s">
        <v>237</v>
      </c>
      <c r="D60" s="65"/>
      <c r="E60" s="6">
        <v>140</v>
      </c>
      <c r="F60" s="36"/>
      <c r="G60" s="91"/>
      <c r="H60" s="6"/>
    </row>
    <row r="61" spans="1:8" x14ac:dyDescent="0.4">
      <c r="A61" s="37"/>
      <c r="B61" s="37"/>
      <c r="C61" s="36"/>
      <c r="D61" s="37"/>
      <c r="E61" s="36"/>
      <c r="F61" s="36"/>
      <c r="G61" s="38" t="s">
        <v>36</v>
      </c>
      <c r="H61" s="6"/>
    </row>
    <row r="62" spans="1:8" x14ac:dyDescent="0.4">
      <c r="A62" s="5"/>
      <c r="B62" s="5"/>
      <c r="C62" s="6"/>
      <c r="D62" s="5"/>
      <c r="E62" s="5"/>
      <c r="F62" s="6"/>
      <c r="G62" s="7"/>
      <c r="H62" s="6"/>
    </row>
    <row r="63" spans="1:8" ht="17.5" thickBot="1" x14ac:dyDescent="0.45">
      <c r="A63" s="17" t="s">
        <v>21</v>
      </c>
      <c r="B63" s="17"/>
      <c r="C63" s="14"/>
      <c r="D63" s="17"/>
      <c r="E63" s="17"/>
      <c r="F63" s="14"/>
      <c r="G63" s="21"/>
      <c r="H63" s="14"/>
    </row>
    <row r="64" spans="1:8" ht="16.5" thickTop="1" x14ac:dyDescent="0.4">
      <c r="A64" s="18" t="s">
        <v>0</v>
      </c>
      <c r="B64" s="18" t="s">
        <v>8</v>
      </c>
      <c r="C64" s="13" t="s">
        <v>10</v>
      </c>
      <c r="D64" s="81" t="s">
        <v>11</v>
      </c>
      <c r="E64" s="81"/>
      <c r="F64" s="13" t="s">
        <v>12</v>
      </c>
      <c r="G64" s="20" t="s">
        <v>13</v>
      </c>
      <c r="H64" s="6"/>
    </row>
    <row r="65" spans="1:8" x14ac:dyDescent="0.4">
      <c r="A65" s="79" t="s">
        <v>19</v>
      </c>
      <c r="B65" s="5" t="s">
        <v>18</v>
      </c>
      <c r="C65" s="6" t="s">
        <v>237</v>
      </c>
      <c r="D65" s="5" t="s">
        <v>15</v>
      </c>
      <c r="E65" s="6">
        <v>199</v>
      </c>
      <c r="F65" s="36"/>
      <c r="G65" s="7" t="s">
        <v>20</v>
      </c>
      <c r="H65" s="6"/>
    </row>
    <row r="66" spans="1:8" x14ac:dyDescent="0.4">
      <c r="A66" s="79"/>
      <c r="B66" s="79" t="s">
        <v>313</v>
      </c>
      <c r="C66" s="82" t="s">
        <v>25</v>
      </c>
      <c r="D66" s="5" t="s">
        <v>14</v>
      </c>
      <c r="E66" s="6">
        <v>61.6</v>
      </c>
      <c r="F66" s="36"/>
      <c r="G66" s="85" t="s">
        <v>22</v>
      </c>
      <c r="H66" s="6"/>
    </row>
    <row r="67" spans="1:8" x14ac:dyDescent="0.4">
      <c r="A67" s="79"/>
      <c r="B67" s="79"/>
      <c r="C67" s="82"/>
      <c r="D67" s="5" t="s">
        <v>16</v>
      </c>
      <c r="E67" s="6">
        <v>127.8</v>
      </c>
      <c r="F67" s="36"/>
      <c r="G67" s="85"/>
      <c r="H67" s="6"/>
    </row>
    <row r="68" spans="1:8" x14ac:dyDescent="0.4">
      <c r="A68" s="79"/>
      <c r="B68" s="79"/>
      <c r="C68" s="83" t="s">
        <v>24</v>
      </c>
      <c r="D68" s="5" t="s">
        <v>14</v>
      </c>
      <c r="E68" s="6">
        <v>100.6</v>
      </c>
      <c r="F68" s="36"/>
      <c r="G68" s="85"/>
      <c r="H68" s="6"/>
    </row>
    <row r="69" spans="1:8" x14ac:dyDescent="0.4">
      <c r="A69" s="79"/>
      <c r="B69" s="79"/>
      <c r="C69" s="83"/>
      <c r="D69" s="5" t="s">
        <v>16</v>
      </c>
      <c r="E69" s="6">
        <v>192.2</v>
      </c>
      <c r="F69" s="36"/>
      <c r="G69" s="85"/>
      <c r="H69" s="6"/>
    </row>
    <row r="70" spans="1:8" x14ac:dyDescent="0.4">
      <c r="A70" s="79"/>
      <c r="B70" s="79"/>
      <c r="C70" s="83" t="s">
        <v>23</v>
      </c>
      <c r="D70" s="5" t="s">
        <v>14</v>
      </c>
      <c r="E70" s="6">
        <v>122.2</v>
      </c>
      <c r="F70" s="36"/>
      <c r="G70" s="85"/>
      <c r="H70" s="6"/>
    </row>
    <row r="71" spans="1:8" x14ac:dyDescent="0.4">
      <c r="A71" s="79"/>
      <c r="B71" s="79"/>
      <c r="C71" s="83"/>
      <c r="D71" s="5" t="s">
        <v>16</v>
      </c>
      <c r="E71" s="6">
        <v>279.2</v>
      </c>
      <c r="F71" s="36"/>
      <c r="G71" s="85"/>
      <c r="H71" s="6"/>
    </row>
    <row r="72" spans="1:8" x14ac:dyDescent="0.4">
      <c r="A72" s="37"/>
      <c r="B72" s="37"/>
      <c r="C72" s="36"/>
      <c r="D72" s="37"/>
      <c r="E72" s="36"/>
      <c r="F72" s="36"/>
      <c r="G72" s="38" t="s">
        <v>36</v>
      </c>
      <c r="H72" s="6"/>
    </row>
    <row r="73" spans="1:8" x14ac:dyDescent="0.4">
      <c r="A73" s="5"/>
      <c r="B73" s="5"/>
      <c r="C73" s="6"/>
      <c r="D73" s="5"/>
      <c r="E73" s="5"/>
      <c r="F73" s="6"/>
      <c r="G73" s="7"/>
      <c r="H73" s="6"/>
    </row>
    <row r="74" spans="1:8" ht="17.5" thickBot="1" x14ac:dyDescent="0.45">
      <c r="A74" s="17" t="s">
        <v>26</v>
      </c>
      <c r="B74" s="17"/>
      <c r="C74" s="14"/>
      <c r="D74" s="17"/>
      <c r="E74" s="17"/>
      <c r="F74" s="14"/>
      <c r="G74" s="21"/>
      <c r="H74" s="14"/>
    </row>
    <row r="75" spans="1:8" ht="16.5" thickTop="1" x14ac:dyDescent="0.4">
      <c r="A75" s="18" t="s">
        <v>0</v>
      </c>
      <c r="B75" s="18" t="s">
        <v>8</v>
      </c>
      <c r="C75" s="13" t="s">
        <v>10</v>
      </c>
      <c r="D75" s="81" t="s">
        <v>11</v>
      </c>
      <c r="E75" s="81"/>
      <c r="F75" s="13" t="s">
        <v>12</v>
      </c>
      <c r="G75" s="20" t="s">
        <v>13</v>
      </c>
      <c r="H75" s="6"/>
    </row>
    <row r="76" spans="1:8" x14ac:dyDescent="0.4">
      <c r="A76" s="5" t="s">
        <v>19</v>
      </c>
      <c r="B76" s="5" t="s">
        <v>18</v>
      </c>
      <c r="C76" s="6" t="s">
        <v>237</v>
      </c>
      <c r="D76" s="5" t="s">
        <v>15</v>
      </c>
      <c r="E76" s="6">
        <v>163</v>
      </c>
      <c r="F76" s="36"/>
      <c r="G76" s="7" t="s">
        <v>20</v>
      </c>
      <c r="H76" s="6"/>
    </row>
    <row r="77" spans="1:8" x14ac:dyDescent="0.4">
      <c r="A77" s="5" t="s">
        <v>27</v>
      </c>
      <c r="B77" s="5" t="s">
        <v>28</v>
      </c>
      <c r="C77" s="6" t="s">
        <v>237</v>
      </c>
      <c r="D77" s="5" t="s">
        <v>15</v>
      </c>
      <c r="E77" s="6">
        <v>64</v>
      </c>
      <c r="F77" s="36"/>
      <c r="G77" s="7" t="s">
        <v>29</v>
      </c>
      <c r="H77" s="6"/>
    </row>
    <row r="78" spans="1:8" x14ac:dyDescent="0.4">
      <c r="A78" s="79" t="s">
        <v>299</v>
      </c>
      <c r="B78" s="5" t="s">
        <v>300</v>
      </c>
      <c r="C78" s="6" t="s">
        <v>237</v>
      </c>
      <c r="D78" s="5" t="s">
        <v>15</v>
      </c>
      <c r="E78" s="6">
        <v>115.1</v>
      </c>
      <c r="F78" s="36"/>
      <c r="G78" s="93" t="s">
        <v>292</v>
      </c>
      <c r="H78" s="6"/>
    </row>
    <row r="79" spans="1:8" x14ac:dyDescent="0.4">
      <c r="A79" s="80"/>
      <c r="B79" s="5" t="s">
        <v>301</v>
      </c>
      <c r="C79" s="6" t="s">
        <v>237</v>
      </c>
      <c r="D79" s="5" t="s">
        <v>15</v>
      </c>
      <c r="E79" s="6">
        <v>94.5</v>
      </c>
      <c r="F79" s="36"/>
      <c r="G79" s="94"/>
      <c r="H79" s="6"/>
    </row>
    <row r="80" spans="1:8" x14ac:dyDescent="0.4">
      <c r="A80" s="37"/>
      <c r="B80" s="37"/>
      <c r="C80" s="36"/>
      <c r="D80" s="37"/>
      <c r="E80" s="36"/>
      <c r="F80" s="36"/>
      <c r="G80" s="38" t="s">
        <v>36</v>
      </c>
      <c r="H80" s="6"/>
    </row>
    <row r="81" spans="1:8" x14ac:dyDescent="0.4">
      <c r="A81" s="5"/>
      <c r="B81" s="5"/>
      <c r="C81" s="6"/>
      <c r="D81" s="5"/>
      <c r="E81" s="5"/>
      <c r="F81" s="6"/>
      <c r="G81" s="7"/>
      <c r="H81" s="6"/>
    </row>
    <row r="82" spans="1:8" ht="17.5" thickBot="1" x14ac:dyDescent="0.45">
      <c r="A82" s="17" t="s">
        <v>88</v>
      </c>
      <c r="B82" s="17"/>
      <c r="C82" s="14"/>
      <c r="D82" s="17"/>
      <c r="E82" s="17"/>
      <c r="F82" s="14"/>
      <c r="G82" s="21"/>
      <c r="H82" s="14"/>
    </row>
    <row r="83" spans="1:8" ht="16.5" thickTop="1" x14ac:dyDescent="0.4">
      <c r="A83" s="18" t="s">
        <v>0</v>
      </c>
      <c r="B83" s="18" t="s">
        <v>8</v>
      </c>
      <c r="C83" s="13" t="s">
        <v>10</v>
      </c>
      <c r="D83" s="81" t="s">
        <v>11</v>
      </c>
      <c r="E83" s="81"/>
      <c r="F83" s="13" t="s">
        <v>12</v>
      </c>
      <c r="G83" s="20" t="s">
        <v>13</v>
      </c>
      <c r="H83" s="6"/>
    </row>
    <row r="84" spans="1:8" x14ac:dyDescent="0.4">
      <c r="A84" s="5" t="s">
        <v>7</v>
      </c>
      <c r="B84" s="5" t="s">
        <v>30</v>
      </c>
      <c r="C84" s="6" t="s">
        <v>237</v>
      </c>
      <c r="D84" s="5"/>
      <c r="E84" s="6">
        <v>7</v>
      </c>
      <c r="F84" s="36"/>
      <c r="G84" s="7" t="s">
        <v>200</v>
      </c>
      <c r="H84" s="6"/>
    </row>
    <row r="85" spans="1:8" x14ac:dyDescent="0.4">
      <c r="A85" s="5" t="s">
        <v>19</v>
      </c>
      <c r="B85" s="5" t="s">
        <v>18</v>
      </c>
      <c r="C85" s="6" t="s">
        <v>237</v>
      </c>
      <c r="D85" s="5" t="s">
        <v>15</v>
      </c>
      <c r="E85" s="6">
        <v>35</v>
      </c>
      <c r="F85" s="36"/>
      <c r="G85" s="7" t="s">
        <v>20</v>
      </c>
      <c r="H85" s="6"/>
    </row>
    <row r="86" spans="1:8" x14ac:dyDescent="0.4">
      <c r="A86" s="79" t="s">
        <v>299</v>
      </c>
      <c r="B86" s="79" t="s">
        <v>315</v>
      </c>
      <c r="C86" s="6">
        <v>5</v>
      </c>
      <c r="D86" s="79" t="s">
        <v>15</v>
      </c>
      <c r="E86" s="6">
        <v>1.5</v>
      </c>
      <c r="F86" s="36"/>
      <c r="G86" s="93" t="s">
        <v>292</v>
      </c>
      <c r="H86" s="6"/>
    </row>
    <row r="87" spans="1:8" x14ac:dyDescent="0.4">
      <c r="A87" s="80"/>
      <c r="B87" s="80"/>
      <c r="C87" s="6" t="s">
        <v>314</v>
      </c>
      <c r="D87" s="80"/>
      <c r="E87" s="6">
        <v>74.5</v>
      </c>
      <c r="F87" s="36"/>
      <c r="G87" s="94"/>
      <c r="H87" s="6"/>
    </row>
    <row r="88" spans="1:8" x14ac:dyDescent="0.4">
      <c r="A88" s="37"/>
      <c r="B88" s="37"/>
      <c r="C88" s="36"/>
      <c r="D88" s="37"/>
      <c r="E88" s="36"/>
      <c r="F88" s="36"/>
      <c r="G88" s="38" t="s">
        <v>36</v>
      </c>
    </row>
    <row r="90" spans="1:8" ht="17.5" thickBot="1" x14ac:dyDescent="0.45">
      <c r="A90" s="17" t="s">
        <v>196</v>
      </c>
      <c r="B90" s="17"/>
      <c r="C90" s="14"/>
      <c r="D90" s="17"/>
      <c r="E90" s="17"/>
      <c r="F90" s="14"/>
      <c r="G90" s="21"/>
      <c r="H90" s="14"/>
    </row>
    <row r="91" spans="1:8" ht="16.5" thickTop="1" x14ac:dyDescent="0.4">
      <c r="A91" s="18" t="s">
        <v>0</v>
      </c>
      <c r="B91" s="18" t="s">
        <v>197</v>
      </c>
      <c r="C91" s="13" t="s">
        <v>10</v>
      </c>
      <c r="D91" s="81" t="s">
        <v>11</v>
      </c>
      <c r="E91" s="81"/>
      <c r="F91" s="13" t="s">
        <v>12</v>
      </c>
      <c r="G91" s="20" t="s">
        <v>13</v>
      </c>
      <c r="H91" s="6"/>
    </row>
    <row r="92" spans="1:8" x14ac:dyDescent="0.4">
      <c r="A92" s="79" t="s">
        <v>19</v>
      </c>
      <c r="B92" s="2" t="s">
        <v>306</v>
      </c>
      <c r="C92" s="6" t="s">
        <v>237</v>
      </c>
      <c r="D92" s="79" t="s">
        <v>15</v>
      </c>
      <c r="E92" s="6">
        <v>0.51</v>
      </c>
      <c r="F92" s="36"/>
      <c r="G92" s="96" t="s">
        <v>195</v>
      </c>
    </row>
    <row r="93" spans="1:8" x14ac:dyDescent="0.4">
      <c r="A93" s="79"/>
      <c r="B93" s="2" t="s">
        <v>307</v>
      </c>
      <c r="C93" s="6" t="s">
        <v>237</v>
      </c>
      <c r="D93" s="79"/>
      <c r="E93" s="6">
        <v>0.44</v>
      </c>
      <c r="F93" s="36"/>
      <c r="G93" s="96"/>
    </row>
    <row r="94" spans="1:8" x14ac:dyDescent="0.4">
      <c r="A94" s="79"/>
      <c r="B94" s="2" t="s">
        <v>308</v>
      </c>
      <c r="C94" s="6" t="s">
        <v>237</v>
      </c>
      <c r="D94" s="79"/>
      <c r="E94" s="6">
        <v>0.27</v>
      </c>
      <c r="F94" s="36"/>
      <c r="G94" s="96"/>
    </row>
    <row r="95" spans="1:8" x14ac:dyDescent="0.4">
      <c r="A95" s="79"/>
      <c r="B95" s="2" t="s">
        <v>309</v>
      </c>
      <c r="C95" s="6" t="s">
        <v>237</v>
      </c>
      <c r="D95" s="79"/>
      <c r="E95" s="6">
        <v>0.72</v>
      </c>
      <c r="F95" s="36"/>
      <c r="G95" s="96"/>
    </row>
    <row r="96" spans="1:8" x14ac:dyDescent="0.4">
      <c r="A96" s="79"/>
      <c r="B96" s="2" t="s">
        <v>310</v>
      </c>
      <c r="C96" s="6" t="s">
        <v>237</v>
      </c>
      <c r="D96" s="79"/>
      <c r="E96" s="6">
        <v>0.6</v>
      </c>
      <c r="F96" s="36"/>
      <c r="G96" s="96"/>
    </row>
    <row r="97" spans="1:11" x14ac:dyDescent="0.4">
      <c r="A97" s="79"/>
      <c r="B97" s="2" t="s">
        <v>311</v>
      </c>
      <c r="C97" s="6" t="s">
        <v>237</v>
      </c>
      <c r="D97" s="79"/>
      <c r="E97" s="6">
        <v>0.65</v>
      </c>
      <c r="F97" s="36"/>
      <c r="G97" s="96"/>
    </row>
    <row r="98" spans="1:11" x14ac:dyDescent="0.4">
      <c r="A98" s="79"/>
      <c r="B98" s="2" t="s">
        <v>312</v>
      </c>
      <c r="C98" s="6" t="s">
        <v>237</v>
      </c>
      <c r="D98" s="79"/>
      <c r="E98" s="6">
        <v>0.57999999999999996</v>
      </c>
      <c r="F98" s="36"/>
      <c r="G98" s="96"/>
    </row>
    <row r="99" spans="1:11" x14ac:dyDescent="0.4">
      <c r="A99" s="79"/>
      <c r="B99" s="68" t="s">
        <v>288</v>
      </c>
      <c r="C99" s="101">
        <v>8</v>
      </c>
      <c r="D99" s="99" t="s">
        <v>15</v>
      </c>
      <c r="E99" s="6">
        <v>14.6</v>
      </c>
      <c r="F99" s="36"/>
      <c r="G99" s="97" t="s">
        <v>287</v>
      </c>
    </row>
    <row r="100" spans="1:11" x14ac:dyDescent="0.4">
      <c r="A100" s="80"/>
      <c r="B100" s="68" t="s">
        <v>289</v>
      </c>
      <c r="C100" s="102"/>
      <c r="D100" s="100"/>
      <c r="E100" s="6">
        <v>22.7</v>
      </c>
      <c r="F100" s="36"/>
      <c r="G100" s="98"/>
      <c r="K100" s="67"/>
    </row>
    <row r="101" spans="1:11" x14ac:dyDescent="0.4">
      <c r="A101" s="79" t="s">
        <v>299</v>
      </c>
      <c r="B101" s="68" t="s">
        <v>316</v>
      </c>
      <c r="C101" s="69" t="s">
        <v>237</v>
      </c>
      <c r="D101" s="99" t="s">
        <v>15</v>
      </c>
      <c r="E101" s="6">
        <v>8.3000000000000007</v>
      </c>
      <c r="F101" s="36"/>
      <c r="G101" s="103" t="s">
        <v>292</v>
      </c>
      <c r="K101" s="67"/>
    </row>
    <row r="102" spans="1:11" x14ac:dyDescent="0.4">
      <c r="A102" s="80"/>
      <c r="B102" s="68" t="s">
        <v>317</v>
      </c>
      <c r="C102" s="69" t="s">
        <v>237</v>
      </c>
      <c r="D102" s="100"/>
      <c r="E102" s="6">
        <v>1.4</v>
      </c>
      <c r="F102" s="36"/>
      <c r="G102" s="98"/>
      <c r="K102" s="67"/>
    </row>
    <row r="103" spans="1:11" x14ac:dyDescent="0.4">
      <c r="A103" s="65" t="s">
        <v>274</v>
      </c>
      <c r="B103" s="68" t="s">
        <v>341</v>
      </c>
      <c r="C103" s="69" t="s">
        <v>237</v>
      </c>
      <c r="D103" s="74"/>
      <c r="E103" s="6">
        <v>192</v>
      </c>
      <c r="F103" s="36"/>
      <c r="G103" s="76" t="s">
        <v>339</v>
      </c>
      <c r="K103" s="67"/>
    </row>
    <row r="104" spans="1:11" x14ac:dyDescent="0.4">
      <c r="A104" s="37"/>
      <c r="B104" s="37"/>
      <c r="C104" s="36"/>
      <c r="D104" s="37"/>
      <c r="E104" s="36"/>
      <c r="F104" s="36"/>
      <c r="G104" s="38" t="s">
        <v>36</v>
      </c>
      <c r="K104" s="67"/>
    </row>
    <row r="106" spans="1:11" ht="17.5" thickBot="1" x14ac:dyDescent="0.45">
      <c r="A106" s="17" t="s">
        <v>151</v>
      </c>
      <c r="B106" s="17"/>
      <c r="C106" s="14"/>
      <c r="D106" s="17"/>
      <c r="E106" s="17"/>
      <c r="F106" s="14"/>
      <c r="G106" s="21"/>
      <c r="H106" s="14"/>
    </row>
    <row r="107" spans="1:11" ht="16.5" thickTop="1" x14ac:dyDescent="0.4">
      <c r="A107" s="18" t="s">
        <v>0</v>
      </c>
      <c r="B107" s="18" t="s">
        <v>8</v>
      </c>
      <c r="C107" s="13" t="s">
        <v>10</v>
      </c>
      <c r="D107" s="81" t="s">
        <v>11</v>
      </c>
      <c r="E107" s="81"/>
      <c r="F107" s="13" t="s">
        <v>12</v>
      </c>
      <c r="G107" s="20" t="s">
        <v>13</v>
      </c>
      <c r="H107" s="6"/>
    </row>
    <row r="108" spans="1:11" x14ac:dyDescent="0.4">
      <c r="A108" s="37"/>
      <c r="B108" s="37"/>
      <c r="C108" s="36"/>
      <c r="D108" s="37"/>
      <c r="E108" s="36"/>
      <c r="F108" s="36"/>
      <c r="G108" s="38" t="s">
        <v>36</v>
      </c>
      <c r="H108" s="6"/>
    </row>
    <row r="109" spans="1:11" x14ac:dyDescent="0.4">
      <c r="A109" s="37"/>
      <c r="B109" s="37"/>
      <c r="C109" s="36"/>
      <c r="D109" s="37"/>
      <c r="E109" s="36"/>
      <c r="F109" s="36"/>
      <c r="G109" s="38" t="s">
        <v>36</v>
      </c>
      <c r="H109" s="6"/>
    </row>
    <row r="110" spans="1:11" x14ac:dyDescent="0.4">
      <c r="A110" s="37"/>
      <c r="B110" s="37"/>
      <c r="C110" s="36"/>
      <c r="D110" s="37"/>
      <c r="E110" s="36"/>
      <c r="F110" s="36"/>
      <c r="G110" s="38" t="s">
        <v>36</v>
      </c>
      <c r="H110" s="6"/>
    </row>
    <row r="111" spans="1:11" x14ac:dyDescent="0.4">
      <c r="A111" s="37"/>
      <c r="B111" s="37"/>
      <c r="C111" s="36"/>
      <c r="D111" s="37"/>
      <c r="E111" s="36"/>
      <c r="F111" s="36"/>
      <c r="G111" s="38" t="s">
        <v>36</v>
      </c>
      <c r="H111" s="6"/>
    </row>
    <row r="112" spans="1:11" x14ac:dyDescent="0.4">
      <c r="A112" s="37"/>
      <c r="B112" s="37"/>
      <c r="C112" s="36"/>
      <c r="D112" s="37"/>
      <c r="E112" s="36"/>
      <c r="F112" s="36"/>
      <c r="G112" s="38" t="s">
        <v>36</v>
      </c>
    </row>
    <row r="114" spans="1:8" x14ac:dyDescent="0.4">
      <c r="A114" s="95" t="s">
        <v>72</v>
      </c>
      <c r="B114" s="95"/>
      <c r="C114" s="95"/>
      <c r="D114" s="95"/>
      <c r="E114" s="95"/>
      <c r="F114" s="95"/>
      <c r="G114" s="95"/>
      <c r="H114" s="22"/>
    </row>
  </sheetData>
  <mergeCells count="49">
    <mergeCell ref="G86:G87"/>
    <mergeCell ref="A86:A87"/>
    <mergeCell ref="B86:B87"/>
    <mergeCell ref="D86:D87"/>
    <mergeCell ref="A101:A102"/>
    <mergeCell ref="D101:D102"/>
    <mergeCell ref="A78:A79"/>
    <mergeCell ref="G55:G58"/>
    <mergeCell ref="A55:A58"/>
    <mergeCell ref="D55:D58"/>
    <mergeCell ref="A114:G114"/>
    <mergeCell ref="D92:D98"/>
    <mergeCell ref="G92:G98"/>
    <mergeCell ref="D107:E107"/>
    <mergeCell ref="G99:G100"/>
    <mergeCell ref="D99:D100"/>
    <mergeCell ref="C99:C100"/>
    <mergeCell ref="A92:A100"/>
    <mergeCell ref="G101:G102"/>
    <mergeCell ref="D75:E75"/>
    <mergeCell ref="D83:E83"/>
    <mergeCell ref="D91:E91"/>
    <mergeCell ref="G66:G71"/>
    <mergeCell ref="D18:E18"/>
    <mergeCell ref="G22:G24"/>
    <mergeCell ref="G78:G79"/>
    <mergeCell ref="C19:C21"/>
    <mergeCell ref="G45:G47"/>
    <mergeCell ref="G59:G60"/>
    <mergeCell ref="B19:B21"/>
    <mergeCell ref="A19:A21"/>
    <mergeCell ref="G19:G21"/>
    <mergeCell ref="D52:E52"/>
    <mergeCell ref="B23:B24"/>
    <mergeCell ref="B29:B31"/>
    <mergeCell ref="B38:B41"/>
    <mergeCell ref="A42:A43"/>
    <mergeCell ref="A22:A41"/>
    <mergeCell ref="G25:G44"/>
    <mergeCell ref="A44:A47"/>
    <mergeCell ref="B45:B47"/>
    <mergeCell ref="A53:A54"/>
    <mergeCell ref="A65:A71"/>
    <mergeCell ref="D64:E64"/>
    <mergeCell ref="B66:B71"/>
    <mergeCell ref="C66:C67"/>
    <mergeCell ref="C68:C69"/>
    <mergeCell ref="C70:C71"/>
    <mergeCell ref="A59:A60"/>
  </mergeCells>
  <hyperlinks>
    <hyperlink ref="A114" location="Forest_carbon_fraction!A1" display="Own values can be transformed from dry matter / hectare to tonne C / hectare by considering the values in the sheet &quot;Forest_carbon_fraction&quot;" xr:uid="{207F9F0C-5013-4414-B3D6-EE8AFBE5F817}"/>
  </hyperlinks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2AE4E-3BE2-43ED-9174-4B20CC6BB414}">
  <sheetPr>
    <tabColor rgb="FF92D050"/>
  </sheetPr>
  <dimension ref="A1:G48"/>
  <sheetViews>
    <sheetView topLeftCell="A4" workbookViewId="0">
      <selection activeCell="D30" sqref="D30"/>
    </sheetView>
  </sheetViews>
  <sheetFormatPr defaultColWidth="9.25" defaultRowHeight="16" x14ac:dyDescent="0.4"/>
  <cols>
    <col min="1" max="1" width="19.5" style="2" bestFit="1" customWidth="1"/>
    <col min="2" max="2" width="38.4140625" style="2" bestFit="1" customWidth="1"/>
    <col min="3" max="4" width="9.25" style="2"/>
    <col min="5" max="5" width="15.6640625" style="2" bestFit="1" customWidth="1"/>
    <col min="6" max="6" width="32.75" style="2" bestFit="1" customWidth="1"/>
    <col min="7" max="7" width="21.5" style="2" bestFit="1" customWidth="1"/>
    <col min="8" max="16384" width="9.25" style="2"/>
  </cols>
  <sheetData>
    <row r="1" spans="1:7" ht="23.5" x14ac:dyDescent="0.4">
      <c r="A1" s="35" t="s">
        <v>1</v>
      </c>
      <c r="B1" s="34" t="s">
        <v>37</v>
      </c>
      <c r="C1" s="34"/>
      <c r="D1" s="34"/>
      <c r="E1" s="34"/>
      <c r="F1" s="34"/>
      <c r="G1" s="34"/>
    </row>
    <row r="3" spans="1:7" ht="20" thickBot="1" x14ac:dyDescent="0.45">
      <c r="A3" s="11" t="s">
        <v>33</v>
      </c>
      <c r="B3" s="11"/>
      <c r="C3" s="11"/>
      <c r="D3" s="11"/>
      <c r="E3" s="11"/>
      <c r="F3" s="11"/>
      <c r="G3" s="11"/>
    </row>
    <row r="4" spans="1:7" ht="16.5" thickTop="1" x14ac:dyDescent="0.4"/>
    <row r="5" spans="1:7" ht="17.5" thickBot="1" x14ac:dyDescent="0.45">
      <c r="A5" s="12" t="s">
        <v>2</v>
      </c>
      <c r="B5" s="14" t="s">
        <v>35</v>
      </c>
      <c r="C5"/>
      <c r="D5"/>
      <c r="E5"/>
      <c r="F5"/>
      <c r="G5"/>
    </row>
    <row r="6" spans="1:7" ht="16.5" thickTop="1" x14ac:dyDescent="0.4">
      <c r="A6" s="2" t="s">
        <v>62</v>
      </c>
      <c r="B6" s="6" t="str">
        <f>IFERROR(ROUND(AVERAGEIF(E15:E30,"y*",D15:D30),1),"0")</f>
        <v>0</v>
      </c>
    </row>
    <row r="7" spans="1:7" x14ac:dyDescent="0.4">
      <c r="A7" s="2" t="s">
        <v>63</v>
      </c>
      <c r="B7" s="6" t="str">
        <f>IFERROR(ROUND(AVERAGEIF(E34:E37,"y*",D34:D37),1),"0")</f>
        <v>0</v>
      </c>
    </row>
    <row r="8" spans="1:7" x14ac:dyDescent="0.4">
      <c r="A8" s="2" t="s">
        <v>151</v>
      </c>
      <c r="B8" s="6" t="str">
        <f>IFERROR(ROUND(AVERAGEIF(E41:E45,"y*",D41:D45),1),"0")</f>
        <v>0</v>
      </c>
    </row>
    <row r="9" spans="1:7" ht="16.5" thickBot="1" x14ac:dyDescent="0.45">
      <c r="A9" s="15" t="s">
        <v>31</v>
      </c>
      <c r="B9" s="16">
        <f>ROUND(IFERROR(AVERAGE(B6:B8),"0"),2)</f>
        <v>0</v>
      </c>
    </row>
    <row r="10" spans="1:7" ht="16.5" thickTop="1" x14ac:dyDescent="0.4"/>
    <row r="11" spans="1:7" ht="20" thickBot="1" x14ac:dyDescent="0.45">
      <c r="A11" s="11" t="s">
        <v>32</v>
      </c>
      <c r="B11" s="11"/>
      <c r="C11" s="11"/>
      <c r="D11" s="11"/>
      <c r="E11" s="11"/>
      <c r="F11" s="11"/>
      <c r="G11" s="11"/>
    </row>
    <row r="12" spans="1:7" ht="16.5" thickTop="1" x14ac:dyDescent="0.4"/>
    <row r="13" spans="1:7" ht="17.5" thickBot="1" x14ac:dyDescent="0.45">
      <c r="A13" s="17" t="s">
        <v>62</v>
      </c>
      <c r="B13" s="17"/>
      <c r="C13" s="12"/>
      <c r="D13" s="12"/>
      <c r="E13" s="12"/>
      <c r="F13" s="12"/>
      <c r="G13" s="12"/>
    </row>
    <row r="14" spans="1:7" ht="16.5" thickTop="1" x14ac:dyDescent="0.4">
      <c r="A14" s="18" t="s">
        <v>65</v>
      </c>
      <c r="B14" s="18" t="s">
        <v>8</v>
      </c>
      <c r="C14" s="92" t="s">
        <v>11</v>
      </c>
      <c r="D14" s="92"/>
      <c r="E14" s="13" t="s">
        <v>12</v>
      </c>
      <c r="F14" s="20" t="s">
        <v>13</v>
      </c>
    </row>
    <row r="15" spans="1:7" x14ac:dyDescent="0.4">
      <c r="A15" s="79" t="s">
        <v>64</v>
      </c>
      <c r="B15" s="79" t="s">
        <v>222</v>
      </c>
      <c r="C15" s="5" t="s">
        <v>14</v>
      </c>
      <c r="D15" s="6">
        <v>76.3</v>
      </c>
      <c r="E15" s="36"/>
      <c r="F15" s="85" t="s">
        <v>66</v>
      </c>
    </row>
    <row r="16" spans="1:7" x14ac:dyDescent="0.4">
      <c r="A16" s="79"/>
      <c r="B16" s="79"/>
      <c r="C16" s="5" t="s">
        <v>15</v>
      </c>
      <c r="D16" s="6">
        <v>80.3</v>
      </c>
      <c r="E16" s="36"/>
      <c r="F16" s="85"/>
    </row>
    <row r="17" spans="1:7" x14ac:dyDescent="0.4">
      <c r="A17" s="79"/>
      <c r="B17" s="79"/>
      <c r="C17" s="5" t="s">
        <v>16</v>
      </c>
      <c r="D17" s="6">
        <v>85</v>
      </c>
      <c r="E17" s="36"/>
      <c r="F17" s="85"/>
    </row>
    <row r="18" spans="1:7" x14ac:dyDescent="0.4">
      <c r="A18" s="79"/>
      <c r="B18" s="79" t="s">
        <v>223</v>
      </c>
      <c r="C18" s="5" t="s">
        <v>14</v>
      </c>
      <c r="D18" s="6">
        <v>22.3</v>
      </c>
      <c r="E18" s="36"/>
      <c r="F18" s="85"/>
    </row>
    <row r="19" spans="1:7" x14ac:dyDescent="0.4">
      <c r="A19" s="79"/>
      <c r="B19" s="79"/>
      <c r="C19" s="5" t="s">
        <v>15</v>
      </c>
      <c r="D19" s="6">
        <v>25.2</v>
      </c>
      <c r="E19" s="36"/>
      <c r="F19" s="85"/>
    </row>
    <row r="20" spans="1:7" x14ac:dyDescent="0.4">
      <c r="A20" s="79"/>
      <c r="B20" s="79"/>
      <c r="C20" s="5" t="s">
        <v>16</v>
      </c>
      <c r="D20" s="6">
        <v>28.9</v>
      </c>
      <c r="E20" s="36"/>
      <c r="F20" s="85"/>
    </row>
    <row r="21" spans="1:7" x14ac:dyDescent="0.4">
      <c r="A21" s="79" t="s">
        <v>19</v>
      </c>
      <c r="B21" s="5" t="s">
        <v>254</v>
      </c>
      <c r="C21" s="5"/>
      <c r="D21" s="6">
        <v>23</v>
      </c>
      <c r="E21" s="36"/>
      <c r="F21" s="66" t="s">
        <v>253</v>
      </c>
    </row>
    <row r="22" spans="1:7" x14ac:dyDescent="0.4">
      <c r="A22" s="79"/>
      <c r="B22" s="5" t="s">
        <v>255</v>
      </c>
      <c r="C22" s="5"/>
      <c r="D22" s="6">
        <v>17.5</v>
      </c>
      <c r="E22" s="36"/>
      <c r="F22" s="90" t="s">
        <v>276</v>
      </c>
    </row>
    <row r="23" spans="1:7" x14ac:dyDescent="0.4">
      <c r="A23" s="79"/>
      <c r="B23" s="5" t="s">
        <v>260</v>
      </c>
      <c r="C23" s="5"/>
      <c r="D23" s="6">
        <v>17.8</v>
      </c>
      <c r="E23" s="36"/>
      <c r="F23" s="90"/>
    </row>
    <row r="24" spans="1:7" x14ac:dyDescent="0.4">
      <c r="A24" s="79"/>
      <c r="B24" s="5" t="s">
        <v>262</v>
      </c>
      <c r="C24" s="5"/>
      <c r="D24" s="6">
        <v>20.9</v>
      </c>
      <c r="E24" s="36"/>
      <c r="F24" s="90"/>
    </row>
    <row r="25" spans="1:7" x14ac:dyDescent="0.4">
      <c r="A25" s="79"/>
      <c r="B25" s="5" t="s">
        <v>263</v>
      </c>
      <c r="C25" s="5"/>
      <c r="D25" s="6">
        <v>25</v>
      </c>
      <c r="E25" s="36"/>
      <c r="F25" s="90"/>
    </row>
    <row r="26" spans="1:7" x14ac:dyDescent="0.4">
      <c r="A26" s="79"/>
      <c r="B26" s="5" t="s">
        <v>256</v>
      </c>
      <c r="C26" s="5"/>
      <c r="D26" s="6">
        <v>21.6</v>
      </c>
      <c r="E26" s="36"/>
      <c r="F26" s="90"/>
    </row>
    <row r="27" spans="1:7" x14ac:dyDescent="0.4">
      <c r="A27" s="79"/>
      <c r="B27" s="5" t="s">
        <v>265</v>
      </c>
      <c r="C27" s="5"/>
      <c r="D27" s="6">
        <v>18.600000000000001</v>
      </c>
      <c r="E27" s="36"/>
      <c r="F27" s="90"/>
    </row>
    <row r="28" spans="1:7" x14ac:dyDescent="0.4">
      <c r="A28" s="5" t="s">
        <v>274</v>
      </c>
      <c r="B28" s="5" t="s">
        <v>275</v>
      </c>
      <c r="C28" s="5"/>
      <c r="D28" s="6">
        <v>25</v>
      </c>
      <c r="E28" s="36"/>
      <c r="F28" s="91"/>
    </row>
    <row r="29" spans="1:7" x14ac:dyDescent="0.4">
      <c r="A29" s="5" t="s">
        <v>344</v>
      </c>
      <c r="B29" s="65" t="s">
        <v>343</v>
      </c>
      <c r="C29" s="5"/>
      <c r="D29" s="6">
        <v>21.8</v>
      </c>
      <c r="E29" s="36"/>
      <c r="F29" s="75" t="s">
        <v>345</v>
      </c>
    </row>
    <row r="30" spans="1:7" x14ac:dyDescent="0.4">
      <c r="A30" s="37"/>
      <c r="B30" s="37"/>
      <c r="C30" s="36"/>
      <c r="D30" s="37"/>
      <c r="E30" s="36"/>
      <c r="F30" s="38" t="s">
        <v>36</v>
      </c>
      <c r="G30" s="6"/>
    </row>
    <row r="31" spans="1:7" x14ac:dyDescent="0.4">
      <c r="A31" s="5"/>
      <c r="B31" s="5"/>
      <c r="C31" s="6"/>
      <c r="D31" s="5"/>
      <c r="E31" s="5"/>
      <c r="F31" s="7"/>
      <c r="G31" s="6"/>
    </row>
    <row r="32" spans="1:7" ht="17.5" thickBot="1" x14ac:dyDescent="0.45">
      <c r="A32" s="17" t="s">
        <v>63</v>
      </c>
      <c r="B32" s="17"/>
      <c r="C32" s="14"/>
      <c r="D32" s="17"/>
      <c r="E32" s="17"/>
      <c r="F32" s="21"/>
      <c r="G32" s="14"/>
    </row>
    <row r="33" spans="1:7" ht="16.5" thickTop="1" x14ac:dyDescent="0.4">
      <c r="A33" s="18" t="s">
        <v>0</v>
      </c>
      <c r="B33" s="18" t="s">
        <v>8</v>
      </c>
      <c r="C33" s="81" t="s">
        <v>11</v>
      </c>
      <c r="D33" s="81"/>
      <c r="E33" s="13" t="s">
        <v>12</v>
      </c>
      <c r="F33" s="20" t="s">
        <v>13</v>
      </c>
      <c r="G33" s="6"/>
    </row>
    <row r="34" spans="1:7" x14ac:dyDescent="0.4">
      <c r="A34" s="79" t="s">
        <v>19</v>
      </c>
      <c r="B34" s="5" t="s">
        <v>277</v>
      </c>
      <c r="C34" s="5"/>
      <c r="D34" s="6">
        <v>26.8</v>
      </c>
      <c r="E34" s="36"/>
      <c r="F34" s="90" t="s">
        <v>276</v>
      </c>
      <c r="G34" s="6"/>
    </row>
    <row r="35" spans="1:7" x14ac:dyDescent="0.4">
      <c r="A35" s="79"/>
      <c r="B35" s="5" t="s">
        <v>278</v>
      </c>
      <c r="C35" s="5"/>
      <c r="D35" s="6">
        <v>38.5</v>
      </c>
      <c r="E35" s="36"/>
      <c r="F35" s="90"/>
      <c r="G35" s="6"/>
    </row>
    <row r="36" spans="1:7" x14ac:dyDescent="0.4">
      <c r="A36" s="5" t="s">
        <v>27</v>
      </c>
      <c r="B36" s="5" t="s">
        <v>67</v>
      </c>
      <c r="C36" s="5" t="s">
        <v>15</v>
      </c>
      <c r="D36" s="6">
        <v>20</v>
      </c>
      <c r="E36" s="36"/>
      <c r="F36" s="7" t="s">
        <v>29</v>
      </c>
      <c r="G36" s="6"/>
    </row>
    <row r="37" spans="1:7" x14ac:dyDescent="0.4">
      <c r="A37" s="37"/>
      <c r="B37" s="37"/>
      <c r="C37" s="36"/>
      <c r="D37" s="37"/>
      <c r="E37" s="36"/>
      <c r="F37" s="38" t="s">
        <v>36</v>
      </c>
      <c r="G37" s="6"/>
    </row>
    <row r="38" spans="1:7" x14ac:dyDescent="0.4">
      <c r="A38" s="5"/>
      <c r="B38" s="5"/>
      <c r="C38" s="6"/>
      <c r="D38" s="5"/>
      <c r="E38" s="5"/>
      <c r="F38" s="6"/>
      <c r="G38" s="6"/>
    </row>
    <row r="39" spans="1:7" ht="17.5" thickBot="1" x14ac:dyDescent="0.45">
      <c r="A39" s="17" t="s">
        <v>151</v>
      </c>
      <c r="B39" s="17"/>
      <c r="C39" s="14"/>
      <c r="D39" s="17"/>
      <c r="E39" s="17"/>
      <c r="F39" s="21"/>
      <c r="G39" s="14"/>
    </row>
    <row r="40" spans="1:7" ht="16.5" thickTop="1" x14ac:dyDescent="0.4">
      <c r="A40" s="18" t="s">
        <v>0</v>
      </c>
      <c r="B40" s="18" t="s">
        <v>8</v>
      </c>
      <c r="C40" s="81" t="s">
        <v>11</v>
      </c>
      <c r="D40" s="81"/>
      <c r="E40" s="13" t="s">
        <v>12</v>
      </c>
      <c r="F40" s="20" t="s">
        <v>13</v>
      </c>
      <c r="G40" s="6"/>
    </row>
    <row r="41" spans="1:7" x14ac:dyDescent="0.4">
      <c r="A41" s="37"/>
      <c r="B41" s="37"/>
      <c r="C41" s="36"/>
      <c r="D41" s="37"/>
      <c r="E41" s="36"/>
      <c r="F41" s="38" t="s">
        <v>36</v>
      </c>
      <c r="G41" s="6"/>
    </row>
    <row r="42" spans="1:7" x14ac:dyDescent="0.4">
      <c r="A42" s="37"/>
      <c r="B42" s="37"/>
      <c r="C42" s="36"/>
      <c r="D42" s="37"/>
      <c r="E42" s="36"/>
      <c r="F42" s="38" t="s">
        <v>36</v>
      </c>
      <c r="G42" s="6"/>
    </row>
    <row r="43" spans="1:7" x14ac:dyDescent="0.4">
      <c r="A43" s="37"/>
      <c r="B43" s="37"/>
      <c r="C43" s="36"/>
      <c r="D43" s="37"/>
      <c r="E43" s="36"/>
      <c r="F43" s="38" t="s">
        <v>36</v>
      </c>
      <c r="G43" s="6"/>
    </row>
    <row r="44" spans="1:7" x14ac:dyDescent="0.4">
      <c r="A44" s="37"/>
      <c r="B44" s="37"/>
      <c r="C44" s="36"/>
      <c r="D44" s="37"/>
      <c r="E44" s="36"/>
      <c r="F44" s="38" t="s">
        <v>36</v>
      </c>
      <c r="G44" s="6"/>
    </row>
    <row r="45" spans="1:7" x14ac:dyDescent="0.4">
      <c r="A45" s="37"/>
      <c r="B45" s="37"/>
      <c r="C45" s="36"/>
      <c r="D45" s="37"/>
      <c r="E45" s="36"/>
      <c r="F45" s="38" t="s">
        <v>36</v>
      </c>
    </row>
    <row r="47" spans="1:7" x14ac:dyDescent="0.4">
      <c r="A47" s="104" t="s">
        <v>68</v>
      </c>
      <c r="B47" s="104"/>
      <c r="C47" s="104"/>
      <c r="D47" s="104"/>
      <c r="E47" s="23"/>
      <c r="F47" s="23"/>
      <c r="G47" s="23"/>
    </row>
    <row r="48" spans="1:7" x14ac:dyDescent="0.4">
      <c r="C48" s="24"/>
    </row>
  </sheetData>
  <mergeCells count="12">
    <mergeCell ref="A47:D47"/>
    <mergeCell ref="C40:D40"/>
    <mergeCell ref="A15:A20"/>
    <mergeCell ref="C14:D14"/>
    <mergeCell ref="F15:F20"/>
    <mergeCell ref="C33:D33"/>
    <mergeCell ref="B18:B20"/>
    <mergeCell ref="B15:B17"/>
    <mergeCell ref="A21:A27"/>
    <mergeCell ref="F22:F28"/>
    <mergeCell ref="A34:A35"/>
    <mergeCell ref="F34:F35"/>
  </mergeCells>
  <hyperlinks>
    <hyperlink ref="A47" location="Forest_carbon_fraction!A1" display="Own values can be calculated by considering the values in the sheet &quot;Forest_carbon_fraction&quot;" xr:uid="{AC87A5B3-99D9-4425-9573-67FC4AC18D91}"/>
  </hyperlinks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9F21B-AA54-4935-AA3C-80DADEB52AC7}">
  <sheetPr>
    <tabColor rgb="FF92D050"/>
  </sheetPr>
  <dimension ref="A1:I70"/>
  <sheetViews>
    <sheetView zoomScaleNormal="100" workbookViewId="0"/>
  </sheetViews>
  <sheetFormatPr defaultColWidth="9.25" defaultRowHeight="16" x14ac:dyDescent="0.4"/>
  <cols>
    <col min="1" max="1" width="19.5" style="2" bestFit="1" customWidth="1"/>
    <col min="2" max="2" width="37.75" style="2" bestFit="1" customWidth="1"/>
    <col min="3" max="3" width="21.75" style="2" bestFit="1" customWidth="1"/>
    <col min="4" max="5" width="20.9140625" style="2" customWidth="1"/>
    <col min="6" max="6" width="9.83203125" style="2" customWidth="1"/>
    <col min="7" max="7" width="16.25" style="2" bestFit="1" customWidth="1"/>
    <col min="8" max="8" width="21.5" style="2" bestFit="1" customWidth="1"/>
    <col min="9" max="16384" width="9.25" style="2"/>
  </cols>
  <sheetData>
    <row r="1" spans="1:9" ht="23.5" x14ac:dyDescent="0.4">
      <c r="A1" s="35" t="s">
        <v>1</v>
      </c>
      <c r="B1" s="34" t="s">
        <v>73</v>
      </c>
      <c r="C1" s="34"/>
      <c r="D1" s="34"/>
      <c r="E1" s="34"/>
      <c r="F1" s="34"/>
      <c r="G1" s="34"/>
      <c r="H1" s="34"/>
      <c r="I1" s="34"/>
    </row>
    <row r="3" spans="1:9" ht="20" thickBot="1" x14ac:dyDescent="0.45">
      <c r="A3" s="11" t="s">
        <v>33</v>
      </c>
      <c r="B3" s="11"/>
      <c r="C3" s="11"/>
      <c r="D3" s="11"/>
      <c r="E3" s="11"/>
      <c r="F3" s="11"/>
      <c r="G3" s="11"/>
      <c r="H3" s="11"/>
      <c r="I3" s="11"/>
    </row>
    <row r="4" spans="1:9" ht="16.5" thickTop="1" x14ac:dyDescent="0.4"/>
    <row r="5" spans="1:9" ht="17.5" thickBot="1" x14ac:dyDescent="0.45">
      <c r="A5" s="12" t="s">
        <v>2</v>
      </c>
      <c r="B5" s="14" t="s">
        <v>35</v>
      </c>
      <c r="C5"/>
      <c r="D5"/>
      <c r="E5"/>
      <c r="F5"/>
      <c r="G5"/>
      <c r="H5"/>
      <c r="I5"/>
    </row>
    <row r="6" spans="1:9" ht="16.5" thickTop="1" x14ac:dyDescent="0.4">
      <c r="A6" s="2" t="s">
        <v>6</v>
      </c>
      <c r="B6" s="6" t="str">
        <f>IFERROR(ROUND(AVERAGEIF(G19:G27,"y*",F19:F27),1),"0")</f>
        <v>0</v>
      </c>
      <c r="C6"/>
      <c r="D6"/>
      <c r="E6"/>
      <c r="F6"/>
      <c r="G6"/>
      <c r="H6"/>
      <c r="I6"/>
    </row>
    <row r="7" spans="1:9" x14ac:dyDescent="0.4">
      <c r="A7" s="2" t="s">
        <v>3</v>
      </c>
      <c r="B7" s="6" t="str">
        <f>IFERROR(ROUND(AVERAGEIF(G31:G39,"y*",F31:F39),1),"0")</f>
        <v>0</v>
      </c>
    </row>
    <row r="8" spans="1:9" x14ac:dyDescent="0.4">
      <c r="A8" s="2" t="s">
        <v>5</v>
      </c>
      <c r="B8" s="6" t="str">
        <f>IFERROR(ROUND(AVERAGEIF(G43:G44,"y*",F43:F44),1),"0")</f>
        <v>0</v>
      </c>
    </row>
    <row r="9" spans="1:9" x14ac:dyDescent="0.4">
      <c r="A9" s="2" t="s">
        <v>4</v>
      </c>
      <c r="B9" s="6" t="str">
        <f>IFERROR(ROUND(AVERAGEIF(G48:G52,"y*",F48:F52),1),"0")</f>
        <v>0</v>
      </c>
    </row>
    <row r="10" spans="1:9" x14ac:dyDescent="0.4">
      <c r="A10" s="2" t="s">
        <v>88</v>
      </c>
      <c r="B10" s="6" t="str">
        <f>IFERROR(ROUND(AVERAGEIF(G56:G57,"y*",F56:F57),1),"0")</f>
        <v>0</v>
      </c>
    </row>
    <row r="11" spans="1:9" x14ac:dyDescent="0.4">
      <c r="A11" s="2" t="s">
        <v>196</v>
      </c>
      <c r="B11" s="6" t="str">
        <f>IFERROR(ROUND(AVERAGEIF(G61:G62,"y*",F61:F62),1),"0")</f>
        <v>0</v>
      </c>
    </row>
    <row r="12" spans="1:9" x14ac:dyDescent="0.4">
      <c r="A12" s="2" t="s">
        <v>151</v>
      </c>
      <c r="B12" s="6" t="str">
        <f>IFERROR(ROUND(AVERAGEIF(G66:G70,"y*",F66:F70),1),"0")</f>
        <v>0</v>
      </c>
    </row>
    <row r="13" spans="1:9" ht="16.5" thickBot="1" x14ac:dyDescent="0.45">
      <c r="A13" s="15" t="s">
        <v>31</v>
      </c>
      <c r="B13" s="16">
        <f>ROUND(IFERROR(AVERAGE(B6:B12),"0"),2)</f>
        <v>0</v>
      </c>
    </row>
    <row r="14" spans="1:9" ht="16.5" thickTop="1" x14ac:dyDescent="0.4"/>
    <row r="15" spans="1:9" ht="20" thickBot="1" x14ac:dyDescent="0.45">
      <c r="A15" s="11" t="s">
        <v>32</v>
      </c>
      <c r="B15" s="11"/>
      <c r="C15" s="11"/>
      <c r="D15" s="11"/>
      <c r="E15" s="11"/>
      <c r="F15" s="11"/>
      <c r="G15" s="11"/>
      <c r="H15" s="11"/>
      <c r="I15" s="11"/>
    </row>
    <row r="16" spans="1:9" ht="16.5" thickTop="1" x14ac:dyDescent="0.4"/>
    <row r="17" spans="1:9" ht="17.5" thickBot="1" x14ac:dyDescent="0.45">
      <c r="A17" s="17" t="s">
        <v>6</v>
      </c>
      <c r="B17" s="17"/>
      <c r="C17" s="12"/>
      <c r="D17" s="12"/>
      <c r="E17" s="12"/>
      <c r="F17" s="12"/>
      <c r="G17" s="12"/>
      <c r="H17" s="12"/>
      <c r="I17" s="12"/>
    </row>
    <row r="18" spans="1:9" ht="16.5" thickTop="1" x14ac:dyDescent="0.4">
      <c r="A18" s="18" t="s">
        <v>0</v>
      </c>
      <c r="B18" s="18" t="s">
        <v>8</v>
      </c>
      <c r="C18" s="19" t="s">
        <v>78</v>
      </c>
      <c r="D18" s="13" t="s">
        <v>76</v>
      </c>
      <c r="E18" s="106" t="s">
        <v>11</v>
      </c>
      <c r="F18" s="106"/>
      <c r="G18" s="13" t="s">
        <v>12</v>
      </c>
      <c r="H18" s="20" t="s">
        <v>13</v>
      </c>
      <c r="I18" s="6"/>
    </row>
    <row r="19" spans="1:9" x14ac:dyDescent="0.4">
      <c r="A19" s="79" t="s">
        <v>248</v>
      </c>
      <c r="B19" s="5" t="s">
        <v>9</v>
      </c>
      <c r="C19" s="5" t="s">
        <v>250</v>
      </c>
      <c r="D19" s="83" t="s">
        <v>77</v>
      </c>
      <c r="E19" s="6"/>
      <c r="F19" s="6">
        <v>43</v>
      </c>
      <c r="G19" s="36"/>
      <c r="H19" s="90" t="s">
        <v>286</v>
      </c>
      <c r="I19" s="6"/>
    </row>
    <row r="20" spans="1:9" x14ac:dyDescent="0.4">
      <c r="A20" s="79"/>
      <c r="B20" s="5" t="s">
        <v>75</v>
      </c>
      <c r="C20" s="5" t="s">
        <v>79</v>
      </c>
      <c r="D20" s="83"/>
      <c r="E20" s="6"/>
      <c r="F20" s="6">
        <v>87</v>
      </c>
      <c r="G20" s="36"/>
      <c r="H20" s="90"/>
      <c r="I20" s="6"/>
    </row>
    <row r="21" spans="1:9" x14ac:dyDescent="0.4">
      <c r="A21" s="79" t="s">
        <v>249</v>
      </c>
      <c r="B21" s="5" t="s">
        <v>9</v>
      </c>
      <c r="C21" s="5" t="s">
        <v>250</v>
      </c>
      <c r="D21" s="83"/>
      <c r="E21" s="6"/>
      <c r="F21" s="6">
        <v>81</v>
      </c>
      <c r="G21" s="36"/>
      <c r="H21" s="90"/>
      <c r="I21" s="6"/>
    </row>
    <row r="22" spans="1:9" x14ac:dyDescent="0.4">
      <c r="A22" s="79"/>
      <c r="B22" s="5" t="s">
        <v>75</v>
      </c>
      <c r="C22" s="5" t="s">
        <v>79</v>
      </c>
      <c r="D22" s="83"/>
      <c r="E22" s="6"/>
      <c r="F22" s="6">
        <v>128</v>
      </c>
      <c r="G22" s="36"/>
      <c r="H22" s="90"/>
      <c r="I22" s="6"/>
    </row>
    <row r="23" spans="1:9" x14ac:dyDescent="0.4">
      <c r="A23" s="79" t="s">
        <v>99</v>
      </c>
      <c r="B23" s="5" t="s">
        <v>9</v>
      </c>
      <c r="C23" s="5" t="s">
        <v>250</v>
      </c>
      <c r="D23" s="83"/>
      <c r="E23" s="6"/>
      <c r="F23" s="6">
        <v>24</v>
      </c>
      <c r="G23" s="36"/>
      <c r="H23" s="90"/>
      <c r="I23" s="6"/>
    </row>
    <row r="24" spans="1:9" x14ac:dyDescent="0.4">
      <c r="A24" s="79"/>
      <c r="B24" s="5" t="s">
        <v>75</v>
      </c>
      <c r="C24" s="5" t="s">
        <v>79</v>
      </c>
      <c r="D24" s="83"/>
      <c r="E24" s="6"/>
      <c r="F24" s="6">
        <v>74</v>
      </c>
      <c r="G24" s="36"/>
      <c r="H24" s="90"/>
      <c r="I24" s="6"/>
    </row>
    <row r="25" spans="1:9" x14ac:dyDescent="0.4">
      <c r="A25" s="79" t="s">
        <v>100</v>
      </c>
      <c r="B25" s="5" t="s">
        <v>9</v>
      </c>
      <c r="C25" s="5" t="s">
        <v>250</v>
      </c>
      <c r="D25" s="83"/>
      <c r="E25" s="6"/>
      <c r="F25" s="6">
        <v>64</v>
      </c>
      <c r="G25" s="36"/>
      <c r="H25" s="90"/>
      <c r="I25" s="6"/>
    </row>
    <row r="26" spans="1:9" x14ac:dyDescent="0.4">
      <c r="A26" s="80"/>
      <c r="B26" s="5" t="s">
        <v>75</v>
      </c>
      <c r="C26" s="5" t="s">
        <v>79</v>
      </c>
      <c r="D26" s="105"/>
      <c r="E26" s="6"/>
      <c r="F26" s="6">
        <v>135</v>
      </c>
      <c r="G26" s="36"/>
      <c r="H26" s="91"/>
      <c r="I26" s="6"/>
    </row>
    <row r="27" spans="1:9" x14ac:dyDescent="0.4">
      <c r="A27" s="37"/>
      <c r="B27" s="37"/>
      <c r="C27" s="37"/>
      <c r="D27" s="36"/>
      <c r="E27" s="37"/>
      <c r="F27" s="36"/>
      <c r="G27" s="36"/>
      <c r="H27" s="38" t="s">
        <v>36</v>
      </c>
      <c r="I27" s="6"/>
    </row>
    <row r="28" spans="1:9" x14ac:dyDescent="0.4">
      <c r="A28" s="5"/>
      <c r="B28" s="5"/>
      <c r="C28" s="6"/>
      <c r="D28" s="5"/>
      <c r="E28" s="5"/>
      <c r="F28" s="5"/>
      <c r="G28" s="6"/>
      <c r="H28" s="7"/>
      <c r="I28" s="6"/>
    </row>
    <row r="29" spans="1:9" ht="17.5" thickBot="1" x14ac:dyDescent="0.45">
      <c r="A29" s="17" t="s">
        <v>17</v>
      </c>
      <c r="B29" s="17"/>
      <c r="C29" s="14"/>
      <c r="D29" s="17"/>
      <c r="E29" s="17"/>
      <c r="F29" s="17"/>
      <c r="G29" s="14"/>
      <c r="H29" s="21"/>
      <c r="I29" s="14"/>
    </row>
    <row r="30" spans="1:9" ht="16.5" thickTop="1" x14ac:dyDescent="0.4">
      <c r="A30" s="18" t="s">
        <v>0</v>
      </c>
      <c r="B30" s="18" t="s">
        <v>8</v>
      </c>
      <c r="C30" s="18" t="s">
        <v>78</v>
      </c>
      <c r="D30" s="13" t="s">
        <v>76</v>
      </c>
      <c r="E30" s="106" t="s">
        <v>11</v>
      </c>
      <c r="F30" s="106"/>
      <c r="G30" s="13" t="s">
        <v>12</v>
      </c>
      <c r="H30" s="20" t="s">
        <v>13</v>
      </c>
      <c r="I30" s="6"/>
    </row>
    <row r="31" spans="1:9" ht="48" x14ac:dyDescent="0.4">
      <c r="A31" s="79" t="s">
        <v>19</v>
      </c>
      <c r="B31" s="5" t="s">
        <v>18</v>
      </c>
      <c r="C31" s="5" t="s">
        <v>81</v>
      </c>
      <c r="D31" s="8" t="s">
        <v>82</v>
      </c>
      <c r="E31" s="9" t="s">
        <v>15</v>
      </c>
      <c r="F31" s="6">
        <v>186</v>
      </c>
      <c r="G31" s="36"/>
      <c r="H31" s="7" t="s">
        <v>20</v>
      </c>
      <c r="I31" s="6"/>
    </row>
    <row r="32" spans="1:9" ht="32" x14ac:dyDescent="0.4">
      <c r="A32" s="79"/>
      <c r="B32" s="79" t="s">
        <v>86</v>
      </c>
      <c r="C32" s="9" t="s">
        <v>89</v>
      </c>
      <c r="D32" s="107" t="s">
        <v>175</v>
      </c>
      <c r="E32" s="9" t="s">
        <v>93</v>
      </c>
      <c r="F32" s="6">
        <v>149</v>
      </c>
      <c r="G32" s="36"/>
      <c r="H32" s="85" t="s">
        <v>97</v>
      </c>
      <c r="I32" s="6"/>
    </row>
    <row r="33" spans="1:9" ht="32" x14ac:dyDescent="0.4">
      <c r="A33" s="79"/>
      <c r="B33" s="79"/>
      <c r="C33" s="9" t="s">
        <v>90</v>
      </c>
      <c r="D33" s="107"/>
      <c r="E33" s="9" t="s">
        <v>94</v>
      </c>
      <c r="F33" s="6">
        <v>110</v>
      </c>
      <c r="G33" s="36"/>
      <c r="H33" s="85"/>
      <c r="I33" s="6"/>
    </row>
    <row r="34" spans="1:9" ht="32" x14ac:dyDescent="0.4">
      <c r="A34" s="79"/>
      <c r="B34" s="79"/>
      <c r="C34" s="9" t="s">
        <v>91</v>
      </c>
      <c r="D34" s="107"/>
      <c r="E34" s="9" t="s">
        <v>95</v>
      </c>
      <c r="F34" s="6">
        <v>99</v>
      </c>
      <c r="G34" s="36"/>
      <c r="H34" s="85"/>
      <c r="I34" s="6"/>
    </row>
    <row r="35" spans="1:9" ht="32" x14ac:dyDescent="0.4">
      <c r="A35" s="79"/>
      <c r="B35" s="79"/>
      <c r="C35" s="9" t="s">
        <v>92</v>
      </c>
      <c r="D35" s="107"/>
      <c r="E35" s="9" t="s">
        <v>96</v>
      </c>
      <c r="F35" s="6">
        <v>99</v>
      </c>
      <c r="G35" s="36"/>
      <c r="H35" s="85"/>
      <c r="I35" s="6"/>
    </row>
    <row r="36" spans="1:9" ht="32" x14ac:dyDescent="0.4">
      <c r="A36" s="79"/>
      <c r="B36" s="3" t="s">
        <v>193</v>
      </c>
      <c r="C36" s="9" t="s">
        <v>186</v>
      </c>
      <c r="D36" s="8" t="s">
        <v>170</v>
      </c>
      <c r="E36" s="9"/>
      <c r="F36" s="6">
        <v>39.299999999999997</v>
      </c>
      <c r="G36" s="36"/>
      <c r="H36" s="7" t="s">
        <v>187</v>
      </c>
      <c r="I36" s="6"/>
    </row>
    <row r="37" spans="1:9" x14ac:dyDescent="0.4">
      <c r="A37" s="84" t="s">
        <v>274</v>
      </c>
      <c r="B37" s="5" t="s">
        <v>338</v>
      </c>
      <c r="C37" s="88" t="s">
        <v>346</v>
      </c>
      <c r="D37" s="107" t="s">
        <v>183</v>
      </c>
      <c r="E37" s="9"/>
      <c r="F37" s="6">
        <v>13</v>
      </c>
      <c r="G37" s="36"/>
      <c r="H37" s="89" t="s">
        <v>339</v>
      </c>
      <c r="I37" s="6"/>
    </row>
    <row r="38" spans="1:9" x14ac:dyDescent="0.4">
      <c r="A38" s="80"/>
      <c r="B38" s="5" t="s">
        <v>340</v>
      </c>
      <c r="C38" s="87"/>
      <c r="D38" s="109"/>
      <c r="E38" s="9"/>
      <c r="F38" s="6">
        <v>15</v>
      </c>
      <c r="G38" s="36"/>
      <c r="H38" s="91"/>
      <c r="I38" s="6"/>
    </row>
    <row r="39" spans="1:9" x14ac:dyDescent="0.4">
      <c r="A39" s="37"/>
      <c r="B39" s="37"/>
      <c r="C39" s="37"/>
      <c r="D39" s="36"/>
      <c r="E39" s="37"/>
      <c r="F39" s="36"/>
      <c r="G39" s="36"/>
      <c r="H39" s="38" t="s">
        <v>36</v>
      </c>
      <c r="I39" s="6"/>
    </row>
    <row r="40" spans="1:9" x14ac:dyDescent="0.4">
      <c r="A40" s="5"/>
      <c r="B40" s="5"/>
      <c r="C40" s="6"/>
      <c r="D40" s="5"/>
      <c r="E40" s="5"/>
      <c r="F40" s="5"/>
      <c r="G40" s="6"/>
      <c r="H40" s="7"/>
      <c r="I40" s="6"/>
    </row>
    <row r="41" spans="1:9" ht="17.5" thickBot="1" x14ac:dyDescent="0.45">
      <c r="A41" s="17" t="s">
        <v>21</v>
      </c>
      <c r="B41" s="17"/>
      <c r="C41" s="14"/>
      <c r="D41" s="17"/>
      <c r="E41" s="17"/>
      <c r="F41" s="17"/>
      <c r="G41" s="14"/>
      <c r="H41" s="21"/>
      <c r="I41" s="14"/>
    </row>
    <row r="42" spans="1:9" ht="16.5" thickTop="1" x14ac:dyDescent="0.4">
      <c r="A42" s="18" t="s">
        <v>0</v>
      </c>
      <c r="B42" s="18" t="s">
        <v>8</v>
      </c>
      <c r="C42" s="18" t="s">
        <v>78</v>
      </c>
      <c r="D42" s="13" t="s">
        <v>76</v>
      </c>
      <c r="E42" s="106" t="s">
        <v>11</v>
      </c>
      <c r="F42" s="106"/>
      <c r="G42" s="13" t="s">
        <v>12</v>
      </c>
      <c r="H42" s="20" t="s">
        <v>13</v>
      </c>
      <c r="I42" s="6"/>
    </row>
    <row r="43" spans="1:9" ht="48" x14ac:dyDescent="0.4">
      <c r="A43" s="5" t="s">
        <v>19</v>
      </c>
      <c r="B43" s="5" t="s">
        <v>18</v>
      </c>
      <c r="C43" s="5" t="s">
        <v>81</v>
      </c>
      <c r="D43" s="8" t="s">
        <v>82</v>
      </c>
      <c r="E43" s="9" t="s">
        <v>15</v>
      </c>
      <c r="F43" s="6">
        <v>182</v>
      </c>
      <c r="G43" s="36"/>
      <c r="H43" s="7" t="s">
        <v>20</v>
      </c>
      <c r="I43" s="6"/>
    </row>
    <row r="44" spans="1:9" x14ac:dyDescent="0.4">
      <c r="A44" s="37"/>
      <c r="B44" s="37"/>
      <c r="C44" s="37"/>
      <c r="D44" s="36"/>
      <c r="E44" s="37"/>
      <c r="F44" s="36"/>
      <c r="G44" s="36"/>
      <c r="H44" s="38" t="s">
        <v>36</v>
      </c>
      <c r="I44" s="6"/>
    </row>
    <row r="45" spans="1:9" x14ac:dyDescent="0.4">
      <c r="A45" s="5"/>
      <c r="B45" s="5"/>
      <c r="C45" s="6"/>
      <c r="D45" s="5"/>
      <c r="E45" s="5"/>
      <c r="F45" s="5"/>
      <c r="G45" s="6"/>
      <c r="H45" s="7"/>
      <c r="I45" s="6"/>
    </row>
    <row r="46" spans="1:9" ht="17.5" thickBot="1" x14ac:dyDescent="0.45">
      <c r="A46" s="17" t="s">
        <v>26</v>
      </c>
      <c r="B46" s="17"/>
      <c r="C46" s="14"/>
      <c r="D46" s="17"/>
      <c r="E46" s="17"/>
      <c r="F46" s="17"/>
      <c r="G46" s="14"/>
      <c r="H46" s="21"/>
      <c r="I46" s="14"/>
    </row>
    <row r="47" spans="1:9" ht="16.5" thickTop="1" x14ac:dyDescent="0.4">
      <c r="A47" s="18" t="s">
        <v>0</v>
      </c>
      <c r="B47" s="18" t="s">
        <v>8</v>
      </c>
      <c r="C47" s="18" t="s">
        <v>78</v>
      </c>
      <c r="D47" s="13" t="s">
        <v>76</v>
      </c>
      <c r="E47" s="106" t="s">
        <v>11</v>
      </c>
      <c r="F47" s="106"/>
      <c r="G47" s="13" t="s">
        <v>12</v>
      </c>
      <c r="H47" s="20" t="s">
        <v>13</v>
      </c>
      <c r="I47" s="6"/>
    </row>
    <row r="48" spans="1:9" ht="48" x14ac:dyDescent="0.4">
      <c r="A48" s="5" t="s">
        <v>19</v>
      </c>
      <c r="B48" s="5" t="s">
        <v>18</v>
      </c>
      <c r="C48" s="5" t="s">
        <v>81</v>
      </c>
      <c r="D48" s="8" t="s">
        <v>82</v>
      </c>
      <c r="E48" s="9" t="s">
        <v>15</v>
      </c>
      <c r="F48" s="6">
        <v>154</v>
      </c>
      <c r="G48" s="36"/>
      <c r="H48" s="7" t="s">
        <v>20</v>
      </c>
      <c r="I48" s="6"/>
    </row>
    <row r="49" spans="1:9" x14ac:dyDescent="0.4">
      <c r="A49" s="79" t="s">
        <v>27</v>
      </c>
      <c r="B49" s="88" t="s">
        <v>28</v>
      </c>
      <c r="C49" s="108" t="s">
        <v>83</v>
      </c>
      <c r="D49" s="6" t="s">
        <v>85</v>
      </c>
      <c r="E49" s="5" t="s">
        <v>15</v>
      </c>
      <c r="F49" s="6">
        <v>16</v>
      </c>
      <c r="G49" s="36"/>
      <c r="H49" s="85" t="s">
        <v>29</v>
      </c>
      <c r="I49" s="6"/>
    </row>
    <row r="50" spans="1:9" x14ac:dyDescent="0.4">
      <c r="A50" s="79"/>
      <c r="B50" s="88"/>
      <c r="C50" s="108"/>
      <c r="D50" s="83" t="s">
        <v>84</v>
      </c>
      <c r="E50" s="5" t="s">
        <v>14</v>
      </c>
      <c r="F50" s="6">
        <v>50</v>
      </c>
      <c r="G50" s="36"/>
      <c r="H50" s="85"/>
      <c r="I50" s="6"/>
    </row>
    <row r="51" spans="1:9" x14ac:dyDescent="0.4">
      <c r="A51" s="79"/>
      <c r="B51" s="88"/>
      <c r="C51" s="108"/>
      <c r="D51" s="83"/>
      <c r="E51" s="5" t="s">
        <v>16</v>
      </c>
      <c r="F51" s="6">
        <v>65</v>
      </c>
      <c r="G51" s="36"/>
      <c r="H51" s="85"/>
      <c r="I51" s="6"/>
    </row>
    <row r="52" spans="1:9" x14ac:dyDescent="0.4">
      <c r="A52" s="37"/>
      <c r="B52" s="37"/>
      <c r="C52" s="37"/>
      <c r="D52" s="36"/>
      <c r="E52" s="37"/>
      <c r="F52" s="36"/>
      <c r="G52" s="36"/>
      <c r="H52" s="38" t="s">
        <v>36</v>
      </c>
      <c r="I52" s="6"/>
    </row>
    <row r="53" spans="1:9" x14ac:dyDescent="0.4">
      <c r="A53" s="5"/>
      <c r="B53" s="5"/>
      <c r="C53" s="6"/>
      <c r="D53" s="5"/>
      <c r="E53" s="5"/>
      <c r="F53" s="5"/>
      <c r="G53" s="6"/>
      <c r="H53" s="7"/>
      <c r="I53" s="6"/>
    </row>
    <row r="54" spans="1:9" ht="17.5" thickBot="1" x14ac:dyDescent="0.45">
      <c r="A54" s="17" t="s">
        <v>88</v>
      </c>
      <c r="B54" s="17"/>
      <c r="C54" s="14"/>
      <c r="D54" s="17"/>
      <c r="E54" s="17"/>
      <c r="F54" s="17"/>
      <c r="G54" s="14"/>
      <c r="H54" s="21"/>
      <c r="I54" s="14"/>
    </row>
    <row r="55" spans="1:9" ht="16.5" thickTop="1" x14ac:dyDescent="0.4">
      <c r="A55" s="18" t="s">
        <v>0</v>
      </c>
      <c r="B55" s="18" t="s">
        <v>8</v>
      </c>
      <c r="C55" s="18" t="s">
        <v>78</v>
      </c>
      <c r="D55" s="13" t="s">
        <v>76</v>
      </c>
      <c r="E55" s="106" t="s">
        <v>11</v>
      </c>
      <c r="F55" s="106"/>
      <c r="G55" s="13" t="s">
        <v>12</v>
      </c>
      <c r="H55" s="20" t="s">
        <v>13</v>
      </c>
      <c r="I55" s="6"/>
    </row>
    <row r="56" spans="1:9" ht="48" x14ac:dyDescent="0.4">
      <c r="A56" s="5" t="s">
        <v>19</v>
      </c>
      <c r="B56" s="5" t="s">
        <v>18</v>
      </c>
      <c r="C56" s="5" t="s">
        <v>81</v>
      </c>
      <c r="D56" s="8" t="s">
        <v>82</v>
      </c>
      <c r="E56" s="9" t="s">
        <v>15</v>
      </c>
      <c r="F56" s="6">
        <v>176</v>
      </c>
      <c r="G56" s="36"/>
      <c r="H56" s="7" t="s">
        <v>20</v>
      </c>
      <c r="I56" s="6"/>
    </row>
    <row r="57" spans="1:9" x14ac:dyDescent="0.4">
      <c r="A57" s="37"/>
      <c r="B57" s="37"/>
      <c r="C57" s="37"/>
      <c r="D57" s="36"/>
      <c r="E57" s="37"/>
      <c r="F57" s="36"/>
      <c r="G57" s="36"/>
      <c r="H57" s="38" t="s">
        <v>36</v>
      </c>
    </row>
    <row r="59" spans="1:9" ht="17.5" thickBot="1" x14ac:dyDescent="0.45">
      <c r="A59" s="17" t="s">
        <v>196</v>
      </c>
      <c r="B59" s="17"/>
      <c r="C59" s="14"/>
      <c r="D59" s="17"/>
      <c r="E59" s="17"/>
      <c r="F59" s="14"/>
      <c r="G59" s="21"/>
      <c r="H59" s="14"/>
      <c r="I59" s="14"/>
    </row>
    <row r="60" spans="1:9" ht="16.5" thickTop="1" x14ac:dyDescent="0.4">
      <c r="A60" s="18" t="s">
        <v>0</v>
      </c>
      <c r="B60" s="18" t="s">
        <v>8</v>
      </c>
      <c r="C60" s="18" t="s">
        <v>78</v>
      </c>
      <c r="D60" s="13" t="s">
        <v>76</v>
      </c>
      <c r="E60" s="106" t="s">
        <v>11</v>
      </c>
      <c r="F60" s="106"/>
      <c r="G60" s="13" t="s">
        <v>12</v>
      </c>
      <c r="H60" s="20" t="s">
        <v>13</v>
      </c>
      <c r="I60"/>
    </row>
    <row r="61" spans="1:9" x14ac:dyDescent="0.4">
      <c r="A61" s="5" t="s">
        <v>274</v>
      </c>
      <c r="B61" s="68" t="s">
        <v>341</v>
      </c>
      <c r="C61" s="5" t="s">
        <v>346</v>
      </c>
      <c r="D61" s="8" t="s">
        <v>183</v>
      </c>
      <c r="E61" s="9"/>
      <c r="F61" s="6">
        <v>13</v>
      </c>
      <c r="G61" s="36"/>
      <c r="H61" s="7" t="s">
        <v>339</v>
      </c>
      <c r="I61"/>
    </row>
    <row r="62" spans="1:9" x14ac:dyDescent="0.4">
      <c r="A62" s="37"/>
      <c r="B62" s="37"/>
      <c r="C62" s="37"/>
      <c r="D62" s="36"/>
      <c r="E62" s="37"/>
      <c r="F62" s="36"/>
      <c r="G62" s="36"/>
      <c r="H62" s="38"/>
      <c r="I62"/>
    </row>
    <row r="64" spans="1:9" ht="17.5" thickBot="1" x14ac:dyDescent="0.45">
      <c r="A64" s="17" t="s">
        <v>151</v>
      </c>
      <c r="B64" s="17"/>
      <c r="C64" s="14"/>
      <c r="D64" s="17"/>
      <c r="E64" s="17"/>
      <c r="F64" s="17"/>
      <c r="G64" s="14"/>
      <c r="H64" s="21"/>
      <c r="I64" s="14"/>
    </row>
    <row r="65" spans="1:9" ht="16.5" thickTop="1" x14ac:dyDescent="0.4">
      <c r="A65" s="18" t="s">
        <v>0</v>
      </c>
      <c r="B65" s="18" t="s">
        <v>8</v>
      </c>
      <c r="C65" s="18" t="s">
        <v>78</v>
      </c>
      <c r="D65" s="13" t="s">
        <v>76</v>
      </c>
      <c r="E65" s="106" t="s">
        <v>11</v>
      </c>
      <c r="F65" s="106"/>
      <c r="G65" s="13" t="s">
        <v>12</v>
      </c>
      <c r="H65" s="20" t="s">
        <v>13</v>
      </c>
      <c r="I65" s="6"/>
    </row>
    <row r="66" spans="1:9" x14ac:dyDescent="0.4">
      <c r="A66" s="37"/>
      <c r="B66" s="37"/>
      <c r="C66" s="37"/>
      <c r="D66" s="36"/>
      <c r="E66" s="37"/>
      <c r="F66" s="36"/>
      <c r="G66" s="36"/>
      <c r="H66" s="38" t="s">
        <v>36</v>
      </c>
      <c r="I66" s="6"/>
    </row>
    <row r="67" spans="1:9" x14ac:dyDescent="0.4">
      <c r="A67" s="37"/>
      <c r="B67" s="37"/>
      <c r="C67" s="37"/>
      <c r="D67" s="36"/>
      <c r="E67" s="37"/>
      <c r="F67" s="36"/>
      <c r="G67" s="36"/>
      <c r="H67" s="38" t="s">
        <v>36</v>
      </c>
    </row>
    <row r="68" spans="1:9" x14ac:dyDescent="0.4">
      <c r="A68" s="37"/>
      <c r="B68" s="37"/>
      <c r="C68" s="37"/>
      <c r="D68" s="36"/>
      <c r="E68" s="37"/>
      <c r="F68" s="36"/>
      <c r="G68" s="36"/>
      <c r="H68" s="38" t="s">
        <v>36</v>
      </c>
    </row>
    <row r="69" spans="1:9" x14ac:dyDescent="0.4">
      <c r="A69" s="37"/>
      <c r="B69" s="37"/>
      <c r="C69" s="37"/>
      <c r="D69" s="36"/>
      <c r="E69" s="37"/>
      <c r="F69" s="36"/>
      <c r="G69" s="36"/>
      <c r="H69" s="38" t="s">
        <v>36</v>
      </c>
    </row>
    <row r="70" spans="1:9" x14ac:dyDescent="0.4">
      <c r="A70" s="37"/>
      <c r="B70" s="37"/>
      <c r="C70" s="37"/>
      <c r="D70" s="36"/>
      <c r="E70" s="37"/>
      <c r="F70" s="36"/>
      <c r="G70" s="36"/>
      <c r="H70" s="38" t="s">
        <v>36</v>
      </c>
    </row>
  </sheetData>
  <mergeCells count="26">
    <mergeCell ref="E65:F65"/>
    <mergeCell ref="A49:A51"/>
    <mergeCell ref="E60:F60"/>
    <mergeCell ref="B32:B35"/>
    <mergeCell ref="D32:D35"/>
    <mergeCell ref="E47:F47"/>
    <mergeCell ref="A31:A36"/>
    <mergeCell ref="E55:F55"/>
    <mergeCell ref="C49:C51"/>
    <mergeCell ref="D50:D51"/>
    <mergeCell ref="B49:B51"/>
    <mergeCell ref="A37:A38"/>
    <mergeCell ref="C37:C38"/>
    <mergeCell ref="D37:D38"/>
    <mergeCell ref="E18:F18"/>
    <mergeCell ref="E30:F30"/>
    <mergeCell ref="E42:F42"/>
    <mergeCell ref="H49:H51"/>
    <mergeCell ref="H32:H35"/>
    <mergeCell ref="H19:H26"/>
    <mergeCell ref="H37:H38"/>
    <mergeCell ref="A19:A20"/>
    <mergeCell ref="A21:A22"/>
    <mergeCell ref="A23:A24"/>
    <mergeCell ref="A25:A26"/>
    <mergeCell ref="D19:D2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817E6D-2A12-4A3B-99A4-394BE10EBD8A}">
  <sheetPr>
    <tabColor rgb="FF92D050"/>
  </sheetPr>
  <dimension ref="A1:H79"/>
  <sheetViews>
    <sheetView zoomScaleNormal="100" workbookViewId="0"/>
  </sheetViews>
  <sheetFormatPr defaultColWidth="9.25" defaultRowHeight="16" x14ac:dyDescent="0.4"/>
  <cols>
    <col min="1" max="1" width="27.9140625" style="2" customWidth="1"/>
    <col min="2" max="2" width="38.4140625" style="2" bestFit="1" customWidth="1"/>
    <col min="3" max="3" width="26.83203125" style="2" customWidth="1"/>
    <col min="4" max="5" width="9.25" style="2"/>
    <col min="6" max="6" width="15.6640625" style="2" bestFit="1" customWidth="1"/>
    <col min="7" max="7" width="21.5" style="2" bestFit="1" customWidth="1"/>
    <col min="8" max="16384" width="9.25" style="2"/>
  </cols>
  <sheetData>
    <row r="1" spans="1:8" ht="23.5" x14ac:dyDescent="0.4">
      <c r="A1" s="35" t="s">
        <v>1</v>
      </c>
      <c r="B1" s="34" t="s">
        <v>98</v>
      </c>
      <c r="C1" s="34"/>
      <c r="D1" s="34"/>
      <c r="E1" s="34"/>
      <c r="F1" s="34"/>
      <c r="G1" s="34"/>
      <c r="H1" s="34"/>
    </row>
    <row r="3" spans="1:8" ht="20" thickBot="1" x14ac:dyDescent="0.45">
      <c r="A3" s="11" t="s">
        <v>33</v>
      </c>
      <c r="B3" s="11"/>
      <c r="C3" s="11"/>
      <c r="D3" s="11"/>
      <c r="E3" s="11"/>
      <c r="F3" s="11"/>
      <c r="G3" s="11"/>
      <c r="H3" s="11"/>
    </row>
    <row r="4" spans="1:8" ht="16.5" thickTop="1" x14ac:dyDescent="0.4"/>
    <row r="5" spans="1:8" ht="17.5" thickBot="1" x14ac:dyDescent="0.45">
      <c r="A5" s="12" t="s">
        <v>2</v>
      </c>
      <c r="B5" s="14" t="s">
        <v>35</v>
      </c>
      <c r="C5"/>
      <c r="D5"/>
      <c r="E5"/>
      <c r="F5"/>
      <c r="G5"/>
      <c r="H5"/>
    </row>
    <row r="6" spans="1:8" ht="16.5" thickTop="1" x14ac:dyDescent="0.4">
      <c r="A6" s="2" t="s">
        <v>6</v>
      </c>
      <c r="B6" s="6" t="str">
        <f>IFERROR(ROUND(AVERAGEIF(F18:F23,"y*",E18:E23),1),"0")</f>
        <v>0</v>
      </c>
      <c r="C6"/>
      <c r="D6"/>
      <c r="E6"/>
      <c r="F6"/>
      <c r="G6"/>
      <c r="H6"/>
    </row>
    <row r="7" spans="1:8" x14ac:dyDescent="0.4">
      <c r="A7" s="2" t="s">
        <v>3</v>
      </c>
      <c r="B7" s="6" t="str">
        <f>IFERROR(ROUND(AVERAGEIF(F27:F39,"y*",E27:E39),1),"0")</f>
        <v>0</v>
      </c>
    </row>
    <row r="8" spans="1:8" x14ac:dyDescent="0.4">
      <c r="A8" s="2" t="s">
        <v>5</v>
      </c>
      <c r="B8" s="6" t="str">
        <f>IFERROR(ROUND(AVERAGEIF(F43:F44,"y*",E43:E44),1),"0")</f>
        <v>0</v>
      </c>
    </row>
    <row r="9" spans="1:8" x14ac:dyDescent="0.4">
      <c r="A9" s="2" t="s">
        <v>4</v>
      </c>
      <c r="B9" s="6" t="str">
        <f>IFERROR(ROUND(AVERAGEIF(F48:F59,"y*",E48:E59),1),"0")</f>
        <v>0</v>
      </c>
    </row>
    <row r="10" spans="1:8" x14ac:dyDescent="0.4">
      <c r="A10" s="2" t="s">
        <v>88</v>
      </c>
      <c r="B10" s="6" t="str">
        <f>IFERROR(ROUND(AVERAGEIF(F63:F64,"y*",E63:E64),1),"0")</f>
        <v>0</v>
      </c>
    </row>
    <row r="11" spans="1:8" x14ac:dyDescent="0.4">
      <c r="A11" s="2" t="s">
        <v>151</v>
      </c>
      <c r="B11" s="6" t="str">
        <f>IFERROR(ROUND(AVERAGEIF(F73:F77,"y*",E73:E77),1),"0")</f>
        <v>0</v>
      </c>
    </row>
    <row r="12" spans="1:8" ht="16.5" thickBot="1" x14ac:dyDescent="0.45">
      <c r="A12" s="15" t="s">
        <v>31</v>
      </c>
      <c r="B12" s="16">
        <f>ROUND(IFERROR(AVERAGE(B6:B11),"0"),2)</f>
        <v>0</v>
      </c>
    </row>
    <row r="13" spans="1:8" ht="16.5" thickTop="1" x14ac:dyDescent="0.4"/>
    <row r="14" spans="1:8" ht="20" thickBot="1" x14ac:dyDescent="0.45">
      <c r="A14" s="11" t="s">
        <v>32</v>
      </c>
      <c r="B14" s="11"/>
      <c r="C14" s="11"/>
      <c r="D14" s="11"/>
      <c r="E14" s="11"/>
      <c r="F14" s="11"/>
      <c r="G14" s="11"/>
      <c r="H14" s="11"/>
    </row>
    <row r="15" spans="1:8" ht="16.5" thickTop="1" x14ac:dyDescent="0.4"/>
    <row r="16" spans="1:8" ht="17.5" thickBot="1" x14ac:dyDescent="0.45">
      <c r="A16" s="17" t="s">
        <v>6</v>
      </c>
      <c r="B16" s="17"/>
      <c r="C16" s="12"/>
      <c r="D16" s="12"/>
      <c r="E16" s="12"/>
      <c r="F16" s="12"/>
      <c r="G16" s="12"/>
      <c r="H16" s="12"/>
    </row>
    <row r="17" spans="1:8" ht="16.5" thickTop="1" x14ac:dyDescent="0.4">
      <c r="A17" s="18" t="s">
        <v>0</v>
      </c>
      <c r="B17" s="18" t="s">
        <v>8</v>
      </c>
      <c r="C17" s="18" t="s">
        <v>51</v>
      </c>
      <c r="D17" s="92" t="s">
        <v>11</v>
      </c>
      <c r="E17" s="92"/>
      <c r="F17" s="13" t="s">
        <v>12</v>
      </c>
      <c r="G17" s="20" t="s">
        <v>13</v>
      </c>
      <c r="H17" s="6"/>
    </row>
    <row r="18" spans="1:8" x14ac:dyDescent="0.4">
      <c r="A18" s="88" t="s">
        <v>118</v>
      </c>
      <c r="B18" s="79" t="s">
        <v>9</v>
      </c>
      <c r="C18" s="79" t="s">
        <v>107</v>
      </c>
      <c r="D18" s="5" t="s">
        <v>14</v>
      </c>
      <c r="E18" s="6">
        <v>3.9</v>
      </c>
      <c r="F18" s="36"/>
      <c r="G18" s="85" t="s">
        <v>117</v>
      </c>
      <c r="H18" s="6"/>
    </row>
    <row r="19" spans="1:8" x14ac:dyDescent="0.4">
      <c r="A19" s="88"/>
      <c r="B19" s="79"/>
      <c r="C19" s="79"/>
      <c r="D19" s="5" t="s">
        <v>15</v>
      </c>
      <c r="E19" s="6">
        <v>7.1</v>
      </c>
      <c r="F19" s="36"/>
      <c r="G19" s="85"/>
      <c r="H19" s="6"/>
    </row>
    <row r="20" spans="1:8" x14ac:dyDescent="0.4">
      <c r="A20" s="88"/>
      <c r="B20" s="79"/>
      <c r="C20" s="79"/>
      <c r="D20" s="5" t="s">
        <v>16</v>
      </c>
      <c r="E20" s="6">
        <v>12.6</v>
      </c>
      <c r="F20" s="36"/>
      <c r="G20" s="85"/>
      <c r="H20" s="6"/>
    </row>
    <row r="21" spans="1:8" x14ac:dyDescent="0.4">
      <c r="A21" s="79" t="s">
        <v>111</v>
      </c>
      <c r="B21" s="5" t="s">
        <v>114</v>
      </c>
      <c r="C21" s="88" t="s">
        <v>110</v>
      </c>
      <c r="D21" s="5" t="s">
        <v>15</v>
      </c>
      <c r="E21" s="6">
        <v>9.8000000000000007</v>
      </c>
      <c r="F21" s="36"/>
      <c r="G21" s="85" t="s">
        <v>116</v>
      </c>
      <c r="H21" s="6"/>
    </row>
    <row r="22" spans="1:8" x14ac:dyDescent="0.4">
      <c r="A22" s="79"/>
      <c r="B22" s="5" t="s">
        <v>115</v>
      </c>
      <c r="C22" s="88"/>
      <c r="D22" s="5" t="s">
        <v>15</v>
      </c>
      <c r="E22" s="6">
        <v>5.4</v>
      </c>
      <c r="F22" s="36"/>
      <c r="G22" s="85"/>
      <c r="H22" s="6"/>
    </row>
    <row r="23" spans="1:8" x14ac:dyDescent="0.4">
      <c r="A23" s="37"/>
      <c r="B23" s="37"/>
      <c r="C23" s="37"/>
      <c r="D23" s="37"/>
      <c r="E23" s="36"/>
      <c r="F23" s="36"/>
      <c r="G23" s="38" t="s">
        <v>36</v>
      </c>
    </row>
    <row r="24" spans="1:8" x14ac:dyDescent="0.4">
      <c r="A24" s="5"/>
      <c r="B24" s="5"/>
      <c r="C24" s="6"/>
      <c r="D24" s="5"/>
      <c r="E24" s="5"/>
      <c r="F24" s="6"/>
      <c r="G24" s="7"/>
      <c r="H24" s="6"/>
    </row>
    <row r="25" spans="1:8" ht="17.5" thickBot="1" x14ac:dyDescent="0.45">
      <c r="A25" s="17" t="s">
        <v>17</v>
      </c>
      <c r="B25" s="17"/>
      <c r="C25" s="14"/>
      <c r="D25" s="17"/>
      <c r="E25" s="17"/>
      <c r="F25" s="14"/>
      <c r="G25" s="21"/>
      <c r="H25" s="14"/>
    </row>
    <row r="26" spans="1:8" ht="16.5" thickTop="1" x14ac:dyDescent="0.4">
      <c r="A26" s="18" t="s">
        <v>0</v>
      </c>
      <c r="B26" s="18" t="s">
        <v>8</v>
      </c>
      <c r="C26" s="18" t="s">
        <v>51</v>
      </c>
      <c r="D26" s="81" t="s">
        <v>11</v>
      </c>
      <c r="E26" s="81"/>
      <c r="F26" s="13" t="s">
        <v>12</v>
      </c>
      <c r="G26" s="20" t="s">
        <v>13</v>
      </c>
      <c r="H26" s="6"/>
    </row>
    <row r="27" spans="1:8" x14ac:dyDescent="0.4">
      <c r="A27" s="79" t="s">
        <v>99</v>
      </c>
      <c r="B27" s="79" t="s">
        <v>102</v>
      </c>
      <c r="C27" s="79" t="s">
        <v>101</v>
      </c>
      <c r="D27" s="2" t="s">
        <v>14</v>
      </c>
      <c r="E27" s="6">
        <v>23.4</v>
      </c>
      <c r="F27" s="36"/>
      <c r="G27" s="85" t="s">
        <v>201</v>
      </c>
    </row>
    <row r="28" spans="1:8" x14ac:dyDescent="0.4">
      <c r="A28" s="79"/>
      <c r="B28" s="79"/>
      <c r="C28" s="79"/>
      <c r="D28" s="2" t="s">
        <v>15</v>
      </c>
      <c r="E28" s="6">
        <v>28.2</v>
      </c>
      <c r="F28" s="36"/>
      <c r="G28" s="85"/>
    </row>
    <row r="29" spans="1:8" x14ac:dyDescent="0.4">
      <c r="A29" s="79"/>
      <c r="B29" s="79"/>
      <c r="C29" s="79"/>
      <c r="D29" s="2" t="s">
        <v>16</v>
      </c>
      <c r="E29" s="6">
        <v>33</v>
      </c>
      <c r="F29" s="36"/>
      <c r="G29" s="85"/>
    </row>
    <row r="30" spans="1:8" x14ac:dyDescent="0.4">
      <c r="A30" s="79" t="s">
        <v>100</v>
      </c>
      <c r="B30" s="79"/>
      <c r="C30" s="79"/>
      <c r="D30" s="2" t="s">
        <v>14</v>
      </c>
      <c r="E30" s="6">
        <v>2</v>
      </c>
      <c r="F30" s="36"/>
      <c r="G30" s="85"/>
    </row>
    <row r="31" spans="1:8" x14ac:dyDescent="0.4">
      <c r="A31" s="79"/>
      <c r="B31" s="79"/>
      <c r="C31" s="79"/>
      <c r="D31" s="2" t="s">
        <v>15</v>
      </c>
      <c r="E31" s="6">
        <v>13</v>
      </c>
      <c r="F31" s="36"/>
      <c r="G31" s="85"/>
    </row>
    <row r="32" spans="1:8" x14ac:dyDescent="0.4">
      <c r="A32" s="79"/>
      <c r="B32" s="79"/>
      <c r="C32" s="79"/>
      <c r="D32" s="2" t="s">
        <v>16</v>
      </c>
      <c r="E32" s="6">
        <v>31</v>
      </c>
      <c r="F32" s="36"/>
      <c r="G32" s="85"/>
    </row>
    <row r="33" spans="1:8" x14ac:dyDescent="0.4">
      <c r="A33" s="5" t="s">
        <v>19</v>
      </c>
      <c r="B33" s="5" t="s">
        <v>18</v>
      </c>
      <c r="C33" s="9" t="s">
        <v>104</v>
      </c>
      <c r="D33" s="5" t="s">
        <v>15</v>
      </c>
      <c r="E33" s="6">
        <v>7</v>
      </c>
      <c r="F33" s="36"/>
      <c r="G33" s="7" t="s">
        <v>20</v>
      </c>
      <c r="H33" s="6"/>
    </row>
    <row r="34" spans="1:8" x14ac:dyDescent="0.4">
      <c r="A34" s="79" t="s">
        <v>111</v>
      </c>
      <c r="B34" s="5" t="s">
        <v>112</v>
      </c>
      <c r="C34" s="88" t="s">
        <v>110</v>
      </c>
      <c r="D34" s="5" t="s">
        <v>15</v>
      </c>
      <c r="E34" s="6">
        <v>12.3</v>
      </c>
      <c r="F34" s="36"/>
      <c r="G34" s="85" t="s">
        <v>116</v>
      </c>
      <c r="H34" s="6"/>
    </row>
    <row r="35" spans="1:8" x14ac:dyDescent="0.4">
      <c r="A35" s="79"/>
      <c r="B35" s="5" t="s">
        <v>119</v>
      </c>
      <c r="C35" s="88"/>
      <c r="D35" s="5" t="s">
        <v>15</v>
      </c>
      <c r="E35" s="6">
        <v>13</v>
      </c>
      <c r="F35" s="36"/>
      <c r="G35" s="85"/>
      <c r="H35" s="6"/>
    </row>
    <row r="36" spans="1:8" x14ac:dyDescent="0.4">
      <c r="A36" s="79"/>
      <c r="B36" s="5" t="s">
        <v>113</v>
      </c>
      <c r="C36" s="88"/>
      <c r="D36" s="5" t="s">
        <v>15</v>
      </c>
      <c r="E36" s="6">
        <v>8.8000000000000007</v>
      </c>
      <c r="F36" s="36"/>
      <c r="G36" s="85"/>
      <c r="H36" s="6"/>
    </row>
    <row r="37" spans="1:8" x14ac:dyDescent="0.4">
      <c r="A37" s="84" t="s">
        <v>274</v>
      </c>
      <c r="B37" s="5" t="s">
        <v>338</v>
      </c>
      <c r="C37" s="9" t="s">
        <v>347</v>
      </c>
      <c r="D37" s="5" t="s">
        <v>15</v>
      </c>
      <c r="E37" s="6">
        <v>12</v>
      </c>
      <c r="F37" s="36"/>
      <c r="G37" s="89" t="s">
        <v>339</v>
      </c>
      <c r="H37" s="6"/>
    </row>
    <row r="38" spans="1:8" x14ac:dyDescent="0.4">
      <c r="A38" s="80"/>
      <c r="B38" s="5" t="s">
        <v>340</v>
      </c>
      <c r="C38" s="9" t="s">
        <v>348</v>
      </c>
      <c r="D38" s="5" t="s">
        <v>15</v>
      </c>
      <c r="E38" s="6">
        <v>9</v>
      </c>
      <c r="F38" s="36"/>
      <c r="G38" s="91"/>
      <c r="H38" s="6"/>
    </row>
    <row r="39" spans="1:8" x14ac:dyDescent="0.4">
      <c r="A39" s="37"/>
      <c r="B39" s="37"/>
      <c r="C39" s="37"/>
      <c r="D39" s="37"/>
      <c r="E39" s="36"/>
      <c r="F39" s="36"/>
      <c r="G39" s="38" t="s">
        <v>36</v>
      </c>
      <c r="H39" s="6"/>
    </row>
    <row r="40" spans="1:8" x14ac:dyDescent="0.4">
      <c r="A40" s="5"/>
      <c r="B40" s="5"/>
      <c r="C40" s="6"/>
      <c r="D40" s="5"/>
      <c r="E40" s="5"/>
      <c r="F40" s="6"/>
      <c r="G40" s="7"/>
      <c r="H40" s="6"/>
    </row>
    <row r="41" spans="1:8" ht="17.5" thickBot="1" x14ac:dyDescent="0.45">
      <c r="A41" s="17" t="s">
        <v>21</v>
      </c>
      <c r="B41" s="17"/>
      <c r="C41" s="14"/>
      <c r="D41" s="17"/>
      <c r="E41" s="17"/>
      <c r="F41" s="14"/>
      <c r="G41" s="21"/>
      <c r="H41" s="14"/>
    </row>
    <row r="42" spans="1:8" ht="16.5" thickTop="1" x14ac:dyDescent="0.4">
      <c r="A42" s="18" t="s">
        <v>0</v>
      </c>
      <c r="B42" s="18" t="s">
        <v>8</v>
      </c>
      <c r="C42" s="18" t="s">
        <v>51</v>
      </c>
      <c r="D42" s="81" t="s">
        <v>11</v>
      </c>
      <c r="E42" s="81"/>
      <c r="F42" s="13" t="s">
        <v>12</v>
      </c>
      <c r="G42" s="20" t="s">
        <v>13</v>
      </c>
      <c r="H42" s="6"/>
    </row>
    <row r="43" spans="1:8" x14ac:dyDescent="0.4">
      <c r="A43" s="2" t="s">
        <v>19</v>
      </c>
      <c r="B43" s="5" t="s">
        <v>18</v>
      </c>
      <c r="C43" s="9" t="s">
        <v>104</v>
      </c>
      <c r="D43" s="5" t="s">
        <v>15</v>
      </c>
      <c r="E43" s="6">
        <v>22</v>
      </c>
      <c r="F43" s="36"/>
      <c r="G43" s="7" t="s">
        <v>20</v>
      </c>
      <c r="H43" s="6"/>
    </row>
    <row r="44" spans="1:8" x14ac:dyDescent="0.4">
      <c r="A44" s="37"/>
      <c r="B44" s="37"/>
      <c r="C44" s="37"/>
      <c r="D44" s="37"/>
      <c r="E44" s="36"/>
      <c r="F44" s="36"/>
      <c r="G44" s="38" t="s">
        <v>36</v>
      </c>
      <c r="H44" s="6"/>
    </row>
    <row r="45" spans="1:8" x14ac:dyDescent="0.4">
      <c r="A45" s="5"/>
      <c r="B45" s="5"/>
      <c r="C45" s="6"/>
      <c r="D45" s="5"/>
      <c r="E45" s="5"/>
      <c r="F45" s="6"/>
      <c r="G45" s="7"/>
      <c r="H45" s="6"/>
    </row>
    <row r="46" spans="1:8" ht="17.5" thickBot="1" x14ac:dyDescent="0.45">
      <c r="A46" s="17" t="s">
        <v>26</v>
      </c>
      <c r="B46" s="17"/>
      <c r="C46" s="14"/>
      <c r="D46" s="17"/>
      <c r="E46" s="17"/>
      <c r="F46" s="14"/>
      <c r="G46" s="21"/>
      <c r="H46" s="14"/>
    </row>
    <row r="47" spans="1:8" ht="16.5" thickTop="1" x14ac:dyDescent="0.4">
      <c r="A47" s="18" t="s">
        <v>0</v>
      </c>
      <c r="B47" s="18" t="s">
        <v>8</v>
      </c>
      <c r="C47" s="18" t="s">
        <v>51</v>
      </c>
      <c r="D47" s="81" t="s">
        <v>11</v>
      </c>
      <c r="E47" s="81"/>
      <c r="F47" s="13" t="s">
        <v>12</v>
      </c>
      <c r="G47" s="20" t="s">
        <v>13</v>
      </c>
      <c r="H47" s="6"/>
    </row>
    <row r="48" spans="1:8" x14ac:dyDescent="0.4">
      <c r="A48" s="79" t="s">
        <v>99</v>
      </c>
      <c r="B48" s="79" t="s">
        <v>103</v>
      </c>
      <c r="C48" s="79" t="s">
        <v>101</v>
      </c>
      <c r="D48" s="2" t="s">
        <v>14</v>
      </c>
      <c r="E48" s="6">
        <v>17.3</v>
      </c>
      <c r="F48" s="36"/>
      <c r="G48" s="85" t="s">
        <v>201</v>
      </c>
      <c r="H48" s="6"/>
    </row>
    <row r="49" spans="1:8" x14ac:dyDescent="0.4">
      <c r="A49" s="79"/>
      <c r="B49" s="79"/>
      <c r="C49" s="79"/>
      <c r="D49" s="2" t="s">
        <v>15</v>
      </c>
      <c r="E49" s="6">
        <v>20.3</v>
      </c>
      <c r="F49" s="36"/>
      <c r="G49" s="85"/>
      <c r="H49" s="6"/>
    </row>
    <row r="50" spans="1:8" x14ac:dyDescent="0.4">
      <c r="A50" s="79"/>
      <c r="B50" s="79"/>
      <c r="C50" s="79"/>
      <c r="D50" s="2" t="s">
        <v>16</v>
      </c>
      <c r="E50" s="6">
        <v>21.1</v>
      </c>
      <c r="F50" s="36"/>
      <c r="G50" s="85"/>
      <c r="H50" s="6"/>
    </row>
    <row r="51" spans="1:8" x14ac:dyDescent="0.4">
      <c r="A51" s="79" t="s">
        <v>100</v>
      </c>
      <c r="B51" s="79"/>
      <c r="C51" s="79"/>
      <c r="D51" s="2" t="s">
        <v>14</v>
      </c>
      <c r="E51" s="6">
        <v>6</v>
      </c>
      <c r="F51" s="36"/>
      <c r="G51" s="85"/>
      <c r="H51" s="6"/>
    </row>
    <row r="52" spans="1:8" x14ac:dyDescent="0.4">
      <c r="A52" s="79"/>
      <c r="B52" s="79"/>
      <c r="C52" s="79"/>
      <c r="D52" s="2" t="s">
        <v>15</v>
      </c>
      <c r="E52" s="6">
        <v>22</v>
      </c>
      <c r="F52" s="36"/>
      <c r="G52" s="85"/>
      <c r="H52" s="6"/>
    </row>
    <row r="53" spans="1:8" x14ac:dyDescent="0.4">
      <c r="A53" s="79"/>
      <c r="B53" s="79"/>
      <c r="C53" s="79"/>
      <c r="D53" s="2" t="s">
        <v>16</v>
      </c>
      <c r="E53" s="6">
        <v>42</v>
      </c>
      <c r="F53" s="36"/>
      <c r="G53" s="85"/>
      <c r="H53" s="6"/>
    </row>
    <row r="54" spans="1:8" x14ac:dyDescent="0.4">
      <c r="A54" s="5" t="s">
        <v>19</v>
      </c>
      <c r="B54" s="5" t="s">
        <v>18</v>
      </c>
      <c r="C54" s="9" t="s">
        <v>104</v>
      </c>
      <c r="D54" s="2" t="s">
        <v>15</v>
      </c>
      <c r="E54" s="6">
        <v>40</v>
      </c>
      <c r="F54" s="36"/>
      <c r="G54" s="7" t="s">
        <v>20</v>
      </c>
      <c r="H54" s="6"/>
    </row>
    <row r="55" spans="1:8" x14ac:dyDescent="0.4">
      <c r="A55" s="79" t="s">
        <v>27</v>
      </c>
      <c r="B55" s="79" t="s">
        <v>28</v>
      </c>
      <c r="C55" s="5" t="s">
        <v>105</v>
      </c>
      <c r="D55" s="2" t="s">
        <v>15</v>
      </c>
      <c r="E55" s="6">
        <v>6</v>
      </c>
      <c r="F55" s="36"/>
      <c r="G55" s="85" t="s">
        <v>29</v>
      </c>
      <c r="H55" s="6"/>
    </row>
    <row r="56" spans="1:8" x14ac:dyDescent="0.4">
      <c r="A56" s="79"/>
      <c r="B56" s="79"/>
      <c r="C56" s="9" t="s">
        <v>106</v>
      </c>
      <c r="D56" s="2" t="s">
        <v>15</v>
      </c>
      <c r="E56" s="6">
        <v>31</v>
      </c>
      <c r="F56" s="36"/>
      <c r="G56" s="85"/>
      <c r="H56" s="6"/>
    </row>
    <row r="57" spans="1:8" x14ac:dyDescent="0.4">
      <c r="A57" s="79" t="s">
        <v>111</v>
      </c>
      <c r="B57" s="5" t="s">
        <v>108</v>
      </c>
      <c r="C57" s="88" t="s">
        <v>110</v>
      </c>
      <c r="D57" s="2" t="s">
        <v>15</v>
      </c>
      <c r="E57" s="6">
        <v>14.2</v>
      </c>
      <c r="F57" s="36"/>
      <c r="G57" s="85" t="s">
        <v>116</v>
      </c>
      <c r="H57" s="6"/>
    </row>
    <row r="58" spans="1:8" x14ac:dyDescent="0.4">
      <c r="A58" s="79"/>
      <c r="B58" s="5" t="s">
        <v>109</v>
      </c>
      <c r="C58" s="88"/>
      <c r="D58" s="2" t="s">
        <v>15</v>
      </c>
      <c r="E58" s="6">
        <v>13</v>
      </c>
      <c r="F58" s="36"/>
      <c r="G58" s="85"/>
      <c r="H58" s="6"/>
    </row>
    <row r="59" spans="1:8" x14ac:dyDescent="0.4">
      <c r="A59" s="37"/>
      <c r="B59" s="37"/>
      <c r="C59" s="37"/>
      <c r="D59" s="37"/>
      <c r="E59" s="36"/>
      <c r="F59" s="36"/>
      <c r="G59" s="38" t="s">
        <v>36</v>
      </c>
      <c r="H59" s="6"/>
    </row>
    <row r="60" spans="1:8" x14ac:dyDescent="0.4">
      <c r="A60" s="5"/>
      <c r="B60" s="5"/>
      <c r="C60" s="6"/>
      <c r="D60" s="5"/>
      <c r="E60" s="5"/>
      <c r="F60" s="6"/>
      <c r="G60" s="7"/>
      <c r="H60" s="6"/>
    </row>
    <row r="61" spans="1:8" ht="17.5" thickBot="1" x14ac:dyDescent="0.45">
      <c r="A61" s="17" t="s">
        <v>88</v>
      </c>
      <c r="B61" s="17"/>
      <c r="C61" s="14"/>
      <c r="D61" s="17"/>
      <c r="E61" s="17"/>
      <c r="F61" s="14"/>
      <c r="G61" s="21"/>
      <c r="H61" s="14"/>
    </row>
    <row r="62" spans="1:8" ht="16.5" thickTop="1" x14ac:dyDescent="0.4">
      <c r="A62" s="18" t="s">
        <v>0</v>
      </c>
      <c r="B62" s="18" t="s">
        <v>8</v>
      </c>
      <c r="C62" s="18" t="s">
        <v>51</v>
      </c>
      <c r="D62" s="81" t="s">
        <v>11</v>
      </c>
      <c r="E62" s="81"/>
      <c r="F62" s="13" t="s">
        <v>12</v>
      </c>
      <c r="G62" s="20" t="s">
        <v>13</v>
      </c>
      <c r="H62" s="6"/>
    </row>
    <row r="63" spans="1:8" x14ac:dyDescent="0.4">
      <c r="A63" s="5" t="s">
        <v>19</v>
      </c>
      <c r="B63" s="5" t="s">
        <v>18</v>
      </c>
      <c r="C63" s="9" t="s">
        <v>104</v>
      </c>
      <c r="D63" s="5" t="s">
        <v>15</v>
      </c>
      <c r="E63" s="6">
        <v>5</v>
      </c>
      <c r="F63" s="36"/>
      <c r="G63" s="7" t="s">
        <v>20</v>
      </c>
      <c r="H63" s="6"/>
    </row>
    <row r="64" spans="1:8" x14ac:dyDescent="0.4">
      <c r="A64" s="37"/>
      <c r="B64" s="37"/>
      <c r="C64" s="37"/>
      <c r="D64" s="37"/>
      <c r="E64" s="36"/>
      <c r="F64" s="36"/>
      <c r="G64" s="38" t="s">
        <v>36</v>
      </c>
    </row>
    <row r="66" spans="1:8" ht="17.5" thickBot="1" x14ac:dyDescent="0.45">
      <c r="A66" s="17" t="s">
        <v>196</v>
      </c>
      <c r="B66" s="17"/>
      <c r="C66" s="14"/>
      <c r="D66" s="17"/>
      <c r="E66" s="17"/>
      <c r="F66" s="14"/>
      <c r="G66" s="21"/>
      <c r="H66" s="14"/>
    </row>
    <row r="67" spans="1:8" ht="16.5" thickTop="1" x14ac:dyDescent="0.4">
      <c r="A67" s="18" t="s">
        <v>0</v>
      </c>
      <c r="B67" s="18" t="s">
        <v>8</v>
      </c>
      <c r="C67" s="18" t="s">
        <v>51</v>
      </c>
      <c r="D67" s="81" t="s">
        <v>11</v>
      </c>
      <c r="E67" s="81"/>
      <c r="F67" s="13" t="s">
        <v>12</v>
      </c>
      <c r="G67" s="20" t="s">
        <v>13</v>
      </c>
      <c r="H67" s="6"/>
    </row>
    <row r="68" spans="1:8" x14ac:dyDescent="0.4">
      <c r="A68" s="5" t="s">
        <v>274</v>
      </c>
      <c r="B68" s="68" t="s">
        <v>341</v>
      </c>
      <c r="C68" s="9" t="s">
        <v>347</v>
      </c>
      <c r="D68" s="5"/>
      <c r="E68" s="6">
        <v>45</v>
      </c>
      <c r="F68" s="36"/>
      <c r="G68" s="7" t="s">
        <v>339</v>
      </c>
      <c r="H68" s="6"/>
    </row>
    <row r="69" spans="1:8" x14ac:dyDescent="0.4">
      <c r="A69" s="37"/>
      <c r="B69" s="37"/>
      <c r="C69" s="37"/>
      <c r="D69" s="37"/>
      <c r="E69" s="36"/>
      <c r="F69" s="36"/>
      <c r="G69" s="38" t="s">
        <v>36</v>
      </c>
    </row>
    <row r="71" spans="1:8" ht="17.5" thickBot="1" x14ac:dyDescent="0.45">
      <c r="A71" s="17" t="s">
        <v>151</v>
      </c>
      <c r="B71" s="17"/>
      <c r="C71" s="14"/>
      <c r="D71" s="17"/>
      <c r="E71" s="17"/>
      <c r="F71" s="14"/>
      <c r="G71" s="21"/>
      <c r="H71" s="14"/>
    </row>
    <row r="72" spans="1:8" ht="16.5" thickTop="1" x14ac:dyDescent="0.4">
      <c r="A72" s="18" t="s">
        <v>0</v>
      </c>
      <c r="B72" s="18" t="s">
        <v>8</v>
      </c>
      <c r="C72" s="18" t="s">
        <v>51</v>
      </c>
      <c r="D72" s="81" t="s">
        <v>11</v>
      </c>
      <c r="E72" s="81"/>
      <c r="F72" s="13" t="s">
        <v>12</v>
      </c>
      <c r="G72" s="20" t="s">
        <v>13</v>
      </c>
      <c r="H72" s="6"/>
    </row>
    <row r="73" spans="1:8" x14ac:dyDescent="0.4">
      <c r="A73" s="37"/>
      <c r="B73" s="37"/>
      <c r="C73" s="37"/>
      <c r="D73" s="37"/>
      <c r="E73" s="36"/>
      <c r="F73" s="36"/>
      <c r="G73" s="38" t="s">
        <v>36</v>
      </c>
      <c r="H73" s="6"/>
    </row>
    <row r="74" spans="1:8" x14ac:dyDescent="0.4">
      <c r="A74" s="37"/>
      <c r="B74" s="37"/>
      <c r="C74" s="37"/>
      <c r="D74" s="37"/>
      <c r="E74" s="36"/>
      <c r="F74" s="36"/>
      <c r="G74" s="38" t="s">
        <v>36</v>
      </c>
      <c r="H74" s="6"/>
    </row>
    <row r="75" spans="1:8" x14ac:dyDescent="0.4">
      <c r="A75" s="37"/>
      <c r="B75" s="37"/>
      <c r="C75" s="37"/>
      <c r="D75" s="37"/>
      <c r="E75" s="36"/>
      <c r="F75" s="36"/>
      <c r="G75" s="38" t="s">
        <v>36</v>
      </c>
      <c r="H75" s="6"/>
    </row>
    <row r="76" spans="1:8" x14ac:dyDescent="0.4">
      <c r="A76" s="37"/>
      <c r="B76" s="37"/>
      <c r="C76" s="37"/>
      <c r="D76" s="37"/>
      <c r="E76" s="36"/>
      <c r="F76" s="36"/>
      <c r="G76" s="38" t="s">
        <v>36</v>
      </c>
      <c r="H76" s="6"/>
    </row>
    <row r="77" spans="1:8" x14ac:dyDescent="0.4">
      <c r="A77" s="37"/>
      <c r="B77" s="37"/>
      <c r="C77" s="37"/>
      <c r="D77" s="37"/>
      <c r="E77" s="36"/>
      <c r="F77" s="36"/>
      <c r="G77" s="38" t="s">
        <v>36</v>
      </c>
    </row>
    <row r="79" spans="1:8" x14ac:dyDescent="0.4">
      <c r="A79" s="95" t="s">
        <v>72</v>
      </c>
      <c r="B79" s="95"/>
      <c r="C79" s="95"/>
      <c r="D79" s="95"/>
      <c r="E79" s="95"/>
      <c r="F79" s="22"/>
      <c r="G79" s="22"/>
      <c r="H79" s="22"/>
    </row>
  </sheetData>
  <mergeCells count="36">
    <mergeCell ref="A37:A38"/>
    <mergeCell ref="A79:E79"/>
    <mergeCell ref="D72:E72"/>
    <mergeCell ref="A57:A58"/>
    <mergeCell ref="C57:C58"/>
    <mergeCell ref="A51:A53"/>
    <mergeCell ref="A55:A56"/>
    <mergeCell ref="A48:A50"/>
    <mergeCell ref="G57:G58"/>
    <mergeCell ref="D67:E67"/>
    <mergeCell ref="G18:G20"/>
    <mergeCell ref="C18:C20"/>
    <mergeCell ref="B18:B20"/>
    <mergeCell ref="G55:G56"/>
    <mergeCell ref="B55:B56"/>
    <mergeCell ref="B48:B53"/>
    <mergeCell ref="D47:E47"/>
    <mergeCell ref="D62:E62"/>
    <mergeCell ref="C48:C53"/>
    <mergeCell ref="D42:E42"/>
    <mergeCell ref="G48:G53"/>
    <mergeCell ref="G37:G38"/>
    <mergeCell ref="A34:A36"/>
    <mergeCell ref="G21:G22"/>
    <mergeCell ref="C21:C22"/>
    <mergeCell ref="C34:C36"/>
    <mergeCell ref="G34:G36"/>
    <mergeCell ref="G27:G32"/>
    <mergeCell ref="C27:C32"/>
    <mergeCell ref="D17:E17"/>
    <mergeCell ref="D26:E26"/>
    <mergeCell ref="B27:B32"/>
    <mergeCell ref="A27:A29"/>
    <mergeCell ref="A30:A32"/>
    <mergeCell ref="A21:A22"/>
    <mergeCell ref="A18:A20"/>
  </mergeCells>
  <hyperlinks>
    <hyperlink ref="A79" location="Forest_carbon_fraction!A1" display="Own values can be transformed from dry matter / hectare to tonne C / hectare by considering the values in the sheet &quot;Forest_carbon_fraction&quot;" xr:uid="{9B6F8A12-5A4D-4A0F-A548-D0D0885E6606}"/>
  </hyperlinks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3AE5D-5220-45CF-9CE5-BEA354856ADB}">
  <sheetPr>
    <tabColor rgb="FF92D050"/>
  </sheetPr>
  <dimension ref="A1:H48"/>
  <sheetViews>
    <sheetView workbookViewId="0"/>
  </sheetViews>
  <sheetFormatPr defaultColWidth="9.25" defaultRowHeight="16" x14ac:dyDescent="0.4"/>
  <cols>
    <col min="1" max="1" width="19.5" style="2" bestFit="1" customWidth="1"/>
    <col min="2" max="2" width="27.4140625" style="2" customWidth="1"/>
    <col min="3" max="3" width="19.1640625" style="2" bestFit="1" customWidth="1"/>
    <col min="4" max="4" width="13.58203125" style="2" customWidth="1"/>
    <col min="5" max="5" width="21.4140625" style="2" customWidth="1"/>
    <col min="6" max="6" width="21.83203125" style="2" bestFit="1" customWidth="1"/>
    <col min="7" max="16384" width="9.25" style="2"/>
  </cols>
  <sheetData>
    <row r="1" spans="1:7" ht="23.5" x14ac:dyDescent="0.4">
      <c r="A1" s="35" t="s">
        <v>1</v>
      </c>
      <c r="B1" s="34" t="s">
        <v>39</v>
      </c>
      <c r="C1" s="34"/>
      <c r="D1" s="34"/>
      <c r="E1" s="34"/>
      <c r="F1" s="34"/>
      <c r="G1" s="34"/>
    </row>
    <row r="3" spans="1:7" ht="20" thickBot="1" x14ac:dyDescent="0.45">
      <c r="A3" s="11" t="s">
        <v>38</v>
      </c>
      <c r="B3" s="11"/>
      <c r="C3" s="11"/>
      <c r="D3" s="11"/>
      <c r="E3" s="11"/>
      <c r="F3" s="11"/>
      <c r="G3" s="11"/>
    </row>
    <row r="4" spans="1:7" ht="16.5" thickTop="1" x14ac:dyDescent="0.4"/>
    <row r="5" spans="1:7" ht="17.5" thickBot="1" x14ac:dyDescent="0.45">
      <c r="A5" s="12" t="s">
        <v>40</v>
      </c>
      <c r="B5" s="14"/>
      <c r="C5" s="12"/>
      <c r="D5" s="12"/>
      <c r="E5" s="12"/>
      <c r="F5" s="12"/>
      <c r="G5" s="12"/>
    </row>
    <row r="6" spans="1:7" ht="16.5" thickTop="1" x14ac:dyDescent="0.4">
      <c r="A6" s="19" t="s">
        <v>0</v>
      </c>
      <c r="B6" s="19" t="s">
        <v>42</v>
      </c>
      <c r="C6" s="110" t="s">
        <v>44</v>
      </c>
      <c r="D6" s="110"/>
      <c r="E6" s="19" t="s">
        <v>69</v>
      </c>
      <c r="F6" s="26" t="s">
        <v>13</v>
      </c>
      <c r="G6" s="19"/>
    </row>
    <row r="7" spans="1:7" ht="15.5" customHeight="1" x14ac:dyDescent="0.4">
      <c r="A7" s="83" t="s">
        <v>41</v>
      </c>
      <c r="B7" s="79" t="s">
        <v>9</v>
      </c>
      <c r="C7" s="2" t="s">
        <v>14</v>
      </c>
      <c r="D7" s="27">
        <v>0.47</v>
      </c>
      <c r="E7" s="107" t="s">
        <v>70</v>
      </c>
      <c r="F7" s="85" t="s">
        <v>199</v>
      </c>
    </row>
    <row r="8" spans="1:7" ht="15.5" customHeight="1" x14ac:dyDescent="0.4">
      <c r="A8" s="83"/>
      <c r="B8" s="79"/>
      <c r="C8" s="5" t="s">
        <v>15</v>
      </c>
      <c r="D8" s="27">
        <v>0.47</v>
      </c>
      <c r="E8" s="107"/>
      <c r="F8" s="85"/>
    </row>
    <row r="9" spans="1:7" ht="15.5" customHeight="1" x14ac:dyDescent="0.4">
      <c r="A9" s="83"/>
      <c r="B9" s="79"/>
      <c r="C9" s="5" t="s">
        <v>16</v>
      </c>
      <c r="D9" s="27">
        <v>0.49</v>
      </c>
      <c r="E9" s="107"/>
      <c r="F9" s="85"/>
    </row>
    <row r="10" spans="1:7" x14ac:dyDescent="0.4">
      <c r="A10" s="83"/>
      <c r="B10" s="79" t="s">
        <v>43</v>
      </c>
      <c r="C10" s="2" t="s">
        <v>14</v>
      </c>
      <c r="D10" s="27">
        <v>0.46</v>
      </c>
      <c r="E10" s="107"/>
      <c r="F10" s="85"/>
    </row>
    <row r="11" spans="1:7" x14ac:dyDescent="0.4">
      <c r="A11" s="83"/>
      <c r="B11" s="79"/>
      <c r="C11" s="5" t="s">
        <v>15</v>
      </c>
      <c r="D11" s="27">
        <v>0.48</v>
      </c>
      <c r="E11" s="107"/>
      <c r="F11" s="85"/>
    </row>
    <row r="12" spans="1:7" x14ac:dyDescent="0.4">
      <c r="A12" s="83"/>
      <c r="B12" s="79"/>
      <c r="C12" s="5" t="s">
        <v>16</v>
      </c>
      <c r="D12" s="27">
        <v>0.5</v>
      </c>
      <c r="E12" s="107"/>
      <c r="F12" s="85"/>
    </row>
    <row r="13" spans="1:7" x14ac:dyDescent="0.4">
      <c r="A13" s="83"/>
      <c r="B13" s="79" t="s">
        <v>48</v>
      </c>
      <c r="C13" s="2" t="s">
        <v>14</v>
      </c>
      <c r="D13" s="27">
        <v>0.47</v>
      </c>
      <c r="E13" s="107"/>
      <c r="F13" s="85"/>
    </row>
    <row r="14" spans="1:7" x14ac:dyDescent="0.4">
      <c r="A14" s="83"/>
      <c r="B14" s="79"/>
      <c r="C14" s="5" t="s">
        <v>15</v>
      </c>
      <c r="D14" s="27">
        <v>0.51</v>
      </c>
      <c r="E14" s="107"/>
      <c r="F14" s="85"/>
    </row>
    <row r="15" spans="1:7" x14ac:dyDescent="0.4">
      <c r="A15" s="83"/>
      <c r="B15" s="79"/>
      <c r="C15" s="5" t="s">
        <v>16</v>
      </c>
      <c r="D15" s="27">
        <v>0.55000000000000004</v>
      </c>
      <c r="E15" s="107"/>
      <c r="F15" s="85"/>
    </row>
    <row r="16" spans="1:7" x14ac:dyDescent="0.4">
      <c r="A16" s="2" t="s">
        <v>9</v>
      </c>
      <c r="B16" s="2" t="s">
        <v>9</v>
      </c>
      <c r="D16" s="27">
        <v>0.5</v>
      </c>
      <c r="E16" s="107"/>
      <c r="F16" s="7" t="s">
        <v>60</v>
      </c>
    </row>
    <row r="19" spans="1:8" ht="20" thickBot="1" x14ac:dyDescent="0.45">
      <c r="A19" s="11" t="s">
        <v>45</v>
      </c>
      <c r="B19" s="11"/>
      <c r="C19" s="11"/>
      <c r="D19" s="11"/>
      <c r="E19" s="11"/>
      <c r="F19" s="11"/>
      <c r="G19" s="11"/>
    </row>
    <row r="20" spans="1:8" ht="16.5" thickTop="1" x14ac:dyDescent="0.4"/>
    <row r="21" spans="1:8" ht="17.5" thickBot="1" x14ac:dyDescent="0.45">
      <c r="A21" s="12" t="s">
        <v>46</v>
      </c>
      <c r="B21" s="14"/>
      <c r="C21" s="12"/>
      <c r="D21" s="12"/>
      <c r="E21" s="12"/>
      <c r="F21" s="12"/>
      <c r="G21" s="12"/>
    </row>
    <row r="22" spans="1:8" ht="16.5" thickTop="1" x14ac:dyDescent="0.4">
      <c r="A22" s="19" t="s">
        <v>0</v>
      </c>
      <c r="B22" s="19" t="s">
        <v>42</v>
      </c>
      <c r="C22" s="25" t="s">
        <v>47</v>
      </c>
      <c r="D22" s="25" t="s">
        <v>44</v>
      </c>
      <c r="E22" s="25" t="s">
        <v>69</v>
      </c>
      <c r="F22" s="26" t="s">
        <v>13</v>
      </c>
      <c r="H22" s="19"/>
    </row>
    <row r="23" spans="1:8" ht="15.5" customHeight="1" x14ac:dyDescent="0.4">
      <c r="A23" s="88" t="s">
        <v>239</v>
      </c>
      <c r="B23" t="s">
        <v>240</v>
      </c>
      <c r="C23" s="47" t="s">
        <v>243</v>
      </c>
      <c r="D23" s="47">
        <v>0.47699999999999998</v>
      </c>
      <c r="E23" s="107" t="s">
        <v>331</v>
      </c>
      <c r="F23" s="111" t="s">
        <v>285</v>
      </c>
      <c r="H23" s="19"/>
    </row>
    <row r="24" spans="1:8" x14ac:dyDescent="0.4">
      <c r="A24" s="88"/>
      <c r="B24" t="s">
        <v>241</v>
      </c>
      <c r="C24" s="47" t="s">
        <v>242</v>
      </c>
      <c r="D24" s="47">
        <v>0.34</v>
      </c>
      <c r="E24" s="107"/>
      <c r="F24" s="111"/>
      <c r="H24" s="19"/>
    </row>
    <row r="25" spans="1:8" ht="15.5" customHeight="1" x14ac:dyDescent="0.4">
      <c r="A25" s="88"/>
      <c r="B25" t="s">
        <v>49</v>
      </c>
      <c r="C25" s="47" t="s">
        <v>9</v>
      </c>
      <c r="D25" s="47">
        <v>0.22</v>
      </c>
      <c r="E25" s="107"/>
      <c r="F25" s="7" t="s">
        <v>50</v>
      </c>
    </row>
    <row r="26" spans="1:8" ht="15.5" customHeight="1" x14ac:dyDescent="0.4">
      <c r="A26" s="9" t="s">
        <v>19</v>
      </c>
      <c r="B26" t="s">
        <v>9</v>
      </c>
      <c r="C26" s="47" t="s">
        <v>9</v>
      </c>
      <c r="D26" s="47">
        <v>0.26</v>
      </c>
      <c r="E26" s="107"/>
      <c r="F26" s="66" t="s">
        <v>279</v>
      </c>
    </row>
    <row r="27" spans="1:8" ht="15.5" customHeight="1" x14ac:dyDescent="0.4">
      <c r="A27" s="9" t="s">
        <v>9</v>
      </c>
      <c r="B27" t="s">
        <v>196</v>
      </c>
      <c r="C27" s="47" t="s">
        <v>9</v>
      </c>
      <c r="D27" s="47">
        <v>1.6759999999999999</v>
      </c>
      <c r="E27" s="107"/>
      <c r="F27" s="111" t="s">
        <v>332</v>
      </c>
    </row>
    <row r="28" spans="1:8" ht="15.5" customHeight="1" x14ac:dyDescent="0.4">
      <c r="A28" s="9" t="s">
        <v>328</v>
      </c>
      <c r="B28" t="s">
        <v>329</v>
      </c>
      <c r="C28" s="47" t="s">
        <v>9</v>
      </c>
      <c r="D28" s="47">
        <v>1.1539999999999999</v>
      </c>
      <c r="E28" s="107"/>
      <c r="F28" s="111"/>
    </row>
    <row r="29" spans="1:8" ht="15.5" customHeight="1" x14ac:dyDescent="0.4">
      <c r="A29" s="9" t="s">
        <v>328</v>
      </c>
      <c r="B29" t="s">
        <v>330</v>
      </c>
      <c r="C29" s="47" t="s">
        <v>9</v>
      </c>
      <c r="D29" s="47">
        <v>0.34399999999999997</v>
      </c>
      <c r="E29" s="107"/>
      <c r="F29" s="111"/>
    </row>
    <row r="32" spans="1:8" ht="20" thickBot="1" x14ac:dyDescent="0.45">
      <c r="A32" s="11" t="s">
        <v>51</v>
      </c>
      <c r="B32" s="11"/>
      <c r="C32" s="11"/>
      <c r="D32" s="11"/>
      <c r="E32" s="11"/>
      <c r="F32" s="11"/>
      <c r="G32" s="11"/>
    </row>
    <row r="33" spans="1:8" ht="16.5" thickTop="1" x14ac:dyDescent="0.4"/>
    <row r="34" spans="1:8" ht="17.5" thickBot="1" x14ac:dyDescent="0.45">
      <c r="A34" s="12" t="s">
        <v>40</v>
      </c>
      <c r="B34" s="14"/>
      <c r="C34" s="12"/>
      <c r="D34" s="12"/>
      <c r="E34" s="12"/>
      <c r="F34" s="12"/>
      <c r="G34" s="12"/>
    </row>
    <row r="35" spans="1:8" ht="16.5" thickTop="1" x14ac:dyDescent="0.4">
      <c r="A35" s="19" t="s">
        <v>0</v>
      </c>
      <c r="B35" s="19" t="s">
        <v>61</v>
      </c>
      <c r="C35" s="25" t="s">
        <v>44</v>
      </c>
      <c r="D35" s="25" t="s">
        <v>69</v>
      </c>
      <c r="E35" s="26" t="s">
        <v>13</v>
      </c>
      <c r="F35" s="19"/>
      <c r="G35" s="19"/>
    </row>
    <row r="36" spans="1:8" x14ac:dyDescent="0.4">
      <c r="A36" s="2" t="s">
        <v>27</v>
      </c>
      <c r="B36" s="2" t="s">
        <v>9</v>
      </c>
      <c r="C36" s="28">
        <v>0.48799999999999999</v>
      </c>
      <c r="D36" s="107" t="s">
        <v>70</v>
      </c>
      <c r="E36" s="85" t="s">
        <v>59</v>
      </c>
    </row>
    <row r="37" spans="1:8" x14ac:dyDescent="0.4">
      <c r="A37" s="2" t="s">
        <v>19</v>
      </c>
      <c r="B37" s="2" t="s">
        <v>9</v>
      </c>
      <c r="C37" s="28">
        <v>0.49299999999999999</v>
      </c>
      <c r="D37" s="107"/>
      <c r="E37" s="85"/>
    </row>
    <row r="38" spans="1:8" x14ac:dyDescent="0.4">
      <c r="A38" s="79" t="s">
        <v>9</v>
      </c>
      <c r="B38" s="2" t="s">
        <v>52</v>
      </c>
      <c r="C38" s="28">
        <v>0.45700000000000002</v>
      </c>
      <c r="D38" s="107"/>
      <c r="E38" s="85"/>
    </row>
    <row r="39" spans="1:8" x14ac:dyDescent="0.4">
      <c r="A39" s="79"/>
      <c r="B39" s="2" t="s">
        <v>53</v>
      </c>
      <c r="C39" s="28">
        <v>0.47799999999999998</v>
      </c>
      <c r="D39" s="107"/>
      <c r="E39" s="85"/>
      <c r="G39"/>
    </row>
    <row r="40" spans="1:8" x14ac:dyDescent="0.4">
      <c r="A40" s="79"/>
      <c r="B40" s="2" t="s">
        <v>54</v>
      </c>
      <c r="C40" s="28">
        <v>0.48099999999999998</v>
      </c>
      <c r="D40" s="107"/>
      <c r="E40" s="85"/>
      <c r="G40"/>
    </row>
    <row r="41" spans="1:8" x14ac:dyDescent="0.4">
      <c r="A41" s="79"/>
      <c r="B41" s="2" t="s">
        <v>55</v>
      </c>
      <c r="C41" s="28">
        <v>0.48699999999999999</v>
      </c>
      <c r="D41" s="107"/>
      <c r="E41" s="85"/>
      <c r="G41"/>
    </row>
    <row r="42" spans="1:8" x14ac:dyDescent="0.4">
      <c r="A42" s="79"/>
      <c r="B42" s="2" t="s">
        <v>56</v>
      </c>
      <c r="C42" s="28">
        <v>0.48799999999999999</v>
      </c>
      <c r="D42" s="107"/>
      <c r="E42" s="85"/>
      <c r="G42"/>
      <c r="H42" s="19"/>
    </row>
    <row r="43" spans="1:8" ht="15.5" customHeight="1" x14ac:dyDescent="0.4">
      <c r="A43" s="79" t="s">
        <v>42</v>
      </c>
      <c r="B43" s="2" t="s">
        <v>57</v>
      </c>
      <c r="C43" s="28">
        <v>0.47799999999999998</v>
      </c>
      <c r="D43" s="107"/>
      <c r="E43" s="85"/>
      <c r="G43"/>
    </row>
    <row r="44" spans="1:8" x14ac:dyDescent="0.4">
      <c r="A44" s="79"/>
      <c r="B44" s="2" t="s">
        <v>58</v>
      </c>
      <c r="C44" s="28">
        <v>0.48199999999999998</v>
      </c>
      <c r="D44" s="107"/>
      <c r="E44" s="85"/>
    </row>
    <row r="45" spans="1:8" x14ac:dyDescent="0.4">
      <c r="A45" s="2" t="s">
        <v>9</v>
      </c>
      <c r="B45" s="2" t="s">
        <v>9</v>
      </c>
      <c r="C45" s="28">
        <v>0.5</v>
      </c>
      <c r="D45" s="107"/>
      <c r="E45" s="7" t="s">
        <v>60</v>
      </c>
    </row>
    <row r="48" spans="1:8" ht="15.5" customHeight="1" x14ac:dyDescent="0.4"/>
  </sheetData>
  <mergeCells count="15">
    <mergeCell ref="A38:A42"/>
    <mergeCell ref="A43:A44"/>
    <mergeCell ref="E7:E16"/>
    <mergeCell ref="F7:F15"/>
    <mergeCell ref="F23:F24"/>
    <mergeCell ref="D36:D45"/>
    <mergeCell ref="E36:E44"/>
    <mergeCell ref="E23:E29"/>
    <mergeCell ref="F27:F29"/>
    <mergeCell ref="C6:D6"/>
    <mergeCell ref="B7:B9"/>
    <mergeCell ref="B10:B12"/>
    <mergeCell ref="B13:B15"/>
    <mergeCell ref="A23:A25"/>
    <mergeCell ref="A7:A15"/>
  </mergeCells>
  <pageMargins left="0.7" right="0.7" top="0.75" bottom="0.75" header="0.3" footer="0.3"/>
  <pageSetup paperSize="9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04AEC-680F-4BA3-B5D6-43170FFFE51E}">
  <sheetPr>
    <tabColor theme="6" tint="0.79998168889431442"/>
  </sheetPr>
  <dimension ref="A1:F48"/>
  <sheetViews>
    <sheetView workbookViewId="0"/>
  </sheetViews>
  <sheetFormatPr defaultColWidth="9.25" defaultRowHeight="16" x14ac:dyDescent="0.4"/>
  <cols>
    <col min="1" max="1" width="31.08203125" style="2" customWidth="1"/>
    <col min="2" max="2" width="37.75" style="2" customWidth="1"/>
    <col min="3" max="3" width="18.1640625" style="2" customWidth="1"/>
    <col min="4" max="4" width="15.6640625" style="2" bestFit="1" customWidth="1"/>
    <col min="5" max="5" width="21.5" style="2" bestFit="1" customWidth="1"/>
    <col min="6" max="16384" width="9.25" style="2"/>
  </cols>
  <sheetData>
    <row r="1" spans="1:6" ht="23.5" x14ac:dyDescent="0.4">
      <c r="A1" s="39" t="s">
        <v>120</v>
      </c>
      <c r="B1" s="40" t="s">
        <v>34</v>
      </c>
      <c r="C1" s="40"/>
      <c r="D1" s="40"/>
      <c r="E1" s="40"/>
      <c r="F1" s="40"/>
    </row>
    <row r="3" spans="1:6" ht="20" thickBot="1" x14ac:dyDescent="0.45">
      <c r="A3" s="11" t="s">
        <v>33</v>
      </c>
      <c r="B3" s="11"/>
      <c r="C3" s="11"/>
      <c r="D3" s="11"/>
      <c r="E3" s="11"/>
      <c r="F3" s="11"/>
    </row>
    <row r="4" spans="1:6" ht="16.5" thickTop="1" x14ac:dyDescent="0.4"/>
    <row r="5" spans="1:6" ht="17.5" thickBot="1" x14ac:dyDescent="0.45">
      <c r="A5" s="12" t="s">
        <v>120</v>
      </c>
      <c r="B5" s="14" t="s">
        <v>35</v>
      </c>
      <c r="C5"/>
      <c r="D5"/>
      <c r="E5"/>
      <c r="F5"/>
    </row>
    <row r="6" spans="1:6" ht="16.5" thickTop="1" x14ac:dyDescent="0.4">
      <c r="A6" s="2" t="s">
        <v>126</v>
      </c>
      <c r="B6" s="6" t="str">
        <f>IFERROR(ROUND(AVERAGEIF(D16:D21,"y*",C16:C21),1),"0")</f>
        <v>0</v>
      </c>
      <c r="C6"/>
      <c r="D6"/>
      <c r="E6"/>
      <c r="F6"/>
    </row>
    <row r="7" spans="1:6" x14ac:dyDescent="0.4">
      <c r="A7" s="2" t="s">
        <v>234</v>
      </c>
      <c r="B7" s="6" t="str">
        <f>IFERROR(ROUND(AVERAGEIF(D27:D31,"y*",C27:C31),1),"0")</f>
        <v>0</v>
      </c>
      <c r="C7"/>
      <c r="D7"/>
      <c r="E7"/>
      <c r="F7"/>
    </row>
    <row r="8" spans="1:6" x14ac:dyDescent="0.4">
      <c r="A8" s="2" t="s">
        <v>233</v>
      </c>
      <c r="B8" s="6" t="str">
        <f>IFERROR(ROUND(AVERAGEIF(D35:D38,"y*",C35:C38),1),"0")</f>
        <v>0</v>
      </c>
      <c r="C8"/>
      <c r="D8"/>
      <c r="E8"/>
      <c r="F8"/>
    </row>
    <row r="9" spans="1:6" x14ac:dyDescent="0.4">
      <c r="A9" s="2" t="s">
        <v>151</v>
      </c>
      <c r="B9" s="6" t="str">
        <f>IFERROR(ROUND(AVERAGEIF(D42:D46,"y*",C42:C46),1),"0")</f>
        <v>0</v>
      </c>
    </row>
    <row r="10" spans="1:6" ht="16.5" thickBot="1" x14ac:dyDescent="0.45">
      <c r="A10" s="15" t="s">
        <v>31</v>
      </c>
      <c r="B10" s="16">
        <f>ROUND(IFERROR(AVERAGE(B6:B9),"0"),2)</f>
        <v>0</v>
      </c>
    </row>
    <row r="11" spans="1:6" ht="16.5" thickTop="1" x14ac:dyDescent="0.4"/>
    <row r="12" spans="1:6" ht="20" thickBot="1" x14ac:dyDescent="0.45">
      <c r="A12" s="11" t="s">
        <v>32</v>
      </c>
      <c r="B12" s="11"/>
      <c r="C12" s="11"/>
      <c r="D12" s="11"/>
      <c r="E12" s="11"/>
      <c r="F12" s="11"/>
    </row>
    <row r="13" spans="1:6" ht="16.5" thickTop="1" x14ac:dyDescent="0.4"/>
    <row r="14" spans="1:6" ht="17.5" thickBot="1" x14ac:dyDescent="0.45">
      <c r="A14" s="17" t="s">
        <v>126</v>
      </c>
      <c r="B14" s="17"/>
      <c r="C14" s="12"/>
      <c r="D14" s="12"/>
      <c r="E14" s="12"/>
      <c r="F14" s="12"/>
    </row>
    <row r="15" spans="1:6" ht="16.5" thickTop="1" x14ac:dyDescent="0.4">
      <c r="A15" s="18" t="s">
        <v>0</v>
      </c>
      <c r="B15" s="18" t="s">
        <v>121</v>
      </c>
      <c r="C15" s="29" t="s">
        <v>11</v>
      </c>
      <c r="D15" s="13" t="s">
        <v>12</v>
      </c>
      <c r="E15" s="20" t="s">
        <v>13</v>
      </c>
      <c r="F15" s="6"/>
    </row>
    <row r="16" spans="1:6" x14ac:dyDescent="0.4">
      <c r="A16" s="2" t="s">
        <v>27</v>
      </c>
      <c r="B16" s="79" t="s">
        <v>125</v>
      </c>
      <c r="C16" s="6">
        <v>0.85</v>
      </c>
      <c r="D16" s="36"/>
      <c r="E16" s="85" t="s">
        <v>202</v>
      </c>
      <c r="F16" s="6"/>
    </row>
    <row r="17" spans="1:6" x14ac:dyDescent="0.4">
      <c r="A17" s="2" t="s">
        <v>123</v>
      </c>
      <c r="B17" s="79"/>
      <c r="C17" s="6">
        <v>0.85</v>
      </c>
      <c r="D17" s="36"/>
      <c r="E17" s="85"/>
      <c r="F17" s="6"/>
    </row>
    <row r="18" spans="1:6" x14ac:dyDescent="0.4">
      <c r="A18" s="2" t="s">
        <v>124</v>
      </c>
      <c r="B18" s="79"/>
      <c r="C18" s="6">
        <v>1.2</v>
      </c>
      <c r="D18" s="36"/>
      <c r="E18" s="85"/>
      <c r="F18" s="6"/>
    </row>
    <row r="19" spans="1:6" x14ac:dyDescent="0.4">
      <c r="A19" s="2" t="s">
        <v>99</v>
      </c>
      <c r="B19" s="79"/>
      <c r="C19" s="6">
        <v>0.8</v>
      </c>
      <c r="D19" s="36"/>
      <c r="E19" s="85"/>
      <c r="F19" s="6"/>
    </row>
    <row r="20" spans="1:6" x14ac:dyDescent="0.4">
      <c r="A20" s="2" t="s">
        <v>122</v>
      </c>
      <c r="B20" s="79"/>
      <c r="C20" s="6">
        <v>1.35</v>
      </c>
      <c r="D20" s="36"/>
      <c r="E20" s="85"/>
      <c r="F20" s="6"/>
    </row>
    <row r="21" spans="1:6" x14ac:dyDescent="0.4">
      <c r="A21" s="37"/>
      <c r="B21" s="37"/>
      <c r="C21" s="36"/>
      <c r="D21" s="36"/>
      <c r="E21" s="38" t="s">
        <v>36</v>
      </c>
    </row>
    <row r="22" spans="1:6" x14ac:dyDescent="0.4">
      <c r="A22"/>
      <c r="B22"/>
      <c r="C22"/>
      <c r="D22"/>
      <c r="E22"/>
    </row>
    <row r="23" spans="1:6" x14ac:dyDescent="0.4">
      <c r="A23" s="30" t="s">
        <v>127</v>
      </c>
      <c r="B23"/>
      <c r="C23"/>
      <c r="D23"/>
      <c r="E23"/>
    </row>
    <row r="24" spans="1:6" x14ac:dyDescent="0.4">
      <c r="A24" s="5"/>
      <c r="B24" s="5"/>
      <c r="C24" s="5"/>
      <c r="D24" s="6"/>
      <c r="E24" s="7"/>
      <c r="F24" s="6"/>
    </row>
    <row r="25" spans="1:6" ht="17.5" thickBot="1" x14ac:dyDescent="0.45">
      <c r="A25" s="17" t="s">
        <v>234</v>
      </c>
      <c r="B25" s="17"/>
      <c r="C25" s="12"/>
      <c r="D25" s="12"/>
      <c r="E25" s="12"/>
      <c r="F25" s="6"/>
    </row>
    <row r="26" spans="1:6" ht="16.5" thickTop="1" x14ac:dyDescent="0.4">
      <c r="A26" s="18" t="s">
        <v>0</v>
      </c>
      <c r="B26" s="18" t="s">
        <v>121</v>
      </c>
      <c r="C26" s="29" t="s">
        <v>11</v>
      </c>
      <c r="D26" s="13" t="s">
        <v>12</v>
      </c>
      <c r="E26" s="20" t="s">
        <v>13</v>
      </c>
      <c r="F26" s="6"/>
    </row>
    <row r="27" spans="1:6" ht="15.5" customHeight="1" x14ac:dyDescent="0.4">
      <c r="A27" s="88" t="s">
        <v>231</v>
      </c>
      <c r="B27" s="5" t="s">
        <v>224</v>
      </c>
      <c r="C27" s="6">
        <v>3.25</v>
      </c>
      <c r="D27" s="36"/>
      <c r="E27" s="93" t="s">
        <v>229</v>
      </c>
      <c r="F27" s="6"/>
    </row>
    <row r="28" spans="1:6" x14ac:dyDescent="0.4">
      <c r="A28" s="88"/>
      <c r="B28" s="5" t="s">
        <v>226</v>
      </c>
      <c r="C28" s="6">
        <v>3</v>
      </c>
      <c r="D28" s="36"/>
      <c r="E28" s="93"/>
      <c r="F28" s="6"/>
    </row>
    <row r="29" spans="1:6" x14ac:dyDescent="0.4">
      <c r="A29" s="88"/>
      <c r="B29" s="5" t="s">
        <v>227</v>
      </c>
      <c r="C29" s="6">
        <v>2.2999999999999998</v>
      </c>
      <c r="D29" s="36"/>
      <c r="E29" s="93"/>
      <c r="F29" s="6"/>
    </row>
    <row r="30" spans="1:6" x14ac:dyDescent="0.4">
      <c r="A30" s="87"/>
      <c r="B30" s="5" t="s">
        <v>228</v>
      </c>
      <c r="C30" s="6">
        <v>3.3</v>
      </c>
      <c r="D30" s="36"/>
      <c r="E30" s="94"/>
      <c r="F30" s="6"/>
    </row>
    <row r="31" spans="1:6" x14ac:dyDescent="0.4">
      <c r="A31" s="37"/>
      <c r="B31" s="37"/>
      <c r="C31" s="36"/>
      <c r="D31" s="36"/>
      <c r="E31" s="38" t="s">
        <v>36</v>
      </c>
      <c r="F31" s="6"/>
    </row>
    <row r="32" spans="1:6" x14ac:dyDescent="0.4">
      <c r="A32" s="5"/>
      <c r="B32" s="5"/>
      <c r="C32" s="5"/>
      <c r="D32" s="6"/>
      <c r="E32" s="7"/>
      <c r="F32" s="6"/>
    </row>
    <row r="33" spans="1:6" ht="17.5" thickBot="1" x14ac:dyDescent="0.45">
      <c r="A33" s="17" t="s">
        <v>233</v>
      </c>
      <c r="B33" s="17"/>
      <c r="C33" s="12"/>
      <c r="D33" s="12"/>
      <c r="E33" s="12"/>
      <c r="F33" s="6"/>
    </row>
    <row r="34" spans="1:6" ht="16.5" thickTop="1" x14ac:dyDescent="0.4">
      <c r="A34" s="18" t="s">
        <v>0</v>
      </c>
      <c r="B34" s="18" t="s">
        <v>121</v>
      </c>
      <c r="C34" s="29" t="s">
        <v>11</v>
      </c>
      <c r="D34" s="13" t="s">
        <v>12</v>
      </c>
      <c r="E34" s="20" t="s">
        <v>13</v>
      </c>
      <c r="F34" s="6"/>
    </row>
    <row r="35" spans="1:6" x14ac:dyDescent="0.4">
      <c r="A35" s="88" t="s">
        <v>231</v>
      </c>
      <c r="B35" s="5" t="s">
        <v>225</v>
      </c>
      <c r="C35" s="6">
        <v>2.1</v>
      </c>
      <c r="D35" s="36"/>
      <c r="E35" s="93" t="s">
        <v>229</v>
      </c>
      <c r="F35" s="6"/>
    </row>
    <row r="36" spans="1:6" x14ac:dyDescent="0.4">
      <c r="A36" s="88"/>
      <c r="B36" s="5" t="s">
        <v>227</v>
      </c>
      <c r="C36" s="6">
        <v>2.2999999999999998</v>
      </c>
      <c r="D36" s="36"/>
      <c r="E36" s="93"/>
      <c r="F36" s="6"/>
    </row>
    <row r="37" spans="1:6" x14ac:dyDescent="0.4">
      <c r="A37" s="87"/>
      <c r="B37" s="5" t="s">
        <v>228</v>
      </c>
      <c r="C37" s="6">
        <v>3.3</v>
      </c>
      <c r="D37" s="36"/>
      <c r="E37" s="94"/>
      <c r="F37" s="6"/>
    </row>
    <row r="38" spans="1:6" x14ac:dyDescent="0.4">
      <c r="A38" s="37"/>
      <c r="B38" s="37"/>
      <c r="C38" s="36"/>
      <c r="D38" s="36"/>
      <c r="E38" s="38" t="s">
        <v>36</v>
      </c>
      <c r="F38" s="6"/>
    </row>
    <row r="39" spans="1:6" x14ac:dyDescent="0.4">
      <c r="A39" s="5"/>
      <c r="B39" s="5"/>
      <c r="C39" s="5"/>
      <c r="D39" s="6"/>
      <c r="E39" s="7"/>
      <c r="F39" s="6"/>
    </row>
    <row r="40" spans="1:6" ht="17.5" thickBot="1" x14ac:dyDescent="0.45">
      <c r="A40" s="17" t="s">
        <v>151</v>
      </c>
      <c r="B40" s="17"/>
      <c r="C40" s="12"/>
      <c r="D40" s="12"/>
      <c r="E40" s="12"/>
      <c r="F40" s="12"/>
    </row>
    <row r="41" spans="1:6" ht="16.5" thickTop="1" x14ac:dyDescent="0.4">
      <c r="A41" s="18" t="s">
        <v>0</v>
      </c>
      <c r="B41" s="18" t="s">
        <v>121</v>
      </c>
      <c r="C41" s="29" t="s">
        <v>11</v>
      </c>
      <c r="D41" s="13" t="s">
        <v>12</v>
      </c>
      <c r="E41" s="20" t="s">
        <v>13</v>
      </c>
      <c r="F41" s="6"/>
    </row>
    <row r="42" spans="1:6" x14ac:dyDescent="0.4">
      <c r="A42" s="37"/>
      <c r="B42" s="37"/>
      <c r="C42" s="36"/>
      <c r="D42" s="36"/>
      <c r="E42" s="38" t="s">
        <v>36</v>
      </c>
      <c r="F42" s="6"/>
    </row>
    <row r="43" spans="1:6" x14ac:dyDescent="0.4">
      <c r="A43" s="37"/>
      <c r="B43" s="37"/>
      <c r="C43" s="36"/>
      <c r="D43" s="36"/>
      <c r="E43" s="38" t="s">
        <v>36</v>
      </c>
      <c r="F43" s="6"/>
    </row>
    <row r="44" spans="1:6" x14ac:dyDescent="0.4">
      <c r="A44" s="37"/>
      <c r="B44" s="37"/>
      <c r="C44" s="36"/>
      <c r="D44" s="36"/>
      <c r="E44" s="38" t="s">
        <v>36</v>
      </c>
      <c r="F44" s="6"/>
    </row>
    <row r="45" spans="1:6" x14ac:dyDescent="0.4">
      <c r="A45" s="37"/>
      <c r="B45" s="37"/>
      <c r="C45" s="36"/>
      <c r="D45" s="36"/>
      <c r="E45" s="38" t="s">
        <v>36</v>
      </c>
      <c r="F45" s="6"/>
    </row>
    <row r="46" spans="1:6" x14ac:dyDescent="0.4">
      <c r="A46" s="37"/>
      <c r="B46" s="37"/>
      <c r="C46" s="36"/>
      <c r="D46" s="36"/>
      <c r="E46" s="38" t="s">
        <v>36</v>
      </c>
      <c r="F46" s="6"/>
    </row>
    <row r="48" spans="1:6" x14ac:dyDescent="0.4">
      <c r="A48" s="104" t="s">
        <v>221</v>
      </c>
      <c r="B48" s="104"/>
      <c r="C48" s="104"/>
      <c r="D48" s="104"/>
      <c r="E48" s="104"/>
    </row>
  </sheetData>
  <mergeCells count="7">
    <mergeCell ref="E16:E20"/>
    <mergeCell ref="B16:B20"/>
    <mergeCell ref="A48:E48"/>
    <mergeCell ref="A27:A30"/>
    <mergeCell ref="E27:E30"/>
    <mergeCell ref="A35:A37"/>
    <mergeCell ref="E35:E37"/>
  </mergeCells>
  <hyperlinks>
    <hyperlink ref="A48" location="Grassland_carbon_fraction!A1" display="Own values can be transformed from dry matter to tonne C by considering the values in the sheet &quot;Grassland_carbon_fraction&quot;" xr:uid="{342454AF-D3DB-4890-BCC0-90C1C7D2348C}"/>
  </hyperlinks>
  <pageMargins left="0.7" right="0.7" top="0.75" bottom="0.75" header="0.3" footer="0.3"/>
  <pageSetup paperSize="9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9E698D-9492-4171-AC05-020478AC9280}">
  <sheetPr>
    <tabColor theme="6" tint="0.79998168889431442"/>
  </sheetPr>
  <dimension ref="A1:F48"/>
  <sheetViews>
    <sheetView workbookViewId="0"/>
  </sheetViews>
  <sheetFormatPr defaultColWidth="9.25" defaultRowHeight="16" x14ac:dyDescent="0.4"/>
  <cols>
    <col min="1" max="1" width="30.5" style="2" customWidth="1"/>
    <col min="2" max="2" width="37.75" style="2" customWidth="1"/>
    <col min="3" max="3" width="17.08203125" style="2" bestFit="1" customWidth="1"/>
    <col min="4" max="4" width="15.6640625" style="2" bestFit="1" customWidth="1"/>
    <col min="5" max="5" width="21.5" style="2" bestFit="1" customWidth="1"/>
    <col min="6" max="16384" width="9.25" style="2"/>
  </cols>
  <sheetData>
    <row r="1" spans="1:6" ht="23.5" x14ac:dyDescent="0.4">
      <c r="A1" s="39" t="s">
        <v>120</v>
      </c>
      <c r="B1" s="40" t="s">
        <v>37</v>
      </c>
      <c r="C1" s="40"/>
      <c r="D1" s="40"/>
      <c r="E1" s="40"/>
      <c r="F1" s="40"/>
    </row>
    <row r="3" spans="1:6" ht="20" thickBot="1" x14ac:dyDescent="0.45">
      <c r="A3" s="11" t="s">
        <v>33</v>
      </c>
      <c r="B3" s="11"/>
      <c r="C3" s="11"/>
      <c r="D3" s="11"/>
      <c r="E3" s="11"/>
      <c r="F3" s="11"/>
    </row>
    <row r="4" spans="1:6" ht="16.5" thickTop="1" x14ac:dyDescent="0.4"/>
    <row r="5" spans="1:6" ht="17.5" thickBot="1" x14ac:dyDescent="0.45">
      <c r="A5" s="12" t="s">
        <v>120</v>
      </c>
      <c r="B5" s="14" t="s">
        <v>35</v>
      </c>
      <c r="C5"/>
      <c r="D5"/>
      <c r="E5"/>
      <c r="F5"/>
    </row>
    <row r="6" spans="1:6" ht="16.5" thickTop="1" x14ac:dyDescent="0.4">
      <c r="A6" s="2" t="s">
        <v>126</v>
      </c>
      <c r="B6" s="6" t="str">
        <f>IFERROR(ROUND(AVERAGEIF(D16:D21,"y*",C16:C21),1),"0")</f>
        <v>0</v>
      </c>
      <c r="C6"/>
      <c r="D6"/>
      <c r="E6"/>
      <c r="F6"/>
    </row>
    <row r="7" spans="1:6" x14ac:dyDescent="0.4">
      <c r="A7" s="2" t="s">
        <v>234</v>
      </c>
      <c r="B7" s="6" t="str">
        <f>IFERROR(ROUND(AVERAGEIF(D27:D31,"y*",C27:C31),1),"0")</f>
        <v>0</v>
      </c>
      <c r="C7"/>
      <c r="D7"/>
      <c r="E7"/>
      <c r="F7"/>
    </row>
    <row r="8" spans="1:6" x14ac:dyDescent="0.4">
      <c r="A8" s="2" t="s">
        <v>233</v>
      </c>
      <c r="B8" s="6" t="str">
        <f>IFERROR(ROUND(AVERAGEIF(D35:D38,"y*",C35:C38),1),"0")</f>
        <v>0</v>
      </c>
      <c r="C8"/>
      <c r="D8"/>
      <c r="E8"/>
      <c r="F8"/>
    </row>
    <row r="9" spans="1:6" x14ac:dyDescent="0.4">
      <c r="A9" s="2" t="s">
        <v>151</v>
      </c>
      <c r="B9" s="6" t="str">
        <f>IFERROR(ROUND(AVERAGEIF(D42:D46,"y*",C42:C46),1),"0")</f>
        <v>0</v>
      </c>
    </row>
    <row r="10" spans="1:6" ht="16.5" thickBot="1" x14ac:dyDescent="0.45">
      <c r="A10" s="15" t="s">
        <v>31</v>
      </c>
      <c r="B10" s="16">
        <f>ROUND(IFERROR(AVERAGE(B6:B9),"0"),2)</f>
        <v>0</v>
      </c>
    </row>
    <row r="11" spans="1:6" ht="16.5" thickTop="1" x14ac:dyDescent="0.4"/>
    <row r="12" spans="1:6" ht="20" thickBot="1" x14ac:dyDescent="0.45">
      <c r="A12" s="11" t="s">
        <v>32</v>
      </c>
      <c r="B12" s="11"/>
      <c r="C12" s="11"/>
      <c r="D12" s="11"/>
      <c r="E12" s="11"/>
      <c r="F12" s="11"/>
    </row>
    <row r="13" spans="1:6" ht="16.5" thickTop="1" x14ac:dyDescent="0.4"/>
    <row r="14" spans="1:6" ht="17.5" thickBot="1" x14ac:dyDescent="0.45">
      <c r="A14" s="17" t="s">
        <v>126</v>
      </c>
      <c r="B14" s="17"/>
      <c r="C14" s="12"/>
      <c r="D14" s="12"/>
      <c r="E14" s="12"/>
      <c r="F14" s="12"/>
    </row>
    <row r="15" spans="1:6" ht="16.5" thickTop="1" x14ac:dyDescent="0.4">
      <c r="A15" s="18" t="s">
        <v>0</v>
      </c>
      <c r="B15" s="18" t="s">
        <v>121</v>
      </c>
      <c r="C15" s="29" t="s">
        <v>11</v>
      </c>
      <c r="D15" s="13" t="s">
        <v>12</v>
      </c>
      <c r="E15" s="20" t="s">
        <v>13</v>
      </c>
      <c r="F15" s="6"/>
    </row>
    <row r="16" spans="1:6" x14ac:dyDescent="0.4">
      <c r="A16" s="2" t="s">
        <v>27</v>
      </c>
      <c r="B16" s="79" t="s">
        <v>125</v>
      </c>
      <c r="C16" s="6">
        <v>3.4</v>
      </c>
      <c r="D16" s="36"/>
      <c r="E16" s="85" t="s">
        <v>202</v>
      </c>
      <c r="F16" s="6"/>
    </row>
    <row r="17" spans="1:6" x14ac:dyDescent="0.4">
      <c r="A17" s="2" t="s">
        <v>123</v>
      </c>
      <c r="B17" s="79"/>
      <c r="C17" s="6">
        <v>2.4</v>
      </c>
      <c r="D17" s="36"/>
      <c r="E17" s="85"/>
      <c r="F17" s="6"/>
    </row>
    <row r="18" spans="1:6" x14ac:dyDescent="0.4">
      <c r="A18" s="2" t="s">
        <v>124</v>
      </c>
      <c r="B18" s="79"/>
      <c r="C18" s="6">
        <v>4.8</v>
      </c>
      <c r="D18" s="36"/>
      <c r="E18" s="85"/>
      <c r="F18" s="6"/>
    </row>
    <row r="19" spans="1:6" x14ac:dyDescent="0.4">
      <c r="A19" s="2" t="s">
        <v>99</v>
      </c>
      <c r="B19" s="79"/>
      <c r="C19" s="6">
        <v>2.25</v>
      </c>
      <c r="D19" s="36"/>
      <c r="E19" s="85"/>
      <c r="F19" s="6"/>
    </row>
    <row r="20" spans="1:6" x14ac:dyDescent="0.4">
      <c r="A20" s="2" t="s">
        <v>122</v>
      </c>
      <c r="B20" s="79"/>
      <c r="C20" s="6">
        <v>5.4</v>
      </c>
      <c r="D20" s="36"/>
      <c r="E20" s="85"/>
      <c r="F20" s="6"/>
    </row>
    <row r="21" spans="1:6" x14ac:dyDescent="0.4">
      <c r="A21" s="37"/>
      <c r="B21" s="37"/>
      <c r="C21" s="36"/>
      <c r="D21" s="36"/>
      <c r="E21" s="38" t="s">
        <v>36</v>
      </c>
      <c r="F21" s="6"/>
    </row>
    <row r="22" spans="1:6" x14ac:dyDescent="0.4">
      <c r="A22" s="5"/>
      <c r="B22" s="5"/>
      <c r="C22" s="5"/>
      <c r="D22" s="6"/>
      <c r="E22" s="7"/>
      <c r="F22" s="6"/>
    </row>
    <row r="23" spans="1:6" x14ac:dyDescent="0.4">
      <c r="A23" s="30" t="s">
        <v>128</v>
      </c>
      <c r="B23" s="5"/>
      <c r="C23" s="5"/>
      <c r="D23" s="6"/>
      <c r="E23" s="7"/>
      <c r="F23" s="6"/>
    </row>
    <row r="24" spans="1:6" x14ac:dyDescent="0.4">
      <c r="A24" s="5"/>
      <c r="B24" s="5"/>
      <c r="C24" s="5"/>
      <c r="D24" s="6"/>
      <c r="E24" s="7"/>
      <c r="F24" s="6"/>
    </row>
    <row r="25" spans="1:6" ht="17.5" thickBot="1" x14ac:dyDescent="0.45">
      <c r="A25" s="17" t="s">
        <v>234</v>
      </c>
      <c r="B25" s="17"/>
      <c r="C25" s="12"/>
      <c r="D25" s="12"/>
      <c r="E25" s="12"/>
      <c r="F25" s="6"/>
    </row>
    <row r="26" spans="1:6" ht="16.5" thickTop="1" x14ac:dyDescent="0.4">
      <c r="A26" s="18" t="s">
        <v>0</v>
      </c>
      <c r="B26" s="18" t="s">
        <v>121</v>
      </c>
      <c r="C26" s="29" t="s">
        <v>11</v>
      </c>
      <c r="D26" s="13" t="s">
        <v>12</v>
      </c>
      <c r="E26" s="20" t="s">
        <v>13</v>
      </c>
      <c r="F26" s="6"/>
    </row>
    <row r="27" spans="1:6" ht="15.5" customHeight="1" x14ac:dyDescent="0.4">
      <c r="A27" s="88" t="s">
        <v>231</v>
      </c>
      <c r="B27" s="5" t="s">
        <v>224</v>
      </c>
      <c r="C27" s="6">
        <v>1.2</v>
      </c>
      <c r="D27" s="36"/>
      <c r="E27" s="93" t="s">
        <v>229</v>
      </c>
      <c r="F27" s="6"/>
    </row>
    <row r="28" spans="1:6" x14ac:dyDescent="0.4">
      <c r="A28" s="88"/>
      <c r="B28" s="5" t="s">
        <v>226</v>
      </c>
      <c r="C28" s="6">
        <v>0.9</v>
      </c>
      <c r="D28" s="36"/>
      <c r="E28" s="93"/>
      <c r="F28" s="6"/>
    </row>
    <row r="29" spans="1:6" x14ac:dyDescent="0.4">
      <c r="A29" s="88"/>
      <c r="B29" s="5" t="s">
        <v>227</v>
      </c>
      <c r="C29" s="6">
        <v>7.3</v>
      </c>
      <c r="D29" s="36"/>
      <c r="E29" s="93"/>
      <c r="F29" s="6"/>
    </row>
    <row r="30" spans="1:6" x14ac:dyDescent="0.4">
      <c r="A30" s="87"/>
      <c r="B30" s="5" t="s">
        <v>228</v>
      </c>
      <c r="C30" s="6">
        <v>6.8</v>
      </c>
      <c r="D30" s="36"/>
      <c r="E30" s="94"/>
      <c r="F30" s="6"/>
    </row>
    <row r="31" spans="1:6" x14ac:dyDescent="0.4">
      <c r="A31" s="37"/>
      <c r="B31" s="37"/>
      <c r="C31" s="36"/>
      <c r="D31" s="36"/>
      <c r="E31" s="38" t="s">
        <v>36</v>
      </c>
      <c r="F31" s="6"/>
    </row>
    <row r="32" spans="1:6" x14ac:dyDescent="0.4">
      <c r="A32" s="5"/>
      <c r="B32" s="5"/>
      <c r="C32" s="5"/>
      <c r="D32" s="6"/>
      <c r="E32" s="7"/>
      <c r="F32" s="6"/>
    </row>
    <row r="33" spans="1:6" ht="17.5" thickBot="1" x14ac:dyDescent="0.45">
      <c r="A33" s="17" t="s">
        <v>233</v>
      </c>
      <c r="B33" s="17"/>
      <c r="C33" s="12"/>
      <c r="D33" s="12"/>
      <c r="E33" s="12"/>
      <c r="F33" s="6"/>
    </row>
    <row r="34" spans="1:6" ht="16.5" thickTop="1" x14ac:dyDescent="0.4">
      <c r="A34" s="18" t="s">
        <v>0</v>
      </c>
      <c r="B34" s="18" t="s">
        <v>121</v>
      </c>
      <c r="C34" s="29" t="s">
        <v>11</v>
      </c>
      <c r="D34" s="13" t="s">
        <v>12</v>
      </c>
      <c r="E34" s="20" t="s">
        <v>13</v>
      </c>
      <c r="F34" s="6"/>
    </row>
    <row r="35" spans="1:6" x14ac:dyDescent="0.4">
      <c r="A35" s="88" t="s">
        <v>231</v>
      </c>
      <c r="B35" s="5" t="s">
        <v>225</v>
      </c>
      <c r="C35" s="6">
        <v>2.7</v>
      </c>
      <c r="D35" s="36"/>
      <c r="E35" s="93" t="s">
        <v>229</v>
      </c>
      <c r="F35" s="6"/>
    </row>
    <row r="36" spans="1:6" x14ac:dyDescent="0.4">
      <c r="A36" s="88"/>
      <c r="B36" s="5" t="s">
        <v>227</v>
      </c>
      <c r="C36" s="6">
        <v>7.3</v>
      </c>
      <c r="D36" s="36"/>
      <c r="E36" s="93"/>
      <c r="F36" s="6"/>
    </row>
    <row r="37" spans="1:6" x14ac:dyDescent="0.4">
      <c r="A37" s="87"/>
      <c r="B37" s="5" t="s">
        <v>228</v>
      </c>
      <c r="C37" s="6">
        <v>6.8</v>
      </c>
      <c r="D37" s="36"/>
      <c r="E37" s="94"/>
      <c r="F37" s="6"/>
    </row>
    <row r="38" spans="1:6" x14ac:dyDescent="0.4">
      <c r="A38" s="37"/>
      <c r="B38" s="37"/>
      <c r="C38" s="36"/>
      <c r="D38" s="36"/>
      <c r="E38" s="38" t="s">
        <v>36</v>
      </c>
      <c r="F38" s="6"/>
    </row>
    <row r="39" spans="1:6" x14ac:dyDescent="0.4">
      <c r="A39" s="5"/>
      <c r="B39" s="5"/>
      <c r="C39" s="5"/>
      <c r="D39" s="6"/>
      <c r="E39" s="7"/>
      <c r="F39" s="6"/>
    </row>
    <row r="40" spans="1:6" ht="17.5" thickBot="1" x14ac:dyDescent="0.45">
      <c r="A40" s="17" t="s">
        <v>151</v>
      </c>
      <c r="B40" s="17"/>
      <c r="C40" s="12"/>
      <c r="D40" s="12"/>
      <c r="E40" s="12"/>
      <c r="F40" s="12"/>
    </row>
    <row r="41" spans="1:6" ht="16.5" thickTop="1" x14ac:dyDescent="0.4">
      <c r="A41" s="18" t="s">
        <v>0</v>
      </c>
      <c r="B41" s="18" t="s">
        <v>121</v>
      </c>
      <c r="C41" s="29" t="s">
        <v>11</v>
      </c>
      <c r="D41" s="13" t="s">
        <v>12</v>
      </c>
      <c r="E41" s="20" t="s">
        <v>13</v>
      </c>
    </row>
    <row r="42" spans="1:6" x14ac:dyDescent="0.4">
      <c r="A42" s="37"/>
      <c r="B42" s="37"/>
      <c r="C42" s="36"/>
      <c r="D42" s="36"/>
      <c r="E42" s="38" t="s">
        <v>36</v>
      </c>
    </row>
    <row r="43" spans="1:6" x14ac:dyDescent="0.4">
      <c r="A43" s="37"/>
      <c r="B43" s="37"/>
      <c r="C43" s="36"/>
      <c r="D43" s="36"/>
      <c r="E43" s="38" t="s">
        <v>36</v>
      </c>
    </row>
    <row r="44" spans="1:6" x14ac:dyDescent="0.4">
      <c r="A44" s="37"/>
      <c r="B44" s="37"/>
      <c r="C44" s="36"/>
      <c r="D44" s="36"/>
      <c r="E44" s="38" t="s">
        <v>36</v>
      </c>
    </row>
    <row r="45" spans="1:6" x14ac:dyDescent="0.4">
      <c r="A45" s="37"/>
      <c r="B45" s="37"/>
      <c r="C45" s="36"/>
      <c r="D45" s="36"/>
      <c r="E45" s="38" t="s">
        <v>36</v>
      </c>
    </row>
    <row r="46" spans="1:6" x14ac:dyDescent="0.4">
      <c r="A46" s="37"/>
      <c r="B46" s="37"/>
      <c r="C46" s="36"/>
      <c r="D46" s="36"/>
      <c r="E46" s="38" t="s">
        <v>36</v>
      </c>
    </row>
    <row r="48" spans="1:6" x14ac:dyDescent="0.4">
      <c r="A48" s="104" t="s">
        <v>68</v>
      </c>
      <c r="B48" s="104"/>
      <c r="C48" s="104"/>
      <c r="D48" s="104"/>
    </row>
  </sheetData>
  <mergeCells count="7">
    <mergeCell ref="B16:B20"/>
    <mergeCell ref="E16:E20"/>
    <mergeCell ref="A48:D48"/>
    <mergeCell ref="A27:A30"/>
    <mergeCell ref="E27:E30"/>
    <mergeCell ref="A35:A37"/>
    <mergeCell ref="E35:E37"/>
  </mergeCells>
  <hyperlinks>
    <hyperlink ref="A48" location="Grassland_carbon_fraction!A1" display="Own values can be calculated by considering the values in the sheet &quot;Forest_carbon_fraction&quot;" xr:uid="{D061FBE0-DC1D-449E-8ADF-C1842C488303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B3C4B-2E7B-40EA-9B82-C0D0D6331135}">
  <sheetPr>
    <tabColor theme="6" tint="0.79998168889431442"/>
  </sheetPr>
  <dimension ref="A1:I57"/>
  <sheetViews>
    <sheetView zoomScaleNormal="100" workbookViewId="0"/>
  </sheetViews>
  <sheetFormatPr defaultColWidth="9.25" defaultRowHeight="16" x14ac:dyDescent="0.4"/>
  <cols>
    <col min="1" max="1" width="29.6640625" style="2" customWidth="1"/>
    <col min="2" max="2" width="32.5" style="2" bestFit="1" customWidth="1"/>
    <col min="3" max="3" width="29" style="2" customWidth="1"/>
    <col min="4" max="5" width="20.9140625" style="2" customWidth="1"/>
    <col min="6" max="6" width="17.75" style="2" bestFit="1" customWidth="1"/>
    <col min="7" max="7" width="15.6640625" style="2" bestFit="1" customWidth="1"/>
    <col min="8" max="8" width="21.5" style="2" bestFit="1" customWidth="1"/>
    <col min="9" max="16384" width="9.25" style="2"/>
  </cols>
  <sheetData>
    <row r="1" spans="1:9" ht="23.5" x14ac:dyDescent="0.4">
      <c r="A1" s="39" t="s">
        <v>120</v>
      </c>
      <c r="B1" s="40" t="s">
        <v>73</v>
      </c>
      <c r="C1" s="41"/>
      <c r="D1" s="40"/>
      <c r="E1" s="40"/>
      <c r="F1" s="40"/>
      <c r="G1" s="40"/>
      <c r="H1" s="40"/>
      <c r="I1" s="40"/>
    </row>
    <row r="3" spans="1:9" ht="20" thickBot="1" x14ac:dyDescent="0.45">
      <c r="A3" s="11" t="s">
        <v>33</v>
      </c>
      <c r="B3" s="11"/>
      <c r="C3" s="11"/>
      <c r="D3" s="11"/>
      <c r="E3" s="11"/>
      <c r="F3" s="11"/>
      <c r="G3" s="11"/>
      <c r="H3" s="11"/>
      <c r="I3" s="11"/>
    </row>
    <row r="4" spans="1:9" ht="16.5" thickTop="1" x14ac:dyDescent="0.4"/>
    <row r="5" spans="1:9" ht="17.5" thickBot="1" x14ac:dyDescent="0.45">
      <c r="A5" s="12" t="s">
        <v>120</v>
      </c>
      <c r="B5" s="14" t="s">
        <v>35</v>
      </c>
      <c r="C5"/>
      <c r="D5"/>
      <c r="E5"/>
      <c r="F5"/>
      <c r="G5"/>
      <c r="H5"/>
      <c r="I5"/>
    </row>
    <row r="6" spans="1:9" ht="16.5" thickTop="1" x14ac:dyDescent="0.4">
      <c r="A6" s="2" t="s">
        <v>126</v>
      </c>
      <c r="B6" s="6" t="str">
        <f>IFERROR(ROUND(AVERAGEIF(G17:G20,"y*",F17:F20),1),"0")</f>
        <v>0</v>
      </c>
      <c r="C6"/>
      <c r="D6"/>
      <c r="E6"/>
      <c r="F6"/>
      <c r="G6"/>
      <c r="H6"/>
      <c r="I6"/>
    </row>
    <row r="7" spans="1:9" x14ac:dyDescent="0.4">
      <c r="A7" s="2" t="s">
        <v>135</v>
      </c>
      <c r="B7" s="6" t="str">
        <f>IFERROR(ROUND(AVERAGEIF(G24:G31,"y*",F24:F31),1),"0")</f>
        <v>0</v>
      </c>
    </row>
    <row r="8" spans="1:9" x14ac:dyDescent="0.4">
      <c r="A8" s="2" t="s">
        <v>234</v>
      </c>
      <c r="B8" s="6" t="str">
        <f>IFERROR(ROUND(AVERAGEIF(G35:G40,"y*",F35:F40),1),"0")</f>
        <v>0</v>
      </c>
    </row>
    <row r="9" spans="1:9" x14ac:dyDescent="0.4">
      <c r="A9" s="2" t="s">
        <v>233</v>
      </c>
      <c r="B9" s="6" t="str">
        <f>IFERROR(ROUND(AVERAGEIF(G44:G47,"y*",F44:F47),1),"0")</f>
        <v>0</v>
      </c>
    </row>
    <row r="10" spans="1:9" x14ac:dyDescent="0.4">
      <c r="A10" s="2" t="s">
        <v>151</v>
      </c>
      <c r="B10" s="6" t="str">
        <f>IFERROR(ROUND(AVERAGEIF(G51:G55,"y*",F51:F55),1),"0")</f>
        <v>0</v>
      </c>
    </row>
    <row r="11" spans="1:9" ht="16.5" thickBot="1" x14ac:dyDescent="0.45">
      <c r="A11" s="15" t="s">
        <v>31</v>
      </c>
      <c r="B11" s="16">
        <f>ROUND(IFERROR(AVERAGE(B6:B10),"0"),2)</f>
        <v>0</v>
      </c>
    </row>
    <row r="12" spans="1:9" ht="16.5" thickTop="1" x14ac:dyDescent="0.4"/>
    <row r="13" spans="1:9" ht="20" thickBot="1" x14ac:dyDescent="0.45">
      <c r="A13" s="11" t="s">
        <v>32</v>
      </c>
      <c r="B13" s="11"/>
      <c r="C13" s="11"/>
      <c r="D13" s="11"/>
      <c r="E13" s="11"/>
      <c r="F13" s="11"/>
      <c r="G13" s="11"/>
      <c r="H13" s="11"/>
      <c r="I13" s="11"/>
    </row>
    <row r="14" spans="1:9" ht="16.5" thickTop="1" x14ac:dyDescent="0.4"/>
    <row r="15" spans="1:9" ht="17.5" thickBot="1" x14ac:dyDescent="0.45">
      <c r="A15" s="17" t="s">
        <v>126</v>
      </c>
      <c r="B15" s="17"/>
      <c r="C15" s="12"/>
      <c r="D15" s="12"/>
      <c r="E15" s="12"/>
      <c r="F15" s="12"/>
      <c r="G15" s="12"/>
      <c r="H15" s="12"/>
      <c r="I15" s="12"/>
    </row>
    <row r="16" spans="1:9" ht="16.5" thickTop="1" x14ac:dyDescent="0.4">
      <c r="A16" s="18" t="s">
        <v>0</v>
      </c>
      <c r="B16" s="18" t="s">
        <v>121</v>
      </c>
      <c r="C16" s="19" t="s">
        <v>78</v>
      </c>
      <c r="D16" s="13" t="s">
        <v>76</v>
      </c>
      <c r="E16" s="106" t="s">
        <v>11</v>
      </c>
      <c r="F16" s="106"/>
      <c r="G16" s="13" t="s">
        <v>12</v>
      </c>
      <c r="H16" s="20" t="s">
        <v>13</v>
      </c>
      <c r="I16" s="6"/>
    </row>
    <row r="17" spans="1:9" x14ac:dyDescent="0.4">
      <c r="A17" s="2" t="s">
        <v>74</v>
      </c>
      <c r="B17" s="79" t="s">
        <v>75</v>
      </c>
      <c r="C17" s="79" t="s">
        <v>79</v>
      </c>
      <c r="D17" s="83" t="s">
        <v>77</v>
      </c>
      <c r="E17" s="6"/>
      <c r="F17" s="6">
        <v>88</v>
      </c>
      <c r="G17" s="36"/>
      <c r="H17" s="85" t="s">
        <v>201</v>
      </c>
      <c r="I17" s="6"/>
    </row>
    <row r="18" spans="1:9" x14ac:dyDescent="0.4">
      <c r="A18" s="2" t="s">
        <v>80</v>
      </c>
      <c r="B18" s="79"/>
      <c r="C18" s="79"/>
      <c r="D18" s="83"/>
      <c r="E18" s="6"/>
      <c r="F18" s="6">
        <v>87</v>
      </c>
      <c r="G18" s="36"/>
      <c r="H18" s="85"/>
      <c r="I18" s="6"/>
    </row>
    <row r="19" spans="1:9" x14ac:dyDescent="0.4">
      <c r="A19" s="2" t="s">
        <v>27</v>
      </c>
      <c r="B19" s="79"/>
      <c r="C19" s="79"/>
      <c r="D19" s="83"/>
      <c r="E19" s="6"/>
      <c r="F19" s="6">
        <v>146</v>
      </c>
      <c r="G19" s="36"/>
      <c r="H19" s="85"/>
      <c r="I19" s="6"/>
    </row>
    <row r="20" spans="1:9" x14ac:dyDescent="0.4">
      <c r="A20" s="37"/>
      <c r="B20" s="37"/>
      <c r="C20" s="37"/>
      <c r="D20" s="36"/>
      <c r="E20" s="37"/>
      <c r="F20" s="36"/>
      <c r="G20" s="36"/>
      <c r="H20" s="38" t="s">
        <v>36</v>
      </c>
      <c r="I20" s="6"/>
    </row>
    <row r="21" spans="1:9" x14ac:dyDescent="0.4">
      <c r="A21" s="5"/>
      <c r="B21" s="5"/>
      <c r="C21" s="6"/>
      <c r="D21" s="5"/>
      <c r="E21" s="5"/>
      <c r="F21" s="5"/>
      <c r="G21" s="6"/>
      <c r="H21" s="7"/>
      <c r="I21" s="6"/>
    </row>
    <row r="22" spans="1:9" ht="17.5" thickBot="1" x14ac:dyDescent="0.45">
      <c r="A22" s="17" t="s">
        <v>135</v>
      </c>
      <c r="B22" s="17"/>
      <c r="C22" s="14"/>
      <c r="D22" s="17"/>
      <c r="E22" s="17"/>
      <c r="F22" s="17"/>
      <c r="G22" s="14"/>
      <c r="H22" s="21"/>
      <c r="I22" s="14"/>
    </row>
    <row r="23" spans="1:9" ht="16.5" thickTop="1" x14ac:dyDescent="0.4">
      <c r="A23" s="18" t="s">
        <v>0</v>
      </c>
      <c r="B23" s="18" t="s">
        <v>121</v>
      </c>
      <c r="C23" s="18" t="s">
        <v>78</v>
      </c>
      <c r="D23" s="13" t="s">
        <v>76</v>
      </c>
      <c r="E23" s="106" t="s">
        <v>11</v>
      </c>
      <c r="F23" s="106"/>
      <c r="G23" s="13" t="s">
        <v>12</v>
      </c>
      <c r="H23" s="20" t="s">
        <v>13</v>
      </c>
      <c r="I23" s="6"/>
    </row>
    <row r="24" spans="1:9" ht="48" x14ac:dyDescent="0.4">
      <c r="A24" s="112" t="s">
        <v>19</v>
      </c>
      <c r="B24" s="3" t="s">
        <v>136</v>
      </c>
      <c r="C24" s="2" t="s">
        <v>81</v>
      </c>
      <c r="D24" s="8" t="s">
        <v>82</v>
      </c>
      <c r="E24" s="9"/>
      <c r="F24" s="6">
        <v>212</v>
      </c>
      <c r="G24" s="36"/>
      <c r="H24" s="7" t="s">
        <v>20</v>
      </c>
      <c r="I24" s="6"/>
    </row>
    <row r="25" spans="1:9" ht="32" x14ac:dyDescent="0.4">
      <c r="A25" s="112"/>
      <c r="B25" s="112" t="s">
        <v>137</v>
      </c>
      <c r="C25" s="3" t="s">
        <v>138</v>
      </c>
      <c r="D25" s="107" t="s">
        <v>175</v>
      </c>
      <c r="E25" s="9" t="s">
        <v>93</v>
      </c>
      <c r="F25" s="6">
        <v>144</v>
      </c>
      <c r="G25" s="36"/>
      <c r="H25" s="85" t="s">
        <v>97</v>
      </c>
      <c r="I25" s="6"/>
    </row>
    <row r="26" spans="1:9" ht="32" x14ac:dyDescent="0.4">
      <c r="A26" s="112"/>
      <c r="B26" s="112"/>
      <c r="C26" s="3" t="s">
        <v>139</v>
      </c>
      <c r="D26" s="107"/>
      <c r="E26" s="9" t="s">
        <v>95</v>
      </c>
      <c r="F26" s="6">
        <v>88.5</v>
      </c>
      <c r="G26" s="36"/>
      <c r="H26" s="85"/>
      <c r="I26" s="6"/>
    </row>
    <row r="27" spans="1:9" x14ac:dyDescent="0.4">
      <c r="A27" s="112" t="s">
        <v>140</v>
      </c>
      <c r="B27" s="112" t="s">
        <v>141</v>
      </c>
      <c r="C27" s="113" t="s">
        <v>143</v>
      </c>
      <c r="D27" s="107"/>
      <c r="E27" s="9" t="s">
        <v>14</v>
      </c>
      <c r="F27" s="6">
        <v>304</v>
      </c>
      <c r="G27" s="36"/>
      <c r="H27" s="85" t="s">
        <v>144</v>
      </c>
      <c r="I27" s="6"/>
    </row>
    <row r="28" spans="1:9" x14ac:dyDescent="0.4">
      <c r="A28" s="112"/>
      <c r="B28" s="112"/>
      <c r="C28" s="113"/>
      <c r="D28" s="107"/>
      <c r="E28" s="9" t="s">
        <v>16</v>
      </c>
      <c r="F28" s="6">
        <v>371</v>
      </c>
      <c r="G28" s="36"/>
      <c r="H28" s="85"/>
      <c r="I28" s="6"/>
    </row>
    <row r="29" spans="1:9" x14ac:dyDescent="0.4">
      <c r="A29" s="112"/>
      <c r="B29" s="112" t="s">
        <v>142</v>
      </c>
      <c r="C29" s="113"/>
      <c r="D29" s="107"/>
      <c r="E29" s="9" t="s">
        <v>14</v>
      </c>
      <c r="F29" s="6">
        <v>63</v>
      </c>
      <c r="G29" s="36"/>
      <c r="H29" s="85"/>
      <c r="I29" s="6"/>
    </row>
    <row r="30" spans="1:9" x14ac:dyDescent="0.4">
      <c r="A30" s="112"/>
      <c r="B30" s="112"/>
      <c r="C30" s="113"/>
      <c r="D30" s="107"/>
      <c r="E30" s="9" t="s">
        <v>16</v>
      </c>
      <c r="F30" s="6">
        <v>131</v>
      </c>
      <c r="G30" s="36"/>
      <c r="H30" s="85"/>
      <c r="I30" s="6"/>
    </row>
    <row r="31" spans="1:9" x14ac:dyDescent="0.4">
      <c r="A31" s="37"/>
      <c r="B31" s="37"/>
      <c r="C31" s="37"/>
      <c r="D31" s="36"/>
      <c r="E31" s="37"/>
      <c r="F31" s="36"/>
      <c r="G31" s="36"/>
      <c r="H31" s="38" t="s">
        <v>36</v>
      </c>
      <c r="I31" s="6"/>
    </row>
    <row r="32" spans="1:9" x14ac:dyDescent="0.4">
      <c r="A32" s="5"/>
      <c r="B32" s="5"/>
      <c r="C32" s="6"/>
      <c r="D32" s="5"/>
      <c r="E32" s="5"/>
      <c r="F32" s="5"/>
      <c r="G32" s="6"/>
      <c r="H32" s="7"/>
      <c r="I32" s="6"/>
    </row>
    <row r="33" spans="1:9" ht="17.5" thickBot="1" x14ac:dyDescent="0.45">
      <c r="A33" s="17" t="s">
        <v>234</v>
      </c>
      <c r="B33" s="17"/>
      <c r="C33" s="14"/>
      <c r="D33" s="17"/>
      <c r="E33" s="17"/>
      <c r="F33" s="17"/>
      <c r="G33" s="14"/>
      <c r="H33" s="21"/>
      <c r="I33" s="6"/>
    </row>
    <row r="34" spans="1:9" ht="16.5" thickTop="1" x14ac:dyDescent="0.4">
      <c r="A34" s="18" t="s">
        <v>0</v>
      </c>
      <c r="B34" s="18" t="s">
        <v>121</v>
      </c>
      <c r="C34" s="18" t="s">
        <v>78</v>
      </c>
      <c r="D34" s="13" t="s">
        <v>76</v>
      </c>
      <c r="E34" s="106" t="s">
        <v>11</v>
      </c>
      <c r="F34" s="106"/>
      <c r="G34" s="13" t="s">
        <v>12</v>
      </c>
      <c r="H34" s="20" t="s">
        <v>13</v>
      </c>
      <c r="I34" s="6"/>
    </row>
    <row r="35" spans="1:9" ht="15.5" customHeight="1" x14ac:dyDescent="0.4">
      <c r="A35" s="88" t="s">
        <v>231</v>
      </c>
      <c r="B35" s="79" t="s">
        <v>224</v>
      </c>
      <c r="C35" s="99" t="s">
        <v>235</v>
      </c>
      <c r="D35" s="83" t="s">
        <v>230</v>
      </c>
      <c r="E35" s="5" t="s">
        <v>14</v>
      </c>
      <c r="F35" s="6">
        <v>68.8</v>
      </c>
      <c r="G35" s="36"/>
      <c r="H35" s="85" t="s">
        <v>229</v>
      </c>
      <c r="I35" s="6"/>
    </row>
    <row r="36" spans="1:9" x14ac:dyDescent="0.4">
      <c r="A36" s="88"/>
      <c r="B36" s="79"/>
      <c r="C36" s="99"/>
      <c r="D36" s="83"/>
      <c r="E36" s="5" t="s">
        <v>16</v>
      </c>
      <c r="F36" s="6">
        <v>96.3</v>
      </c>
      <c r="G36" s="36"/>
      <c r="H36" s="85"/>
      <c r="I36" s="6"/>
    </row>
    <row r="37" spans="1:9" x14ac:dyDescent="0.4">
      <c r="A37" s="88"/>
      <c r="B37" s="5" t="s">
        <v>226</v>
      </c>
      <c r="C37" s="53" t="s">
        <v>235</v>
      </c>
      <c r="D37" s="6" t="s">
        <v>230</v>
      </c>
      <c r="E37" s="5"/>
      <c r="F37" s="6">
        <v>96.3</v>
      </c>
      <c r="G37" s="36"/>
      <c r="H37" s="85"/>
      <c r="I37" s="6"/>
    </row>
    <row r="38" spans="1:9" ht="32" x14ac:dyDescent="0.4">
      <c r="A38" s="88"/>
      <c r="B38" s="5" t="s">
        <v>227</v>
      </c>
      <c r="C38" s="54" t="s">
        <v>236</v>
      </c>
      <c r="D38" s="6" t="s">
        <v>77</v>
      </c>
      <c r="E38" s="5"/>
      <c r="F38" s="6">
        <v>52.9</v>
      </c>
      <c r="G38" s="36"/>
      <c r="H38" s="85"/>
      <c r="I38" s="6"/>
    </row>
    <row r="39" spans="1:9" ht="32" x14ac:dyDescent="0.4">
      <c r="A39" s="87"/>
      <c r="B39" s="5" t="s">
        <v>228</v>
      </c>
      <c r="C39" s="54" t="s">
        <v>236</v>
      </c>
      <c r="D39" s="6" t="s">
        <v>77</v>
      </c>
      <c r="E39" s="5"/>
      <c r="F39" s="6">
        <v>66.8</v>
      </c>
      <c r="G39" s="36"/>
      <c r="H39" s="85"/>
      <c r="I39" s="6"/>
    </row>
    <row r="40" spans="1:9" x14ac:dyDescent="0.4">
      <c r="A40" s="37"/>
      <c r="B40" s="37"/>
      <c r="C40" s="55"/>
      <c r="D40" s="36"/>
      <c r="E40" s="37"/>
      <c r="F40" s="36"/>
      <c r="G40" s="36"/>
      <c r="H40" s="38" t="s">
        <v>36</v>
      </c>
      <c r="I40" s="6"/>
    </row>
    <row r="41" spans="1:9" x14ac:dyDescent="0.4">
      <c r="A41"/>
      <c r="B41"/>
      <c r="C41" s="56"/>
      <c r="D41" s="5"/>
      <c r="E41" s="5"/>
      <c r="F41" s="5"/>
      <c r="G41" s="6"/>
      <c r="H41" s="7"/>
      <c r="I41" s="6"/>
    </row>
    <row r="42" spans="1:9" ht="17.5" thickBot="1" x14ac:dyDescent="0.45">
      <c r="A42" s="17" t="s">
        <v>233</v>
      </c>
      <c r="B42" s="17"/>
      <c r="C42" s="57"/>
      <c r="D42" s="17"/>
      <c r="E42" s="17"/>
      <c r="F42" s="17"/>
      <c r="G42" s="14"/>
      <c r="H42" s="21"/>
      <c r="I42" s="6"/>
    </row>
    <row r="43" spans="1:9" ht="16.5" thickTop="1" x14ac:dyDescent="0.4">
      <c r="A43" s="18" t="s">
        <v>0</v>
      </c>
      <c r="B43" s="18" t="s">
        <v>121</v>
      </c>
      <c r="C43" s="58" t="s">
        <v>78</v>
      </c>
      <c r="D43" s="13" t="s">
        <v>76</v>
      </c>
      <c r="E43" s="106" t="s">
        <v>11</v>
      </c>
      <c r="F43" s="106"/>
      <c r="G43" s="13" t="s">
        <v>12</v>
      </c>
      <c r="H43" s="20" t="s">
        <v>13</v>
      </c>
      <c r="I43" s="6"/>
    </row>
    <row r="44" spans="1:9" ht="46.5" customHeight="1" x14ac:dyDescent="0.4">
      <c r="A44" s="88" t="s">
        <v>231</v>
      </c>
      <c r="B44" s="5" t="s">
        <v>225</v>
      </c>
      <c r="C44" s="53" t="s">
        <v>235</v>
      </c>
      <c r="D44" s="6" t="s">
        <v>230</v>
      </c>
      <c r="E44" s="5"/>
      <c r="F44" s="6">
        <v>52.3</v>
      </c>
      <c r="G44" s="36"/>
      <c r="H44" s="93" t="s">
        <v>229</v>
      </c>
      <c r="I44" s="6"/>
    </row>
    <row r="45" spans="1:9" ht="32" x14ac:dyDescent="0.4">
      <c r="A45" s="88"/>
      <c r="B45" s="5" t="s">
        <v>227</v>
      </c>
      <c r="C45" s="54" t="s">
        <v>236</v>
      </c>
      <c r="D45" s="6" t="s">
        <v>77</v>
      </c>
      <c r="E45" s="5"/>
      <c r="F45" s="6">
        <v>52.9</v>
      </c>
      <c r="G45" s="36"/>
      <c r="H45" s="93"/>
      <c r="I45" s="6"/>
    </row>
    <row r="46" spans="1:9" ht="32" x14ac:dyDescent="0.4">
      <c r="A46" s="87"/>
      <c r="B46" s="5" t="s">
        <v>228</v>
      </c>
      <c r="C46" s="54" t="s">
        <v>236</v>
      </c>
      <c r="D46" s="6" t="s">
        <v>77</v>
      </c>
      <c r="E46" s="5"/>
      <c r="F46" s="6">
        <v>66.8</v>
      </c>
      <c r="G46" s="36"/>
      <c r="H46" s="94"/>
      <c r="I46" s="6"/>
    </row>
    <row r="47" spans="1:9" x14ac:dyDescent="0.4">
      <c r="A47" s="37"/>
      <c r="B47" s="37"/>
      <c r="C47" s="37"/>
      <c r="D47" s="36"/>
      <c r="E47" s="37"/>
      <c r="F47" s="36"/>
      <c r="G47" s="36"/>
      <c r="H47" s="38" t="s">
        <v>36</v>
      </c>
      <c r="I47" s="6"/>
    </row>
    <row r="48" spans="1:9" x14ac:dyDescent="0.4">
      <c r="A48"/>
      <c r="B48"/>
      <c r="C48" s="6"/>
      <c r="D48" s="5"/>
      <c r="E48" s="5"/>
      <c r="F48" s="5"/>
      <c r="G48" s="6"/>
      <c r="H48" s="7"/>
      <c r="I48" s="6"/>
    </row>
    <row r="49" spans="1:9" ht="17.5" thickBot="1" x14ac:dyDescent="0.45">
      <c r="A49" s="17" t="s">
        <v>151</v>
      </c>
      <c r="B49" s="17"/>
      <c r="C49" s="14"/>
      <c r="D49" s="17"/>
      <c r="E49" s="17"/>
      <c r="F49" s="17"/>
      <c r="G49" s="14"/>
      <c r="H49" s="21"/>
      <c r="I49" s="14"/>
    </row>
    <row r="50" spans="1:9" ht="16.5" thickTop="1" x14ac:dyDescent="0.4">
      <c r="A50" s="18" t="s">
        <v>0</v>
      </c>
      <c r="B50" s="18" t="s">
        <v>121</v>
      </c>
      <c r="C50" s="18" t="s">
        <v>78</v>
      </c>
      <c r="D50" s="13" t="s">
        <v>76</v>
      </c>
      <c r="E50" s="106" t="s">
        <v>11</v>
      </c>
      <c r="F50" s="106"/>
      <c r="G50" s="13" t="s">
        <v>12</v>
      </c>
      <c r="H50" s="20" t="s">
        <v>13</v>
      </c>
      <c r="I50" s="6"/>
    </row>
    <row r="51" spans="1:9" x14ac:dyDescent="0.4">
      <c r="A51" s="37"/>
      <c r="B51" s="37"/>
      <c r="C51" s="37"/>
      <c r="D51" s="36"/>
      <c r="E51" s="37"/>
      <c r="F51" s="36"/>
      <c r="G51" s="36"/>
      <c r="H51" s="38" t="s">
        <v>36</v>
      </c>
      <c r="I51" s="6"/>
    </row>
    <row r="52" spans="1:9" x14ac:dyDescent="0.4">
      <c r="A52" s="37"/>
      <c r="B52" s="37"/>
      <c r="C52" s="37"/>
      <c r="D52" s="36"/>
      <c r="E52" s="37"/>
      <c r="F52" s="36"/>
      <c r="G52" s="36"/>
      <c r="H52" s="38" t="s">
        <v>36</v>
      </c>
      <c r="I52" s="6"/>
    </row>
    <row r="53" spans="1:9" x14ac:dyDescent="0.4">
      <c r="A53" s="37"/>
      <c r="B53" s="37"/>
      <c r="C53" s="37"/>
      <c r="D53" s="36"/>
      <c r="E53" s="37"/>
      <c r="F53" s="36"/>
      <c r="G53" s="36"/>
      <c r="H53" s="38" t="s">
        <v>36</v>
      </c>
      <c r="I53" s="6"/>
    </row>
    <row r="54" spans="1:9" x14ac:dyDescent="0.4">
      <c r="A54" s="37"/>
      <c r="B54" s="37"/>
      <c r="C54" s="37"/>
      <c r="D54" s="36"/>
      <c r="E54" s="37"/>
      <c r="F54" s="36"/>
      <c r="G54" s="36"/>
      <c r="H54" s="38" t="s">
        <v>36</v>
      </c>
      <c r="I54" s="6"/>
    </row>
    <row r="55" spans="1:9" x14ac:dyDescent="0.4">
      <c r="A55" s="37"/>
      <c r="B55" s="37"/>
      <c r="C55" s="37"/>
      <c r="D55" s="36"/>
      <c r="E55" s="37"/>
      <c r="F55" s="36"/>
      <c r="G55" s="36"/>
      <c r="H55" s="38" t="s">
        <v>36</v>
      </c>
      <c r="I55" s="6"/>
    </row>
    <row r="56" spans="1:9" x14ac:dyDescent="0.4">
      <c r="C56" s="3"/>
      <c r="D56" s="3"/>
      <c r="E56" s="9"/>
      <c r="F56" s="6"/>
      <c r="G56" s="6"/>
      <c r="I56" s="6"/>
    </row>
    <row r="57" spans="1:9" x14ac:dyDescent="0.4">
      <c r="C57" s="3"/>
      <c r="D57" s="3"/>
      <c r="E57" s="9"/>
      <c r="F57" s="6"/>
      <c r="G57" s="6"/>
      <c r="I57" s="6"/>
    </row>
  </sheetData>
  <mergeCells count="25">
    <mergeCell ref="H35:H39"/>
    <mergeCell ref="A44:A46"/>
    <mergeCell ref="A35:A39"/>
    <mergeCell ref="B35:B36"/>
    <mergeCell ref="H44:H46"/>
    <mergeCell ref="E50:F50"/>
    <mergeCell ref="E16:F16"/>
    <mergeCell ref="B17:B19"/>
    <mergeCell ref="C17:C19"/>
    <mergeCell ref="D17:D19"/>
    <mergeCell ref="E43:F43"/>
    <mergeCell ref="E34:F34"/>
    <mergeCell ref="C35:C36"/>
    <mergeCell ref="D35:D36"/>
    <mergeCell ref="H17:H19"/>
    <mergeCell ref="H27:H30"/>
    <mergeCell ref="C27:C30"/>
    <mergeCell ref="B27:B28"/>
    <mergeCell ref="B29:B30"/>
    <mergeCell ref="E23:F23"/>
    <mergeCell ref="A27:A30"/>
    <mergeCell ref="D25:D30"/>
    <mergeCell ref="H25:H26"/>
    <mergeCell ref="B25:B26"/>
    <mergeCell ref="A24:A26"/>
  </mergeCells>
  <pageMargins left="0.7" right="0.7" top="0.75" bottom="0.75" header="0.3" footer="0.3"/>
  <pageSetup paperSize="9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A7A31F-12B9-4D7B-930F-5415C2167DF6}">
  <sheetPr>
    <tabColor theme="6" tint="0.79998168889431442"/>
  </sheetPr>
  <dimension ref="A1:G23"/>
  <sheetViews>
    <sheetView workbookViewId="0"/>
  </sheetViews>
  <sheetFormatPr defaultColWidth="9.25" defaultRowHeight="16" x14ac:dyDescent="0.4"/>
  <cols>
    <col min="1" max="1" width="23" style="2" customWidth="1"/>
    <col min="2" max="2" width="38.4140625" style="2" bestFit="1" customWidth="1"/>
    <col min="3" max="3" width="21.33203125" style="2" customWidth="1"/>
    <col min="4" max="4" width="17.75" style="2" bestFit="1" customWidth="1"/>
    <col min="5" max="5" width="15.6640625" style="2" bestFit="1" customWidth="1"/>
    <col min="6" max="6" width="21.5" style="2" bestFit="1" customWidth="1"/>
    <col min="7" max="16384" width="9.25" style="2"/>
  </cols>
  <sheetData>
    <row r="1" spans="1:7" ht="23.5" x14ac:dyDescent="0.4">
      <c r="A1" s="39" t="s">
        <v>120</v>
      </c>
      <c r="B1" s="40" t="s">
        <v>98</v>
      </c>
      <c r="C1" s="40"/>
      <c r="D1" s="40"/>
      <c r="E1" s="40"/>
      <c r="F1" s="40"/>
      <c r="G1" s="40"/>
    </row>
    <row r="3" spans="1:7" ht="20" thickBot="1" x14ac:dyDescent="0.45">
      <c r="A3" s="11" t="s">
        <v>33</v>
      </c>
      <c r="B3" s="11"/>
      <c r="C3" s="11"/>
      <c r="D3" s="11"/>
      <c r="E3" s="11"/>
      <c r="F3" s="11"/>
      <c r="G3" s="11"/>
    </row>
    <row r="4" spans="1:7" ht="16.5" thickTop="1" x14ac:dyDescent="0.4"/>
    <row r="5" spans="1:7" ht="17.5" thickBot="1" x14ac:dyDescent="0.45">
      <c r="A5" s="12" t="s">
        <v>120</v>
      </c>
      <c r="B5" s="14" t="s">
        <v>35</v>
      </c>
      <c r="C5"/>
      <c r="D5"/>
      <c r="E5"/>
      <c r="F5"/>
      <c r="G5"/>
    </row>
    <row r="6" spans="1:7" ht="16.5" thickTop="1" x14ac:dyDescent="0.4">
      <c r="A6" s="2" t="s">
        <v>126</v>
      </c>
      <c r="B6" s="6" t="str">
        <f>IFERROR(ROUND(AVERAGEIF(E14:E15,"y*",D14:D15),1),"0")</f>
        <v>0</v>
      </c>
      <c r="C6"/>
      <c r="D6"/>
      <c r="E6"/>
      <c r="F6"/>
      <c r="G6"/>
    </row>
    <row r="7" spans="1:7" x14ac:dyDescent="0.4">
      <c r="A7" s="2" t="s">
        <v>151</v>
      </c>
      <c r="B7" s="6" t="str">
        <f>IFERROR(ROUND(AVERAGEIF(E19:E23,"y*",D19:D23),1),"0")</f>
        <v>0</v>
      </c>
    </row>
    <row r="8" spans="1:7" ht="16.5" thickBot="1" x14ac:dyDescent="0.45">
      <c r="A8" s="15" t="s">
        <v>31</v>
      </c>
      <c r="B8" s="16">
        <f>ROUND(IFERROR(AVERAGE(B6:B7),"0"),2)</f>
        <v>0</v>
      </c>
    </row>
    <row r="9" spans="1:7" ht="16.5" thickTop="1" x14ac:dyDescent="0.4"/>
    <row r="10" spans="1:7" ht="20" thickBot="1" x14ac:dyDescent="0.45">
      <c r="A10" s="11" t="s">
        <v>32</v>
      </c>
      <c r="B10" s="11"/>
      <c r="C10" s="11"/>
      <c r="D10" s="11"/>
      <c r="E10" s="11"/>
      <c r="F10" s="11"/>
      <c r="G10" s="11"/>
    </row>
    <row r="11" spans="1:7" ht="16.5" thickTop="1" x14ac:dyDescent="0.4"/>
    <row r="12" spans="1:7" ht="17.5" thickBot="1" x14ac:dyDescent="0.45">
      <c r="A12" s="17" t="s">
        <v>126</v>
      </c>
      <c r="B12" s="17"/>
      <c r="C12" s="12"/>
      <c r="D12" s="12"/>
      <c r="E12" s="12"/>
      <c r="F12" s="12"/>
      <c r="G12" s="12"/>
    </row>
    <row r="13" spans="1:7" ht="16.5" thickTop="1" x14ac:dyDescent="0.4">
      <c r="A13" s="18" t="s">
        <v>0</v>
      </c>
      <c r="B13" s="18" t="s">
        <v>121</v>
      </c>
      <c r="C13" s="18" t="s">
        <v>51</v>
      </c>
      <c r="D13" s="29" t="s">
        <v>11</v>
      </c>
      <c r="E13" s="13" t="s">
        <v>12</v>
      </c>
      <c r="F13" s="20" t="s">
        <v>13</v>
      </c>
      <c r="G13" s="6"/>
    </row>
    <row r="14" spans="1:7" x14ac:dyDescent="0.4">
      <c r="A14" s="2" t="s">
        <v>19</v>
      </c>
      <c r="B14" s="2" t="s">
        <v>120</v>
      </c>
      <c r="C14" s="2" t="s">
        <v>9</v>
      </c>
      <c r="D14" s="6">
        <v>0</v>
      </c>
      <c r="E14" s="36"/>
      <c r="F14" s="7" t="s">
        <v>201</v>
      </c>
    </row>
    <row r="15" spans="1:7" x14ac:dyDescent="0.4">
      <c r="A15" s="37"/>
      <c r="B15" s="37"/>
      <c r="C15" s="37"/>
      <c r="D15" s="36"/>
      <c r="E15" s="36"/>
      <c r="F15" s="38" t="s">
        <v>36</v>
      </c>
    </row>
    <row r="16" spans="1:7" x14ac:dyDescent="0.4">
      <c r="A16" s="5"/>
      <c r="B16" s="5"/>
      <c r="C16" s="6"/>
      <c r="D16" s="5"/>
      <c r="E16" s="6"/>
      <c r="F16" s="7"/>
      <c r="G16" s="6"/>
    </row>
    <row r="17" spans="1:7" ht="17.5" thickBot="1" x14ac:dyDescent="0.45">
      <c r="A17" s="17" t="s">
        <v>151</v>
      </c>
      <c r="B17" s="17"/>
      <c r="C17" s="12"/>
      <c r="D17" s="12"/>
      <c r="E17" s="12"/>
      <c r="F17" s="12"/>
      <c r="G17" s="12"/>
    </row>
    <row r="18" spans="1:7" ht="16.5" thickTop="1" x14ac:dyDescent="0.4">
      <c r="A18" s="18" t="s">
        <v>0</v>
      </c>
      <c r="B18" s="18" t="s">
        <v>121</v>
      </c>
      <c r="C18" s="18" t="s">
        <v>51</v>
      </c>
      <c r="D18" s="29" t="s">
        <v>11</v>
      </c>
      <c r="E18" s="13" t="s">
        <v>12</v>
      </c>
      <c r="F18" s="20" t="s">
        <v>13</v>
      </c>
      <c r="G18" s="6"/>
    </row>
    <row r="19" spans="1:7" x14ac:dyDescent="0.4">
      <c r="A19" s="37"/>
      <c r="B19" s="37"/>
      <c r="C19" s="37"/>
      <c r="D19" s="36"/>
      <c r="E19" s="36"/>
      <c r="F19" s="38" t="s">
        <v>36</v>
      </c>
    </row>
    <row r="20" spans="1:7" x14ac:dyDescent="0.4">
      <c r="A20" s="37"/>
      <c r="B20" s="37"/>
      <c r="C20" s="37"/>
      <c r="D20" s="36"/>
      <c r="E20" s="36"/>
      <c r="F20" s="38" t="s">
        <v>36</v>
      </c>
      <c r="G20" s="6"/>
    </row>
    <row r="21" spans="1:7" x14ac:dyDescent="0.4">
      <c r="A21" s="37"/>
      <c r="B21" s="37"/>
      <c r="C21" s="37"/>
      <c r="D21" s="36"/>
      <c r="E21" s="36"/>
      <c r="F21" s="38" t="s">
        <v>36</v>
      </c>
    </row>
    <row r="22" spans="1:7" x14ac:dyDescent="0.4">
      <c r="A22" s="37"/>
      <c r="B22" s="37"/>
      <c r="C22" s="37"/>
      <c r="D22" s="36"/>
      <c r="E22" s="36"/>
      <c r="F22" s="38" t="s">
        <v>36</v>
      </c>
    </row>
    <row r="23" spans="1:7" x14ac:dyDescent="0.4">
      <c r="A23" s="37"/>
      <c r="B23" s="37"/>
      <c r="C23" s="37"/>
      <c r="D23" s="36"/>
      <c r="E23" s="36"/>
      <c r="F23" s="38" t="s">
        <v>36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63DFF-3E32-4644-8FF8-64530ACEBA2B}">
  <sheetPr>
    <tabColor theme="6" tint="0.79998168889431442"/>
  </sheetPr>
  <dimension ref="A1:H18"/>
  <sheetViews>
    <sheetView workbookViewId="0"/>
  </sheetViews>
  <sheetFormatPr defaultColWidth="9.25" defaultRowHeight="16" x14ac:dyDescent="0.4"/>
  <cols>
    <col min="1" max="1" width="19.5" style="2" bestFit="1" customWidth="1"/>
    <col min="2" max="2" width="30.33203125" style="2" customWidth="1"/>
    <col min="3" max="3" width="19.83203125" style="2" bestFit="1" customWidth="1"/>
    <col min="4" max="4" width="15.6640625" style="2" bestFit="1" customWidth="1"/>
    <col min="5" max="5" width="21.4140625" style="2" customWidth="1"/>
    <col min="6" max="6" width="21.83203125" style="2" bestFit="1" customWidth="1"/>
    <col min="7" max="8" width="8.6640625" customWidth="1"/>
    <col min="9" max="16384" width="9.25" style="2"/>
  </cols>
  <sheetData>
    <row r="1" spans="1:6" ht="23.5" x14ac:dyDescent="0.4">
      <c r="A1" s="39" t="s">
        <v>120</v>
      </c>
      <c r="B1" s="40" t="s">
        <v>39</v>
      </c>
      <c r="C1" s="40"/>
      <c r="D1" s="40"/>
      <c r="E1" s="40"/>
      <c r="F1" s="40"/>
    </row>
    <row r="2" spans="1:6" ht="23.5" x14ac:dyDescent="0.4">
      <c r="A2" s="10"/>
      <c r="B2" s="10"/>
      <c r="C2" s="10"/>
      <c r="D2" s="10"/>
      <c r="E2" s="10"/>
      <c r="F2" s="10"/>
    </row>
    <row r="3" spans="1:6" ht="20" thickBot="1" x14ac:dyDescent="0.45">
      <c r="A3" s="11" t="s">
        <v>38</v>
      </c>
      <c r="B3" s="11"/>
      <c r="C3" s="11"/>
      <c r="D3" s="11"/>
      <c r="E3" s="11"/>
      <c r="F3" s="11"/>
    </row>
    <row r="4" spans="1:6" ht="16.5" thickTop="1" x14ac:dyDescent="0.4"/>
    <row r="5" spans="1:6" ht="17.5" thickBot="1" x14ac:dyDescent="0.45">
      <c r="A5" s="12" t="s">
        <v>40</v>
      </c>
      <c r="B5" s="14"/>
      <c r="C5" s="12"/>
      <c r="D5" s="12"/>
      <c r="E5" s="12"/>
      <c r="F5" s="12"/>
    </row>
    <row r="6" spans="1:6" ht="16.5" thickTop="1" x14ac:dyDescent="0.4">
      <c r="A6" s="19" t="s">
        <v>0</v>
      </c>
      <c r="B6" s="19" t="s">
        <v>120</v>
      </c>
      <c r="C6" s="25" t="s">
        <v>44</v>
      </c>
      <c r="D6" s="25" t="s">
        <v>69</v>
      </c>
      <c r="E6" s="26" t="s">
        <v>13</v>
      </c>
      <c r="F6" s="19"/>
    </row>
    <row r="7" spans="1:6" ht="32" x14ac:dyDescent="0.4">
      <c r="A7" s="2" t="s">
        <v>9</v>
      </c>
      <c r="B7" s="2" t="s">
        <v>9</v>
      </c>
      <c r="C7" s="6">
        <v>0.5</v>
      </c>
      <c r="D7" s="8" t="s">
        <v>70</v>
      </c>
      <c r="E7" s="7" t="s">
        <v>60</v>
      </c>
    </row>
    <row r="8" spans="1:6" x14ac:dyDescent="0.4">
      <c r="D8" s="3"/>
    </row>
    <row r="9" spans="1:6" x14ac:dyDescent="0.4">
      <c r="D9" s="3"/>
    </row>
    <row r="10" spans="1:6" ht="20" thickBot="1" x14ac:dyDescent="0.45">
      <c r="A10" s="11" t="s">
        <v>45</v>
      </c>
      <c r="B10" s="11"/>
      <c r="C10" s="11"/>
      <c r="D10" s="11"/>
      <c r="E10" s="11"/>
      <c r="F10" s="11"/>
    </row>
    <row r="11" spans="1:6" ht="16.5" thickTop="1" x14ac:dyDescent="0.4">
      <c r="D11" s="3"/>
    </row>
    <row r="12" spans="1:6" ht="17.5" thickBot="1" x14ac:dyDescent="0.45">
      <c r="A12" s="12" t="s">
        <v>46</v>
      </c>
      <c r="B12" s="14"/>
      <c r="C12" s="12"/>
      <c r="D12" s="4"/>
      <c r="E12" s="12"/>
      <c r="F12" s="12"/>
    </row>
    <row r="13" spans="1:6" ht="16.5" thickTop="1" x14ac:dyDescent="0.4">
      <c r="A13" s="19" t="s">
        <v>0</v>
      </c>
      <c r="B13" s="19" t="s">
        <v>121</v>
      </c>
      <c r="C13" s="25" t="s">
        <v>129</v>
      </c>
      <c r="D13" s="25" t="s">
        <v>69</v>
      </c>
      <c r="E13" s="26" t="s">
        <v>13</v>
      </c>
      <c r="F13" s="19"/>
    </row>
    <row r="14" spans="1:6" x14ac:dyDescent="0.4">
      <c r="A14" s="5" t="s">
        <v>27</v>
      </c>
      <c r="B14" s="79" t="s">
        <v>132</v>
      </c>
      <c r="C14" s="83">
        <v>4</v>
      </c>
      <c r="D14" s="107" t="s">
        <v>71</v>
      </c>
      <c r="E14" s="85" t="s">
        <v>202</v>
      </c>
    </row>
    <row r="15" spans="1:6" x14ac:dyDescent="0.4">
      <c r="A15" s="5" t="s">
        <v>131</v>
      </c>
      <c r="B15" s="79"/>
      <c r="C15" s="83"/>
      <c r="D15" s="107"/>
      <c r="E15" s="85"/>
    </row>
    <row r="16" spans="1:6" x14ac:dyDescent="0.4">
      <c r="A16" s="5" t="s">
        <v>130</v>
      </c>
      <c r="B16" s="5" t="s">
        <v>133</v>
      </c>
      <c r="C16" s="6">
        <v>2.8</v>
      </c>
      <c r="D16" s="107"/>
      <c r="E16" s="85"/>
    </row>
    <row r="18" spans="1:1" x14ac:dyDescent="0.4">
      <c r="A18" s="30" t="s">
        <v>134</v>
      </c>
    </row>
  </sheetData>
  <mergeCells count="4">
    <mergeCell ref="D14:D16"/>
    <mergeCell ref="E14:E16"/>
    <mergeCell ref="C14:C15"/>
    <mergeCell ref="B14:B1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D67C6-5230-4EF7-B089-88F92D7F0EFE}">
  <sheetPr>
    <tabColor theme="5" tint="0.79998168889431442"/>
  </sheetPr>
  <dimension ref="A1:F23"/>
  <sheetViews>
    <sheetView workbookViewId="0"/>
  </sheetViews>
  <sheetFormatPr defaultColWidth="9.25" defaultRowHeight="16" x14ac:dyDescent="0.4"/>
  <cols>
    <col min="1" max="1" width="19.5" style="2" bestFit="1" customWidth="1"/>
    <col min="2" max="2" width="37.75" style="2" customWidth="1"/>
    <col min="3" max="3" width="17.08203125" style="2" bestFit="1" customWidth="1"/>
    <col min="4" max="4" width="15.6640625" style="2" bestFit="1" customWidth="1"/>
    <col min="5" max="5" width="21.5" style="2" bestFit="1" customWidth="1"/>
    <col min="6" max="16384" width="9.25" style="2"/>
  </cols>
  <sheetData>
    <row r="1" spans="1:6" ht="23.5" x14ac:dyDescent="0.4">
      <c r="A1" s="42" t="s">
        <v>145</v>
      </c>
      <c r="B1" s="43" t="s">
        <v>34</v>
      </c>
      <c r="C1" s="43"/>
      <c r="D1" s="43"/>
      <c r="E1" s="43"/>
      <c r="F1" s="43"/>
    </row>
    <row r="3" spans="1:6" ht="20" thickBot="1" x14ac:dyDescent="0.45">
      <c r="A3" s="11" t="s">
        <v>33</v>
      </c>
      <c r="B3" s="11"/>
      <c r="C3" s="11"/>
      <c r="D3" s="11"/>
      <c r="E3" s="11"/>
      <c r="F3" s="11"/>
    </row>
    <row r="4" spans="1:6" ht="16.5" thickTop="1" x14ac:dyDescent="0.4"/>
    <row r="5" spans="1:6" ht="17.5" thickBot="1" x14ac:dyDescent="0.45">
      <c r="A5" s="12" t="s">
        <v>145</v>
      </c>
      <c r="B5" s="14" t="s">
        <v>35</v>
      </c>
      <c r="C5"/>
      <c r="D5"/>
      <c r="E5"/>
      <c r="F5"/>
    </row>
    <row r="6" spans="1:6" ht="16.5" thickTop="1" x14ac:dyDescent="0.4">
      <c r="A6" s="2" t="s">
        <v>146</v>
      </c>
      <c r="B6" s="6" t="str">
        <f>IFERROR(ROUND(AVERAGEIF(D14:D15,"y*",C14:C15),1),"0")</f>
        <v>0</v>
      </c>
      <c r="C6"/>
      <c r="D6"/>
      <c r="E6"/>
      <c r="F6"/>
    </row>
    <row r="7" spans="1:6" x14ac:dyDescent="0.4">
      <c r="A7" s="2" t="s">
        <v>151</v>
      </c>
      <c r="B7" s="6" t="str">
        <f>IFERROR(ROUND(AVERAGEIF(D19:D23,"y*",C19:C23),1),"0")</f>
        <v>0</v>
      </c>
    </row>
    <row r="8" spans="1:6" ht="16.5" thickBot="1" x14ac:dyDescent="0.45">
      <c r="A8" s="15" t="s">
        <v>31</v>
      </c>
      <c r="B8" s="16">
        <f>ROUND(IFERROR(AVERAGE(B6:B7),"0"),2)</f>
        <v>0</v>
      </c>
    </row>
    <row r="9" spans="1:6" ht="16.5" thickTop="1" x14ac:dyDescent="0.4"/>
    <row r="10" spans="1:6" ht="20" thickBot="1" x14ac:dyDescent="0.45">
      <c r="A10" s="11" t="s">
        <v>32</v>
      </c>
      <c r="B10" s="11"/>
      <c r="C10" s="11"/>
      <c r="D10" s="11"/>
      <c r="E10" s="11"/>
      <c r="F10" s="11"/>
    </row>
    <row r="11" spans="1:6" ht="16.5" thickTop="1" x14ac:dyDescent="0.4"/>
    <row r="12" spans="1:6" ht="17.5" thickBot="1" x14ac:dyDescent="0.45">
      <c r="A12" s="17" t="s">
        <v>146</v>
      </c>
      <c r="B12" s="17"/>
      <c r="C12" s="12"/>
      <c r="D12" s="12"/>
      <c r="E12" s="12"/>
      <c r="F12" s="12"/>
    </row>
    <row r="13" spans="1:6" ht="16.5" thickTop="1" x14ac:dyDescent="0.4">
      <c r="A13" s="18" t="s">
        <v>0</v>
      </c>
      <c r="B13" s="18" t="s">
        <v>147</v>
      </c>
      <c r="C13" s="29" t="s">
        <v>11</v>
      </c>
      <c r="D13" s="13" t="s">
        <v>12</v>
      </c>
      <c r="E13" s="20" t="s">
        <v>13</v>
      </c>
      <c r="F13" s="6"/>
    </row>
    <row r="14" spans="1:6" x14ac:dyDescent="0.4">
      <c r="A14" s="2" t="s">
        <v>19</v>
      </c>
      <c r="B14" s="2" t="s">
        <v>148</v>
      </c>
      <c r="C14" s="6">
        <v>0</v>
      </c>
      <c r="D14" s="36"/>
      <c r="E14" s="7" t="s">
        <v>199</v>
      </c>
      <c r="F14" s="6"/>
    </row>
    <row r="15" spans="1:6" x14ac:dyDescent="0.4">
      <c r="A15" s="37"/>
      <c r="B15" s="37"/>
      <c r="C15" s="36"/>
      <c r="D15" s="36"/>
      <c r="E15" s="38" t="s">
        <v>36</v>
      </c>
    </row>
    <row r="16" spans="1:6" x14ac:dyDescent="0.4">
      <c r="A16" s="5"/>
      <c r="B16" s="5"/>
      <c r="C16" s="5"/>
      <c r="D16" s="6"/>
      <c r="E16" s="7"/>
      <c r="F16" s="6"/>
    </row>
    <row r="17" spans="1:6" ht="17.5" thickBot="1" x14ac:dyDescent="0.45">
      <c r="A17" s="17" t="s">
        <v>151</v>
      </c>
      <c r="B17" s="17"/>
      <c r="C17" s="12"/>
      <c r="D17" s="12"/>
      <c r="E17" s="12"/>
      <c r="F17" s="12"/>
    </row>
    <row r="18" spans="1:6" ht="16.5" thickTop="1" x14ac:dyDescent="0.4">
      <c r="A18" s="18" t="s">
        <v>0</v>
      </c>
      <c r="B18" s="18" t="s">
        <v>147</v>
      </c>
      <c r="C18" s="29" t="s">
        <v>11</v>
      </c>
      <c r="D18" s="13" t="s">
        <v>12</v>
      </c>
      <c r="E18" s="20" t="s">
        <v>13</v>
      </c>
      <c r="F18" s="6"/>
    </row>
    <row r="19" spans="1:6" x14ac:dyDescent="0.4">
      <c r="A19" s="37"/>
      <c r="B19" s="37"/>
      <c r="C19" s="36"/>
      <c r="D19" s="36"/>
      <c r="E19" s="38" t="s">
        <v>36</v>
      </c>
      <c r="F19" s="6"/>
    </row>
    <row r="20" spans="1:6" x14ac:dyDescent="0.4">
      <c r="A20" s="37"/>
      <c r="B20" s="37"/>
      <c r="C20" s="36"/>
      <c r="D20" s="36"/>
      <c r="E20" s="38" t="s">
        <v>36</v>
      </c>
      <c r="F20" s="6"/>
    </row>
    <row r="21" spans="1:6" x14ac:dyDescent="0.4">
      <c r="A21" s="37"/>
      <c r="B21" s="37"/>
      <c r="C21" s="36"/>
      <c r="D21" s="36"/>
      <c r="E21" s="38" t="s">
        <v>36</v>
      </c>
    </row>
    <row r="22" spans="1:6" x14ac:dyDescent="0.4">
      <c r="A22" s="37"/>
      <c r="B22" s="37"/>
      <c r="C22" s="36"/>
      <c r="D22" s="36"/>
      <c r="E22" s="38" t="s">
        <v>36</v>
      </c>
    </row>
    <row r="23" spans="1:6" x14ac:dyDescent="0.4">
      <c r="A23" s="37"/>
      <c r="B23" s="37"/>
      <c r="C23" s="36"/>
      <c r="D23" s="36"/>
      <c r="E23" s="38" t="s">
        <v>36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6BD18-47F0-424F-AF0C-5CCB4A40A151}">
  <sheetPr>
    <tabColor theme="5" tint="0.79998168889431442"/>
  </sheetPr>
  <dimension ref="A1:F23"/>
  <sheetViews>
    <sheetView workbookViewId="0"/>
  </sheetViews>
  <sheetFormatPr defaultColWidth="9.25" defaultRowHeight="16" x14ac:dyDescent="0.4"/>
  <cols>
    <col min="1" max="1" width="19.5" style="2" bestFit="1" customWidth="1"/>
    <col min="2" max="2" width="37.75" style="2" customWidth="1"/>
    <col min="3" max="3" width="17.08203125" style="2" bestFit="1" customWidth="1"/>
    <col min="4" max="4" width="15.6640625" style="2" bestFit="1" customWidth="1"/>
    <col min="5" max="5" width="21.5" style="2" bestFit="1" customWidth="1"/>
    <col min="6" max="16384" width="9.25" style="2"/>
  </cols>
  <sheetData>
    <row r="1" spans="1:6" ht="23.5" x14ac:dyDescent="0.4">
      <c r="A1" s="42" t="s">
        <v>145</v>
      </c>
      <c r="B1" s="43" t="s">
        <v>37</v>
      </c>
      <c r="C1" s="43"/>
      <c r="D1" s="43"/>
      <c r="E1" s="43"/>
      <c r="F1" s="43"/>
    </row>
    <row r="3" spans="1:6" ht="20" thickBot="1" x14ac:dyDescent="0.45">
      <c r="A3" s="11" t="s">
        <v>33</v>
      </c>
      <c r="B3" s="11"/>
      <c r="C3" s="11"/>
      <c r="D3" s="11"/>
      <c r="E3" s="11"/>
      <c r="F3" s="11"/>
    </row>
    <row r="4" spans="1:6" ht="16.5" thickTop="1" x14ac:dyDescent="0.4"/>
    <row r="5" spans="1:6" ht="17.5" thickBot="1" x14ac:dyDescent="0.45">
      <c r="A5" s="12" t="s">
        <v>145</v>
      </c>
      <c r="B5" s="14" t="s">
        <v>35</v>
      </c>
      <c r="C5"/>
      <c r="D5"/>
      <c r="E5"/>
      <c r="F5"/>
    </row>
    <row r="6" spans="1:6" ht="16.5" thickTop="1" x14ac:dyDescent="0.4">
      <c r="A6" s="2" t="s">
        <v>146</v>
      </c>
      <c r="B6" s="6" t="str">
        <f>IFERROR(ROUND(AVERAGEIF(D14:D15,"y*",C14:C15),1),"0")</f>
        <v>0</v>
      </c>
    </row>
    <row r="7" spans="1:6" x14ac:dyDescent="0.4">
      <c r="A7" s="2" t="s">
        <v>151</v>
      </c>
      <c r="B7" s="6" t="str">
        <f>IFERROR(ROUND(AVERAGEIF(D19:D23,"y*",C19:C23),1),"0")</f>
        <v>0</v>
      </c>
    </row>
    <row r="8" spans="1:6" ht="16.5" thickBot="1" x14ac:dyDescent="0.45">
      <c r="A8" s="15" t="s">
        <v>31</v>
      </c>
      <c r="B8" s="16">
        <f>ROUND(IFERROR(AVERAGE(B6:B7),"0"),2)</f>
        <v>0</v>
      </c>
    </row>
    <row r="9" spans="1:6" ht="16.5" thickTop="1" x14ac:dyDescent="0.4"/>
    <row r="10" spans="1:6" ht="20" thickBot="1" x14ac:dyDescent="0.45">
      <c r="A10" s="11" t="s">
        <v>32</v>
      </c>
      <c r="B10" s="11"/>
      <c r="C10" s="11"/>
      <c r="D10" s="11"/>
      <c r="E10" s="11"/>
      <c r="F10" s="11"/>
    </row>
    <row r="11" spans="1:6" ht="16.5" thickTop="1" x14ac:dyDescent="0.4"/>
    <row r="12" spans="1:6" ht="17.5" thickBot="1" x14ac:dyDescent="0.45">
      <c r="A12" s="17" t="s">
        <v>146</v>
      </c>
      <c r="B12" s="17"/>
      <c r="C12" s="12"/>
      <c r="D12" s="12"/>
      <c r="E12" s="12"/>
      <c r="F12" s="12"/>
    </row>
    <row r="13" spans="1:6" ht="16.5" thickTop="1" x14ac:dyDescent="0.4">
      <c r="A13" s="18" t="s">
        <v>0</v>
      </c>
      <c r="B13" s="18" t="s">
        <v>147</v>
      </c>
      <c r="C13" s="29" t="s">
        <v>11</v>
      </c>
      <c r="D13" s="13" t="s">
        <v>12</v>
      </c>
      <c r="E13" s="20" t="s">
        <v>13</v>
      </c>
      <c r="F13" s="6"/>
    </row>
    <row r="14" spans="1:6" x14ac:dyDescent="0.4">
      <c r="A14" s="2" t="s">
        <v>19</v>
      </c>
      <c r="B14" s="2" t="s">
        <v>148</v>
      </c>
      <c r="C14" s="6">
        <v>0</v>
      </c>
      <c r="D14" s="36"/>
      <c r="E14" s="7" t="s">
        <v>199</v>
      </c>
    </row>
    <row r="15" spans="1:6" x14ac:dyDescent="0.4">
      <c r="A15" s="37"/>
      <c r="B15" s="37"/>
      <c r="C15" s="36"/>
      <c r="D15" s="36"/>
      <c r="E15" s="38" t="s">
        <v>36</v>
      </c>
      <c r="F15" s="6"/>
    </row>
    <row r="16" spans="1:6" x14ac:dyDescent="0.4">
      <c r="A16" s="5"/>
      <c r="B16" s="5"/>
      <c r="C16" s="5"/>
      <c r="D16" s="6"/>
      <c r="E16" s="7"/>
      <c r="F16" s="6"/>
    </row>
    <row r="17" spans="1:6" ht="17.5" thickBot="1" x14ac:dyDescent="0.45">
      <c r="A17" s="17" t="s">
        <v>151</v>
      </c>
      <c r="B17" s="17"/>
      <c r="C17" s="12"/>
      <c r="D17" s="12"/>
      <c r="E17" s="12"/>
      <c r="F17" s="12"/>
    </row>
    <row r="18" spans="1:6" ht="16.5" thickTop="1" x14ac:dyDescent="0.4">
      <c r="A18" s="18" t="s">
        <v>0</v>
      </c>
      <c r="B18" s="18" t="s">
        <v>147</v>
      </c>
      <c r="C18" s="29" t="s">
        <v>11</v>
      </c>
      <c r="D18" s="13" t="s">
        <v>12</v>
      </c>
      <c r="E18" s="20" t="s">
        <v>13</v>
      </c>
      <c r="F18" s="6"/>
    </row>
    <row r="19" spans="1:6" x14ac:dyDescent="0.4">
      <c r="A19" s="37"/>
      <c r="B19" s="37"/>
      <c r="C19" s="36"/>
      <c r="D19" s="36"/>
      <c r="E19" s="38" t="s">
        <v>36</v>
      </c>
    </row>
    <row r="20" spans="1:6" x14ac:dyDescent="0.4">
      <c r="A20" s="37"/>
      <c r="B20" s="37"/>
      <c r="C20" s="36"/>
      <c r="D20" s="36"/>
      <c r="E20" s="38" t="s">
        <v>36</v>
      </c>
      <c r="F20" s="6"/>
    </row>
    <row r="21" spans="1:6" x14ac:dyDescent="0.4">
      <c r="A21" s="37"/>
      <c r="B21" s="37"/>
      <c r="C21" s="36"/>
      <c r="D21" s="36"/>
      <c r="E21" s="38" t="s">
        <v>36</v>
      </c>
    </row>
    <row r="22" spans="1:6" x14ac:dyDescent="0.4">
      <c r="A22" s="37"/>
      <c r="B22" s="37"/>
      <c r="C22" s="36"/>
      <c r="D22" s="36"/>
      <c r="E22" s="38" t="s">
        <v>36</v>
      </c>
    </row>
    <row r="23" spans="1:6" x14ac:dyDescent="0.4">
      <c r="A23" s="37"/>
      <c r="B23" s="37"/>
      <c r="C23" s="36"/>
      <c r="D23" s="36"/>
      <c r="E23" s="38" t="s">
        <v>36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FD9AA-CA01-4B21-AAA9-218A44545B45}">
  <sheetPr>
    <tabColor theme="5" tint="0.79998168889431442"/>
  </sheetPr>
  <dimension ref="A1:I27"/>
  <sheetViews>
    <sheetView workbookViewId="0"/>
  </sheetViews>
  <sheetFormatPr defaultColWidth="9.25" defaultRowHeight="16" x14ac:dyDescent="0.4"/>
  <cols>
    <col min="1" max="1" width="19.5" style="2" bestFit="1" customWidth="1"/>
    <col min="2" max="2" width="32.5" style="2" bestFit="1" customWidth="1"/>
    <col min="3" max="3" width="21.75" style="2" bestFit="1" customWidth="1"/>
    <col min="4" max="4" width="20.9140625" style="2" customWidth="1"/>
    <col min="5" max="6" width="13.4140625" style="2" customWidth="1"/>
    <col min="7" max="7" width="15.6640625" style="2" bestFit="1" customWidth="1"/>
    <col min="8" max="8" width="21.5" style="2" bestFit="1" customWidth="1"/>
    <col min="9" max="16384" width="9.25" style="2"/>
  </cols>
  <sheetData>
    <row r="1" spans="1:9" ht="23.5" x14ac:dyDescent="0.4">
      <c r="A1" s="42" t="s">
        <v>145</v>
      </c>
      <c r="B1" s="43" t="s">
        <v>73</v>
      </c>
      <c r="C1" s="43"/>
      <c r="D1" s="43"/>
      <c r="E1" s="43"/>
      <c r="F1" s="43"/>
      <c r="G1" s="43"/>
      <c r="H1" s="43"/>
      <c r="I1" s="43"/>
    </row>
    <row r="3" spans="1:9" ht="20" thickBot="1" x14ac:dyDescent="0.45">
      <c r="A3" s="11" t="s">
        <v>33</v>
      </c>
      <c r="B3" s="11"/>
      <c r="C3" s="11"/>
      <c r="D3" s="11"/>
      <c r="E3" s="11"/>
      <c r="F3" s="11"/>
      <c r="G3" s="11"/>
      <c r="H3" s="11"/>
      <c r="I3" s="11"/>
    </row>
    <row r="4" spans="1:9" ht="16.5" thickTop="1" x14ac:dyDescent="0.4"/>
    <row r="5" spans="1:9" ht="17.5" thickBot="1" x14ac:dyDescent="0.45">
      <c r="A5" s="12" t="s">
        <v>145</v>
      </c>
      <c r="B5" s="14" t="s">
        <v>35</v>
      </c>
      <c r="C5"/>
      <c r="D5"/>
      <c r="E5"/>
      <c r="F5"/>
      <c r="G5"/>
      <c r="H5"/>
      <c r="I5"/>
    </row>
    <row r="6" spans="1:9" ht="16.5" thickTop="1" x14ac:dyDescent="0.4">
      <c r="A6" s="2" t="s">
        <v>149</v>
      </c>
      <c r="B6" s="6" t="str">
        <f>IFERROR(ROUND(AVERAGEIF(G14:G17,"y*",F14:F17),1),"0")</f>
        <v>0</v>
      </c>
    </row>
    <row r="7" spans="1:9" x14ac:dyDescent="0.4">
      <c r="A7" s="2" t="s">
        <v>151</v>
      </c>
      <c r="B7" s="6" t="str">
        <f>IFERROR(ROUND(AVERAGEIF(G21:G25,"y*",F21:F25),1),"0")</f>
        <v>0</v>
      </c>
    </row>
    <row r="8" spans="1:9" ht="16.5" thickBot="1" x14ac:dyDescent="0.45">
      <c r="A8" s="15" t="s">
        <v>31</v>
      </c>
      <c r="B8" s="16">
        <f>ROUND(IFERROR(AVERAGE(B6:B7),"0"),2)</f>
        <v>0</v>
      </c>
    </row>
    <row r="9" spans="1:9" ht="16.5" thickTop="1" x14ac:dyDescent="0.4"/>
    <row r="10" spans="1:9" ht="20" thickBot="1" x14ac:dyDescent="0.45">
      <c r="A10" s="11" t="s">
        <v>32</v>
      </c>
      <c r="B10" s="11"/>
      <c r="C10" s="11"/>
      <c r="D10" s="11"/>
      <c r="E10" s="11"/>
      <c r="F10" s="11"/>
      <c r="G10" s="11"/>
      <c r="H10" s="11"/>
      <c r="I10" s="11"/>
    </row>
    <row r="11" spans="1:9" ht="16.5" thickTop="1" x14ac:dyDescent="0.4"/>
    <row r="12" spans="1:9" ht="17.5" thickBot="1" x14ac:dyDescent="0.45">
      <c r="A12" s="17" t="s">
        <v>149</v>
      </c>
      <c r="B12" s="17"/>
      <c r="C12" s="12"/>
      <c r="D12" s="12"/>
      <c r="E12" s="12"/>
      <c r="F12" s="12"/>
      <c r="G12" s="12"/>
      <c r="H12" s="12"/>
      <c r="I12" s="12"/>
    </row>
    <row r="13" spans="1:9" ht="16.5" thickTop="1" x14ac:dyDescent="0.4">
      <c r="A13" s="18" t="s">
        <v>0</v>
      </c>
      <c r="B13" s="18" t="s">
        <v>147</v>
      </c>
      <c r="C13" s="19" t="s">
        <v>78</v>
      </c>
      <c r="D13" s="13" t="s">
        <v>76</v>
      </c>
      <c r="E13" s="106" t="s">
        <v>11</v>
      </c>
      <c r="F13" s="106"/>
      <c r="G13" s="13" t="s">
        <v>12</v>
      </c>
      <c r="H13" s="20" t="s">
        <v>13</v>
      </c>
      <c r="I13" s="6"/>
    </row>
    <row r="14" spans="1:9" x14ac:dyDescent="0.4">
      <c r="A14" s="2" t="s">
        <v>74</v>
      </c>
      <c r="B14" s="79" t="s">
        <v>75</v>
      </c>
      <c r="C14" s="79" t="s">
        <v>79</v>
      </c>
      <c r="D14" s="83" t="s">
        <v>77</v>
      </c>
      <c r="E14" s="6"/>
      <c r="F14" s="6">
        <v>88</v>
      </c>
      <c r="G14" s="36"/>
      <c r="H14" s="85" t="s">
        <v>199</v>
      </c>
      <c r="I14" s="6"/>
    </row>
    <row r="15" spans="1:9" x14ac:dyDescent="0.4">
      <c r="A15" s="2" t="s">
        <v>80</v>
      </c>
      <c r="B15" s="79"/>
      <c r="C15" s="79"/>
      <c r="D15" s="83"/>
      <c r="E15" s="6"/>
      <c r="F15" s="6">
        <v>87</v>
      </c>
      <c r="G15" s="36"/>
      <c r="H15" s="85"/>
      <c r="I15" s="6"/>
    </row>
    <row r="16" spans="1:9" x14ac:dyDescent="0.4">
      <c r="A16" s="2" t="s">
        <v>27</v>
      </c>
      <c r="B16" s="79"/>
      <c r="C16" s="79"/>
      <c r="D16" s="83"/>
      <c r="E16" s="6"/>
      <c r="F16" s="6">
        <v>146</v>
      </c>
      <c r="G16" s="36"/>
      <c r="H16" s="85"/>
      <c r="I16" s="6"/>
    </row>
    <row r="17" spans="1:9" x14ac:dyDescent="0.4">
      <c r="A17" s="37"/>
      <c r="B17" s="37"/>
      <c r="C17" s="37"/>
      <c r="D17" s="36"/>
      <c r="E17" s="37"/>
      <c r="F17" s="36"/>
      <c r="G17" s="36"/>
      <c r="H17" s="38" t="s">
        <v>36</v>
      </c>
      <c r="I17" s="6"/>
    </row>
    <row r="18" spans="1:9" x14ac:dyDescent="0.4">
      <c r="A18" s="5"/>
      <c r="B18" s="5"/>
      <c r="C18" s="6"/>
      <c r="D18" s="5"/>
      <c r="E18" s="5"/>
      <c r="F18" s="5"/>
      <c r="G18" s="6"/>
      <c r="H18" s="7"/>
      <c r="I18" s="6"/>
    </row>
    <row r="19" spans="1:9" ht="17.5" thickBot="1" x14ac:dyDescent="0.45">
      <c r="A19" s="17" t="s">
        <v>151</v>
      </c>
      <c r="B19" s="17"/>
      <c r="C19" s="14"/>
      <c r="D19" s="17"/>
      <c r="E19" s="17"/>
      <c r="F19" s="17"/>
      <c r="G19" s="14"/>
      <c r="H19" s="21"/>
      <c r="I19" s="14"/>
    </row>
    <row r="20" spans="1:9" ht="16.5" thickTop="1" x14ac:dyDescent="0.4">
      <c r="A20" s="18" t="s">
        <v>0</v>
      </c>
      <c r="B20" s="18" t="s">
        <v>147</v>
      </c>
      <c r="C20" s="18" t="s">
        <v>78</v>
      </c>
      <c r="D20" s="13" t="s">
        <v>76</v>
      </c>
      <c r="E20" s="106" t="s">
        <v>11</v>
      </c>
      <c r="F20" s="106"/>
      <c r="G20" s="13" t="s">
        <v>12</v>
      </c>
      <c r="H20" s="20" t="s">
        <v>13</v>
      </c>
      <c r="I20" s="6"/>
    </row>
    <row r="21" spans="1:9" x14ac:dyDescent="0.4">
      <c r="A21" s="37"/>
      <c r="B21" s="37"/>
      <c r="C21" s="37"/>
      <c r="D21" s="36"/>
      <c r="E21" s="37"/>
      <c r="F21" s="36"/>
      <c r="G21" s="36"/>
      <c r="H21" s="38" t="s">
        <v>36</v>
      </c>
      <c r="I21" s="6"/>
    </row>
    <row r="22" spans="1:9" x14ac:dyDescent="0.4">
      <c r="A22" s="37"/>
      <c r="B22" s="37"/>
      <c r="C22" s="37"/>
      <c r="D22" s="36"/>
      <c r="E22" s="37"/>
      <c r="F22" s="36"/>
      <c r="G22" s="36"/>
      <c r="H22" s="38" t="s">
        <v>36</v>
      </c>
      <c r="I22" s="6"/>
    </row>
    <row r="23" spans="1:9" x14ac:dyDescent="0.4">
      <c r="A23" s="37"/>
      <c r="B23" s="37"/>
      <c r="C23" s="37"/>
      <c r="D23" s="36"/>
      <c r="E23" s="37"/>
      <c r="F23" s="36"/>
      <c r="G23" s="36"/>
      <c r="H23" s="38" t="s">
        <v>36</v>
      </c>
      <c r="I23" s="6"/>
    </row>
    <row r="24" spans="1:9" x14ac:dyDescent="0.4">
      <c r="A24" s="37"/>
      <c r="B24" s="37"/>
      <c r="C24" s="37"/>
      <c r="D24" s="36"/>
      <c r="E24" s="37"/>
      <c r="F24" s="36"/>
      <c r="G24" s="36"/>
      <c r="H24" s="38" t="s">
        <v>36</v>
      </c>
      <c r="I24" s="6"/>
    </row>
    <row r="25" spans="1:9" x14ac:dyDescent="0.4">
      <c r="A25" s="37"/>
      <c r="B25" s="37"/>
      <c r="C25" s="37"/>
      <c r="D25" s="36"/>
      <c r="E25" s="37"/>
      <c r="F25" s="36"/>
      <c r="G25" s="36"/>
      <c r="H25" s="38" t="s">
        <v>36</v>
      </c>
      <c r="I25" s="6"/>
    </row>
    <row r="26" spans="1:9" x14ac:dyDescent="0.4">
      <c r="C26" s="3"/>
      <c r="D26" s="3"/>
      <c r="E26" s="9"/>
      <c r="F26" s="6"/>
      <c r="G26" s="6"/>
      <c r="I26" s="6"/>
    </row>
    <row r="27" spans="1:9" x14ac:dyDescent="0.4">
      <c r="C27" s="3"/>
      <c r="D27" s="3"/>
      <c r="E27" s="9"/>
      <c r="F27" s="6"/>
      <c r="G27" s="6"/>
      <c r="I27" s="6"/>
    </row>
  </sheetData>
  <mergeCells count="6">
    <mergeCell ref="H14:H16"/>
    <mergeCell ref="E20:F20"/>
    <mergeCell ref="E13:F13"/>
    <mergeCell ref="B14:B16"/>
    <mergeCell ref="C14:C16"/>
    <mergeCell ref="D14:D1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CFD44-FE36-4664-B94A-A4677331E2E1}">
  <sheetPr>
    <tabColor theme="5" tint="0.79998168889431442"/>
  </sheetPr>
  <dimension ref="A1:G23"/>
  <sheetViews>
    <sheetView workbookViewId="0"/>
  </sheetViews>
  <sheetFormatPr defaultColWidth="9.25" defaultRowHeight="16" x14ac:dyDescent="0.4"/>
  <cols>
    <col min="1" max="1" width="23" style="2" customWidth="1"/>
    <col min="2" max="2" width="38.4140625" style="2" bestFit="1" customWidth="1"/>
    <col min="3" max="3" width="26.83203125" style="2" customWidth="1"/>
    <col min="4" max="4" width="17.08203125" style="2" bestFit="1" customWidth="1"/>
    <col min="5" max="5" width="15.6640625" style="2" bestFit="1" customWidth="1"/>
    <col min="6" max="6" width="21.5" style="2" bestFit="1" customWidth="1"/>
    <col min="7" max="16384" width="9.25" style="2"/>
  </cols>
  <sheetData>
    <row r="1" spans="1:7" ht="23.5" x14ac:dyDescent="0.4">
      <c r="A1" s="42" t="s">
        <v>145</v>
      </c>
      <c r="B1" s="43" t="s">
        <v>98</v>
      </c>
      <c r="C1" s="43"/>
      <c r="D1" s="43"/>
      <c r="E1" s="43"/>
      <c r="F1" s="43"/>
      <c r="G1" s="43"/>
    </row>
    <row r="3" spans="1:7" ht="20" thickBot="1" x14ac:dyDescent="0.45">
      <c r="A3" s="11" t="s">
        <v>33</v>
      </c>
      <c r="B3" s="11"/>
      <c r="C3" s="11"/>
      <c r="D3" s="11"/>
      <c r="E3" s="11"/>
      <c r="F3" s="11"/>
      <c r="G3" s="11"/>
    </row>
    <row r="4" spans="1:7" ht="16.5" thickTop="1" x14ac:dyDescent="0.4"/>
    <row r="5" spans="1:7" ht="17.5" thickBot="1" x14ac:dyDescent="0.45">
      <c r="A5" s="12" t="s">
        <v>145</v>
      </c>
      <c r="B5" s="14" t="s">
        <v>35</v>
      </c>
      <c r="C5"/>
      <c r="D5"/>
      <c r="E5"/>
      <c r="F5"/>
      <c r="G5"/>
    </row>
    <row r="6" spans="1:7" ht="16.5" thickTop="1" x14ac:dyDescent="0.4">
      <c r="A6" s="2" t="s">
        <v>146</v>
      </c>
      <c r="B6" s="6" t="str">
        <f>IFERROR(ROUND(AVERAGEIF(E14:E15,"y*",D14:D15),1),"0")</f>
        <v>0</v>
      </c>
      <c r="C6"/>
      <c r="D6"/>
      <c r="E6"/>
      <c r="F6"/>
      <c r="G6"/>
    </row>
    <row r="7" spans="1:7" x14ac:dyDescent="0.4">
      <c r="A7" s="2" t="s">
        <v>151</v>
      </c>
      <c r="B7" s="6" t="str">
        <f>IFERROR(ROUND(AVERAGEIF(E19:E23,"y*",D19:D23),1),"0")</f>
        <v>0</v>
      </c>
    </row>
    <row r="8" spans="1:7" ht="16.5" thickBot="1" x14ac:dyDescent="0.45">
      <c r="A8" s="15" t="s">
        <v>31</v>
      </c>
      <c r="B8" s="16">
        <f>ROUND(IFERROR(AVERAGE(B6:B7),"0"),2)</f>
        <v>0</v>
      </c>
    </row>
    <row r="9" spans="1:7" ht="16.5" thickTop="1" x14ac:dyDescent="0.4"/>
    <row r="10" spans="1:7" ht="20" thickBot="1" x14ac:dyDescent="0.45">
      <c r="A10" s="11" t="s">
        <v>32</v>
      </c>
      <c r="B10" s="11"/>
      <c r="C10" s="11"/>
      <c r="D10" s="11"/>
      <c r="E10" s="11"/>
      <c r="F10" s="11"/>
      <c r="G10" s="11"/>
    </row>
    <row r="11" spans="1:7" ht="16.5" thickTop="1" x14ac:dyDescent="0.4"/>
    <row r="12" spans="1:7" ht="17.5" thickBot="1" x14ac:dyDescent="0.45">
      <c r="A12" s="17" t="s">
        <v>146</v>
      </c>
      <c r="B12" s="17"/>
      <c r="C12" s="12"/>
      <c r="D12" s="12"/>
      <c r="E12" s="12"/>
      <c r="F12" s="12"/>
      <c r="G12" s="12"/>
    </row>
    <row r="13" spans="1:7" ht="16.5" thickTop="1" x14ac:dyDescent="0.4">
      <c r="A13" s="18" t="s">
        <v>0</v>
      </c>
      <c r="B13" s="18" t="s">
        <v>147</v>
      </c>
      <c r="C13" s="18" t="s">
        <v>51</v>
      </c>
      <c r="D13" s="31" t="s">
        <v>11</v>
      </c>
      <c r="E13" s="13" t="s">
        <v>12</v>
      </c>
      <c r="F13" s="20" t="s">
        <v>13</v>
      </c>
      <c r="G13" s="6"/>
    </row>
    <row r="14" spans="1:7" x14ac:dyDescent="0.4">
      <c r="A14" s="2" t="s">
        <v>19</v>
      </c>
      <c r="B14" s="2" t="s">
        <v>9</v>
      </c>
      <c r="C14" s="2" t="s">
        <v>150</v>
      </c>
      <c r="D14" s="6">
        <v>5.27</v>
      </c>
      <c r="E14" s="36"/>
      <c r="F14" s="7" t="s">
        <v>50</v>
      </c>
    </row>
    <row r="15" spans="1:7" x14ac:dyDescent="0.4">
      <c r="A15" s="37"/>
      <c r="B15" s="37"/>
      <c r="C15" s="37"/>
      <c r="D15" s="36"/>
      <c r="E15" s="36"/>
      <c r="F15" s="38" t="s">
        <v>36</v>
      </c>
    </row>
    <row r="16" spans="1:7" x14ac:dyDescent="0.4">
      <c r="A16" s="5"/>
      <c r="B16" s="5"/>
      <c r="C16" s="6"/>
      <c r="D16" s="5"/>
      <c r="E16" s="6"/>
      <c r="F16" s="7"/>
      <c r="G16" s="6"/>
    </row>
    <row r="17" spans="1:7" ht="17.5" thickBot="1" x14ac:dyDescent="0.45">
      <c r="A17" s="17" t="s">
        <v>146</v>
      </c>
      <c r="B17" s="17"/>
      <c r="C17" s="12"/>
      <c r="D17" s="12"/>
      <c r="E17" s="12"/>
      <c r="F17" s="12"/>
      <c r="G17" s="12"/>
    </row>
    <row r="18" spans="1:7" ht="16.5" thickTop="1" x14ac:dyDescent="0.4">
      <c r="A18" s="18" t="s">
        <v>0</v>
      </c>
      <c r="B18" s="18" t="s">
        <v>147</v>
      </c>
      <c r="C18" s="18" t="s">
        <v>51</v>
      </c>
      <c r="D18" s="31" t="s">
        <v>11</v>
      </c>
      <c r="E18" s="13" t="s">
        <v>12</v>
      </c>
      <c r="F18" s="20" t="s">
        <v>13</v>
      </c>
      <c r="G18" s="6"/>
    </row>
    <row r="19" spans="1:7" x14ac:dyDescent="0.4">
      <c r="A19" s="37"/>
      <c r="B19" s="37"/>
      <c r="C19" s="37"/>
      <c r="D19" s="36"/>
      <c r="E19" s="36"/>
      <c r="F19" s="38" t="s">
        <v>36</v>
      </c>
    </row>
    <row r="20" spans="1:7" x14ac:dyDescent="0.4">
      <c r="A20" s="37"/>
      <c r="B20" s="37"/>
      <c r="C20" s="37"/>
      <c r="D20" s="36"/>
      <c r="E20" s="36"/>
      <c r="F20" s="38" t="s">
        <v>36</v>
      </c>
      <c r="G20" s="6"/>
    </row>
    <row r="21" spans="1:7" x14ac:dyDescent="0.4">
      <c r="A21" s="37"/>
      <c r="B21" s="37"/>
      <c r="C21" s="37"/>
      <c r="D21" s="36"/>
      <c r="E21" s="36"/>
      <c r="F21" s="38" t="s">
        <v>36</v>
      </c>
    </row>
    <row r="22" spans="1:7" x14ac:dyDescent="0.4">
      <c r="A22" s="37"/>
      <c r="B22" s="37"/>
      <c r="C22" s="37"/>
      <c r="D22" s="36"/>
      <c r="E22" s="36"/>
      <c r="F22" s="38" t="s">
        <v>36</v>
      </c>
    </row>
    <row r="23" spans="1:7" x14ac:dyDescent="0.4">
      <c r="A23" s="37"/>
      <c r="B23" s="37"/>
      <c r="C23" s="37"/>
      <c r="D23" s="36"/>
      <c r="E23" s="36"/>
      <c r="F23" s="38" t="s">
        <v>36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5DB1D-A339-4113-88CD-C33D2BFE92CD}">
  <sheetPr>
    <tabColor theme="8" tint="0.79998168889431442"/>
  </sheetPr>
  <dimension ref="A1:F27"/>
  <sheetViews>
    <sheetView workbookViewId="0"/>
  </sheetViews>
  <sheetFormatPr defaultColWidth="9.25" defaultRowHeight="16" x14ac:dyDescent="0.4"/>
  <cols>
    <col min="1" max="1" width="26.33203125" style="2" bestFit="1" customWidth="1"/>
    <col min="2" max="2" width="51.75" style="2" bestFit="1" customWidth="1"/>
    <col min="3" max="3" width="17.08203125" style="2" bestFit="1" customWidth="1"/>
    <col min="4" max="4" width="15.6640625" style="2" bestFit="1" customWidth="1"/>
    <col min="5" max="5" width="21.5" style="2" bestFit="1" customWidth="1"/>
    <col min="6" max="16384" width="9.25" style="2"/>
  </cols>
  <sheetData>
    <row r="1" spans="1:6" ht="23.5" x14ac:dyDescent="0.4">
      <c r="A1" s="45" t="s">
        <v>152</v>
      </c>
      <c r="B1" s="44" t="s">
        <v>34</v>
      </c>
      <c r="C1" s="44"/>
      <c r="D1" s="44"/>
      <c r="E1" s="44"/>
      <c r="F1" s="44"/>
    </row>
    <row r="3" spans="1:6" ht="20" thickBot="1" x14ac:dyDescent="0.45">
      <c r="A3" s="11" t="s">
        <v>33</v>
      </c>
      <c r="B3" s="11"/>
      <c r="C3" s="11"/>
      <c r="D3" s="11"/>
      <c r="E3" s="11"/>
      <c r="F3" s="11"/>
    </row>
    <row r="4" spans="1:6" ht="16.5" thickTop="1" x14ac:dyDescent="0.4"/>
    <row r="5" spans="1:6" ht="17.5" thickBot="1" x14ac:dyDescent="0.45">
      <c r="A5" s="12" t="s">
        <v>152</v>
      </c>
      <c r="B5" s="14" t="s">
        <v>35</v>
      </c>
      <c r="C5"/>
      <c r="D5"/>
      <c r="E5"/>
      <c r="F5"/>
    </row>
    <row r="6" spans="1:6" ht="16.5" thickTop="1" x14ac:dyDescent="0.4">
      <c r="A6" s="2" t="s">
        <v>291</v>
      </c>
      <c r="B6" s="6" t="str">
        <f>IFERROR(ROUND(AVERAGEIF(D14:D19,"y*",C14:C19),1),"0")</f>
        <v>0</v>
      </c>
      <c r="C6"/>
      <c r="D6"/>
      <c r="E6"/>
      <c r="F6"/>
    </row>
    <row r="7" spans="1:6" x14ac:dyDescent="0.4">
      <c r="A7" s="2" t="s">
        <v>151</v>
      </c>
      <c r="B7" s="6" t="str">
        <f>IFERROR(ROUND(AVERAGEIF(D23:D27,"y*",C23:C27),1),"0")</f>
        <v>0</v>
      </c>
    </row>
    <row r="8" spans="1:6" ht="16.5" thickBot="1" x14ac:dyDescent="0.45">
      <c r="A8" s="15" t="s">
        <v>31</v>
      </c>
      <c r="B8" s="16">
        <f>ROUND(IFERROR(AVERAGE(B6:B7),"0"),2)</f>
        <v>0</v>
      </c>
    </row>
    <row r="9" spans="1:6" ht="16.5" thickTop="1" x14ac:dyDescent="0.4"/>
    <row r="10" spans="1:6" ht="20" thickBot="1" x14ac:dyDescent="0.45">
      <c r="A10" s="11" t="s">
        <v>32</v>
      </c>
      <c r="B10" s="11"/>
      <c r="C10" s="11"/>
      <c r="D10" s="11"/>
      <c r="E10" s="11"/>
      <c r="F10" s="11"/>
    </row>
    <row r="11" spans="1:6" ht="16.5" thickTop="1" x14ac:dyDescent="0.4"/>
    <row r="12" spans="1:6" ht="17.5" thickBot="1" x14ac:dyDescent="0.45">
      <c r="A12" s="17" t="s">
        <v>291</v>
      </c>
      <c r="B12" s="17"/>
      <c r="C12" s="12"/>
      <c r="D12" s="12"/>
      <c r="E12" s="12"/>
      <c r="F12" s="12"/>
    </row>
    <row r="13" spans="1:6" ht="16.5" thickTop="1" x14ac:dyDescent="0.4">
      <c r="A13" s="18" t="s">
        <v>0</v>
      </c>
      <c r="B13" s="18" t="s">
        <v>153</v>
      </c>
      <c r="C13" s="29" t="s">
        <v>11</v>
      </c>
      <c r="D13" s="13" t="s">
        <v>12</v>
      </c>
      <c r="E13" s="20" t="s">
        <v>13</v>
      </c>
      <c r="F13" s="6"/>
    </row>
    <row r="14" spans="1:6" x14ac:dyDescent="0.4">
      <c r="A14" s="117" t="s">
        <v>293</v>
      </c>
      <c r="B14" s="71" t="s">
        <v>294</v>
      </c>
      <c r="C14" s="72">
        <v>7.9</v>
      </c>
      <c r="D14" s="36"/>
      <c r="E14" s="114" t="s">
        <v>292</v>
      </c>
      <c r="F14" s="6"/>
    </row>
    <row r="15" spans="1:6" x14ac:dyDescent="0.4">
      <c r="A15" s="118"/>
      <c r="B15" s="71" t="s">
        <v>297</v>
      </c>
      <c r="C15" s="72">
        <v>10.7</v>
      </c>
      <c r="D15" s="36"/>
      <c r="E15" s="115"/>
      <c r="F15" s="6"/>
    </row>
    <row r="16" spans="1:6" x14ac:dyDescent="0.4">
      <c r="A16" s="118"/>
      <c r="B16" s="71" t="s">
        <v>298</v>
      </c>
      <c r="C16" s="72">
        <v>10</v>
      </c>
      <c r="D16" s="36"/>
      <c r="E16" s="115"/>
    </row>
    <row r="17" spans="1:6" x14ac:dyDescent="0.4">
      <c r="A17" s="118"/>
      <c r="B17" s="71" t="s">
        <v>296</v>
      </c>
      <c r="C17" s="72">
        <v>9.4</v>
      </c>
      <c r="D17" s="36"/>
      <c r="E17" s="115"/>
    </row>
    <row r="18" spans="1:6" x14ac:dyDescent="0.4">
      <c r="A18" s="119"/>
      <c r="B18" s="71" t="s">
        <v>295</v>
      </c>
      <c r="C18" s="72">
        <v>6.7</v>
      </c>
      <c r="D18" s="36"/>
      <c r="E18" s="116"/>
    </row>
    <row r="19" spans="1:6" x14ac:dyDescent="0.4">
      <c r="A19" s="37"/>
      <c r="B19" s="37"/>
      <c r="C19" s="36"/>
      <c r="D19" s="36"/>
      <c r="E19" s="38" t="s">
        <v>36</v>
      </c>
    </row>
    <row r="20" spans="1:6" x14ac:dyDescent="0.4">
      <c r="A20"/>
      <c r="B20"/>
      <c r="C20"/>
      <c r="D20"/>
      <c r="E20"/>
    </row>
    <row r="21" spans="1:6" ht="17.5" thickBot="1" x14ac:dyDescent="0.45">
      <c r="A21" s="17" t="s">
        <v>151</v>
      </c>
      <c r="B21" s="17"/>
      <c r="C21" s="12"/>
      <c r="D21" s="12"/>
      <c r="E21" s="12"/>
      <c r="F21" s="12"/>
    </row>
    <row r="22" spans="1:6" ht="16.5" thickTop="1" x14ac:dyDescent="0.4">
      <c r="A22" s="18" t="s">
        <v>0</v>
      </c>
      <c r="B22" s="18" t="s">
        <v>153</v>
      </c>
      <c r="C22" s="29" t="s">
        <v>11</v>
      </c>
      <c r="D22" s="13" t="s">
        <v>12</v>
      </c>
      <c r="E22" s="20" t="s">
        <v>13</v>
      </c>
      <c r="F22" s="6"/>
    </row>
    <row r="23" spans="1:6" x14ac:dyDescent="0.4">
      <c r="A23" s="37"/>
      <c r="B23" s="37"/>
      <c r="C23" s="36"/>
      <c r="D23" s="36"/>
      <c r="E23" s="38" t="s">
        <v>36</v>
      </c>
      <c r="F23" s="6"/>
    </row>
    <row r="24" spans="1:6" x14ac:dyDescent="0.4">
      <c r="A24" s="37"/>
      <c r="B24" s="37"/>
      <c r="C24" s="36"/>
      <c r="D24" s="36"/>
      <c r="E24" s="38" t="s">
        <v>36</v>
      </c>
      <c r="F24" s="6"/>
    </row>
    <row r="25" spans="1:6" x14ac:dyDescent="0.4">
      <c r="A25" s="37"/>
      <c r="B25" s="37"/>
      <c r="C25" s="36"/>
      <c r="D25" s="36"/>
      <c r="E25" s="38" t="s">
        <v>36</v>
      </c>
    </row>
    <row r="26" spans="1:6" x14ac:dyDescent="0.4">
      <c r="A26" s="37"/>
      <c r="B26" s="37"/>
      <c r="C26" s="36"/>
      <c r="D26" s="36"/>
      <c r="E26" s="38" t="s">
        <v>36</v>
      </c>
    </row>
    <row r="27" spans="1:6" x14ac:dyDescent="0.4">
      <c r="A27" s="37"/>
      <c r="B27" s="37"/>
      <c r="C27" s="36"/>
      <c r="D27" s="36"/>
      <c r="E27" s="38" t="s">
        <v>36</v>
      </c>
    </row>
  </sheetData>
  <mergeCells count="2">
    <mergeCell ref="E14:E18"/>
    <mergeCell ref="A14:A18"/>
  </mergeCells>
  <pageMargins left="0.7" right="0.7" top="0.75" bottom="0.75" header="0.3" footer="0.3"/>
  <pageSetup paperSize="9" orientation="portrait" horizontalDpi="1200" verticalDpi="12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98EAF-B21B-4162-8397-A8EED4575B24}">
  <sheetPr>
    <tabColor theme="8" tint="0.79998168889431442"/>
  </sheetPr>
  <dimension ref="A1:J27"/>
  <sheetViews>
    <sheetView workbookViewId="0"/>
  </sheetViews>
  <sheetFormatPr defaultColWidth="9.25" defaultRowHeight="16" x14ac:dyDescent="0.4"/>
  <cols>
    <col min="1" max="1" width="19.5" style="2" bestFit="1" customWidth="1"/>
    <col min="2" max="2" width="37.75" style="2" customWidth="1"/>
    <col min="3" max="3" width="17.08203125" style="2" bestFit="1" customWidth="1"/>
    <col min="4" max="4" width="15.6640625" style="2" bestFit="1" customWidth="1"/>
    <col min="5" max="5" width="21.5" style="2" bestFit="1" customWidth="1"/>
    <col min="6" max="16384" width="9.25" style="2"/>
  </cols>
  <sheetData>
    <row r="1" spans="1:10" ht="23.5" x14ac:dyDescent="0.4">
      <c r="A1" s="45" t="s">
        <v>152</v>
      </c>
      <c r="B1" s="44" t="s">
        <v>37</v>
      </c>
      <c r="C1" s="44"/>
      <c r="D1" s="44"/>
      <c r="E1" s="44"/>
      <c r="F1" s="44"/>
    </row>
    <row r="3" spans="1:10" ht="20" thickBot="1" x14ac:dyDescent="0.45">
      <c r="A3" s="11" t="s">
        <v>33</v>
      </c>
      <c r="B3" s="11"/>
      <c r="C3" s="11"/>
      <c r="D3" s="11"/>
      <c r="E3" s="11"/>
      <c r="F3" s="11"/>
    </row>
    <row r="4" spans="1:10" ht="16.5" thickTop="1" x14ac:dyDescent="0.4"/>
    <row r="5" spans="1:10" ht="17.5" thickBot="1" x14ac:dyDescent="0.45">
      <c r="A5" s="12" t="s">
        <v>152</v>
      </c>
      <c r="B5" s="14" t="s">
        <v>35</v>
      </c>
      <c r="C5"/>
      <c r="D5"/>
      <c r="E5"/>
      <c r="F5"/>
    </row>
    <row r="6" spans="1:10" ht="16.5" thickTop="1" x14ac:dyDescent="0.4">
      <c r="A6" s="2" t="s">
        <v>291</v>
      </c>
      <c r="B6" s="6" t="str">
        <f>IFERROR(ROUND(AVERAGEIF(D14:D19,"y*",C14:C19),1),"0")</f>
        <v>0</v>
      </c>
      <c r="C6"/>
      <c r="D6"/>
      <c r="E6"/>
      <c r="F6"/>
    </row>
    <row r="7" spans="1:10" x14ac:dyDescent="0.4">
      <c r="A7" s="2" t="s">
        <v>151</v>
      </c>
      <c r="B7" s="6" t="str">
        <f>IFERROR(ROUND(AVERAGEIF(D23:D27,"y*",C23:C27),1),"0")</f>
        <v>0</v>
      </c>
    </row>
    <row r="8" spans="1:10" ht="16.5" thickBot="1" x14ac:dyDescent="0.45">
      <c r="A8" s="15" t="s">
        <v>31</v>
      </c>
      <c r="B8" s="16">
        <f>ROUND(IFERROR(AVERAGE(B6:B7),"0"),2)</f>
        <v>0</v>
      </c>
    </row>
    <row r="9" spans="1:10" ht="16.5" thickTop="1" x14ac:dyDescent="0.4"/>
    <row r="10" spans="1:10" ht="20" thickBot="1" x14ac:dyDescent="0.45">
      <c r="A10" s="11" t="s">
        <v>32</v>
      </c>
      <c r="B10" s="11"/>
      <c r="C10" s="11"/>
      <c r="D10" s="11"/>
      <c r="E10" s="11"/>
      <c r="F10" s="11"/>
    </row>
    <row r="11" spans="1:10" ht="16.5" thickTop="1" x14ac:dyDescent="0.4"/>
    <row r="12" spans="1:10" ht="17.5" thickBot="1" x14ac:dyDescent="0.45">
      <c r="A12" s="17" t="s">
        <v>291</v>
      </c>
      <c r="B12" s="17"/>
      <c r="C12" s="12"/>
      <c r="D12" s="12"/>
      <c r="E12" s="12"/>
      <c r="F12" s="12"/>
    </row>
    <row r="13" spans="1:10" ht="16.5" thickTop="1" x14ac:dyDescent="0.4">
      <c r="A13" s="18" t="s">
        <v>0</v>
      </c>
      <c r="B13" s="18" t="s">
        <v>153</v>
      </c>
      <c r="C13" s="29" t="s">
        <v>11</v>
      </c>
      <c r="D13" s="13" t="s">
        <v>12</v>
      </c>
      <c r="E13" s="20" t="s">
        <v>13</v>
      </c>
      <c r="F13" s="6"/>
      <c r="J13" s="72"/>
    </row>
    <row r="14" spans="1:10" x14ac:dyDescent="0.4">
      <c r="A14" s="120" t="s">
        <v>320</v>
      </c>
      <c r="B14" s="71" t="s">
        <v>321</v>
      </c>
      <c r="C14" s="6">
        <v>12.75</v>
      </c>
      <c r="D14" s="36"/>
      <c r="E14" s="114" t="s">
        <v>326</v>
      </c>
      <c r="F14" s="6"/>
      <c r="J14" s="72"/>
    </row>
    <row r="15" spans="1:10" x14ac:dyDescent="0.4">
      <c r="A15" s="121"/>
      <c r="B15" s="71" t="s">
        <v>322</v>
      </c>
      <c r="C15" s="6">
        <v>15.55</v>
      </c>
      <c r="D15" s="36"/>
      <c r="E15" s="115"/>
      <c r="F15" s="6"/>
      <c r="J15" s="72"/>
    </row>
    <row r="16" spans="1:10" x14ac:dyDescent="0.4">
      <c r="A16" s="121"/>
      <c r="B16" s="71" t="s">
        <v>323</v>
      </c>
      <c r="C16" s="6">
        <v>10.5</v>
      </c>
      <c r="D16" s="36"/>
      <c r="E16" s="115"/>
      <c r="J16" s="72"/>
    </row>
    <row r="17" spans="1:10" x14ac:dyDescent="0.4">
      <c r="A17" s="121"/>
      <c r="B17" s="71" t="s">
        <v>324</v>
      </c>
      <c r="C17" s="6">
        <v>13.45</v>
      </c>
      <c r="D17" s="36"/>
      <c r="E17" s="115"/>
      <c r="J17" s="72"/>
    </row>
    <row r="18" spans="1:10" x14ac:dyDescent="0.4">
      <c r="A18" s="122"/>
      <c r="B18" s="71" t="s">
        <v>325</v>
      </c>
      <c r="C18" s="6">
        <v>13.3</v>
      </c>
      <c r="D18" s="36"/>
      <c r="E18" s="116"/>
    </row>
    <row r="19" spans="1:10" x14ac:dyDescent="0.4">
      <c r="A19" s="37"/>
      <c r="B19" s="37"/>
      <c r="C19" s="36"/>
      <c r="D19" s="36"/>
      <c r="E19" s="38" t="s">
        <v>36</v>
      </c>
    </row>
    <row r="20" spans="1:10" customFormat="1" x14ac:dyDescent="0.4"/>
    <row r="21" spans="1:10" ht="17.5" thickBot="1" x14ac:dyDescent="0.45">
      <c r="A21" s="17" t="s">
        <v>151</v>
      </c>
      <c r="B21" s="17"/>
      <c r="C21" s="12"/>
      <c r="D21" s="12"/>
      <c r="E21" s="12"/>
      <c r="F21" s="12"/>
    </row>
    <row r="22" spans="1:10" ht="16.5" thickTop="1" x14ac:dyDescent="0.4">
      <c r="A22" s="18" t="s">
        <v>0</v>
      </c>
      <c r="B22" s="18" t="s">
        <v>153</v>
      </c>
      <c r="C22" s="29" t="s">
        <v>11</v>
      </c>
      <c r="D22" s="13" t="s">
        <v>12</v>
      </c>
      <c r="E22" s="20" t="s">
        <v>13</v>
      </c>
      <c r="F22" s="6"/>
    </row>
    <row r="23" spans="1:10" x14ac:dyDescent="0.4">
      <c r="A23" s="37"/>
      <c r="B23" s="37"/>
      <c r="C23" s="36"/>
      <c r="D23" s="36"/>
      <c r="E23" s="38" t="s">
        <v>36</v>
      </c>
      <c r="F23" s="6"/>
    </row>
    <row r="24" spans="1:10" x14ac:dyDescent="0.4">
      <c r="A24" s="37"/>
      <c r="B24" s="37"/>
      <c r="C24" s="36"/>
      <c r="D24" s="36"/>
      <c r="E24" s="38" t="s">
        <v>36</v>
      </c>
      <c r="F24" s="6"/>
    </row>
    <row r="25" spans="1:10" x14ac:dyDescent="0.4">
      <c r="A25" s="37"/>
      <c r="B25" s="37"/>
      <c r="C25" s="36"/>
      <c r="D25" s="36"/>
      <c r="E25" s="38" t="s">
        <v>36</v>
      </c>
    </row>
    <row r="26" spans="1:10" x14ac:dyDescent="0.4">
      <c r="A26" s="37"/>
      <c r="B26" s="37"/>
      <c r="C26" s="36"/>
      <c r="D26" s="36"/>
      <c r="E26" s="38" t="s">
        <v>36</v>
      </c>
    </row>
    <row r="27" spans="1:10" x14ac:dyDescent="0.4">
      <c r="A27" s="37"/>
      <c r="B27" s="37"/>
      <c r="C27" s="36"/>
      <c r="D27" s="36"/>
      <c r="E27" s="38" t="s">
        <v>36</v>
      </c>
    </row>
  </sheetData>
  <mergeCells count="2">
    <mergeCell ref="A14:A18"/>
    <mergeCell ref="E14:E18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BFDA3-F27B-488C-9015-5D653B1584B0}">
  <sheetPr>
    <tabColor theme="8" tint="0.79998168889431442"/>
  </sheetPr>
  <dimension ref="A1:I58"/>
  <sheetViews>
    <sheetView zoomScaleNormal="100" workbookViewId="0"/>
  </sheetViews>
  <sheetFormatPr defaultColWidth="9.25" defaultRowHeight="16" x14ac:dyDescent="0.4"/>
  <cols>
    <col min="1" max="1" width="19.5" style="2" bestFit="1" customWidth="1"/>
    <col min="2" max="2" width="32.5" style="2" bestFit="1" customWidth="1"/>
    <col min="3" max="3" width="21.75" style="2" bestFit="1" customWidth="1"/>
    <col min="4" max="4" width="20.9140625" style="2" customWidth="1"/>
    <col min="5" max="6" width="13.4140625" style="2" customWidth="1"/>
    <col min="7" max="7" width="15.6640625" style="2" bestFit="1" customWidth="1"/>
    <col min="8" max="8" width="21.5" style="2" bestFit="1" customWidth="1"/>
    <col min="9" max="16384" width="9.25" style="2"/>
  </cols>
  <sheetData>
    <row r="1" spans="1:9" ht="23.5" x14ac:dyDescent="0.4">
      <c r="A1" s="45" t="s">
        <v>152</v>
      </c>
      <c r="B1" s="44" t="s">
        <v>73</v>
      </c>
      <c r="C1" s="44"/>
      <c r="D1" s="44"/>
      <c r="E1" s="44"/>
      <c r="F1" s="44"/>
      <c r="G1" s="44"/>
      <c r="H1" s="44"/>
      <c r="I1" s="44"/>
    </row>
    <row r="3" spans="1:9" ht="20" thickBot="1" x14ac:dyDescent="0.45">
      <c r="A3" s="11" t="s">
        <v>33</v>
      </c>
      <c r="B3" s="11"/>
      <c r="C3" s="11"/>
      <c r="D3" s="11"/>
      <c r="E3" s="11"/>
      <c r="F3" s="11"/>
      <c r="G3" s="11"/>
      <c r="H3" s="11"/>
      <c r="I3" s="11"/>
    </row>
    <row r="4" spans="1:9" ht="16.5" thickTop="1" x14ac:dyDescent="0.4"/>
    <row r="5" spans="1:9" ht="17.5" thickBot="1" x14ac:dyDescent="0.45">
      <c r="A5" s="12" t="s">
        <v>152</v>
      </c>
      <c r="B5" s="14" t="s">
        <v>35</v>
      </c>
      <c r="C5"/>
      <c r="D5"/>
      <c r="E5"/>
      <c r="F5"/>
      <c r="G5"/>
      <c r="H5"/>
      <c r="I5"/>
    </row>
    <row r="6" spans="1:9" ht="16.5" thickTop="1" x14ac:dyDescent="0.4">
      <c r="A6" s="2" t="s">
        <v>157</v>
      </c>
      <c r="B6" s="6" t="str">
        <f>IFERROR(ROUND(AVERAGEIF(G16:G23,"y*",F16:F23),1),"0")</f>
        <v>0</v>
      </c>
      <c r="C6"/>
      <c r="D6"/>
      <c r="E6"/>
      <c r="F6"/>
      <c r="G6"/>
      <c r="H6"/>
      <c r="I6"/>
    </row>
    <row r="7" spans="1:9" x14ac:dyDescent="0.4">
      <c r="A7" s="2" t="s">
        <v>158</v>
      </c>
      <c r="B7" s="6" t="str">
        <f>IFERROR(ROUND(AVERAGEIF(G27:G38,"y*",F27:F38),1),"0")</f>
        <v>0</v>
      </c>
    </row>
    <row r="8" spans="1:9" x14ac:dyDescent="0.4">
      <c r="A8" s="2" t="s">
        <v>75</v>
      </c>
      <c r="B8" s="6" t="str">
        <f>IFERROR(ROUND(AVERAGEIF(G42:G48,"y*",F42:F48),1),"0")</f>
        <v>0</v>
      </c>
    </row>
    <row r="9" spans="1:9" x14ac:dyDescent="0.4">
      <c r="A9" s="2" t="s">
        <v>151</v>
      </c>
      <c r="B9" s="6" t="str">
        <f>IFERROR(ROUND(AVERAGEIF(G52:G56,"y*",F52:F56),1),"0")</f>
        <v>0</v>
      </c>
    </row>
    <row r="10" spans="1:9" ht="16.5" thickBot="1" x14ac:dyDescent="0.45">
      <c r="A10" s="15" t="s">
        <v>31</v>
      </c>
      <c r="B10" s="16">
        <f>ROUND(IFERROR(AVERAGE(B6:B9),"0"),2)</f>
        <v>0</v>
      </c>
    </row>
    <row r="11" spans="1:9" ht="16.5" thickTop="1" x14ac:dyDescent="0.4"/>
    <row r="12" spans="1:9" ht="20" thickBot="1" x14ac:dyDescent="0.45">
      <c r="A12" s="11" t="s">
        <v>32</v>
      </c>
      <c r="B12" s="11"/>
      <c r="C12" s="11"/>
      <c r="D12" s="11"/>
      <c r="E12" s="11"/>
      <c r="F12" s="11"/>
      <c r="G12" s="11"/>
      <c r="H12" s="11"/>
      <c r="I12" s="11"/>
    </row>
    <row r="13" spans="1:9" ht="16.5" thickTop="1" x14ac:dyDescent="0.4"/>
    <row r="14" spans="1:9" ht="17.5" thickBot="1" x14ac:dyDescent="0.45">
      <c r="A14" s="17" t="s">
        <v>157</v>
      </c>
      <c r="B14" s="17"/>
      <c r="C14" s="12"/>
      <c r="D14" s="12"/>
      <c r="E14" s="12"/>
      <c r="F14" s="12"/>
      <c r="G14" s="12"/>
      <c r="H14" s="12"/>
      <c r="I14" s="12"/>
    </row>
    <row r="15" spans="1:9" ht="16.5" thickTop="1" x14ac:dyDescent="0.4">
      <c r="A15" s="18" t="s">
        <v>0</v>
      </c>
      <c r="B15" s="18" t="s">
        <v>153</v>
      </c>
      <c r="C15" s="19" t="s">
        <v>78</v>
      </c>
      <c r="D15" s="13" t="s">
        <v>76</v>
      </c>
      <c r="E15" s="106" t="s">
        <v>11</v>
      </c>
      <c r="F15" s="106"/>
      <c r="G15" s="13" t="s">
        <v>12</v>
      </c>
      <c r="H15" s="20" t="s">
        <v>13</v>
      </c>
      <c r="I15" s="6"/>
    </row>
    <row r="16" spans="1:9" x14ac:dyDescent="0.4">
      <c r="A16" s="79" t="s">
        <v>19</v>
      </c>
      <c r="B16" s="88" t="s">
        <v>154</v>
      </c>
      <c r="C16" s="2" t="s">
        <v>159</v>
      </c>
      <c r="D16" s="83" t="s">
        <v>156</v>
      </c>
      <c r="E16" s="6"/>
      <c r="F16" s="6">
        <v>157.5</v>
      </c>
      <c r="G16" s="36"/>
      <c r="H16" s="85" t="s">
        <v>163</v>
      </c>
      <c r="I16" s="6"/>
    </row>
    <row r="17" spans="1:9" x14ac:dyDescent="0.4">
      <c r="A17" s="79"/>
      <c r="B17" s="88"/>
      <c r="C17" s="2" t="s">
        <v>160</v>
      </c>
      <c r="D17" s="83"/>
      <c r="E17" s="6"/>
      <c r="F17" s="6">
        <v>110</v>
      </c>
      <c r="G17" s="36"/>
      <c r="H17" s="85"/>
      <c r="I17" s="6"/>
    </row>
    <row r="18" spans="1:9" x14ac:dyDescent="0.4">
      <c r="A18" s="79"/>
      <c r="B18" s="5" t="s">
        <v>164</v>
      </c>
      <c r="C18" s="2" t="s">
        <v>161</v>
      </c>
      <c r="D18" s="83"/>
      <c r="E18" s="6"/>
      <c r="F18" s="6">
        <v>286</v>
      </c>
      <c r="G18" s="36"/>
      <c r="H18" s="85"/>
      <c r="I18" s="6"/>
    </row>
    <row r="19" spans="1:9" ht="32" x14ac:dyDescent="0.4">
      <c r="A19" s="79"/>
      <c r="B19" s="9" t="s">
        <v>166</v>
      </c>
      <c r="C19" s="2" t="s">
        <v>155</v>
      </c>
      <c r="D19" s="6" t="s">
        <v>167</v>
      </c>
      <c r="E19" s="6"/>
      <c r="F19" s="6">
        <v>1130</v>
      </c>
      <c r="G19" s="36"/>
      <c r="H19" s="7" t="s">
        <v>168</v>
      </c>
      <c r="I19" s="6"/>
    </row>
    <row r="20" spans="1:9" x14ac:dyDescent="0.4">
      <c r="A20" s="79"/>
      <c r="B20" s="88" t="s">
        <v>173</v>
      </c>
      <c r="C20" s="2" t="s">
        <v>174</v>
      </c>
      <c r="D20" s="6" t="s">
        <v>175</v>
      </c>
      <c r="E20" s="6"/>
      <c r="F20" s="6">
        <v>715</v>
      </c>
      <c r="G20" s="36"/>
      <c r="H20" s="85" t="s">
        <v>182</v>
      </c>
      <c r="I20" s="6"/>
    </row>
    <row r="21" spans="1:9" ht="32" x14ac:dyDescent="0.4">
      <c r="A21" s="79"/>
      <c r="B21" s="88"/>
      <c r="C21" s="3" t="s">
        <v>176</v>
      </c>
      <c r="D21" s="6" t="s">
        <v>87</v>
      </c>
      <c r="E21" s="6"/>
      <c r="F21" s="6">
        <v>645</v>
      </c>
      <c r="G21" s="36"/>
      <c r="H21" s="85"/>
      <c r="I21" s="6"/>
    </row>
    <row r="22" spans="1:9" ht="32" x14ac:dyDescent="0.4">
      <c r="A22" s="79"/>
      <c r="B22" s="88"/>
      <c r="C22" s="3" t="s">
        <v>177</v>
      </c>
      <c r="D22" s="6" t="s">
        <v>178</v>
      </c>
      <c r="E22" s="6"/>
      <c r="F22" s="6">
        <v>828</v>
      </c>
      <c r="G22" s="36"/>
      <c r="H22" s="85"/>
      <c r="I22" s="6"/>
    </row>
    <row r="23" spans="1:9" x14ac:dyDescent="0.4">
      <c r="A23" s="37"/>
      <c r="B23" s="37"/>
      <c r="C23" s="37"/>
      <c r="D23" s="36"/>
      <c r="E23" s="37"/>
      <c r="F23" s="36"/>
      <c r="G23" s="36"/>
      <c r="H23" s="38" t="s">
        <v>36</v>
      </c>
      <c r="I23" s="6"/>
    </row>
    <row r="24" spans="1:9" x14ac:dyDescent="0.4">
      <c r="A24" s="5"/>
      <c r="B24" s="5"/>
      <c r="C24" s="6"/>
      <c r="D24" s="5"/>
      <c r="E24" s="5"/>
      <c r="F24" s="5"/>
      <c r="G24" s="6"/>
      <c r="H24" s="7"/>
      <c r="I24" s="6"/>
    </row>
    <row r="25" spans="1:9" ht="17.5" thickBot="1" x14ac:dyDescent="0.45">
      <c r="A25" s="17" t="s">
        <v>158</v>
      </c>
      <c r="B25" s="17"/>
      <c r="C25" s="12"/>
      <c r="D25" s="12"/>
      <c r="E25" s="12"/>
      <c r="F25" s="12"/>
      <c r="G25" s="12"/>
      <c r="H25" s="12"/>
      <c r="I25" s="12"/>
    </row>
    <row r="26" spans="1:9" ht="16.5" thickTop="1" x14ac:dyDescent="0.4">
      <c r="A26" s="18" t="s">
        <v>0</v>
      </c>
      <c r="B26" s="18" t="s">
        <v>153</v>
      </c>
      <c r="C26" s="19" t="s">
        <v>78</v>
      </c>
      <c r="D26" s="13" t="s">
        <v>76</v>
      </c>
      <c r="E26" s="106" t="s">
        <v>11</v>
      </c>
      <c r="F26" s="106"/>
      <c r="G26" s="13" t="s">
        <v>12</v>
      </c>
      <c r="H26" s="20" t="s">
        <v>13</v>
      </c>
      <c r="I26" s="6"/>
    </row>
    <row r="27" spans="1:9" x14ac:dyDescent="0.4">
      <c r="A27" s="79" t="s">
        <v>19</v>
      </c>
      <c r="B27" s="5" t="s">
        <v>162</v>
      </c>
      <c r="C27" s="3" t="s">
        <v>165</v>
      </c>
      <c r="D27" s="6" t="s">
        <v>156</v>
      </c>
      <c r="E27" s="6"/>
      <c r="F27" s="6">
        <v>152</v>
      </c>
      <c r="G27" s="36"/>
      <c r="H27" s="7" t="s">
        <v>163</v>
      </c>
      <c r="I27" s="6"/>
    </row>
    <row r="28" spans="1:9" x14ac:dyDescent="0.4">
      <c r="A28" s="79"/>
      <c r="B28" s="79" t="s">
        <v>172</v>
      </c>
      <c r="C28" s="3" t="s">
        <v>169</v>
      </c>
      <c r="D28" s="6" t="s">
        <v>170</v>
      </c>
      <c r="E28" s="6"/>
      <c r="F28" s="6">
        <v>190</v>
      </c>
      <c r="G28" s="36"/>
      <c r="H28" s="7" t="s">
        <v>168</v>
      </c>
      <c r="I28" s="6"/>
    </row>
    <row r="29" spans="1:9" x14ac:dyDescent="0.4">
      <c r="A29" s="79"/>
      <c r="B29" s="79"/>
      <c r="C29" s="3" t="s">
        <v>174</v>
      </c>
      <c r="D29" s="6" t="s">
        <v>180</v>
      </c>
      <c r="E29" s="6"/>
      <c r="F29" s="6">
        <v>179</v>
      </c>
      <c r="G29" s="36"/>
      <c r="H29" s="85" t="s">
        <v>182</v>
      </c>
      <c r="I29" s="6"/>
    </row>
    <row r="30" spans="1:9" ht="32" x14ac:dyDescent="0.4">
      <c r="A30" s="79"/>
      <c r="B30" s="79"/>
      <c r="C30" s="3" t="s">
        <v>176</v>
      </c>
      <c r="D30" s="6" t="s">
        <v>87</v>
      </c>
      <c r="E30" s="6"/>
      <c r="F30" s="6">
        <v>252</v>
      </c>
      <c r="G30" s="36"/>
      <c r="H30" s="85"/>
      <c r="I30" s="6"/>
    </row>
    <row r="31" spans="1:9" ht="32" x14ac:dyDescent="0.4">
      <c r="A31" s="79"/>
      <c r="B31" s="79"/>
      <c r="C31" s="3" t="s">
        <v>179</v>
      </c>
      <c r="D31" s="6" t="s">
        <v>181</v>
      </c>
      <c r="E31" s="6"/>
      <c r="F31" s="6">
        <v>274</v>
      </c>
      <c r="G31" s="36"/>
      <c r="H31" s="85"/>
      <c r="I31" s="6"/>
    </row>
    <row r="32" spans="1:9" x14ac:dyDescent="0.4">
      <c r="A32" s="79"/>
      <c r="B32" s="79" t="s">
        <v>171</v>
      </c>
      <c r="C32" s="3" t="s">
        <v>169</v>
      </c>
      <c r="D32" s="6" t="s">
        <v>170</v>
      </c>
      <c r="E32" s="6"/>
      <c r="F32" s="6">
        <v>250</v>
      </c>
      <c r="G32" s="36"/>
      <c r="H32" s="7" t="s">
        <v>168</v>
      </c>
      <c r="I32" s="6"/>
    </row>
    <row r="33" spans="1:9" x14ac:dyDescent="0.4">
      <c r="A33" s="79"/>
      <c r="B33" s="79"/>
      <c r="C33" s="3" t="s">
        <v>174</v>
      </c>
      <c r="D33" s="6" t="s">
        <v>183</v>
      </c>
      <c r="E33" s="6"/>
      <c r="F33" s="6">
        <v>79</v>
      </c>
      <c r="G33" s="36"/>
      <c r="H33" s="85" t="s">
        <v>182</v>
      </c>
      <c r="I33" s="6"/>
    </row>
    <row r="34" spans="1:9" ht="32" x14ac:dyDescent="0.4">
      <c r="A34" s="79"/>
      <c r="B34" s="79"/>
      <c r="C34" s="3" t="s">
        <v>176</v>
      </c>
      <c r="D34" s="6" t="s">
        <v>87</v>
      </c>
      <c r="E34" s="6"/>
      <c r="F34" s="6">
        <v>160</v>
      </c>
      <c r="G34" s="36"/>
      <c r="H34" s="85"/>
      <c r="I34" s="6"/>
    </row>
    <row r="35" spans="1:9" ht="32" x14ac:dyDescent="0.4">
      <c r="A35" s="79"/>
      <c r="B35" s="79"/>
      <c r="C35" s="3" t="s">
        <v>185</v>
      </c>
      <c r="D35" s="6" t="s">
        <v>184</v>
      </c>
      <c r="E35" s="6"/>
      <c r="F35" s="6">
        <v>171</v>
      </c>
      <c r="G35" s="36"/>
      <c r="H35" s="85"/>
      <c r="I35" s="6"/>
    </row>
    <row r="36" spans="1:9" ht="32" x14ac:dyDescent="0.4">
      <c r="A36" s="79"/>
      <c r="B36" s="9" t="s">
        <v>188</v>
      </c>
      <c r="C36" s="88" t="s">
        <v>186</v>
      </c>
      <c r="D36" s="83" t="s">
        <v>170</v>
      </c>
      <c r="E36" s="6"/>
      <c r="F36" s="6">
        <v>46.2</v>
      </c>
      <c r="G36" s="36"/>
      <c r="H36" s="85" t="s">
        <v>187</v>
      </c>
      <c r="I36" s="6"/>
    </row>
    <row r="37" spans="1:9" ht="32" x14ac:dyDescent="0.4">
      <c r="A37" s="79"/>
      <c r="B37" s="9" t="s">
        <v>189</v>
      </c>
      <c r="C37" s="88"/>
      <c r="D37" s="83"/>
      <c r="E37" s="6"/>
      <c r="F37" s="6">
        <v>11</v>
      </c>
      <c r="G37" s="36"/>
      <c r="H37" s="85"/>
      <c r="I37" s="6"/>
    </row>
    <row r="38" spans="1:9" x14ac:dyDescent="0.4">
      <c r="A38" s="37"/>
      <c r="B38" s="37"/>
      <c r="C38" s="37"/>
      <c r="D38" s="36"/>
      <c r="E38" s="37"/>
      <c r="F38" s="36"/>
      <c r="G38" s="36"/>
      <c r="H38" s="38" t="s">
        <v>36</v>
      </c>
      <c r="I38" s="6"/>
    </row>
    <row r="40" spans="1:9" ht="17.5" thickBot="1" x14ac:dyDescent="0.45">
      <c r="A40" s="17" t="s">
        <v>75</v>
      </c>
      <c r="B40" s="17"/>
      <c r="C40" s="12"/>
      <c r="D40" s="12"/>
      <c r="E40" s="12"/>
      <c r="F40" s="12"/>
      <c r="G40" s="12"/>
      <c r="H40" s="12"/>
      <c r="I40" s="12"/>
    </row>
    <row r="41" spans="1:9" ht="16.5" thickTop="1" x14ac:dyDescent="0.4">
      <c r="A41" s="18" t="s">
        <v>0</v>
      </c>
      <c r="B41" s="18" t="s">
        <v>153</v>
      </c>
      <c r="C41" s="19" t="s">
        <v>78</v>
      </c>
      <c r="D41" s="13" t="s">
        <v>76</v>
      </c>
      <c r="E41" s="106" t="s">
        <v>11</v>
      </c>
      <c r="F41" s="106"/>
      <c r="G41" s="13" t="s">
        <v>12</v>
      </c>
      <c r="H41" s="20" t="s">
        <v>13</v>
      </c>
      <c r="I41" s="6"/>
    </row>
    <row r="42" spans="1:9" ht="32" x14ac:dyDescent="0.4">
      <c r="A42" s="79" t="s">
        <v>19</v>
      </c>
      <c r="B42" s="3" t="s">
        <v>190</v>
      </c>
      <c r="C42" s="79" t="s">
        <v>186</v>
      </c>
      <c r="D42" s="6" t="s">
        <v>170</v>
      </c>
      <c r="F42" s="6">
        <v>39.299999999999997</v>
      </c>
      <c r="G42" s="36"/>
      <c r="H42" s="85" t="s">
        <v>187</v>
      </c>
    </row>
    <row r="43" spans="1:9" ht="32" x14ac:dyDescent="0.4">
      <c r="A43" s="79"/>
      <c r="B43" s="3" t="s">
        <v>191</v>
      </c>
      <c r="C43" s="79"/>
      <c r="D43" s="6" t="s">
        <v>77</v>
      </c>
      <c r="F43" s="6">
        <v>13.1</v>
      </c>
      <c r="G43" s="36"/>
      <c r="H43" s="85"/>
    </row>
    <row r="44" spans="1:9" ht="32" x14ac:dyDescent="0.4">
      <c r="A44" s="79"/>
      <c r="B44" s="3" t="s">
        <v>192</v>
      </c>
      <c r="C44" s="79"/>
      <c r="D44" s="6" t="s">
        <v>170</v>
      </c>
      <c r="F44" s="6">
        <v>27.3</v>
      </c>
      <c r="G44" s="36"/>
      <c r="H44" s="85"/>
    </row>
    <row r="45" spans="1:9" x14ac:dyDescent="0.4">
      <c r="A45" s="2" t="s">
        <v>74</v>
      </c>
      <c r="B45" s="79" t="s">
        <v>75</v>
      </c>
      <c r="C45" s="79" t="s">
        <v>79</v>
      </c>
      <c r="D45" s="83" t="s">
        <v>77</v>
      </c>
      <c r="E45" s="6"/>
      <c r="F45" s="6">
        <v>88</v>
      </c>
      <c r="G45" s="36"/>
      <c r="H45" s="85" t="s">
        <v>199</v>
      </c>
    </row>
    <row r="46" spans="1:9" x14ac:dyDescent="0.4">
      <c r="A46" s="2" t="s">
        <v>80</v>
      </c>
      <c r="B46" s="79"/>
      <c r="C46" s="79"/>
      <c r="D46" s="83"/>
      <c r="E46" s="6"/>
      <c r="F46" s="6">
        <v>87</v>
      </c>
      <c r="G46" s="36"/>
      <c r="H46" s="85"/>
    </row>
    <row r="47" spans="1:9" x14ac:dyDescent="0.4">
      <c r="A47" s="2" t="s">
        <v>27</v>
      </c>
      <c r="B47" s="79"/>
      <c r="C47" s="79"/>
      <c r="D47" s="83"/>
      <c r="E47" s="6"/>
      <c r="F47" s="6">
        <v>146</v>
      </c>
      <c r="G47" s="36"/>
      <c r="H47" s="85"/>
    </row>
    <row r="48" spans="1:9" x14ac:dyDescent="0.4">
      <c r="A48" s="37"/>
      <c r="B48" s="37"/>
      <c r="C48" s="37"/>
      <c r="D48" s="36"/>
      <c r="E48" s="37"/>
      <c r="F48" s="36"/>
      <c r="G48" s="36"/>
      <c r="H48" s="38" t="s">
        <v>36</v>
      </c>
    </row>
    <row r="49" spans="1:9" x14ac:dyDescent="0.4">
      <c r="I49" s="6"/>
    </row>
    <row r="50" spans="1:9" ht="17.5" thickBot="1" x14ac:dyDescent="0.45">
      <c r="A50" s="17" t="s">
        <v>151</v>
      </c>
      <c r="B50" s="17"/>
      <c r="C50" s="14"/>
      <c r="D50" s="17"/>
      <c r="E50" s="17"/>
      <c r="F50" s="17"/>
      <c r="G50" s="14"/>
      <c r="H50" s="21"/>
      <c r="I50" s="14"/>
    </row>
    <row r="51" spans="1:9" ht="16.5" thickTop="1" x14ac:dyDescent="0.4">
      <c r="A51" s="18" t="s">
        <v>0</v>
      </c>
      <c r="B51" s="18" t="s">
        <v>153</v>
      </c>
      <c r="C51" s="18" t="s">
        <v>78</v>
      </c>
      <c r="D51" s="13" t="s">
        <v>76</v>
      </c>
      <c r="E51" s="106" t="s">
        <v>11</v>
      </c>
      <c r="F51" s="106"/>
      <c r="G51" s="13" t="s">
        <v>12</v>
      </c>
      <c r="H51" s="20" t="s">
        <v>13</v>
      </c>
      <c r="I51" s="6"/>
    </row>
    <row r="52" spans="1:9" x14ac:dyDescent="0.4">
      <c r="A52" s="37"/>
      <c r="B52" s="37"/>
      <c r="C52" s="37"/>
      <c r="D52" s="36"/>
      <c r="E52" s="37"/>
      <c r="F52" s="36"/>
      <c r="G52" s="36"/>
      <c r="H52" s="38" t="s">
        <v>36</v>
      </c>
      <c r="I52" s="6"/>
    </row>
    <row r="53" spans="1:9" x14ac:dyDescent="0.4">
      <c r="A53" s="37"/>
      <c r="B53" s="37"/>
      <c r="C53" s="37"/>
      <c r="D53" s="36"/>
      <c r="E53" s="37"/>
      <c r="F53" s="36"/>
      <c r="G53" s="36"/>
      <c r="H53" s="38" t="s">
        <v>36</v>
      </c>
      <c r="I53" s="6"/>
    </row>
    <row r="54" spans="1:9" x14ac:dyDescent="0.4">
      <c r="A54" s="37"/>
      <c r="B54" s="37"/>
      <c r="C54" s="37"/>
      <c r="D54" s="36"/>
      <c r="E54" s="37"/>
      <c r="F54" s="36"/>
      <c r="G54" s="36"/>
      <c r="H54" s="38" t="s">
        <v>36</v>
      </c>
      <c r="I54" s="6"/>
    </row>
    <row r="55" spans="1:9" x14ac:dyDescent="0.4">
      <c r="A55" s="37"/>
      <c r="B55" s="37"/>
      <c r="C55" s="37"/>
      <c r="D55" s="36"/>
      <c r="E55" s="37"/>
      <c r="F55" s="36"/>
      <c r="G55" s="36"/>
      <c r="H55" s="38" t="s">
        <v>36</v>
      </c>
      <c r="I55" s="6"/>
    </row>
    <row r="56" spans="1:9" x14ac:dyDescent="0.4">
      <c r="A56" s="37"/>
      <c r="B56" s="37"/>
      <c r="C56" s="37"/>
      <c r="D56" s="36"/>
      <c r="E56" s="37"/>
      <c r="F56" s="36"/>
      <c r="G56" s="36"/>
      <c r="H56" s="38" t="s">
        <v>36</v>
      </c>
    </row>
    <row r="57" spans="1:9" x14ac:dyDescent="0.4">
      <c r="C57" s="3"/>
      <c r="D57" s="3"/>
      <c r="E57" s="9"/>
      <c r="F57" s="6"/>
      <c r="G57" s="6"/>
    </row>
    <row r="58" spans="1:9" x14ac:dyDescent="0.4">
      <c r="C58" s="3"/>
      <c r="D58" s="3"/>
      <c r="E58" s="9"/>
      <c r="F58" s="6"/>
      <c r="G58" s="6"/>
    </row>
  </sheetData>
  <mergeCells count="25">
    <mergeCell ref="E15:F15"/>
    <mergeCell ref="E51:F51"/>
    <mergeCell ref="E26:F26"/>
    <mergeCell ref="B20:B22"/>
    <mergeCell ref="H20:H22"/>
    <mergeCell ref="H36:H37"/>
    <mergeCell ref="H29:H31"/>
    <mergeCell ref="B28:B31"/>
    <mergeCell ref="B32:B35"/>
    <mergeCell ref="H33:H35"/>
    <mergeCell ref="H16:H18"/>
    <mergeCell ref="D16:D18"/>
    <mergeCell ref="B16:B17"/>
    <mergeCell ref="B45:B47"/>
    <mergeCell ref="C45:C47"/>
    <mergeCell ref="D45:D47"/>
    <mergeCell ref="H45:H47"/>
    <mergeCell ref="A42:A44"/>
    <mergeCell ref="C42:C44"/>
    <mergeCell ref="H42:H44"/>
    <mergeCell ref="A16:A22"/>
    <mergeCell ref="E41:F41"/>
    <mergeCell ref="C36:C37"/>
    <mergeCell ref="D36:D37"/>
    <mergeCell ref="A27:A3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8D99A-3CD8-408A-B85B-E0106A2C8BCB}">
  <sheetPr>
    <tabColor theme="8" tint="0.79998168889431442"/>
  </sheetPr>
  <dimension ref="A1:G17"/>
  <sheetViews>
    <sheetView zoomScale="98" workbookViewId="0"/>
  </sheetViews>
  <sheetFormatPr defaultColWidth="9.25" defaultRowHeight="16" x14ac:dyDescent="0.4"/>
  <cols>
    <col min="1" max="1" width="23" style="2" customWidth="1"/>
    <col min="2" max="2" width="38.4140625" style="2" bestFit="1" customWidth="1"/>
    <col min="3" max="3" width="26.83203125" style="2" customWidth="1"/>
    <col min="4" max="4" width="17.08203125" style="2" bestFit="1" customWidth="1"/>
    <col min="5" max="5" width="15.6640625" style="2" bestFit="1" customWidth="1"/>
    <col min="6" max="6" width="21.5" style="2" bestFit="1" customWidth="1"/>
    <col min="7" max="16384" width="9.25" style="2"/>
  </cols>
  <sheetData>
    <row r="1" spans="1:7" ht="23.5" x14ac:dyDescent="0.4">
      <c r="A1" s="45" t="s">
        <v>152</v>
      </c>
      <c r="B1" s="44" t="s">
        <v>98</v>
      </c>
      <c r="C1" s="44"/>
      <c r="D1" s="44"/>
      <c r="E1" s="44"/>
      <c r="F1" s="44"/>
      <c r="G1" s="44"/>
    </row>
    <row r="3" spans="1:7" ht="20" thickBot="1" x14ac:dyDescent="0.45">
      <c r="A3" s="11" t="s">
        <v>33</v>
      </c>
      <c r="B3" s="11"/>
      <c r="C3" s="11"/>
      <c r="D3" s="11"/>
      <c r="E3" s="11"/>
      <c r="F3" s="11"/>
      <c r="G3" s="11"/>
    </row>
    <row r="4" spans="1:7" ht="16.5" thickTop="1" x14ac:dyDescent="0.4"/>
    <row r="5" spans="1:7" ht="17.5" thickBot="1" x14ac:dyDescent="0.45">
      <c r="A5" s="12" t="s">
        <v>152</v>
      </c>
      <c r="B5" s="14" t="s">
        <v>35</v>
      </c>
      <c r="C5"/>
      <c r="D5"/>
      <c r="E5"/>
      <c r="F5"/>
      <c r="G5"/>
    </row>
    <row r="6" spans="1:7" ht="16.5" thickTop="1" x14ac:dyDescent="0.4">
      <c r="A6" s="2" t="s">
        <v>151</v>
      </c>
      <c r="B6" s="6" t="str">
        <f>IFERROR(ROUND(AVERAGEIF(E13:E17,"y*",D13:D17),1),"0")</f>
        <v>0</v>
      </c>
      <c r="C6"/>
      <c r="D6"/>
      <c r="E6"/>
      <c r="F6"/>
      <c r="G6"/>
    </row>
    <row r="7" spans="1:7" ht="16.5" thickBot="1" x14ac:dyDescent="0.45">
      <c r="A7" s="15" t="s">
        <v>31</v>
      </c>
      <c r="B7" s="16">
        <f>ROUND(IFERROR(AVERAGE(B6:B6),"0"),2)</f>
        <v>0</v>
      </c>
    </row>
    <row r="8" spans="1:7" ht="16.5" thickTop="1" x14ac:dyDescent="0.4"/>
    <row r="9" spans="1:7" ht="20" thickBot="1" x14ac:dyDescent="0.45">
      <c r="A9" s="11" t="s">
        <v>32</v>
      </c>
      <c r="B9" s="11"/>
      <c r="C9" s="11"/>
      <c r="D9" s="11"/>
      <c r="E9" s="11"/>
      <c r="F9" s="11"/>
      <c r="G9" s="11"/>
    </row>
    <row r="10" spans="1:7" ht="16.5" thickTop="1" x14ac:dyDescent="0.4"/>
    <row r="11" spans="1:7" ht="17.5" thickBot="1" x14ac:dyDescent="0.45">
      <c r="A11" s="17" t="s">
        <v>151</v>
      </c>
      <c r="B11" s="17"/>
      <c r="C11" s="12"/>
      <c r="D11" s="12"/>
      <c r="E11" s="12"/>
      <c r="F11" s="12"/>
      <c r="G11" s="12"/>
    </row>
    <row r="12" spans="1:7" ht="16.5" thickTop="1" x14ac:dyDescent="0.4">
      <c r="A12" s="18" t="s">
        <v>0</v>
      </c>
      <c r="B12" s="18" t="s">
        <v>153</v>
      </c>
      <c r="C12" s="18" t="s">
        <v>51</v>
      </c>
      <c r="D12" s="31" t="s">
        <v>11</v>
      </c>
      <c r="E12" s="13" t="s">
        <v>12</v>
      </c>
      <c r="F12" s="20" t="s">
        <v>13</v>
      </c>
      <c r="G12" s="6"/>
    </row>
    <row r="13" spans="1:7" x14ac:dyDescent="0.4">
      <c r="A13" s="37"/>
      <c r="B13" s="37"/>
      <c r="C13" s="37"/>
      <c r="D13" s="36"/>
      <c r="E13" s="36"/>
      <c r="F13" s="38" t="s">
        <v>36</v>
      </c>
    </row>
    <row r="14" spans="1:7" x14ac:dyDescent="0.4">
      <c r="A14" s="37"/>
      <c r="B14" s="37"/>
      <c r="C14" s="37"/>
      <c r="D14" s="36"/>
      <c r="E14" s="36"/>
      <c r="F14" s="38" t="s">
        <v>36</v>
      </c>
      <c r="G14" s="6"/>
    </row>
    <row r="15" spans="1:7" x14ac:dyDescent="0.4">
      <c r="A15" s="37"/>
      <c r="B15" s="37"/>
      <c r="C15" s="37"/>
      <c r="D15" s="36"/>
      <c r="E15" s="36"/>
      <c r="F15" s="38" t="s">
        <v>36</v>
      </c>
    </row>
    <row r="16" spans="1:7" x14ac:dyDescent="0.4">
      <c r="A16" s="37"/>
      <c r="B16" s="37"/>
      <c r="C16" s="37"/>
      <c r="D16" s="36"/>
      <c r="E16" s="36"/>
      <c r="F16" s="38" t="s">
        <v>36</v>
      </c>
    </row>
    <row r="17" spans="1:6" x14ac:dyDescent="0.4">
      <c r="A17" s="37"/>
      <c r="B17" s="37"/>
      <c r="C17" s="37"/>
      <c r="D17" s="36"/>
      <c r="E17" s="36"/>
      <c r="F17" s="38" t="s">
        <v>36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834E4-9841-4BFC-8FBE-10664B989A45}">
  <dimension ref="A1:A35"/>
  <sheetViews>
    <sheetView zoomScale="85" zoomScaleNormal="85" workbookViewId="0"/>
  </sheetViews>
  <sheetFormatPr defaultRowHeight="16" x14ac:dyDescent="0.4"/>
  <cols>
    <col min="1" max="1" width="39.9140625" customWidth="1"/>
  </cols>
  <sheetData>
    <row r="1" spans="1:1" ht="23.5" x14ac:dyDescent="0.55000000000000004">
      <c r="A1" s="32" t="s">
        <v>198</v>
      </c>
    </row>
    <row r="3" spans="1:1" x14ac:dyDescent="0.4">
      <c r="A3" s="33" t="s">
        <v>203</v>
      </c>
    </row>
    <row r="4" spans="1:1" x14ac:dyDescent="0.4">
      <c r="A4" s="33" t="s">
        <v>318</v>
      </c>
    </row>
    <row r="5" spans="1:1" x14ac:dyDescent="0.4">
      <c r="A5" s="33" t="s">
        <v>204</v>
      </c>
    </row>
    <row r="6" spans="1:1" x14ac:dyDescent="0.4">
      <c r="A6" s="33" t="s">
        <v>205</v>
      </c>
    </row>
    <row r="7" spans="1:1" x14ac:dyDescent="0.4">
      <c r="A7" s="33" t="s">
        <v>232</v>
      </c>
    </row>
    <row r="8" spans="1:1" x14ac:dyDescent="0.4">
      <c r="A8" s="33" t="s">
        <v>280</v>
      </c>
    </row>
    <row r="9" spans="1:1" x14ac:dyDescent="0.4">
      <c r="A9" s="33" t="s">
        <v>206</v>
      </c>
    </row>
    <row r="10" spans="1:1" x14ac:dyDescent="0.4">
      <c r="A10" s="33" t="s">
        <v>281</v>
      </c>
    </row>
    <row r="11" spans="1:1" x14ac:dyDescent="0.4">
      <c r="A11" s="33" t="s">
        <v>207</v>
      </c>
    </row>
    <row r="12" spans="1:1" x14ac:dyDescent="0.4">
      <c r="A12" s="33" t="s">
        <v>350</v>
      </c>
    </row>
    <row r="13" spans="1:1" x14ac:dyDescent="0.4">
      <c r="A13" s="33" t="s">
        <v>208</v>
      </c>
    </row>
    <row r="14" spans="1:1" x14ac:dyDescent="0.4">
      <c r="A14" s="33" t="s">
        <v>209</v>
      </c>
    </row>
    <row r="15" spans="1:1" x14ac:dyDescent="0.4">
      <c r="A15" s="33" t="s">
        <v>210</v>
      </c>
    </row>
    <row r="16" spans="1:1" x14ac:dyDescent="0.4">
      <c r="A16" s="33" t="s">
        <v>211</v>
      </c>
    </row>
    <row r="17" spans="1:1" x14ac:dyDescent="0.4">
      <c r="A17" s="33" t="s">
        <v>212</v>
      </c>
    </row>
    <row r="18" spans="1:1" x14ac:dyDescent="0.4">
      <c r="A18" s="33" t="s">
        <v>213</v>
      </c>
    </row>
    <row r="19" spans="1:1" x14ac:dyDescent="0.4">
      <c r="A19" s="33" t="s">
        <v>214</v>
      </c>
    </row>
    <row r="20" spans="1:1" x14ac:dyDescent="0.4">
      <c r="A20" s="33" t="s">
        <v>215</v>
      </c>
    </row>
    <row r="21" spans="1:1" x14ac:dyDescent="0.4">
      <c r="A21" s="33" t="s">
        <v>284</v>
      </c>
    </row>
    <row r="22" spans="1:1" x14ac:dyDescent="0.4">
      <c r="A22" s="33" t="s">
        <v>282</v>
      </c>
    </row>
    <row r="23" spans="1:1" x14ac:dyDescent="0.4">
      <c r="A23" s="33" t="s">
        <v>216</v>
      </c>
    </row>
    <row r="24" spans="1:1" x14ac:dyDescent="0.4">
      <c r="A24" s="33" t="s">
        <v>217</v>
      </c>
    </row>
    <row r="25" spans="1:1" x14ac:dyDescent="0.4">
      <c r="A25" s="33" t="s">
        <v>351</v>
      </c>
    </row>
    <row r="26" spans="1:1" x14ac:dyDescent="0.4">
      <c r="A26" s="33" t="s">
        <v>327</v>
      </c>
    </row>
    <row r="27" spans="1:1" x14ac:dyDescent="0.4">
      <c r="A27" s="33" t="s">
        <v>337</v>
      </c>
    </row>
    <row r="28" spans="1:1" x14ac:dyDescent="0.4">
      <c r="A28" s="33" t="s">
        <v>333</v>
      </c>
    </row>
    <row r="29" spans="1:1" x14ac:dyDescent="0.4">
      <c r="A29" s="33" t="s">
        <v>218</v>
      </c>
    </row>
    <row r="30" spans="1:1" x14ac:dyDescent="0.4">
      <c r="A30" s="33" t="s">
        <v>290</v>
      </c>
    </row>
    <row r="31" spans="1:1" x14ac:dyDescent="0.4">
      <c r="A31" s="33" t="s">
        <v>283</v>
      </c>
    </row>
    <row r="32" spans="1:1" x14ac:dyDescent="0.4">
      <c r="A32" s="33" t="s">
        <v>219</v>
      </c>
    </row>
    <row r="33" spans="1:1" x14ac:dyDescent="0.4">
      <c r="A33" s="33" t="s">
        <v>220</v>
      </c>
    </row>
    <row r="34" spans="1:1" x14ac:dyDescent="0.4">
      <c r="A34" s="33" t="s">
        <v>319</v>
      </c>
    </row>
    <row r="35" spans="1:1" x14ac:dyDescent="0.4">
      <c r="A35" s="33"/>
    </row>
  </sheetData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F80F58CCC0AF48995AF4744F435D9B" ma:contentTypeVersion="18" ma:contentTypeDescription="Create a new document." ma:contentTypeScope="" ma:versionID="7386f01aa22f9c84e30b01525fcebea1">
  <xsd:schema xmlns:xsd="http://www.w3.org/2001/XMLSchema" xmlns:xs="http://www.w3.org/2001/XMLSchema" xmlns:p="http://schemas.microsoft.com/office/2006/metadata/properties" xmlns:ns1="http://schemas.microsoft.com/sharepoint/v3" xmlns:ns2="1a96c682-7901-4da3-83cf-1c0b4a3cf1d9" xmlns:ns3="51a6dd04-0811-48db-868d-ea79809d96e0" targetNamespace="http://schemas.microsoft.com/office/2006/metadata/properties" ma:root="true" ma:fieldsID="97c8e2d3ebbe49065851209dc5e67b1b" ns1:_="" ns2:_="" ns3:_="">
    <xsd:import namespace="http://schemas.microsoft.com/sharepoint/v3"/>
    <xsd:import namespace="1a96c682-7901-4da3-83cf-1c0b4a3cf1d9"/>
    <xsd:import namespace="51a6dd04-0811-48db-868d-ea79809d96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96c682-7901-4da3-83cf-1c0b4a3cf1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f5cd9f51-4d1e-4d57-bf3d-f118fc5c809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a6dd04-0811-48db-868d-ea79809d96e0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e0efea27-7aae-47db-bbdc-b1f24182c8a9}" ma:internalName="TaxCatchAll" ma:showField="CatchAllData" ma:web="51a6dd04-0811-48db-868d-ea79809d96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a96c682-7901-4da3-83cf-1c0b4a3cf1d9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  <TaxCatchAll xmlns="51a6dd04-0811-48db-868d-ea79809d96e0" xsi:nil="true"/>
  </documentManagement>
</p:properties>
</file>

<file path=customXml/itemProps1.xml><?xml version="1.0" encoding="utf-8"?>
<ds:datastoreItem xmlns:ds="http://schemas.openxmlformats.org/officeDocument/2006/customXml" ds:itemID="{337F2F79-313F-4DDF-B1ED-5B50364427EC}"/>
</file>

<file path=customXml/itemProps2.xml><?xml version="1.0" encoding="utf-8"?>
<ds:datastoreItem xmlns:ds="http://schemas.openxmlformats.org/officeDocument/2006/customXml" ds:itemID="{CB0BD2D5-643D-45BD-A6E4-5C3EE9758773}"/>
</file>

<file path=customXml/itemProps3.xml><?xml version="1.0" encoding="utf-8"?>
<ds:datastoreItem xmlns:ds="http://schemas.openxmlformats.org/officeDocument/2006/customXml" ds:itemID="{C74D9ABE-49DD-4565-81B2-EAE61FAF963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16</vt:i4>
      </vt:variant>
    </vt:vector>
  </HeadingPairs>
  <TitlesOfParts>
    <vt:vector size="36" baseType="lpstr">
      <vt:lpstr>Overview</vt:lpstr>
      <vt:lpstr>Forest_above</vt:lpstr>
      <vt:lpstr>Forest_below</vt:lpstr>
      <vt:lpstr>Forest_soil</vt:lpstr>
      <vt:lpstr>Forest_dead</vt:lpstr>
      <vt:lpstr>Forest_carbon_fraction</vt:lpstr>
      <vt:lpstr>Grassland_above</vt:lpstr>
      <vt:lpstr>Grassland_below</vt:lpstr>
      <vt:lpstr>Grassland_soil</vt:lpstr>
      <vt:lpstr>Grassland_dead</vt:lpstr>
      <vt:lpstr>Grassland_carbon_fraction</vt:lpstr>
      <vt:lpstr>Cropland_above</vt:lpstr>
      <vt:lpstr>Cropland_below</vt:lpstr>
      <vt:lpstr>Cropland_soil</vt:lpstr>
      <vt:lpstr>Cropland_dead</vt:lpstr>
      <vt:lpstr>Inland_wetland_above</vt:lpstr>
      <vt:lpstr>Inland_wetland_below</vt:lpstr>
      <vt:lpstr>Inland_wetland_soil</vt:lpstr>
      <vt:lpstr>Inland_wetland_dead</vt:lpstr>
      <vt:lpstr>References</vt:lpstr>
      <vt:lpstr>OCa</vt:lpstr>
      <vt:lpstr>OCb</vt:lpstr>
      <vt:lpstr>OCd</vt:lpstr>
      <vt:lpstr>OCs</vt:lpstr>
      <vt:lpstr>OFa</vt:lpstr>
      <vt:lpstr>OFb</vt:lpstr>
      <vt:lpstr>OFd</vt:lpstr>
      <vt:lpstr>OFs</vt:lpstr>
      <vt:lpstr>OGa</vt:lpstr>
      <vt:lpstr>OGb</vt:lpstr>
      <vt:lpstr>OGd</vt:lpstr>
      <vt:lpstr>OGs</vt:lpstr>
      <vt:lpstr>OWa</vt:lpstr>
      <vt:lpstr>OWb</vt:lpstr>
      <vt:lpstr>OWd</vt:lpstr>
      <vt:lpstr>OWs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 Wahl</dc:creator>
  <cp:lastModifiedBy>Marie Wahl</cp:lastModifiedBy>
  <dcterms:created xsi:type="dcterms:W3CDTF">2024-08-15T10:18:12Z</dcterms:created>
  <dcterms:modified xsi:type="dcterms:W3CDTF">2025-09-18T11:58:53Z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0x010100D1F80F58CCC0AF48995AF4744F435D9B</vt:lpwstr>
  </property>
</Properties>
</file>