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unialicante-my.sharepoint.com/personal/roberto_tomas_mscloud_ua_es/Documents/Investigación/Líneas/Fuego/propiedades/"/>
    </mc:Choice>
  </mc:AlternateContent>
  <xr:revisionPtr revIDLastSave="202" documentId="8_{D84B1429-F3CE-4D94-8DF7-F42F552774CA}" xr6:coauthVersionLast="47" xr6:coauthVersionMax="47" xr10:uidLastSave="{5D2B29AB-BE13-4EF0-8A83-B8048912E60A}"/>
  <bookViews>
    <workbookView xWindow="-120" yWindow="-120" windowWidth="29040" windowHeight="15720" xr2:uid="{3A9C434E-5572-437D-AA34-D9F08FAC94C7}"/>
  </bookViews>
  <sheets>
    <sheet name="V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L3" i="1" l="1"/>
  <c r="CL4" i="1"/>
  <c r="CL5" i="1"/>
  <c r="CR3" i="1"/>
  <c r="CR4" i="1"/>
  <c r="CR5" i="1"/>
  <c r="CR2" i="1"/>
  <c r="CO3" i="1"/>
  <c r="CO4" i="1"/>
  <c r="CO5" i="1"/>
  <c r="CO2" i="1"/>
  <c r="CL2" i="1"/>
  <c r="CI3" i="1"/>
  <c r="CI4" i="1"/>
  <c r="CI5" i="1"/>
  <c r="CI6" i="1"/>
  <c r="CI2" i="1"/>
  <c r="CF3" i="1"/>
  <c r="CF4" i="1"/>
  <c r="CF5" i="1"/>
  <c r="CF6" i="1"/>
  <c r="CF2" i="1"/>
  <c r="CC3" i="1"/>
  <c r="CC4" i="1"/>
  <c r="CC5" i="1"/>
  <c r="CC2" i="1"/>
  <c r="BQ3" i="1"/>
  <c r="BQ4" i="1"/>
  <c r="BQ5" i="1"/>
  <c r="BQ6" i="1"/>
  <c r="BQ7" i="1"/>
  <c r="BQ8" i="1"/>
  <c r="BQ9" i="1"/>
  <c r="BQ10" i="1"/>
  <c r="BQ11" i="1"/>
  <c r="BQ12" i="1"/>
  <c r="BQ2" i="1"/>
  <c r="BE7" i="1"/>
  <c r="BB7" i="1"/>
  <c r="BE6" i="1"/>
  <c r="BB6" i="1"/>
  <c r="BE5" i="1"/>
  <c r="BB5" i="1"/>
  <c r="BE4" i="1"/>
  <c r="BB4" i="1"/>
  <c r="BE3" i="1"/>
  <c r="BB3" i="1"/>
  <c r="BE2" i="1"/>
  <c r="BB2" i="1"/>
  <c r="AV3" i="1"/>
  <c r="AV4" i="1"/>
  <c r="AV5" i="1"/>
  <c r="AV6" i="1"/>
  <c r="AV2" i="1"/>
  <c r="AS3" i="1"/>
  <c r="AS4" i="1"/>
  <c r="AS5" i="1"/>
  <c r="AS6" i="1"/>
  <c r="AS7" i="1"/>
  <c r="AS2" i="1"/>
  <c r="I3" i="1"/>
  <c r="I4" i="1"/>
  <c r="I5" i="1"/>
  <c r="I6" i="1"/>
  <c r="I7" i="1"/>
  <c r="I8" i="1"/>
  <c r="I9" i="1"/>
  <c r="I10" i="1"/>
  <c r="I11" i="1"/>
  <c r="I12" i="1"/>
  <c r="I13" i="1"/>
  <c r="I14" i="1"/>
  <c r="I15" i="1"/>
  <c r="I16" i="1"/>
  <c r="I2" i="1"/>
  <c r="F3" i="1"/>
  <c r="F4" i="1"/>
  <c r="F5" i="1"/>
  <c r="F6" i="1"/>
  <c r="F7" i="1"/>
  <c r="F8" i="1"/>
  <c r="F9" i="1"/>
  <c r="F10" i="1"/>
  <c r="F2" i="1"/>
  <c r="C3" i="1" l="1"/>
  <c r="C4" i="1"/>
  <c r="C5" i="1"/>
  <c r="C6" i="1"/>
  <c r="C7" i="1"/>
  <c r="C8" i="1"/>
  <c r="C9" i="1"/>
  <c r="C2" i="1"/>
</calcChain>
</file>

<file path=xl/sharedStrings.xml><?xml version="1.0" encoding="utf-8"?>
<sst xmlns="http://schemas.openxmlformats.org/spreadsheetml/2006/main" count="186" uniqueCount="45">
  <si>
    <t>Marble</t>
  </si>
  <si>
    <t>Granite</t>
  </si>
  <si>
    <t>Yang, S.-Q., Ranjith, P.G., Jing, H.-W., Tian, W.-L. and Ju, Y., 2017. An experimental investigation on thermal damage and failure mechanical behavior of granite after exposure to different high temperature treatments. Geothermics, 65: 180-197.</t>
  </si>
  <si>
    <t>Tripathi, A., Gupta, N., Singh, A.K., Mohanty, S.P., Rai, N. and Pain, A., 2021. Effects of Elevated Temperatures on the Microstructural, Physico-Mechanical and Elastic Properties of Barakar Sandstone: A Study from One of the World’s Largest Underground Coalmine Fire Region, Jharia, India. Rock Mechanics and Rock Engineering, 54(3): 1293-1314.</t>
  </si>
  <si>
    <t>Sandstone</t>
  </si>
  <si>
    <t>Gautam, P.K., Jha, M.K., Verma, A.K. and Singh, T.N., 2020. Experimental study of thermal damage under compression and tension of Makrana marble. Journal of Thermal Analysis and Calorimetry, 139(1): 609-627.</t>
  </si>
  <si>
    <t>T (ºC)</t>
  </si>
  <si>
    <r>
      <t>v</t>
    </r>
    <r>
      <rPr>
        <b/>
        <vertAlign val="subscript"/>
        <sz val="11"/>
        <color theme="1"/>
        <rFont val="Calibri"/>
        <family val="2"/>
        <scheme val="minor"/>
      </rPr>
      <t>s</t>
    </r>
    <r>
      <rPr>
        <b/>
        <sz val="11"/>
        <color theme="1"/>
        <rFont val="Calibri"/>
        <family val="2"/>
        <scheme val="minor"/>
      </rPr>
      <t xml:space="preserve"> (km/s)</t>
    </r>
  </si>
  <si>
    <r>
      <t>v</t>
    </r>
    <r>
      <rPr>
        <b/>
        <vertAlign val="subscript"/>
        <sz val="11"/>
        <color theme="1"/>
        <rFont val="Calibri"/>
        <family val="2"/>
        <scheme val="minor"/>
      </rPr>
      <t>s</t>
    </r>
    <r>
      <rPr>
        <b/>
        <sz val="11"/>
        <color theme="1"/>
        <rFont val="Calibri"/>
        <family val="2"/>
        <scheme val="minor"/>
      </rPr>
      <t>/v</t>
    </r>
    <r>
      <rPr>
        <b/>
        <vertAlign val="subscript"/>
        <sz val="11"/>
        <color theme="1"/>
        <rFont val="Calibri"/>
        <family val="2"/>
        <scheme val="minor"/>
      </rPr>
      <t>s0</t>
    </r>
  </si>
  <si>
    <t>Inserra, C., Biwa, S. and Chen, Y., 2013. Influence of thermal damage on linear and nonlinear acoustic properties of granite. International Journal of Rock Mechanics and Mining Sciences, 62: 96-104.</t>
  </si>
  <si>
    <t>Xi, D., 1994. Physical characteristics of mineral phase transition in the granite. Acta Mineralogica Sinica, 14(3): 223-227.</t>
  </si>
  <si>
    <t>Kou, S., 1987. Effect of thermal cracking damage on the deformation and failure of granite. Acta Mech Sin, 19(6): 550-556.</t>
  </si>
  <si>
    <t>heating time= 0,5 h</t>
  </si>
  <si>
    <t>1 h</t>
  </si>
  <si>
    <t>2h</t>
  </si>
  <si>
    <t>3h</t>
  </si>
  <si>
    <t>4h</t>
  </si>
  <si>
    <t>8h</t>
  </si>
  <si>
    <t>Tang, Z.C., Sun, M. &amp; Peng, J. 2019. Influence of high temperature duration on physical, thermal and mechanical properties of a fine-grained marble. Applied Thermal Engineering, 156, 34-50, doi: https://doi.org/10.1016/j.applthermaleng.2019.04.039.</t>
  </si>
  <si>
    <t>Yang, S.-Q., Xu, P., Li, Y.-B. and Huang, Y.-H., 2017. Experimental investigation on triaxial mechanical and permeability behavior of sandstone after exposure to different high temperature treatments. Geothermics, 69: 93-109.</t>
  </si>
  <si>
    <t>Ma, T., Zhu, G., Peng, N., Qiu, Y., Liu, Y. &amp; Zou, J. 2021. Physical-mechanical properties and thermal-induced damage of granite after high-temperature pretreatment. Arabian Journal of Geosciences, 14, 1449, doi: 10.1007/s12517-021-07870-1.</t>
  </si>
  <si>
    <t>AC</t>
  </si>
  <si>
    <t>WC</t>
  </si>
  <si>
    <t>Kahraman, E. 2022. Investigation of the effects of two different cooling treatments on the physico-mechanical and microstructural properties of granite after high temperatures. Geomechanics and Geophysics for Geo-Energy and Geo-Resources, 8, 142, doi: 10.1007/s40948-022-00454-7.</t>
  </si>
  <si>
    <t>Geotron</t>
  </si>
  <si>
    <t>Németh, A., Antal, Á. &amp; Török, Á. 2021. Physical Alteration and Color Change of Granite Subjected to High Temperature. Applied Sciences, 11, 8792.</t>
  </si>
  <si>
    <t>Mudstone</t>
  </si>
  <si>
    <t>Liu, X., Zhang, C., Yuan, S., Fityus, S., Sloan, S.W. &amp; Buzzi, O. 2016. Effect of high temperature on mineralogy, microstructure, shear stiffness and tensile strength of two Australian mudstones. Rock Mechanics and Rock Engineering, 49, 3513-3524.</t>
  </si>
  <si>
    <t>M1-vertical</t>
  </si>
  <si>
    <t>M1-horizontal</t>
  </si>
  <si>
    <t>M2-vertical</t>
  </si>
  <si>
    <t>M2-horizontal</t>
  </si>
  <si>
    <t>Řimnáčová, D., Natherová, V., Lokajíček, T., Petružálek, M., Aminzadeh, A., Racek, M. &amp; Přikryl, R. 2024. Thermally induced degradation of Westerly granite microstructure documented by dynamic elastic properties and pore space and damage characteristics. Bulletin of Engineering Geology and the Environment, 83, 518, doi: 10.1007/s10064-024-04011-2.</t>
  </si>
  <si>
    <t>Limestone</t>
  </si>
  <si>
    <t>Martinez-Ibanez V,, Garrido M,E,, Hidalgo Signes C,, Tomas R, Micro and macro-structural effects of high temperatures in Prada limestone: Key factors for future fire-intervention protocols in Tres Ponts Tunnel (Spain),Construction and Building Materials (2021) 286, https://dx,doi,org/10,1016/j,conbuildmat,2021,122960</t>
  </si>
  <si>
    <t>Martínez-Ibáñez, V., Benavente, D., Hidalgo Signes, C. et al. Temperature-Induced Explosive Behaviour and Thermo-Chemical Damage on Pyrite-Bearing Limestones: Causes and Mechanisms. Rock Mech Rock Eng 54, 219–234 (2021). https://doi.org/10.1007/s00603-020-02278-x</t>
  </si>
  <si>
    <t>RLM</t>
  </si>
  <si>
    <t>Valvieri</t>
  </si>
  <si>
    <t>GQ</t>
  </si>
  <si>
    <t>BrazC</t>
  </si>
  <si>
    <t>BrazD</t>
  </si>
  <si>
    <t>BrazSJ</t>
  </si>
  <si>
    <t>marble</t>
  </si>
  <si>
    <t>Vagnon, F., Colombero, C., Comina, C., Ferrero, A. M., Mandrone, G., Missagia, R., &amp; Vinciguerra, S. C. (2021). Relating physical properties to temperature-induced damage in carbonate rocks. Géotechnique Letters, 11(2), 147-157.</t>
  </si>
  <si>
    <t xml:space="preserve">Ove Alm, Lise-Lotte Jaktlund, Kuo Shaoquan,
The influence of microcrack density on the elastic and fracture mechanical properties of Stripa granite,
Physics of the Earth and Planetary Interiors,
Volume 40, Issue 3,
1985,
Pages 161-179,
ISSN 0031-9201,
https://doi.org/10.1016/0031-9201(85)90127-X.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</si>
</sst>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vertAlign val="subscript"/>
      <sz val="11"/>
      <color theme="1"/>
      <name val="Calibri"/>
      <family val="2"/>
      <scheme val="minor"/>
    </font>
    <font>
      <sz val="11"/>
      <color theme="1"/>
      <name val="Calibri"/>
      <family val="2"/>
      <scheme val="minor"/>
    </font>
    <font>
      <sz val="11"/>
      <color rgb="FF000000"/>
      <name val="Calibri"/>
      <family val="2"/>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0" fontId="1" fillId="0" borderId="0" xfId="0" applyFont="1"/>
    <xf numFmtId="0" fontId="0" fillId="0" borderId="0" xfId="0" applyAlignment="1">
      <alignment vertical="top" wrapText="1"/>
    </xf>
    <xf numFmtId="0" fontId="0" fillId="0" borderId="0" xfId="0" applyFill="1"/>
    <xf numFmtId="0" fontId="1" fillId="0" borderId="0" xfId="0" applyFont="1" applyFill="1"/>
    <xf numFmtId="0" fontId="1" fillId="0" borderId="1" xfId="0" applyFont="1" applyBorder="1"/>
    <xf numFmtId="0" fontId="1" fillId="0" borderId="1" xfId="0" applyFont="1" applyFill="1" applyBorder="1"/>
    <xf numFmtId="0" fontId="0" fillId="0" borderId="1" xfId="0" applyBorder="1" applyAlignment="1">
      <alignment vertical="center" wrapText="1"/>
    </xf>
    <xf numFmtId="0" fontId="0" fillId="0" borderId="1" xfId="0" applyBorder="1"/>
    <xf numFmtId="2" fontId="0" fillId="0" borderId="1" xfId="0" applyNumberFormat="1" applyBorder="1"/>
    <xf numFmtId="1" fontId="0" fillId="0" borderId="1" xfId="0" applyNumberFormat="1" applyFill="1" applyBorder="1"/>
    <xf numFmtId="2" fontId="0" fillId="0" borderId="1" xfId="0" applyNumberFormat="1" applyFill="1" applyBorder="1"/>
    <xf numFmtId="0" fontId="0" fillId="0" borderId="1" xfId="0" applyFill="1" applyBorder="1"/>
    <xf numFmtId="2" fontId="0" fillId="0" borderId="1" xfId="0" applyNumberFormat="1" applyFill="1" applyBorder="1" applyAlignment="1">
      <alignment wrapText="1"/>
    </xf>
    <xf numFmtId="0" fontId="4" fillId="0" borderId="1" xfId="0" applyFont="1" applyBorder="1"/>
    <xf numFmtId="0" fontId="3" fillId="0" borderId="1" xfId="0" applyFont="1" applyBorder="1"/>
    <xf numFmtId="0" fontId="0" fillId="0" borderId="1" xfId="0" applyBorder="1" applyAlignment="1">
      <alignment horizontal="center" vertical="center" wrapText="1"/>
    </xf>
    <xf numFmtId="0" fontId="0" fillId="0" borderId="1" xfId="0" applyBorder="1" applyAlignment="1">
      <alignment vertical="top" wrapText="1"/>
    </xf>
    <xf numFmtId="0" fontId="0" fillId="2" borderId="1" xfId="0" applyFill="1" applyBorder="1" applyAlignment="1">
      <alignment vertical="top" wrapText="1"/>
    </xf>
    <xf numFmtId="0" fontId="0" fillId="2" borderId="1" xfId="0" applyFill="1" applyBorder="1" applyAlignment="1">
      <alignment vertical="justify"/>
    </xf>
    <xf numFmtId="0" fontId="3" fillId="2" borderId="1" xfId="0" applyFont="1" applyFill="1" applyBorder="1" applyAlignment="1">
      <alignment vertical="justify"/>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2"/>
          <c:order val="0"/>
          <c:xVal>
            <c:numRef>
              <c:f>Vs!#REF!</c:f>
            </c:numRef>
          </c:xVal>
          <c:yVal>
            <c:numRef>
              <c:f>Vs!#REF!</c:f>
              <c:numCache>
                <c:formatCode>General</c:formatCode>
                <c:ptCount val="1"/>
                <c:pt idx="0">
                  <c:v>1</c:v>
                </c:pt>
              </c:numCache>
            </c:numRef>
          </c:yVal>
          <c:smooth val="0"/>
          <c:extLst>
            <c:ext xmlns:c16="http://schemas.microsoft.com/office/drawing/2014/chart" uri="{C3380CC4-5D6E-409C-BE32-E72D297353CC}">
              <c16:uniqueId val="{0000005C-8D46-4686-91EA-03098D637732}"/>
            </c:ext>
          </c:extLst>
        </c:ser>
        <c:ser>
          <c:idx val="3"/>
          <c:order val="1"/>
          <c:spPr>
            <a:ln w="19050" cap="rnd">
              <a:solidFill>
                <a:schemeClr val="accent1"/>
              </a:solidFill>
              <a:round/>
            </a:ln>
            <a:effectLst/>
          </c:spPr>
          <c:xVal>
            <c:numRef>
              <c:f>Vs!$A$2:$A$9</c:f>
              <c:numCache>
                <c:formatCode>General</c:formatCode>
                <c:ptCount val="8"/>
                <c:pt idx="0">
                  <c:v>25</c:v>
                </c:pt>
                <c:pt idx="1">
                  <c:v>200</c:v>
                </c:pt>
                <c:pt idx="2">
                  <c:v>300</c:v>
                </c:pt>
                <c:pt idx="3">
                  <c:v>400</c:v>
                </c:pt>
                <c:pt idx="4">
                  <c:v>500</c:v>
                </c:pt>
                <c:pt idx="5">
                  <c:v>600</c:v>
                </c:pt>
                <c:pt idx="6">
                  <c:v>700</c:v>
                </c:pt>
                <c:pt idx="7">
                  <c:v>800</c:v>
                </c:pt>
              </c:numCache>
            </c:numRef>
          </c:xVal>
          <c:yVal>
            <c:numRef>
              <c:f>Vs!$C$2:$C$9</c:f>
              <c:numCache>
                <c:formatCode>General</c:formatCode>
                <c:ptCount val="8"/>
                <c:pt idx="0">
                  <c:v>1</c:v>
                </c:pt>
                <c:pt idx="1">
                  <c:v>0.80524642289348158</c:v>
                </c:pt>
                <c:pt idx="2">
                  <c:v>0.74801271860095386</c:v>
                </c:pt>
                <c:pt idx="3">
                  <c:v>0.69793322734499208</c:v>
                </c:pt>
                <c:pt idx="4">
                  <c:v>0.62559618441971387</c:v>
                </c:pt>
                <c:pt idx="5">
                  <c:v>0.39825119236883944</c:v>
                </c:pt>
                <c:pt idx="6">
                  <c:v>0.14069952305246422</c:v>
                </c:pt>
                <c:pt idx="7">
                  <c:v>0.1041335453100159</c:v>
                </c:pt>
              </c:numCache>
            </c:numRef>
          </c:yVal>
          <c:smooth val="0"/>
          <c:extLst>
            <c:ext xmlns:c16="http://schemas.microsoft.com/office/drawing/2014/chart" uri="{C3380CC4-5D6E-409C-BE32-E72D297353CC}">
              <c16:uniqueId val="{0000005D-8D46-4686-91EA-03098D637732}"/>
            </c:ext>
          </c:extLst>
        </c:ser>
        <c:ser>
          <c:idx val="4"/>
          <c:order val="2"/>
          <c:xVal>
            <c:numRef>
              <c:f>Vs!$Y$2:$Y$7</c:f>
              <c:numCache>
                <c:formatCode>General</c:formatCode>
                <c:ptCount val="6"/>
                <c:pt idx="0">
                  <c:v>20</c:v>
                </c:pt>
                <c:pt idx="1">
                  <c:v>200</c:v>
                </c:pt>
                <c:pt idx="2">
                  <c:v>300</c:v>
                </c:pt>
                <c:pt idx="3">
                  <c:v>400</c:v>
                </c:pt>
                <c:pt idx="4">
                  <c:v>500</c:v>
                </c:pt>
                <c:pt idx="5">
                  <c:v>600</c:v>
                </c:pt>
              </c:numCache>
            </c:numRef>
          </c:xVal>
          <c:yVal>
            <c:numRef>
              <c:f>Vs!$AA$2:$AA$7</c:f>
              <c:numCache>
                <c:formatCode>General</c:formatCode>
                <c:ptCount val="6"/>
                <c:pt idx="0">
                  <c:v>1</c:v>
                </c:pt>
                <c:pt idx="1">
                  <c:v>1.1297814207650272</c:v>
                </c:pt>
                <c:pt idx="2">
                  <c:v>1.0129781420765027</c:v>
                </c:pt>
                <c:pt idx="3">
                  <c:v>0.88524590163934436</c:v>
                </c:pt>
                <c:pt idx="4">
                  <c:v>0.80464480874316935</c:v>
                </c:pt>
                <c:pt idx="5">
                  <c:v>0.72609289617486339</c:v>
                </c:pt>
              </c:numCache>
            </c:numRef>
          </c:yVal>
          <c:smooth val="0"/>
          <c:extLst>
            <c:ext xmlns:c16="http://schemas.microsoft.com/office/drawing/2014/chart" uri="{C3380CC4-5D6E-409C-BE32-E72D297353CC}">
              <c16:uniqueId val="{0000005E-8D46-4686-91EA-03098D637732}"/>
            </c:ext>
          </c:extLst>
        </c:ser>
        <c:ser>
          <c:idx val="5"/>
          <c:order val="3"/>
          <c:spPr>
            <a:ln w="19050" cap="rnd">
              <a:solidFill>
                <a:schemeClr val="accent1"/>
              </a:solidFill>
              <a:round/>
            </a:ln>
            <a:effectLst/>
          </c:spPr>
          <c:xVal>
            <c:numRef>
              <c:f>Vs!$A$2:$A$9</c:f>
              <c:numCache>
                <c:formatCode>General</c:formatCode>
                <c:ptCount val="8"/>
                <c:pt idx="0">
                  <c:v>25</c:v>
                </c:pt>
                <c:pt idx="1">
                  <c:v>200</c:v>
                </c:pt>
                <c:pt idx="2">
                  <c:v>300</c:v>
                </c:pt>
                <c:pt idx="3">
                  <c:v>400</c:v>
                </c:pt>
                <c:pt idx="4">
                  <c:v>500</c:v>
                </c:pt>
                <c:pt idx="5">
                  <c:v>600</c:v>
                </c:pt>
                <c:pt idx="6">
                  <c:v>700</c:v>
                </c:pt>
                <c:pt idx="7">
                  <c:v>800</c:v>
                </c:pt>
              </c:numCache>
            </c:numRef>
          </c:xVal>
          <c:yVal>
            <c:numRef>
              <c:f>Vs!$C$2:$C$9</c:f>
              <c:numCache>
                <c:formatCode>General</c:formatCode>
                <c:ptCount val="8"/>
                <c:pt idx="0">
                  <c:v>1</c:v>
                </c:pt>
                <c:pt idx="1">
                  <c:v>0.80524642289348158</c:v>
                </c:pt>
                <c:pt idx="2">
                  <c:v>0.74801271860095386</c:v>
                </c:pt>
                <c:pt idx="3">
                  <c:v>0.69793322734499208</c:v>
                </c:pt>
                <c:pt idx="4">
                  <c:v>0.62559618441971387</c:v>
                </c:pt>
                <c:pt idx="5">
                  <c:v>0.39825119236883944</c:v>
                </c:pt>
                <c:pt idx="6">
                  <c:v>0.14069952305246422</c:v>
                </c:pt>
                <c:pt idx="7">
                  <c:v>0.1041335453100159</c:v>
                </c:pt>
              </c:numCache>
            </c:numRef>
          </c:yVal>
          <c:smooth val="0"/>
          <c:extLst>
            <c:ext xmlns:c16="http://schemas.microsoft.com/office/drawing/2014/chart" uri="{C3380CC4-5D6E-409C-BE32-E72D297353CC}">
              <c16:uniqueId val="{0000005F-8D46-4686-91EA-03098D637732}"/>
            </c:ext>
          </c:extLst>
        </c:ser>
        <c:ser>
          <c:idx val="6"/>
          <c:order val="4"/>
          <c:xVal>
            <c:numRef>
              <c:f>Vs!$V$2:$V$7</c:f>
              <c:numCache>
                <c:formatCode>General</c:formatCode>
                <c:ptCount val="6"/>
                <c:pt idx="0">
                  <c:v>20</c:v>
                </c:pt>
                <c:pt idx="1">
                  <c:v>200</c:v>
                </c:pt>
                <c:pt idx="2">
                  <c:v>300</c:v>
                </c:pt>
                <c:pt idx="3">
                  <c:v>400</c:v>
                </c:pt>
                <c:pt idx="4">
                  <c:v>500</c:v>
                </c:pt>
                <c:pt idx="5">
                  <c:v>600</c:v>
                </c:pt>
              </c:numCache>
            </c:numRef>
          </c:xVal>
          <c:yVal>
            <c:numRef>
              <c:f>Vs!$X$2:$X$7</c:f>
              <c:numCache>
                <c:formatCode>General</c:formatCode>
                <c:ptCount val="6"/>
                <c:pt idx="0">
                  <c:v>1</c:v>
                </c:pt>
                <c:pt idx="1">
                  <c:v>1.1086065573770492</c:v>
                </c:pt>
                <c:pt idx="2">
                  <c:v>1.0218579234972678</c:v>
                </c:pt>
                <c:pt idx="3">
                  <c:v>0.89344262295081978</c:v>
                </c:pt>
                <c:pt idx="4">
                  <c:v>0.82035519125683065</c:v>
                </c:pt>
                <c:pt idx="5">
                  <c:v>0.80191256830601088</c:v>
                </c:pt>
              </c:numCache>
            </c:numRef>
          </c:yVal>
          <c:smooth val="0"/>
          <c:extLst>
            <c:ext xmlns:c16="http://schemas.microsoft.com/office/drawing/2014/chart" uri="{C3380CC4-5D6E-409C-BE32-E72D297353CC}">
              <c16:uniqueId val="{00000060-8D46-4686-91EA-03098D637732}"/>
            </c:ext>
          </c:extLst>
        </c:ser>
        <c:ser>
          <c:idx val="7"/>
          <c:order val="5"/>
          <c:spPr>
            <a:ln w="19050" cap="rnd">
              <a:solidFill>
                <a:schemeClr val="accent1"/>
              </a:solidFill>
              <a:round/>
            </a:ln>
            <a:effectLst/>
          </c:spPr>
          <c:xVal>
            <c:numRef>
              <c:f>Vs!$A$2:$A$9</c:f>
              <c:numCache>
                <c:formatCode>General</c:formatCode>
                <c:ptCount val="8"/>
                <c:pt idx="0">
                  <c:v>25</c:v>
                </c:pt>
                <c:pt idx="1">
                  <c:v>200</c:v>
                </c:pt>
                <c:pt idx="2">
                  <c:v>300</c:v>
                </c:pt>
                <c:pt idx="3">
                  <c:v>400</c:v>
                </c:pt>
                <c:pt idx="4">
                  <c:v>500</c:v>
                </c:pt>
                <c:pt idx="5">
                  <c:v>600</c:v>
                </c:pt>
                <c:pt idx="6">
                  <c:v>700</c:v>
                </c:pt>
                <c:pt idx="7">
                  <c:v>800</c:v>
                </c:pt>
              </c:numCache>
            </c:numRef>
          </c:xVal>
          <c:yVal>
            <c:numRef>
              <c:f>Vs!$C$2:$C$9</c:f>
              <c:numCache>
                <c:formatCode>General</c:formatCode>
                <c:ptCount val="8"/>
                <c:pt idx="0">
                  <c:v>1</c:v>
                </c:pt>
                <c:pt idx="1">
                  <c:v>0.80524642289348158</c:v>
                </c:pt>
                <c:pt idx="2">
                  <c:v>0.74801271860095386</c:v>
                </c:pt>
                <c:pt idx="3">
                  <c:v>0.69793322734499208</c:v>
                </c:pt>
                <c:pt idx="4">
                  <c:v>0.62559618441971387</c:v>
                </c:pt>
                <c:pt idx="5">
                  <c:v>0.39825119236883944</c:v>
                </c:pt>
                <c:pt idx="6">
                  <c:v>0.14069952305246422</c:v>
                </c:pt>
                <c:pt idx="7">
                  <c:v>0.1041335453100159</c:v>
                </c:pt>
              </c:numCache>
            </c:numRef>
          </c:yVal>
          <c:smooth val="0"/>
          <c:extLst>
            <c:ext xmlns:c16="http://schemas.microsoft.com/office/drawing/2014/chart" uri="{C3380CC4-5D6E-409C-BE32-E72D297353CC}">
              <c16:uniqueId val="{00000061-8D46-4686-91EA-03098D637732}"/>
            </c:ext>
          </c:extLst>
        </c:ser>
        <c:ser>
          <c:idx val="8"/>
          <c:order val="6"/>
          <c:xVal>
            <c:numRef>
              <c:f>Vs!$S$2:$S$7</c:f>
              <c:numCache>
                <c:formatCode>General</c:formatCode>
                <c:ptCount val="6"/>
                <c:pt idx="0">
                  <c:v>20</c:v>
                </c:pt>
                <c:pt idx="1">
                  <c:v>200</c:v>
                </c:pt>
                <c:pt idx="2">
                  <c:v>300</c:v>
                </c:pt>
                <c:pt idx="3">
                  <c:v>400</c:v>
                </c:pt>
                <c:pt idx="4">
                  <c:v>500</c:v>
                </c:pt>
                <c:pt idx="5">
                  <c:v>600</c:v>
                </c:pt>
              </c:numCache>
            </c:numRef>
          </c:xVal>
          <c:yVal>
            <c:numRef>
              <c:f>Vs!$U$2:$U$7</c:f>
              <c:numCache>
                <c:formatCode>General</c:formatCode>
                <c:ptCount val="6"/>
                <c:pt idx="0">
                  <c:v>1</c:v>
                </c:pt>
                <c:pt idx="1">
                  <c:v>1.1857923497267759</c:v>
                </c:pt>
                <c:pt idx="2">
                  <c:v>1.0389344262295082</c:v>
                </c:pt>
                <c:pt idx="3">
                  <c:v>0.92281420765027322</c:v>
                </c:pt>
                <c:pt idx="4">
                  <c:v>0.84972677595628421</c:v>
                </c:pt>
                <c:pt idx="5">
                  <c:v>0.82172131147540994</c:v>
                </c:pt>
              </c:numCache>
            </c:numRef>
          </c:yVal>
          <c:smooth val="0"/>
          <c:extLst>
            <c:ext xmlns:c16="http://schemas.microsoft.com/office/drawing/2014/chart" uri="{C3380CC4-5D6E-409C-BE32-E72D297353CC}">
              <c16:uniqueId val="{00000062-8D46-4686-91EA-03098D637732}"/>
            </c:ext>
          </c:extLst>
        </c:ser>
        <c:ser>
          <c:idx val="9"/>
          <c:order val="7"/>
          <c:spPr>
            <a:ln w="19050" cap="rnd">
              <a:solidFill>
                <a:schemeClr val="accent1"/>
              </a:solidFill>
              <a:round/>
            </a:ln>
            <a:effectLst/>
          </c:spPr>
          <c:xVal>
            <c:numRef>
              <c:f>Vs!$A$2:$A$9</c:f>
              <c:numCache>
                <c:formatCode>General</c:formatCode>
                <c:ptCount val="8"/>
                <c:pt idx="0">
                  <c:v>25</c:v>
                </c:pt>
                <c:pt idx="1">
                  <c:v>200</c:v>
                </c:pt>
                <c:pt idx="2">
                  <c:v>300</c:v>
                </c:pt>
                <c:pt idx="3">
                  <c:v>400</c:v>
                </c:pt>
                <c:pt idx="4">
                  <c:v>500</c:v>
                </c:pt>
                <c:pt idx="5">
                  <c:v>600</c:v>
                </c:pt>
                <c:pt idx="6">
                  <c:v>700</c:v>
                </c:pt>
                <c:pt idx="7">
                  <c:v>800</c:v>
                </c:pt>
              </c:numCache>
            </c:numRef>
          </c:xVal>
          <c:yVal>
            <c:numRef>
              <c:f>Vs!$C$2:$C$9</c:f>
              <c:numCache>
                <c:formatCode>General</c:formatCode>
                <c:ptCount val="8"/>
                <c:pt idx="0">
                  <c:v>1</c:v>
                </c:pt>
                <c:pt idx="1">
                  <c:v>0.80524642289348158</c:v>
                </c:pt>
                <c:pt idx="2">
                  <c:v>0.74801271860095386</c:v>
                </c:pt>
                <c:pt idx="3">
                  <c:v>0.69793322734499208</c:v>
                </c:pt>
                <c:pt idx="4">
                  <c:v>0.62559618441971387</c:v>
                </c:pt>
                <c:pt idx="5">
                  <c:v>0.39825119236883944</c:v>
                </c:pt>
                <c:pt idx="6">
                  <c:v>0.14069952305246422</c:v>
                </c:pt>
                <c:pt idx="7">
                  <c:v>0.1041335453100159</c:v>
                </c:pt>
              </c:numCache>
            </c:numRef>
          </c:yVal>
          <c:smooth val="0"/>
          <c:extLst>
            <c:ext xmlns:c16="http://schemas.microsoft.com/office/drawing/2014/chart" uri="{C3380CC4-5D6E-409C-BE32-E72D297353CC}">
              <c16:uniqueId val="{00000063-8D46-4686-91EA-03098D637732}"/>
            </c:ext>
          </c:extLst>
        </c:ser>
        <c:ser>
          <c:idx val="10"/>
          <c:order val="8"/>
          <c:xVal>
            <c:numRef>
              <c:f>Vs!$P$2:$P$13</c:f>
              <c:numCache>
                <c:formatCode>General</c:formatCode>
                <c:ptCount val="12"/>
                <c:pt idx="0">
                  <c:v>20</c:v>
                </c:pt>
                <c:pt idx="1">
                  <c:v>100</c:v>
                </c:pt>
                <c:pt idx="2">
                  <c:v>150</c:v>
                </c:pt>
                <c:pt idx="3">
                  <c:v>200</c:v>
                </c:pt>
                <c:pt idx="4">
                  <c:v>250</c:v>
                </c:pt>
                <c:pt idx="5">
                  <c:v>300</c:v>
                </c:pt>
                <c:pt idx="6">
                  <c:v>350</c:v>
                </c:pt>
                <c:pt idx="7">
                  <c:v>400</c:v>
                </c:pt>
                <c:pt idx="8">
                  <c:v>450</c:v>
                </c:pt>
                <c:pt idx="9">
                  <c:v>500</c:v>
                </c:pt>
                <c:pt idx="10">
                  <c:v>550</c:v>
                </c:pt>
                <c:pt idx="11">
                  <c:v>600</c:v>
                </c:pt>
              </c:numCache>
            </c:numRef>
          </c:xVal>
          <c:yVal>
            <c:numRef>
              <c:f>Vs!$R$3:$R$13</c:f>
              <c:numCache>
                <c:formatCode>General</c:formatCode>
                <c:ptCount val="11"/>
                <c:pt idx="0">
                  <c:v>0.96657967136088052</c:v>
                </c:pt>
                <c:pt idx="1">
                  <c:v>0.98376676426038545</c:v>
                </c:pt>
                <c:pt idx="2">
                  <c:v>0.95201126964570404</c:v>
                </c:pt>
                <c:pt idx="3">
                  <c:v>0.90052064703310675</c:v>
                </c:pt>
                <c:pt idx="4">
                  <c:v>0.87846270021064343</c:v>
                </c:pt>
                <c:pt idx="5">
                  <c:v>0.86621711732001472</c:v>
                </c:pt>
                <c:pt idx="6">
                  <c:v>0.71660727139444202</c:v>
                </c:pt>
                <c:pt idx="7">
                  <c:v>0.6453815207839293</c:v>
                </c:pt>
                <c:pt idx="8">
                  <c:v>0.59378049803708555</c:v>
                </c:pt>
                <c:pt idx="9">
                  <c:v>0.56213098755128088</c:v>
                </c:pt>
                <c:pt idx="10">
                  <c:v>0.34373302597935956</c:v>
                </c:pt>
              </c:numCache>
            </c:numRef>
          </c:yVal>
          <c:smooth val="0"/>
          <c:extLst>
            <c:ext xmlns:c16="http://schemas.microsoft.com/office/drawing/2014/chart" uri="{C3380CC4-5D6E-409C-BE32-E72D297353CC}">
              <c16:uniqueId val="{00000064-8D46-4686-91EA-03098D637732}"/>
            </c:ext>
          </c:extLst>
        </c:ser>
        <c:ser>
          <c:idx val="11"/>
          <c:order val="9"/>
          <c:spPr>
            <a:ln w="19050" cap="rnd">
              <a:solidFill>
                <a:schemeClr val="accent1"/>
              </a:solidFill>
              <a:round/>
            </a:ln>
            <a:effectLst/>
          </c:spPr>
          <c:xVal>
            <c:numRef>
              <c:f>Vs!$A$2:$A$9</c:f>
              <c:numCache>
                <c:formatCode>General</c:formatCode>
                <c:ptCount val="8"/>
                <c:pt idx="0">
                  <c:v>25</c:v>
                </c:pt>
                <c:pt idx="1">
                  <c:v>200</c:v>
                </c:pt>
                <c:pt idx="2">
                  <c:v>300</c:v>
                </c:pt>
                <c:pt idx="3">
                  <c:v>400</c:v>
                </c:pt>
                <c:pt idx="4">
                  <c:v>500</c:v>
                </c:pt>
                <c:pt idx="5">
                  <c:v>600</c:v>
                </c:pt>
                <c:pt idx="6">
                  <c:v>700</c:v>
                </c:pt>
                <c:pt idx="7">
                  <c:v>800</c:v>
                </c:pt>
              </c:numCache>
            </c:numRef>
          </c:xVal>
          <c:yVal>
            <c:numRef>
              <c:f>Vs!$C$2:$C$9</c:f>
              <c:numCache>
                <c:formatCode>General</c:formatCode>
                <c:ptCount val="8"/>
                <c:pt idx="0">
                  <c:v>1</c:v>
                </c:pt>
                <c:pt idx="1">
                  <c:v>0.80524642289348158</c:v>
                </c:pt>
                <c:pt idx="2">
                  <c:v>0.74801271860095386</c:v>
                </c:pt>
                <c:pt idx="3">
                  <c:v>0.69793322734499208</c:v>
                </c:pt>
                <c:pt idx="4">
                  <c:v>0.62559618441971387</c:v>
                </c:pt>
                <c:pt idx="5">
                  <c:v>0.39825119236883944</c:v>
                </c:pt>
                <c:pt idx="6">
                  <c:v>0.14069952305246422</c:v>
                </c:pt>
                <c:pt idx="7">
                  <c:v>0.1041335453100159</c:v>
                </c:pt>
              </c:numCache>
            </c:numRef>
          </c:yVal>
          <c:smooth val="0"/>
          <c:extLst>
            <c:ext xmlns:c16="http://schemas.microsoft.com/office/drawing/2014/chart" uri="{C3380CC4-5D6E-409C-BE32-E72D297353CC}">
              <c16:uniqueId val="{00000065-8D46-4686-91EA-03098D637732}"/>
            </c:ext>
          </c:extLst>
        </c:ser>
        <c:ser>
          <c:idx val="12"/>
          <c:order val="10"/>
          <c:xVal>
            <c:numRef>
              <c:f>Vs!$M$2:$M$8</c:f>
              <c:numCache>
                <c:formatCode>General</c:formatCode>
                <c:ptCount val="7"/>
                <c:pt idx="0">
                  <c:v>20</c:v>
                </c:pt>
                <c:pt idx="1">
                  <c:v>100</c:v>
                </c:pt>
                <c:pt idx="2">
                  <c:v>150</c:v>
                </c:pt>
                <c:pt idx="3">
                  <c:v>200</c:v>
                </c:pt>
                <c:pt idx="4">
                  <c:v>300</c:v>
                </c:pt>
                <c:pt idx="5">
                  <c:v>450</c:v>
                </c:pt>
                <c:pt idx="6">
                  <c:v>600</c:v>
                </c:pt>
              </c:numCache>
            </c:numRef>
          </c:xVal>
          <c:yVal>
            <c:numRef>
              <c:f>Vs!$O$2:$O$8</c:f>
              <c:numCache>
                <c:formatCode>General</c:formatCode>
                <c:ptCount val="7"/>
                <c:pt idx="0">
                  <c:v>1</c:v>
                </c:pt>
                <c:pt idx="1">
                  <c:v>0.98405011769321304</c:v>
                </c:pt>
                <c:pt idx="2">
                  <c:v>0.98295287367595141</c:v>
                </c:pt>
                <c:pt idx="3">
                  <c:v>0.95350505100039229</c:v>
                </c:pt>
                <c:pt idx="4">
                  <c:v>0.90895020105923896</c:v>
                </c:pt>
                <c:pt idx="5">
                  <c:v>0.72221643291486859</c:v>
                </c:pt>
                <c:pt idx="6">
                  <c:v>0.40874178599450767</c:v>
                </c:pt>
              </c:numCache>
            </c:numRef>
          </c:yVal>
          <c:smooth val="0"/>
          <c:extLst>
            <c:ext xmlns:c16="http://schemas.microsoft.com/office/drawing/2014/chart" uri="{C3380CC4-5D6E-409C-BE32-E72D297353CC}">
              <c16:uniqueId val="{00000066-8D46-4686-91EA-03098D637732}"/>
            </c:ext>
          </c:extLst>
        </c:ser>
        <c:ser>
          <c:idx val="13"/>
          <c:order val="11"/>
          <c:spPr>
            <a:ln w="19050" cap="rnd">
              <a:solidFill>
                <a:schemeClr val="accent1"/>
              </a:solidFill>
              <a:round/>
            </a:ln>
            <a:effectLst/>
          </c:spPr>
          <c:xVal>
            <c:numRef>
              <c:f>Vs!$A$2:$A$9</c:f>
              <c:numCache>
                <c:formatCode>General</c:formatCode>
                <c:ptCount val="8"/>
                <c:pt idx="0">
                  <c:v>25</c:v>
                </c:pt>
                <c:pt idx="1">
                  <c:v>200</c:v>
                </c:pt>
                <c:pt idx="2">
                  <c:v>300</c:v>
                </c:pt>
                <c:pt idx="3">
                  <c:v>400</c:v>
                </c:pt>
                <c:pt idx="4">
                  <c:v>500</c:v>
                </c:pt>
                <c:pt idx="5">
                  <c:v>600</c:v>
                </c:pt>
                <c:pt idx="6">
                  <c:v>700</c:v>
                </c:pt>
                <c:pt idx="7">
                  <c:v>800</c:v>
                </c:pt>
              </c:numCache>
            </c:numRef>
          </c:xVal>
          <c:yVal>
            <c:numRef>
              <c:f>Vs!$C$2:$C$9</c:f>
              <c:numCache>
                <c:formatCode>General</c:formatCode>
                <c:ptCount val="8"/>
                <c:pt idx="0">
                  <c:v>1</c:v>
                </c:pt>
                <c:pt idx="1">
                  <c:v>0.80524642289348158</c:v>
                </c:pt>
                <c:pt idx="2">
                  <c:v>0.74801271860095386</c:v>
                </c:pt>
                <c:pt idx="3">
                  <c:v>0.69793322734499208</c:v>
                </c:pt>
                <c:pt idx="4">
                  <c:v>0.62559618441971387</c:v>
                </c:pt>
                <c:pt idx="5">
                  <c:v>0.39825119236883944</c:v>
                </c:pt>
                <c:pt idx="6">
                  <c:v>0.14069952305246422</c:v>
                </c:pt>
                <c:pt idx="7">
                  <c:v>0.1041335453100159</c:v>
                </c:pt>
              </c:numCache>
            </c:numRef>
          </c:yVal>
          <c:smooth val="0"/>
          <c:extLst>
            <c:ext xmlns:c16="http://schemas.microsoft.com/office/drawing/2014/chart" uri="{C3380CC4-5D6E-409C-BE32-E72D297353CC}">
              <c16:uniqueId val="{00000067-8D46-4686-91EA-03098D637732}"/>
            </c:ext>
          </c:extLst>
        </c:ser>
        <c:ser>
          <c:idx val="14"/>
          <c:order val="12"/>
          <c:xVal>
            <c:numRef>
              <c:f>Vs!$J$2:$J$6</c:f>
              <c:numCache>
                <c:formatCode>General</c:formatCode>
                <c:ptCount val="5"/>
                <c:pt idx="0">
                  <c:v>100</c:v>
                </c:pt>
                <c:pt idx="1">
                  <c:v>200</c:v>
                </c:pt>
                <c:pt idx="2">
                  <c:v>300</c:v>
                </c:pt>
                <c:pt idx="3">
                  <c:v>400</c:v>
                </c:pt>
                <c:pt idx="4">
                  <c:v>500</c:v>
                </c:pt>
              </c:numCache>
            </c:numRef>
          </c:xVal>
          <c:yVal>
            <c:numRef>
              <c:f>Vs!$L$2:$L$6</c:f>
              <c:numCache>
                <c:formatCode>General</c:formatCode>
                <c:ptCount val="5"/>
                <c:pt idx="0">
                  <c:v>1</c:v>
                </c:pt>
                <c:pt idx="1">
                  <c:v>0.92982570637254702</c:v>
                </c:pt>
                <c:pt idx="2">
                  <c:v>0.8684211599724263</c:v>
                </c:pt>
                <c:pt idx="3">
                  <c:v>0.74561614612438354</c:v>
                </c:pt>
                <c:pt idx="4">
                  <c:v>0.6052634799172788</c:v>
                </c:pt>
              </c:numCache>
            </c:numRef>
          </c:yVal>
          <c:smooth val="0"/>
          <c:extLst>
            <c:ext xmlns:c16="http://schemas.microsoft.com/office/drawing/2014/chart" uri="{C3380CC4-5D6E-409C-BE32-E72D297353CC}">
              <c16:uniqueId val="{00000068-8D46-4686-91EA-03098D637732}"/>
            </c:ext>
          </c:extLst>
        </c:ser>
        <c:ser>
          <c:idx val="15"/>
          <c:order val="13"/>
          <c:spPr>
            <a:ln w="19050" cap="rnd">
              <a:solidFill>
                <a:schemeClr val="accent1"/>
              </a:solidFill>
              <a:round/>
            </a:ln>
            <a:effectLst/>
          </c:spPr>
          <c:xVal>
            <c:numRef>
              <c:f>Vs!$A$2:$A$9</c:f>
              <c:numCache>
                <c:formatCode>General</c:formatCode>
                <c:ptCount val="8"/>
                <c:pt idx="0">
                  <c:v>25</c:v>
                </c:pt>
                <c:pt idx="1">
                  <c:v>200</c:v>
                </c:pt>
                <c:pt idx="2">
                  <c:v>300</c:v>
                </c:pt>
                <c:pt idx="3">
                  <c:v>400</c:v>
                </c:pt>
                <c:pt idx="4">
                  <c:v>500</c:v>
                </c:pt>
                <c:pt idx="5">
                  <c:v>600</c:v>
                </c:pt>
                <c:pt idx="6">
                  <c:v>700</c:v>
                </c:pt>
                <c:pt idx="7">
                  <c:v>800</c:v>
                </c:pt>
              </c:numCache>
            </c:numRef>
          </c:xVal>
          <c:yVal>
            <c:numRef>
              <c:f>Vs!$C$2:$C$9</c:f>
              <c:numCache>
                <c:formatCode>General</c:formatCode>
                <c:ptCount val="8"/>
                <c:pt idx="0">
                  <c:v>1</c:v>
                </c:pt>
                <c:pt idx="1">
                  <c:v>0.80524642289348158</c:v>
                </c:pt>
                <c:pt idx="2">
                  <c:v>0.74801271860095386</c:v>
                </c:pt>
                <c:pt idx="3">
                  <c:v>0.69793322734499208</c:v>
                </c:pt>
                <c:pt idx="4">
                  <c:v>0.62559618441971387</c:v>
                </c:pt>
                <c:pt idx="5">
                  <c:v>0.39825119236883944</c:v>
                </c:pt>
                <c:pt idx="6">
                  <c:v>0.14069952305246422</c:v>
                </c:pt>
                <c:pt idx="7">
                  <c:v>0.1041335453100159</c:v>
                </c:pt>
              </c:numCache>
            </c:numRef>
          </c:yVal>
          <c:smooth val="0"/>
          <c:extLst>
            <c:ext xmlns:c16="http://schemas.microsoft.com/office/drawing/2014/chart" uri="{C3380CC4-5D6E-409C-BE32-E72D297353CC}">
              <c16:uniqueId val="{00000069-8D46-4686-91EA-03098D637732}"/>
            </c:ext>
          </c:extLst>
        </c:ser>
        <c:ser>
          <c:idx val="16"/>
          <c:order val="14"/>
          <c:xVal>
            <c:numRef>
              <c:f>Vs!$G$2:$G$16</c:f>
              <c:numCache>
                <c:formatCode>General</c:formatCode>
                <c:ptCount val="15"/>
                <c:pt idx="0">
                  <c:v>25</c:v>
                </c:pt>
                <c:pt idx="1">
                  <c:v>50</c:v>
                </c:pt>
                <c:pt idx="2">
                  <c:v>100</c:v>
                </c:pt>
                <c:pt idx="3">
                  <c:v>150</c:v>
                </c:pt>
                <c:pt idx="4">
                  <c:v>200</c:v>
                </c:pt>
                <c:pt idx="5">
                  <c:v>250</c:v>
                </c:pt>
                <c:pt idx="6">
                  <c:v>300</c:v>
                </c:pt>
                <c:pt idx="7">
                  <c:v>350</c:v>
                </c:pt>
                <c:pt idx="8">
                  <c:v>400</c:v>
                </c:pt>
                <c:pt idx="9">
                  <c:v>450</c:v>
                </c:pt>
                <c:pt idx="10">
                  <c:v>500</c:v>
                </c:pt>
                <c:pt idx="11">
                  <c:v>550</c:v>
                </c:pt>
                <c:pt idx="12">
                  <c:v>600</c:v>
                </c:pt>
                <c:pt idx="13">
                  <c:v>650</c:v>
                </c:pt>
                <c:pt idx="14">
                  <c:v>700</c:v>
                </c:pt>
              </c:numCache>
            </c:numRef>
          </c:xVal>
          <c:yVal>
            <c:numRef>
              <c:f>Vs!$I$2:$I$16</c:f>
              <c:numCache>
                <c:formatCode>General</c:formatCode>
                <c:ptCount val="15"/>
                <c:pt idx="0">
                  <c:v>1</c:v>
                </c:pt>
                <c:pt idx="1">
                  <c:v>0.96087235407312388</c:v>
                </c:pt>
                <c:pt idx="2">
                  <c:v>0.86508445584776583</c:v>
                </c:pt>
                <c:pt idx="3">
                  <c:v>0.79923027581783201</c:v>
                </c:pt>
                <c:pt idx="4">
                  <c:v>0.71541586487064368</c:v>
                </c:pt>
                <c:pt idx="5">
                  <c:v>0.63288432756040203</c:v>
                </c:pt>
                <c:pt idx="6">
                  <c:v>0.5732307034423777</c:v>
                </c:pt>
                <c:pt idx="7">
                  <c:v>0.38122728244601239</c:v>
                </c:pt>
                <c:pt idx="8">
                  <c:v>0.2702587128501176</c:v>
                </c:pt>
                <c:pt idx="9">
                  <c:v>0.22172332691896515</c:v>
                </c:pt>
                <c:pt idx="10">
                  <c:v>0.15629677143468035</c:v>
                </c:pt>
                <c:pt idx="11">
                  <c:v>0.13769510369895233</c:v>
                </c:pt>
                <c:pt idx="12">
                  <c:v>0.12208680778276673</c:v>
                </c:pt>
                <c:pt idx="13">
                  <c:v>0.10434038913833654</c:v>
                </c:pt>
                <c:pt idx="14">
                  <c:v>8.1676288218943779E-2</c:v>
                </c:pt>
              </c:numCache>
            </c:numRef>
          </c:yVal>
          <c:smooth val="0"/>
          <c:extLst>
            <c:ext xmlns:c16="http://schemas.microsoft.com/office/drawing/2014/chart" uri="{C3380CC4-5D6E-409C-BE32-E72D297353CC}">
              <c16:uniqueId val="{0000006A-8D46-4686-91EA-03098D637732}"/>
            </c:ext>
          </c:extLst>
        </c:ser>
        <c:ser>
          <c:idx val="17"/>
          <c:order val="15"/>
          <c:spPr>
            <a:ln w="19050" cap="rnd">
              <a:solidFill>
                <a:schemeClr val="accent1"/>
              </a:solidFill>
              <a:round/>
            </a:ln>
            <a:effectLst/>
          </c:spPr>
          <c:xVal>
            <c:numRef>
              <c:f>Vs!$A$2:$A$9</c:f>
              <c:numCache>
                <c:formatCode>General</c:formatCode>
                <c:ptCount val="8"/>
                <c:pt idx="0">
                  <c:v>25</c:v>
                </c:pt>
                <c:pt idx="1">
                  <c:v>200</c:v>
                </c:pt>
                <c:pt idx="2">
                  <c:v>300</c:v>
                </c:pt>
                <c:pt idx="3">
                  <c:v>400</c:v>
                </c:pt>
                <c:pt idx="4">
                  <c:v>500</c:v>
                </c:pt>
                <c:pt idx="5">
                  <c:v>600</c:v>
                </c:pt>
                <c:pt idx="6">
                  <c:v>700</c:v>
                </c:pt>
                <c:pt idx="7">
                  <c:v>800</c:v>
                </c:pt>
              </c:numCache>
            </c:numRef>
          </c:xVal>
          <c:yVal>
            <c:numRef>
              <c:f>Vs!$C$2:$C$9</c:f>
              <c:numCache>
                <c:formatCode>General</c:formatCode>
                <c:ptCount val="8"/>
                <c:pt idx="0">
                  <c:v>1</c:v>
                </c:pt>
                <c:pt idx="1">
                  <c:v>0.80524642289348158</c:v>
                </c:pt>
                <c:pt idx="2">
                  <c:v>0.74801271860095386</c:v>
                </c:pt>
                <c:pt idx="3">
                  <c:v>0.69793322734499208</c:v>
                </c:pt>
                <c:pt idx="4">
                  <c:v>0.62559618441971387</c:v>
                </c:pt>
                <c:pt idx="5">
                  <c:v>0.39825119236883944</c:v>
                </c:pt>
                <c:pt idx="6">
                  <c:v>0.14069952305246422</c:v>
                </c:pt>
                <c:pt idx="7">
                  <c:v>0.1041335453100159</c:v>
                </c:pt>
              </c:numCache>
            </c:numRef>
          </c:yVal>
          <c:smooth val="0"/>
          <c:extLst>
            <c:ext xmlns:c16="http://schemas.microsoft.com/office/drawing/2014/chart" uri="{C3380CC4-5D6E-409C-BE32-E72D297353CC}">
              <c16:uniqueId val="{0000006B-8D46-4686-91EA-03098D637732}"/>
            </c:ext>
          </c:extLst>
        </c:ser>
        <c:ser>
          <c:idx val="1"/>
          <c:order val="16"/>
          <c:xVal>
            <c:numRef>
              <c:f>Vs!$D$2:$D$10</c:f>
              <c:numCache>
                <c:formatCode>General</c:formatCode>
                <c:ptCount val="9"/>
                <c:pt idx="0">
                  <c:v>25</c:v>
                </c:pt>
                <c:pt idx="1">
                  <c:v>100</c:v>
                </c:pt>
                <c:pt idx="2">
                  <c:v>150</c:v>
                </c:pt>
                <c:pt idx="3">
                  <c:v>300</c:v>
                </c:pt>
                <c:pt idx="4">
                  <c:v>400</c:v>
                </c:pt>
                <c:pt idx="5">
                  <c:v>500</c:v>
                </c:pt>
                <c:pt idx="6">
                  <c:v>600</c:v>
                </c:pt>
                <c:pt idx="7">
                  <c:v>700</c:v>
                </c:pt>
                <c:pt idx="8">
                  <c:v>800</c:v>
                </c:pt>
              </c:numCache>
            </c:numRef>
          </c:xVal>
          <c:yVal>
            <c:numRef>
              <c:f>Vs!$F$2:$F$10</c:f>
              <c:numCache>
                <c:formatCode>General</c:formatCode>
                <c:ptCount val="9"/>
                <c:pt idx="0">
                  <c:v>1</c:v>
                </c:pt>
                <c:pt idx="1">
                  <c:v>0.99635922330097082</c:v>
                </c:pt>
                <c:pt idx="2">
                  <c:v>0.98847087378640786</c:v>
                </c:pt>
                <c:pt idx="3">
                  <c:v>0.98604368932038844</c:v>
                </c:pt>
                <c:pt idx="4">
                  <c:v>0.74878640776699035</c:v>
                </c:pt>
                <c:pt idx="5">
                  <c:v>0.55643203883495151</c:v>
                </c:pt>
                <c:pt idx="6">
                  <c:v>0.55036407766990292</c:v>
                </c:pt>
                <c:pt idx="7">
                  <c:v>0.53398058252427183</c:v>
                </c:pt>
                <c:pt idx="8">
                  <c:v>0.41929611650485438</c:v>
                </c:pt>
              </c:numCache>
            </c:numRef>
          </c:yVal>
          <c:smooth val="0"/>
          <c:extLst>
            <c:ext xmlns:c16="http://schemas.microsoft.com/office/drawing/2014/chart" uri="{C3380CC4-5D6E-409C-BE32-E72D297353CC}">
              <c16:uniqueId val="{00000059-8D46-4686-91EA-03098D637732}"/>
            </c:ext>
          </c:extLst>
        </c:ser>
        <c:ser>
          <c:idx val="0"/>
          <c:order val="17"/>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Vs!$A$2:$A$9</c:f>
              <c:numCache>
                <c:formatCode>General</c:formatCode>
                <c:ptCount val="8"/>
                <c:pt idx="0">
                  <c:v>25</c:v>
                </c:pt>
                <c:pt idx="1">
                  <c:v>200</c:v>
                </c:pt>
                <c:pt idx="2">
                  <c:v>300</c:v>
                </c:pt>
                <c:pt idx="3">
                  <c:v>400</c:v>
                </c:pt>
                <c:pt idx="4">
                  <c:v>500</c:v>
                </c:pt>
                <c:pt idx="5">
                  <c:v>600</c:v>
                </c:pt>
                <c:pt idx="6">
                  <c:v>700</c:v>
                </c:pt>
                <c:pt idx="7">
                  <c:v>800</c:v>
                </c:pt>
              </c:numCache>
            </c:numRef>
          </c:xVal>
          <c:yVal>
            <c:numRef>
              <c:f>Vs!$C$2:$C$9</c:f>
              <c:numCache>
                <c:formatCode>General</c:formatCode>
                <c:ptCount val="8"/>
                <c:pt idx="0">
                  <c:v>1</c:v>
                </c:pt>
                <c:pt idx="1">
                  <c:v>0.80524642289348158</c:v>
                </c:pt>
                <c:pt idx="2">
                  <c:v>0.74801271860095386</c:v>
                </c:pt>
                <c:pt idx="3">
                  <c:v>0.69793322734499208</c:v>
                </c:pt>
                <c:pt idx="4">
                  <c:v>0.62559618441971387</c:v>
                </c:pt>
                <c:pt idx="5">
                  <c:v>0.39825119236883944</c:v>
                </c:pt>
                <c:pt idx="6">
                  <c:v>0.14069952305246422</c:v>
                </c:pt>
                <c:pt idx="7">
                  <c:v>0.1041335453100159</c:v>
                </c:pt>
              </c:numCache>
            </c:numRef>
          </c:yVal>
          <c:smooth val="0"/>
          <c:extLst>
            <c:ext xmlns:c16="http://schemas.microsoft.com/office/drawing/2014/chart" uri="{C3380CC4-5D6E-409C-BE32-E72D297353CC}">
              <c16:uniqueId val="{0000005B-8D46-4686-91EA-03098D637732}"/>
            </c:ext>
          </c:extLst>
        </c:ser>
        <c:ser>
          <c:idx val="18"/>
          <c:order val="18"/>
          <c:xVal>
            <c:numRef>
              <c:f>Vs!$AK$2:$AK$10</c:f>
              <c:numCache>
                <c:formatCode>General</c:formatCode>
                <c:ptCount val="9"/>
                <c:pt idx="0">
                  <c:v>25</c:v>
                </c:pt>
                <c:pt idx="1">
                  <c:v>100</c:v>
                </c:pt>
                <c:pt idx="2">
                  <c:v>200</c:v>
                </c:pt>
                <c:pt idx="3">
                  <c:v>300</c:v>
                </c:pt>
                <c:pt idx="4">
                  <c:v>400</c:v>
                </c:pt>
                <c:pt idx="5">
                  <c:v>500</c:v>
                </c:pt>
                <c:pt idx="6">
                  <c:v>600</c:v>
                </c:pt>
                <c:pt idx="7">
                  <c:v>700</c:v>
                </c:pt>
                <c:pt idx="8">
                  <c:v>800</c:v>
                </c:pt>
              </c:numCache>
            </c:numRef>
          </c:xVal>
          <c:yVal>
            <c:numRef>
              <c:f>Vs!$AM$2:$AM$10</c:f>
              <c:numCache>
                <c:formatCode>General</c:formatCode>
                <c:ptCount val="9"/>
                <c:pt idx="0">
                  <c:v>1</c:v>
                </c:pt>
                <c:pt idx="1">
                  <c:v>1.0267797737857618</c:v>
                </c:pt>
                <c:pt idx="2">
                  <c:v>1.0254491017964074</c:v>
                </c:pt>
                <c:pt idx="3">
                  <c:v>1.1482035928143712</c:v>
                </c:pt>
                <c:pt idx="4">
                  <c:v>0.82102461743180311</c:v>
                </c:pt>
                <c:pt idx="5">
                  <c:v>0.84697272122421818</c:v>
                </c:pt>
                <c:pt idx="6">
                  <c:v>0.7787757817697939</c:v>
                </c:pt>
                <c:pt idx="7">
                  <c:v>0.81104457751164349</c:v>
                </c:pt>
                <c:pt idx="8">
                  <c:v>0.75898203592814373</c:v>
                </c:pt>
              </c:numCache>
            </c:numRef>
          </c:yVal>
          <c:smooth val="0"/>
          <c:extLst>
            <c:ext xmlns:c16="http://schemas.microsoft.com/office/drawing/2014/chart" uri="{C3380CC4-5D6E-409C-BE32-E72D297353CC}">
              <c16:uniqueId val="{00000000-9B2F-4BBF-88F9-2AC25A5DA860}"/>
            </c:ext>
          </c:extLst>
        </c:ser>
        <c:ser>
          <c:idx val="19"/>
          <c:order val="19"/>
          <c:xVal>
            <c:numRef>
              <c:f>Vs!$AN$2:$AN$12</c:f>
              <c:numCache>
                <c:formatCode>General</c:formatCode>
                <c:ptCount val="11"/>
                <c:pt idx="0">
                  <c:v>20</c:v>
                </c:pt>
                <c:pt idx="1">
                  <c:v>100</c:v>
                </c:pt>
                <c:pt idx="2">
                  <c:v>200</c:v>
                </c:pt>
                <c:pt idx="3">
                  <c:v>300</c:v>
                </c:pt>
                <c:pt idx="4">
                  <c:v>400</c:v>
                </c:pt>
                <c:pt idx="5">
                  <c:v>500</c:v>
                </c:pt>
                <c:pt idx="6">
                  <c:v>600</c:v>
                </c:pt>
                <c:pt idx="7">
                  <c:v>700</c:v>
                </c:pt>
                <c:pt idx="8">
                  <c:v>800</c:v>
                </c:pt>
                <c:pt idx="9">
                  <c:v>900</c:v>
                </c:pt>
                <c:pt idx="10">
                  <c:v>1000</c:v>
                </c:pt>
              </c:numCache>
            </c:numRef>
          </c:xVal>
          <c:yVal>
            <c:numRef>
              <c:f>Vs!$AP$2:$AP$12</c:f>
              <c:numCache>
                <c:formatCode>General</c:formatCode>
                <c:ptCount val="11"/>
                <c:pt idx="0">
                  <c:v>1</c:v>
                </c:pt>
                <c:pt idx="1">
                  <c:v>0.96140150975644378</c:v>
                </c:pt>
                <c:pt idx="2">
                  <c:v>0.93149124056401944</c:v>
                </c:pt>
                <c:pt idx="3">
                  <c:v>0.90158097137159809</c:v>
                </c:pt>
                <c:pt idx="4">
                  <c:v>0.88876228457484574</c:v>
                </c:pt>
                <c:pt idx="5">
                  <c:v>0.74775672981056607</c:v>
                </c:pt>
                <c:pt idx="6">
                  <c:v>0.40592508189716409</c:v>
                </c:pt>
                <c:pt idx="7">
                  <c:v>0.40592508189716409</c:v>
                </c:pt>
                <c:pt idx="8">
                  <c:v>0.36319612590799033</c:v>
                </c:pt>
                <c:pt idx="9">
                  <c:v>0.32474006551773005</c:v>
                </c:pt>
                <c:pt idx="10">
                  <c:v>0.20082609314912381</c:v>
                </c:pt>
              </c:numCache>
            </c:numRef>
          </c:yVal>
          <c:smooth val="0"/>
          <c:extLst>
            <c:ext xmlns:c16="http://schemas.microsoft.com/office/drawing/2014/chart" uri="{C3380CC4-5D6E-409C-BE32-E72D297353CC}">
              <c16:uniqueId val="{00000001-8C93-4136-9F83-BD45F95E9DB3}"/>
            </c:ext>
          </c:extLst>
        </c:ser>
        <c:ser>
          <c:idx val="20"/>
          <c:order val="20"/>
          <c:xVal>
            <c:numRef>
              <c:f>Vs!$AQ$2:$AQ$7</c:f>
              <c:numCache>
                <c:formatCode>General</c:formatCode>
                <c:ptCount val="6"/>
                <c:pt idx="0">
                  <c:v>20</c:v>
                </c:pt>
                <c:pt idx="1">
                  <c:v>200</c:v>
                </c:pt>
                <c:pt idx="2">
                  <c:v>400</c:v>
                </c:pt>
                <c:pt idx="3">
                  <c:v>600</c:v>
                </c:pt>
                <c:pt idx="4">
                  <c:v>800</c:v>
                </c:pt>
                <c:pt idx="5">
                  <c:v>1000</c:v>
                </c:pt>
              </c:numCache>
            </c:numRef>
          </c:xVal>
          <c:yVal>
            <c:numRef>
              <c:f>Vs!$AS$2:$AS$7</c:f>
              <c:numCache>
                <c:formatCode>General</c:formatCode>
                <c:ptCount val="6"/>
                <c:pt idx="0">
                  <c:v>1</c:v>
                </c:pt>
                <c:pt idx="1">
                  <c:v>0.88381742738589197</c:v>
                </c:pt>
                <c:pt idx="2">
                  <c:v>0.66804979253112029</c:v>
                </c:pt>
                <c:pt idx="3">
                  <c:v>0.40663900414937754</c:v>
                </c:pt>
                <c:pt idx="4">
                  <c:v>0.24066390041493774</c:v>
                </c:pt>
                <c:pt idx="5">
                  <c:v>0.1908713692946058</c:v>
                </c:pt>
              </c:numCache>
            </c:numRef>
          </c:yVal>
          <c:smooth val="0"/>
          <c:extLst>
            <c:ext xmlns:c16="http://schemas.microsoft.com/office/drawing/2014/chart" uri="{C3380CC4-5D6E-409C-BE32-E72D297353CC}">
              <c16:uniqueId val="{00000001-5D67-4741-B2D2-A3217227B9B0}"/>
            </c:ext>
          </c:extLst>
        </c:ser>
        <c:ser>
          <c:idx val="21"/>
          <c:order val="21"/>
          <c:xVal>
            <c:numRef>
              <c:f>Vs!$AT$2:$AT$6</c:f>
              <c:numCache>
                <c:formatCode>General</c:formatCode>
                <c:ptCount val="5"/>
                <c:pt idx="0">
                  <c:v>20</c:v>
                </c:pt>
                <c:pt idx="1">
                  <c:v>200</c:v>
                </c:pt>
                <c:pt idx="2">
                  <c:v>400</c:v>
                </c:pt>
                <c:pt idx="3">
                  <c:v>600</c:v>
                </c:pt>
                <c:pt idx="4">
                  <c:v>800</c:v>
                </c:pt>
              </c:numCache>
            </c:numRef>
          </c:xVal>
          <c:yVal>
            <c:numRef>
              <c:f>Vs!$AV$2:$AV$6</c:f>
              <c:numCache>
                <c:formatCode>General</c:formatCode>
                <c:ptCount val="5"/>
                <c:pt idx="0">
                  <c:v>1</c:v>
                </c:pt>
                <c:pt idx="1">
                  <c:v>0.75103734439834025</c:v>
                </c:pt>
                <c:pt idx="2">
                  <c:v>0.46473029045643155</c:v>
                </c:pt>
                <c:pt idx="3">
                  <c:v>0.18672199170124482</c:v>
                </c:pt>
                <c:pt idx="4">
                  <c:v>7.4688796680497924E-2</c:v>
                </c:pt>
              </c:numCache>
            </c:numRef>
          </c:yVal>
          <c:smooth val="0"/>
          <c:extLst>
            <c:ext xmlns:c16="http://schemas.microsoft.com/office/drawing/2014/chart" uri="{C3380CC4-5D6E-409C-BE32-E72D297353CC}">
              <c16:uniqueId val="{00000002-5D67-4741-B2D2-A3217227B9B0}"/>
            </c:ext>
          </c:extLst>
        </c:ser>
        <c:ser>
          <c:idx val="22"/>
          <c:order val="22"/>
          <c:xVal>
            <c:numRef>
              <c:f>Vs!$AZ$2:$AZ$7</c:f>
              <c:numCache>
                <c:formatCode>General</c:formatCode>
                <c:ptCount val="6"/>
                <c:pt idx="0">
                  <c:v>100</c:v>
                </c:pt>
                <c:pt idx="1">
                  <c:v>300</c:v>
                </c:pt>
                <c:pt idx="2">
                  <c:v>450</c:v>
                </c:pt>
                <c:pt idx="3">
                  <c:v>600</c:v>
                </c:pt>
                <c:pt idx="4">
                  <c:v>750</c:v>
                </c:pt>
                <c:pt idx="5">
                  <c:v>900</c:v>
                </c:pt>
              </c:numCache>
            </c:numRef>
          </c:xVal>
          <c:yVal>
            <c:numRef>
              <c:f>Vs!$BB$2:$BB$7</c:f>
              <c:numCache>
                <c:formatCode>General</c:formatCode>
                <c:ptCount val="6"/>
                <c:pt idx="0">
                  <c:v>1</c:v>
                </c:pt>
                <c:pt idx="1">
                  <c:v>1.1255060728744963</c:v>
                </c:pt>
                <c:pt idx="2">
                  <c:v>1.1538461538461571</c:v>
                </c:pt>
                <c:pt idx="3">
                  <c:v>1.058704453441295</c:v>
                </c:pt>
                <c:pt idx="4">
                  <c:v>1.0222672064777338</c:v>
                </c:pt>
                <c:pt idx="5">
                  <c:v>1.0060728744939269</c:v>
                </c:pt>
              </c:numCache>
            </c:numRef>
          </c:yVal>
          <c:smooth val="0"/>
          <c:extLst>
            <c:ext xmlns:c16="http://schemas.microsoft.com/office/drawing/2014/chart" uri="{C3380CC4-5D6E-409C-BE32-E72D297353CC}">
              <c16:uniqueId val="{00000001-9CF2-4B39-B067-7BFDD90DAD2A}"/>
            </c:ext>
          </c:extLst>
        </c:ser>
        <c:ser>
          <c:idx val="23"/>
          <c:order val="23"/>
          <c:xVal>
            <c:numRef>
              <c:f>Vs!$BC$2:$BC$7</c:f>
              <c:numCache>
                <c:formatCode>General</c:formatCode>
                <c:ptCount val="6"/>
                <c:pt idx="0">
                  <c:v>100</c:v>
                </c:pt>
                <c:pt idx="1">
                  <c:v>300</c:v>
                </c:pt>
                <c:pt idx="2">
                  <c:v>450</c:v>
                </c:pt>
                <c:pt idx="3">
                  <c:v>600</c:v>
                </c:pt>
                <c:pt idx="4">
                  <c:v>750</c:v>
                </c:pt>
                <c:pt idx="5">
                  <c:v>900</c:v>
                </c:pt>
              </c:numCache>
            </c:numRef>
          </c:xVal>
          <c:yVal>
            <c:numRef>
              <c:f>Vs!$BE$2:$BE$7</c:f>
              <c:numCache>
                <c:formatCode>General</c:formatCode>
                <c:ptCount val="6"/>
                <c:pt idx="0">
                  <c:v>1</c:v>
                </c:pt>
                <c:pt idx="1">
                  <c:v>1.1023765996343664</c:v>
                </c:pt>
                <c:pt idx="2">
                  <c:v>1.0895795246800726</c:v>
                </c:pt>
                <c:pt idx="3">
                  <c:v>1.0438756855575848</c:v>
                </c:pt>
                <c:pt idx="4">
                  <c:v>1.1663619744058511</c:v>
                </c:pt>
                <c:pt idx="5">
                  <c:v>1.1791590493601452</c:v>
                </c:pt>
              </c:numCache>
            </c:numRef>
          </c:yVal>
          <c:smooth val="0"/>
          <c:extLst>
            <c:ext xmlns:c16="http://schemas.microsoft.com/office/drawing/2014/chart" uri="{C3380CC4-5D6E-409C-BE32-E72D297353CC}">
              <c16:uniqueId val="{00000002-9CF2-4B39-B067-7BFDD90DAD2A}"/>
            </c:ext>
          </c:extLst>
        </c:ser>
        <c:ser>
          <c:idx val="24"/>
          <c:order val="24"/>
          <c:xVal>
            <c:numRef>
              <c:f>Vs!$BF$2:$BF$7</c:f>
              <c:numCache>
                <c:formatCode>General</c:formatCode>
                <c:ptCount val="6"/>
                <c:pt idx="0">
                  <c:v>100</c:v>
                </c:pt>
                <c:pt idx="1">
                  <c:v>300</c:v>
                </c:pt>
                <c:pt idx="2">
                  <c:v>450</c:v>
                </c:pt>
                <c:pt idx="3">
                  <c:v>600</c:v>
                </c:pt>
                <c:pt idx="4">
                  <c:v>750</c:v>
                </c:pt>
                <c:pt idx="5">
                  <c:v>900</c:v>
                </c:pt>
              </c:numCache>
            </c:numRef>
          </c:xVal>
          <c:yVal>
            <c:numRef>
              <c:f>Vs!$BH$2:$BH$7</c:f>
              <c:numCache>
                <c:formatCode>General</c:formatCode>
                <c:ptCount val="6"/>
                <c:pt idx="0">
                  <c:v>1</c:v>
                </c:pt>
                <c:pt idx="1">
                  <c:v>2.2566371681415922</c:v>
                </c:pt>
                <c:pt idx="2">
                  <c:v>2.3185840707964607</c:v>
                </c:pt>
                <c:pt idx="3">
                  <c:v>1.6991150442477874</c:v>
                </c:pt>
                <c:pt idx="4">
                  <c:v>1.5663716814159274</c:v>
                </c:pt>
                <c:pt idx="5">
                  <c:v>1.4159292035398223</c:v>
                </c:pt>
              </c:numCache>
            </c:numRef>
          </c:yVal>
          <c:smooth val="0"/>
          <c:extLst>
            <c:ext xmlns:c16="http://schemas.microsoft.com/office/drawing/2014/chart" uri="{C3380CC4-5D6E-409C-BE32-E72D297353CC}">
              <c16:uniqueId val="{00000003-9CF2-4B39-B067-7BFDD90DAD2A}"/>
            </c:ext>
          </c:extLst>
        </c:ser>
        <c:ser>
          <c:idx val="25"/>
          <c:order val="25"/>
          <c:xVal>
            <c:numRef>
              <c:f>Vs!$BI$2:$BI$7</c:f>
              <c:numCache>
                <c:formatCode>General</c:formatCode>
                <c:ptCount val="6"/>
                <c:pt idx="0">
                  <c:v>100</c:v>
                </c:pt>
                <c:pt idx="1">
                  <c:v>300</c:v>
                </c:pt>
                <c:pt idx="2">
                  <c:v>450</c:v>
                </c:pt>
                <c:pt idx="3">
                  <c:v>600</c:v>
                </c:pt>
                <c:pt idx="4">
                  <c:v>750</c:v>
                </c:pt>
                <c:pt idx="5">
                  <c:v>900</c:v>
                </c:pt>
              </c:numCache>
            </c:numRef>
          </c:xVal>
          <c:yVal>
            <c:numRef>
              <c:f>Vs!$BK$2:$BK$7</c:f>
              <c:numCache>
                <c:formatCode>General</c:formatCode>
                <c:ptCount val="6"/>
                <c:pt idx="0">
                  <c:v>1</c:v>
                </c:pt>
                <c:pt idx="1">
                  <c:v>1.5088757396449717</c:v>
                </c:pt>
                <c:pt idx="2">
                  <c:v>1.5502958579881678</c:v>
                </c:pt>
                <c:pt idx="3">
                  <c:v>1.1360946745562142</c:v>
                </c:pt>
                <c:pt idx="4">
                  <c:v>1.3195266272189357</c:v>
                </c:pt>
                <c:pt idx="5">
                  <c:v>0.88165680473372754</c:v>
                </c:pt>
              </c:numCache>
            </c:numRef>
          </c:yVal>
          <c:smooth val="0"/>
          <c:extLst>
            <c:ext xmlns:c16="http://schemas.microsoft.com/office/drawing/2014/chart" uri="{C3380CC4-5D6E-409C-BE32-E72D297353CC}">
              <c16:uniqueId val="{00000004-9CF2-4B39-B067-7BFDD90DAD2A}"/>
            </c:ext>
          </c:extLst>
        </c:ser>
        <c:dLbls>
          <c:showLegendKey val="0"/>
          <c:showVal val="0"/>
          <c:showCatName val="0"/>
          <c:showSerName val="0"/>
          <c:showPercent val="0"/>
          <c:showBubbleSize val="0"/>
        </c:dLbls>
        <c:axId val="713062351"/>
        <c:axId val="713058511"/>
      </c:scatterChart>
      <c:valAx>
        <c:axId val="713062351"/>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713058511"/>
        <c:crosses val="autoZero"/>
        <c:crossBetween val="midCat"/>
      </c:valAx>
      <c:valAx>
        <c:axId val="71305851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713062351"/>
        <c:crosses val="autoZero"/>
        <c:crossBetween val="midCat"/>
      </c:valAx>
    </c:plotArea>
    <c:plotVisOnly val="1"/>
    <c:dispBlanksAs val="gap"/>
    <c:showDLblsOverMax val="0"/>
    <c:extLst/>
  </c:chart>
  <c:txPr>
    <a:bodyPr/>
    <a:lstStyle/>
    <a:p>
      <a:pPr>
        <a:defRPr/>
      </a:pPr>
      <a:endParaRPr lang="es-E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49</xdr:col>
      <xdr:colOff>674717</xdr:colOff>
      <xdr:row>7</xdr:row>
      <xdr:rowOff>52682</xdr:rowOff>
    </xdr:from>
    <xdr:to>
      <xdr:col>55</xdr:col>
      <xdr:colOff>482213</xdr:colOff>
      <xdr:row>22</xdr:row>
      <xdr:rowOff>407250</xdr:rowOff>
    </xdr:to>
    <xdr:graphicFrame macro="">
      <xdr:nvGraphicFramePr>
        <xdr:cNvPr id="2" name="Gráfico 1">
          <a:extLst>
            <a:ext uri="{FF2B5EF4-FFF2-40B4-BE49-F238E27FC236}">
              <a16:creationId xmlns:a16="http://schemas.microsoft.com/office/drawing/2014/main" id="{DD748B2C-9BD3-88B4-93E3-5798393BA77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E664F-BB85-45A1-AEBB-B543E74BADA1}">
  <sheetPr>
    <pageSetUpPr fitToPage="1"/>
  </sheetPr>
  <dimension ref="A1:CV24"/>
  <sheetViews>
    <sheetView tabSelected="1" zoomScale="55" zoomScaleNormal="55" workbookViewId="0">
      <selection sqref="A1:CU23"/>
    </sheetView>
  </sheetViews>
  <sheetFormatPr baseColWidth="10" defaultRowHeight="15" x14ac:dyDescent="0.25"/>
  <sheetData>
    <row r="1" spans="1:100" s="1" customFormat="1" ht="18" x14ac:dyDescent="0.35">
      <c r="A1" s="5" t="s">
        <v>6</v>
      </c>
      <c r="B1" s="5" t="s">
        <v>7</v>
      </c>
      <c r="C1" s="5" t="s">
        <v>8</v>
      </c>
      <c r="D1" s="5" t="s">
        <v>6</v>
      </c>
      <c r="E1" s="5" t="s">
        <v>7</v>
      </c>
      <c r="F1" s="5" t="s">
        <v>8</v>
      </c>
      <c r="G1" s="5" t="s">
        <v>6</v>
      </c>
      <c r="H1" s="5" t="s">
        <v>7</v>
      </c>
      <c r="I1" s="5" t="s">
        <v>8</v>
      </c>
      <c r="J1" s="5" t="s">
        <v>6</v>
      </c>
      <c r="K1" s="5" t="s">
        <v>7</v>
      </c>
      <c r="L1" s="5" t="s">
        <v>8</v>
      </c>
      <c r="M1" s="5" t="s">
        <v>6</v>
      </c>
      <c r="N1" s="5" t="s">
        <v>7</v>
      </c>
      <c r="O1" s="5" t="s">
        <v>8</v>
      </c>
      <c r="P1" s="5" t="s">
        <v>6</v>
      </c>
      <c r="Q1" s="5" t="s">
        <v>7</v>
      </c>
      <c r="R1" s="5" t="s">
        <v>8</v>
      </c>
      <c r="S1" s="5" t="s">
        <v>6</v>
      </c>
      <c r="T1" s="5" t="s">
        <v>7</v>
      </c>
      <c r="U1" s="5" t="s">
        <v>8</v>
      </c>
      <c r="V1" s="5" t="s">
        <v>6</v>
      </c>
      <c r="W1" s="5" t="s">
        <v>7</v>
      </c>
      <c r="X1" s="5" t="s">
        <v>8</v>
      </c>
      <c r="Y1" s="5" t="s">
        <v>6</v>
      </c>
      <c r="Z1" s="5" t="s">
        <v>7</v>
      </c>
      <c r="AA1" s="5" t="s">
        <v>8</v>
      </c>
      <c r="AB1" s="5" t="s">
        <v>6</v>
      </c>
      <c r="AC1" s="5" t="s">
        <v>7</v>
      </c>
      <c r="AD1" s="5" t="s">
        <v>8</v>
      </c>
      <c r="AE1" s="5" t="s">
        <v>6</v>
      </c>
      <c r="AF1" s="5" t="s">
        <v>7</v>
      </c>
      <c r="AG1" s="5" t="s">
        <v>8</v>
      </c>
      <c r="AH1" s="5" t="s">
        <v>6</v>
      </c>
      <c r="AI1" s="5" t="s">
        <v>7</v>
      </c>
      <c r="AJ1" s="5" t="s">
        <v>8</v>
      </c>
      <c r="AK1" s="5" t="s">
        <v>6</v>
      </c>
      <c r="AL1" s="5" t="s">
        <v>7</v>
      </c>
      <c r="AM1" s="5" t="s">
        <v>8</v>
      </c>
      <c r="AN1" s="5" t="s">
        <v>6</v>
      </c>
      <c r="AO1" s="5" t="s">
        <v>7</v>
      </c>
      <c r="AP1" s="5" t="s">
        <v>8</v>
      </c>
      <c r="AQ1" s="5" t="s">
        <v>6</v>
      </c>
      <c r="AR1" s="5" t="s">
        <v>7</v>
      </c>
      <c r="AS1" s="5" t="s">
        <v>8</v>
      </c>
      <c r="AT1" s="5" t="s">
        <v>6</v>
      </c>
      <c r="AU1" s="5" t="s">
        <v>7</v>
      </c>
      <c r="AV1" s="5" t="s">
        <v>8</v>
      </c>
      <c r="AW1" s="5" t="s">
        <v>6</v>
      </c>
      <c r="AX1" s="5" t="s">
        <v>7</v>
      </c>
      <c r="AY1" s="5" t="s">
        <v>8</v>
      </c>
      <c r="AZ1" s="5" t="s">
        <v>6</v>
      </c>
      <c r="BA1" s="5" t="s">
        <v>7</v>
      </c>
      <c r="BB1" s="5" t="s">
        <v>8</v>
      </c>
      <c r="BC1" s="5" t="s">
        <v>6</v>
      </c>
      <c r="BD1" s="5" t="s">
        <v>7</v>
      </c>
      <c r="BE1" s="5" t="s">
        <v>8</v>
      </c>
      <c r="BF1" s="5" t="s">
        <v>6</v>
      </c>
      <c r="BG1" s="5" t="s">
        <v>7</v>
      </c>
      <c r="BH1" s="5" t="s">
        <v>8</v>
      </c>
      <c r="BI1" s="5" t="s">
        <v>6</v>
      </c>
      <c r="BJ1" s="5" t="s">
        <v>7</v>
      </c>
      <c r="BK1" s="5" t="s">
        <v>8</v>
      </c>
      <c r="BL1" s="5" t="s">
        <v>6</v>
      </c>
      <c r="BM1" s="5" t="s">
        <v>7</v>
      </c>
      <c r="BN1" s="5" t="s">
        <v>8</v>
      </c>
      <c r="BO1" s="5" t="s">
        <v>6</v>
      </c>
      <c r="BP1" s="5" t="s">
        <v>7</v>
      </c>
      <c r="BQ1" s="5" t="s">
        <v>8</v>
      </c>
      <c r="BR1" s="5" t="s">
        <v>6</v>
      </c>
      <c r="BS1" s="5" t="s">
        <v>7</v>
      </c>
      <c r="BT1" s="5" t="s">
        <v>8</v>
      </c>
      <c r="BU1" s="5" t="s">
        <v>6</v>
      </c>
      <c r="BV1" s="5" t="s">
        <v>7</v>
      </c>
      <c r="BW1" s="6" t="s">
        <v>8</v>
      </c>
      <c r="BX1" s="6" t="s">
        <v>6</v>
      </c>
      <c r="BY1" s="6" t="s">
        <v>7</v>
      </c>
      <c r="BZ1" s="6" t="s">
        <v>8</v>
      </c>
      <c r="CA1" s="6" t="s">
        <v>6</v>
      </c>
      <c r="CB1" s="6" t="s">
        <v>7</v>
      </c>
      <c r="CC1" s="6" t="s">
        <v>8</v>
      </c>
      <c r="CD1" s="6" t="s">
        <v>6</v>
      </c>
      <c r="CE1" s="6" t="s">
        <v>7</v>
      </c>
      <c r="CF1" s="6" t="s">
        <v>8</v>
      </c>
      <c r="CG1" s="6" t="s">
        <v>6</v>
      </c>
      <c r="CH1" s="6" t="s">
        <v>7</v>
      </c>
      <c r="CI1" s="6" t="s">
        <v>8</v>
      </c>
      <c r="CJ1" s="6" t="s">
        <v>6</v>
      </c>
      <c r="CK1" s="6" t="s">
        <v>7</v>
      </c>
      <c r="CL1" s="6" t="s">
        <v>8</v>
      </c>
      <c r="CM1" s="6" t="s">
        <v>6</v>
      </c>
      <c r="CN1" s="6" t="s">
        <v>7</v>
      </c>
      <c r="CO1" s="6" t="s">
        <v>8</v>
      </c>
      <c r="CP1" s="6" t="s">
        <v>6</v>
      </c>
      <c r="CQ1" s="6" t="s">
        <v>7</v>
      </c>
      <c r="CR1" s="6" t="s">
        <v>8</v>
      </c>
      <c r="CS1" s="6" t="s">
        <v>6</v>
      </c>
      <c r="CT1" s="6" t="s">
        <v>7</v>
      </c>
      <c r="CU1" s="6" t="s">
        <v>8</v>
      </c>
      <c r="CV1" s="4"/>
    </row>
    <row r="2" spans="1:100" x14ac:dyDescent="0.25">
      <c r="A2" s="7">
        <v>25</v>
      </c>
      <c r="B2" s="7">
        <v>1.258</v>
      </c>
      <c r="C2" s="8">
        <f>B2/1.258</f>
        <v>1</v>
      </c>
      <c r="D2" s="7">
        <v>25</v>
      </c>
      <c r="E2" s="8">
        <v>1.6479999999999999</v>
      </c>
      <c r="F2" s="8">
        <f>E2/1.648</f>
        <v>1</v>
      </c>
      <c r="G2" s="7">
        <v>25</v>
      </c>
      <c r="H2" s="7">
        <v>4.6769999999999996</v>
      </c>
      <c r="I2" s="8">
        <f>H2/4.677</f>
        <v>1</v>
      </c>
      <c r="J2" s="8">
        <v>100</v>
      </c>
      <c r="K2" s="8">
        <v>2.4516100000000001</v>
      </c>
      <c r="L2" s="8">
        <v>1</v>
      </c>
      <c r="M2" s="8">
        <v>20</v>
      </c>
      <c r="N2" s="8">
        <v>3.2627199999999998</v>
      </c>
      <c r="O2" s="8">
        <v>1</v>
      </c>
      <c r="P2" s="8">
        <v>20</v>
      </c>
      <c r="Q2" s="8">
        <v>2.2644899999999999</v>
      </c>
      <c r="R2" s="8">
        <v>1</v>
      </c>
      <c r="S2" s="8">
        <v>20</v>
      </c>
      <c r="T2" s="8">
        <v>1.464</v>
      </c>
      <c r="U2" s="8">
        <v>1</v>
      </c>
      <c r="V2" s="8">
        <v>20</v>
      </c>
      <c r="W2" s="8">
        <v>1.464</v>
      </c>
      <c r="X2" s="8">
        <v>1</v>
      </c>
      <c r="Y2" s="8">
        <v>20</v>
      </c>
      <c r="Z2" s="8">
        <v>1.464</v>
      </c>
      <c r="AA2" s="8">
        <v>1</v>
      </c>
      <c r="AB2" s="8">
        <v>20</v>
      </c>
      <c r="AC2" s="8">
        <v>1.464</v>
      </c>
      <c r="AD2" s="8">
        <v>1</v>
      </c>
      <c r="AE2" s="8">
        <v>20</v>
      </c>
      <c r="AF2" s="8">
        <v>1.464</v>
      </c>
      <c r="AG2" s="8">
        <v>1</v>
      </c>
      <c r="AH2" s="8">
        <v>20</v>
      </c>
      <c r="AI2" s="8">
        <v>1.464</v>
      </c>
      <c r="AJ2" s="8">
        <v>1</v>
      </c>
      <c r="AK2" s="8">
        <v>25</v>
      </c>
      <c r="AL2" s="8">
        <v>1.5029999999999999</v>
      </c>
      <c r="AM2" s="8">
        <v>1</v>
      </c>
      <c r="AN2" s="8">
        <v>20</v>
      </c>
      <c r="AO2" s="8">
        <v>3.3039999999999998</v>
      </c>
      <c r="AP2" s="8">
        <v>1</v>
      </c>
      <c r="AQ2" s="8">
        <v>20</v>
      </c>
      <c r="AR2" s="8">
        <v>2.41</v>
      </c>
      <c r="AS2" s="8">
        <f>AR2/2.41</f>
        <v>1</v>
      </c>
      <c r="AT2" s="8">
        <v>20</v>
      </c>
      <c r="AU2" s="8">
        <v>2.41</v>
      </c>
      <c r="AV2" s="8">
        <f>AU2/2.41</f>
        <v>1</v>
      </c>
      <c r="AW2" s="8">
        <v>22</v>
      </c>
      <c r="AX2" s="8">
        <v>3.23</v>
      </c>
      <c r="AY2" s="8">
        <v>1</v>
      </c>
      <c r="AZ2" s="8">
        <v>100</v>
      </c>
      <c r="BA2" s="8">
        <v>1.72727272727272</v>
      </c>
      <c r="BB2" s="8">
        <f>BA2/1.72727272727272</f>
        <v>1</v>
      </c>
      <c r="BC2" s="8">
        <v>100</v>
      </c>
      <c r="BD2" s="8">
        <v>1.9125874125874101</v>
      </c>
      <c r="BE2" s="8">
        <f>BD2/1.91258741258741</f>
        <v>1</v>
      </c>
      <c r="BF2" s="8">
        <v>100</v>
      </c>
      <c r="BG2" s="8">
        <v>0.39510489510489499</v>
      </c>
      <c r="BH2" s="8">
        <v>1</v>
      </c>
      <c r="BI2" s="8">
        <v>100</v>
      </c>
      <c r="BJ2" s="8">
        <v>0.59090909090909005</v>
      </c>
      <c r="BK2" s="8">
        <v>1</v>
      </c>
      <c r="BL2" s="8">
        <v>100</v>
      </c>
      <c r="BM2" s="8">
        <v>2.8450000000000002</v>
      </c>
      <c r="BN2" s="9">
        <v>1</v>
      </c>
      <c r="BO2" s="8">
        <v>20</v>
      </c>
      <c r="BP2" s="8">
        <v>3.3361702127659498</v>
      </c>
      <c r="BQ2" s="8">
        <f>BP2/3.33617021276595</f>
        <v>1</v>
      </c>
      <c r="BR2" s="10">
        <v>100</v>
      </c>
      <c r="BS2" s="11">
        <v>2.65</v>
      </c>
      <c r="BT2" s="11">
        <v>1</v>
      </c>
      <c r="BU2" s="10">
        <v>100</v>
      </c>
      <c r="BV2" s="11">
        <v>2.65</v>
      </c>
      <c r="BW2" s="11">
        <v>1</v>
      </c>
      <c r="BX2" s="10">
        <v>100</v>
      </c>
      <c r="BY2" s="11">
        <v>3.11</v>
      </c>
      <c r="BZ2" s="11">
        <v>1</v>
      </c>
      <c r="CA2" s="11">
        <v>20</v>
      </c>
      <c r="CB2" s="11">
        <v>3.22</v>
      </c>
      <c r="CC2" s="12">
        <f>CB2/3.22</f>
        <v>1</v>
      </c>
      <c r="CD2" s="11">
        <v>20</v>
      </c>
      <c r="CE2" s="11">
        <v>4.17</v>
      </c>
      <c r="CF2" s="12">
        <f>CE2/4.17</f>
        <v>1</v>
      </c>
      <c r="CG2" s="11">
        <v>20</v>
      </c>
      <c r="CH2" s="11">
        <v>2.863</v>
      </c>
      <c r="CI2" s="12">
        <f>CH2/2.86</f>
        <v>1.0010489510489511</v>
      </c>
      <c r="CJ2" s="11">
        <v>20</v>
      </c>
      <c r="CK2" s="11">
        <v>3.1509999999999998</v>
      </c>
      <c r="CL2" s="12">
        <f>CK2/3.15</f>
        <v>1.0003174603174603</v>
      </c>
      <c r="CM2" s="11">
        <v>20</v>
      </c>
      <c r="CN2" s="11">
        <v>2.8839999999999999</v>
      </c>
      <c r="CO2" s="12">
        <f>CN2/2.88</f>
        <v>1.0013888888888889</v>
      </c>
      <c r="CP2" s="11">
        <v>20</v>
      </c>
      <c r="CQ2" s="11">
        <v>3.1309999999999998</v>
      </c>
      <c r="CR2" s="12">
        <f>CQ2/3.13</f>
        <v>1.0003194888178912</v>
      </c>
      <c r="CS2" s="12">
        <v>20</v>
      </c>
      <c r="CT2" s="12">
        <v>3340</v>
      </c>
      <c r="CU2" s="12">
        <v>1</v>
      </c>
      <c r="CV2" s="3"/>
    </row>
    <row r="3" spans="1:100" x14ac:dyDescent="0.25">
      <c r="A3" s="7">
        <v>200</v>
      </c>
      <c r="B3" s="7">
        <v>1.0129999999999999</v>
      </c>
      <c r="C3" s="8">
        <f t="shared" ref="C3:C9" si="0">B3/1.258</f>
        <v>0.80524642289348158</v>
      </c>
      <c r="D3" s="7">
        <v>100</v>
      </c>
      <c r="E3" s="8">
        <v>1.6419999999999999</v>
      </c>
      <c r="F3" s="8">
        <f t="shared" ref="F3:F10" si="1">E3/1.648</f>
        <v>0.99635922330097082</v>
      </c>
      <c r="G3" s="7">
        <v>50</v>
      </c>
      <c r="H3" s="7">
        <v>4.4939999999999998</v>
      </c>
      <c r="I3" s="8">
        <f t="shared" ref="I3:I16" si="2">H3/4.677</f>
        <v>0.96087235407312388</v>
      </c>
      <c r="J3" s="8">
        <v>200</v>
      </c>
      <c r="K3" s="8">
        <v>2.2795700000000001</v>
      </c>
      <c r="L3" s="8">
        <v>0.92982570637254702</v>
      </c>
      <c r="M3" s="8">
        <v>100</v>
      </c>
      <c r="N3" s="8">
        <v>3.21068</v>
      </c>
      <c r="O3" s="8">
        <v>0.98405011769321304</v>
      </c>
      <c r="P3" s="8">
        <v>100</v>
      </c>
      <c r="Q3" s="8">
        <v>2.1888100000000001</v>
      </c>
      <c r="R3" s="8">
        <v>0.96657967136088052</v>
      </c>
      <c r="S3" s="8">
        <v>200</v>
      </c>
      <c r="T3" s="8">
        <v>1.736</v>
      </c>
      <c r="U3" s="8">
        <v>1.1857923497267759</v>
      </c>
      <c r="V3" s="8">
        <v>200</v>
      </c>
      <c r="W3" s="8">
        <v>1.623</v>
      </c>
      <c r="X3" s="8">
        <v>1.1086065573770492</v>
      </c>
      <c r="Y3" s="8">
        <v>200</v>
      </c>
      <c r="Z3" s="8">
        <v>1.6539999999999999</v>
      </c>
      <c r="AA3" s="8">
        <v>1.1297814207650272</v>
      </c>
      <c r="AB3" s="8">
        <v>200</v>
      </c>
      <c r="AC3" s="8">
        <v>1.5880000000000001</v>
      </c>
      <c r="AD3" s="8">
        <v>1.0846994535519126</v>
      </c>
      <c r="AE3" s="8">
        <v>200</v>
      </c>
      <c r="AF3" s="8">
        <v>1.609</v>
      </c>
      <c r="AG3" s="8">
        <v>1.0990437158469946</v>
      </c>
      <c r="AH3" s="8">
        <v>200</v>
      </c>
      <c r="AI3" s="8">
        <v>1.587</v>
      </c>
      <c r="AJ3" s="8">
        <v>1.084016393442623</v>
      </c>
      <c r="AK3" s="8">
        <v>100</v>
      </c>
      <c r="AL3" s="8">
        <v>1.54325</v>
      </c>
      <c r="AM3" s="8">
        <v>1.0267797737857618</v>
      </c>
      <c r="AN3" s="8">
        <v>100</v>
      </c>
      <c r="AO3" s="8">
        <v>3.1764705882352899</v>
      </c>
      <c r="AP3" s="8">
        <v>0.96140150975644378</v>
      </c>
      <c r="AQ3" s="8">
        <v>200</v>
      </c>
      <c r="AR3" s="8">
        <v>2.13</v>
      </c>
      <c r="AS3" s="8">
        <f t="shared" ref="AS3:AS7" si="3">AR3/2.41</f>
        <v>0.88381742738589197</v>
      </c>
      <c r="AT3" s="8">
        <v>200</v>
      </c>
      <c r="AU3" s="8">
        <v>1.81</v>
      </c>
      <c r="AV3" s="8">
        <f t="shared" ref="AV3:AV6" si="4">AU3/2.41</f>
        <v>0.75103734439834025</v>
      </c>
      <c r="AW3" s="8">
        <v>250</v>
      </c>
      <c r="AX3" s="8">
        <v>3</v>
      </c>
      <c r="AY3" s="8">
        <v>0.92879256965944268</v>
      </c>
      <c r="AZ3" s="8">
        <v>300</v>
      </c>
      <c r="BA3" s="8">
        <v>1.94405594405594</v>
      </c>
      <c r="BB3" s="8">
        <f t="shared" ref="BB3:BB7" si="5">BA3/1.72727272727272</f>
        <v>1.1255060728744963</v>
      </c>
      <c r="BC3" s="8">
        <v>300</v>
      </c>
      <c r="BD3" s="8">
        <v>2.1083916083915999</v>
      </c>
      <c r="BE3" s="8">
        <f t="shared" ref="BE3:BE7" si="6">BD3/1.91258741258741</f>
        <v>1.1023765996343664</v>
      </c>
      <c r="BF3" s="8">
        <v>300</v>
      </c>
      <c r="BG3" s="8">
        <v>0.891608391608391</v>
      </c>
      <c r="BH3" s="8">
        <v>2.2566371681415922</v>
      </c>
      <c r="BI3" s="8">
        <v>300</v>
      </c>
      <c r="BJ3" s="8">
        <v>0.891608391608391</v>
      </c>
      <c r="BK3" s="8">
        <v>1.5088757396449717</v>
      </c>
      <c r="BL3" s="8">
        <v>200</v>
      </c>
      <c r="BM3" s="8">
        <v>2.4380000000000002</v>
      </c>
      <c r="BN3" s="9">
        <v>0.85694200351493843</v>
      </c>
      <c r="BO3" s="8">
        <v>100</v>
      </c>
      <c r="BP3" s="8">
        <v>3.2595744680851002</v>
      </c>
      <c r="BQ3" s="8">
        <f t="shared" ref="BQ3:BQ12" si="7">BP3/3.33617021276595</f>
        <v>0.97704081632653095</v>
      </c>
      <c r="BR3" s="10">
        <v>200</v>
      </c>
      <c r="BS3" s="11">
        <v>2.6234999999999999</v>
      </c>
      <c r="BT3" s="11">
        <v>0.99</v>
      </c>
      <c r="BU3" s="10">
        <v>200</v>
      </c>
      <c r="BV3" s="11">
        <v>2.5174999999999996</v>
      </c>
      <c r="BW3" s="11">
        <v>0.95</v>
      </c>
      <c r="BX3" s="10">
        <v>300</v>
      </c>
      <c r="BY3" s="11">
        <v>3.0166999999999997</v>
      </c>
      <c r="BZ3" s="13">
        <v>0.97</v>
      </c>
      <c r="CA3" s="11">
        <v>200</v>
      </c>
      <c r="CB3" s="12">
        <v>3.0070000000000001</v>
      </c>
      <c r="CC3" s="12">
        <f t="shared" ref="CC3:CC5" si="8">CB3/3.22</f>
        <v>0.9338509316770186</v>
      </c>
      <c r="CD3" s="11">
        <v>105</v>
      </c>
      <c r="CE3" s="11">
        <v>4.1310000000000002</v>
      </c>
      <c r="CF3" s="12">
        <f t="shared" ref="CF3:CF6" si="9">CE3/4.17</f>
        <v>0.99064748201438857</v>
      </c>
      <c r="CG3" s="11">
        <v>105</v>
      </c>
      <c r="CH3" s="11">
        <v>4.4370000000000003</v>
      </c>
      <c r="CI3" s="12">
        <f t="shared" ref="CI3:CI6" si="10">CH3/2.86</f>
        <v>1.5513986013986016</v>
      </c>
      <c r="CJ3" s="11">
        <v>200</v>
      </c>
      <c r="CK3" s="11">
        <v>3.0059999999999998</v>
      </c>
      <c r="CL3" s="12">
        <f t="shared" ref="CL3:CL5" si="11">CK3/3.15</f>
        <v>0.95428571428571429</v>
      </c>
      <c r="CM3" s="11">
        <v>200</v>
      </c>
      <c r="CN3" s="11">
        <v>2.4710000000000001</v>
      </c>
      <c r="CO3" s="12">
        <f t="shared" ref="CO3:CO5" si="12">CN3/2.88</f>
        <v>0.85798611111111123</v>
      </c>
      <c r="CP3" s="11">
        <v>200</v>
      </c>
      <c r="CQ3" s="11">
        <v>2.335</v>
      </c>
      <c r="CR3" s="12">
        <f t="shared" ref="CR3:CR5" si="13">CQ3/3.13</f>
        <v>0.7460063897763578</v>
      </c>
      <c r="CS3" s="12">
        <v>100</v>
      </c>
      <c r="CT3" s="12">
        <v>3350</v>
      </c>
      <c r="CU3" s="12">
        <v>1.0029940119760479</v>
      </c>
      <c r="CV3" s="3"/>
    </row>
    <row r="4" spans="1:100" x14ac:dyDescent="0.25">
      <c r="A4" s="7">
        <v>300</v>
      </c>
      <c r="B4" s="7">
        <v>0.94099999999999995</v>
      </c>
      <c r="C4" s="8">
        <f t="shared" si="0"/>
        <v>0.74801271860095386</v>
      </c>
      <c r="D4" s="7">
        <v>150</v>
      </c>
      <c r="E4" s="8">
        <v>1.629</v>
      </c>
      <c r="F4" s="8">
        <f t="shared" si="1"/>
        <v>0.98847087378640786</v>
      </c>
      <c r="G4" s="7">
        <v>100</v>
      </c>
      <c r="H4" s="7">
        <v>4.0460000000000003</v>
      </c>
      <c r="I4" s="8">
        <f t="shared" si="2"/>
        <v>0.86508445584776583</v>
      </c>
      <c r="J4" s="8">
        <v>300</v>
      </c>
      <c r="K4" s="8">
        <v>2.1290300000000002</v>
      </c>
      <c r="L4" s="8">
        <v>0.8684211599724263</v>
      </c>
      <c r="M4" s="8">
        <v>150</v>
      </c>
      <c r="N4" s="8">
        <v>3.2071000000000001</v>
      </c>
      <c r="O4" s="8">
        <v>0.98295287367595141</v>
      </c>
      <c r="P4" s="8">
        <v>150</v>
      </c>
      <c r="Q4" s="8">
        <v>2.2277300000000002</v>
      </c>
      <c r="R4" s="8">
        <v>0.98376676426038545</v>
      </c>
      <c r="S4" s="8">
        <v>300</v>
      </c>
      <c r="T4" s="8">
        <v>1.5209999999999999</v>
      </c>
      <c r="U4" s="8">
        <v>1.0389344262295082</v>
      </c>
      <c r="V4" s="8">
        <v>300</v>
      </c>
      <c r="W4" s="8">
        <v>1.496</v>
      </c>
      <c r="X4" s="8">
        <v>1.0218579234972678</v>
      </c>
      <c r="Y4" s="8">
        <v>300</v>
      </c>
      <c r="Z4" s="8">
        <v>1.4830000000000001</v>
      </c>
      <c r="AA4" s="8">
        <v>1.0129781420765027</v>
      </c>
      <c r="AB4" s="8">
        <v>300</v>
      </c>
      <c r="AC4" s="8">
        <v>1.4770000000000001</v>
      </c>
      <c r="AD4" s="8">
        <v>1.0088797814207651</v>
      </c>
      <c r="AE4" s="8">
        <v>300</v>
      </c>
      <c r="AF4" s="8">
        <v>1.4850000000000001</v>
      </c>
      <c r="AG4" s="8">
        <v>1.014344262295082</v>
      </c>
      <c r="AH4" s="8">
        <v>300</v>
      </c>
      <c r="AI4" s="8">
        <v>1.407</v>
      </c>
      <c r="AJ4" s="8">
        <v>0.96106557377049184</v>
      </c>
      <c r="AK4" s="8">
        <v>200</v>
      </c>
      <c r="AL4" s="8">
        <v>1.54125</v>
      </c>
      <c r="AM4" s="8">
        <v>1.0254491017964074</v>
      </c>
      <c r="AN4" s="8">
        <v>200</v>
      </c>
      <c r="AO4" s="8">
        <v>3.0776470588235201</v>
      </c>
      <c r="AP4" s="8">
        <v>0.93149124056401944</v>
      </c>
      <c r="AQ4" s="8">
        <v>400</v>
      </c>
      <c r="AR4" s="8">
        <v>1.61</v>
      </c>
      <c r="AS4" s="8">
        <f t="shared" si="3"/>
        <v>0.66804979253112029</v>
      </c>
      <c r="AT4" s="8">
        <v>400</v>
      </c>
      <c r="AU4" s="8">
        <v>1.1200000000000001</v>
      </c>
      <c r="AV4" s="8">
        <f t="shared" si="4"/>
        <v>0.46473029045643155</v>
      </c>
      <c r="AW4" s="8">
        <v>500</v>
      </c>
      <c r="AX4" s="8">
        <v>2.4</v>
      </c>
      <c r="AY4" s="8">
        <v>0.74303405572755421</v>
      </c>
      <c r="AZ4" s="8">
        <v>450</v>
      </c>
      <c r="BA4" s="8">
        <v>1.99300699300699</v>
      </c>
      <c r="BB4" s="8">
        <f t="shared" si="5"/>
        <v>1.1538461538461571</v>
      </c>
      <c r="BC4" s="8">
        <v>450</v>
      </c>
      <c r="BD4" s="8">
        <v>2.0839160839160802</v>
      </c>
      <c r="BE4" s="8">
        <f t="shared" si="6"/>
        <v>1.0895795246800726</v>
      </c>
      <c r="BF4" s="8">
        <v>450</v>
      </c>
      <c r="BG4" s="8">
        <v>0.91608391608391604</v>
      </c>
      <c r="BH4" s="8">
        <v>2.3185840707964607</v>
      </c>
      <c r="BI4" s="8">
        <v>450</v>
      </c>
      <c r="BJ4" s="8">
        <v>0.91608391608391604</v>
      </c>
      <c r="BK4" s="8">
        <v>1.5502958579881678</v>
      </c>
      <c r="BL4" s="8">
        <v>350</v>
      </c>
      <c r="BM4" s="8">
        <v>2.181</v>
      </c>
      <c r="BN4" s="9">
        <v>0.76660808435852368</v>
      </c>
      <c r="BO4" s="8">
        <v>200</v>
      </c>
      <c r="BP4" s="8">
        <v>3.0978723404255302</v>
      </c>
      <c r="BQ4" s="8">
        <f t="shared" si="7"/>
        <v>0.92857142857143016</v>
      </c>
      <c r="BR4" s="10">
        <v>300</v>
      </c>
      <c r="BS4" s="11">
        <v>2.544</v>
      </c>
      <c r="BT4" s="11">
        <v>0.96</v>
      </c>
      <c r="BU4" s="10">
        <v>300</v>
      </c>
      <c r="BV4" s="11">
        <v>2.4645000000000001</v>
      </c>
      <c r="BW4" s="11">
        <v>0.93</v>
      </c>
      <c r="BX4" s="10">
        <v>400</v>
      </c>
      <c r="BY4" s="11">
        <v>2.7056999999999998</v>
      </c>
      <c r="BZ4" s="11">
        <v>0.87</v>
      </c>
      <c r="CA4" s="11">
        <v>400</v>
      </c>
      <c r="CB4" s="11">
        <v>1.079</v>
      </c>
      <c r="CC4" s="12">
        <f t="shared" si="8"/>
        <v>0.33509316770186331</v>
      </c>
      <c r="CD4" s="11">
        <v>200</v>
      </c>
      <c r="CE4" s="11">
        <v>2.831</v>
      </c>
      <c r="CF4" s="12">
        <f t="shared" si="9"/>
        <v>0.67889688249400482</v>
      </c>
      <c r="CG4" s="11">
        <v>200</v>
      </c>
      <c r="CH4" s="11">
        <v>2.0870000000000002</v>
      </c>
      <c r="CI4" s="12">
        <f t="shared" si="10"/>
        <v>0.72972027972027986</v>
      </c>
      <c r="CJ4" s="11">
        <v>400</v>
      </c>
      <c r="CK4" s="11">
        <v>2.1389999999999998</v>
      </c>
      <c r="CL4" s="12">
        <f t="shared" si="11"/>
        <v>0.67904761904761901</v>
      </c>
      <c r="CM4" s="11">
        <v>400</v>
      </c>
      <c r="CN4" s="11">
        <v>1.796</v>
      </c>
      <c r="CO4" s="12">
        <f t="shared" si="12"/>
        <v>0.62361111111111112</v>
      </c>
      <c r="CP4" s="11">
        <v>400</v>
      </c>
      <c r="CQ4" s="11">
        <v>1.627</v>
      </c>
      <c r="CR4" s="12">
        <f t="shared" si="13"/>
        <v>0.51980830670926514</v>
      </c>
      <c r="CS4" s="12">
        <v>150</v>
      </c>
      <c r="CT4" s="12">
        <v>3320</v>
      </c>
      <c r="CU4" s="12">
        <v>0.99401197604790414</v>
      </c>
      <c r="CV4" s="3"/>
    </row>
    <row r="5" spans="1:100" x14ac:dyDescent="0.25">
      <c r="A5" s="7">
        <v>400</v>
      </c>
      <c r="B5" s="7">
        <v>0.878</v>
      </c>
      <c r="C5" s="8">
        <f t="shared" si="0"/>
        <v>0.69793322734499208</v>
      </c>
      <c r="D5" s="7">
        <v>300</v>
      </c>
      <c r="E5" s="8">
        <v>1.625</v>
      </c>
      <c r="F5" s="8">
        <f t="shared" si="1"/>
        <v>0.98604368932038844</v>
      </c>
      <c r="G5" s="7">
        <v>150</v>
      </c>
      <c r="H5" s="7">
        <v>3.738</v>
      </c>
      <c r="I5" s="8">
        <f t="shared" si="2"/>
        <v>0.79923027581783201</v>
      </c>
      <c r="J5" s="8">
        <v>400</v>
      </c>
      <c r="K5" s="8">
        <v>1.82796</v>
      </c>
      <c r="L5" s="8">
        <v>0.74561614612438354</v>
      </c>
      <c r="M5" s="8">
        <v>200</v>
      </c>
      <c r="N5" s="8">
        <v>3.1110199999999999</v>
      </c>
      <c r="O5" s="8">
        <v>0.95350505100039229</v>
      </c>
      <c r="P5" s="8">
        <v>200</v>
      </c>
      <c r="Q5" s="8">
        <v>2.1558200000000003</v>
      </c>
      <c r="R5" s="8">
        <v>0.95201126964570404</v>
      </c>
      <c r="S5" s="8">
        <v>400</v>
      </c>
      <c r="T5" s="8">
        <v>1.351</v>
      </c>
      <c r="U5" s="8">
        <v>0.92281420765027322</v>
      </c>
      <c r="V5" s="8">
        <v>400</v>
      </c>
      <c r="W5" s="8">
        <v>1.3080000000000001</v>
      </c>
      <c r="X5" s="8">
        <v>0.89344262295081978</v>
      </c>
      <c r="Y5" s="8">
        <v>400</v>
      </c>
      <c r="Z5" s="8">
        <v>1.296</v>
      </c>
      <c r="AA5" s="8">
        <v>0.88524590163934436</v>
      </c>
      <c r="AB5" s="8">
        <v>400</v>
      </c>
      <c r="AC5" s="8">
        <v>1.2170000000000001</v>
      </c>
      <c r="AD5" s="8">
        <v>0.83128415300546454</v>
      </c>
      <c r="AE5" s="8">
        <v>400</v>
      </c>
      <c r="AF5" s="8">
        <v>1.2569999999999999</v>
      </c>
      <c r="AG5" s="8">
        <v>0.85860655737704916</v>
      </c>
      <c r="AH5" s="8">
        <v>400</v>
      </c>
      <c r="AI5" s="8">
        <v>1.2050000000000001</v>
      </c>
      <c r="AJ5" s="8">
        <v>0.82308743169398912</v>
      </c>
      <c r="AK5" s="8">
        <v>300</v>
      </c>
      <c r="AL5" s="8">
        <v>1.7257499999999999</v>
      </c>
      <c r="AM5" s="8">
        <v>1.1482035928143712</v>
      </c>
      <c r="AN5" s="8">
        <v>300</v>
      </c>
      <c r="AO5" s="8">
        <v>2.97882352941176</v>
      </c>
      <c r="AP5" s="8">
        <v>0.90158097137159809</v>
      </c>
      <c r="AQ5" s="8">
        <v>600</v>
      </c>
      <c r="AR5" s="8">
        <v>0.98</v>
      </c>
      <c r="AS5" s="8">
        <f t="shared" si="3"/>
        <v>0.40663900414937754</v>
      </c>
      <c r="AT5" s="8">
        <v>600</v>
      </c>
      <c r="AU5" s="8">
        <v>0.45</v>
      </c>
      <c r="AV5" s="8">
        <f t="shared" si="4"/>
        <v>0.18672199170124482</v>
      </c>
      <c r="AW5" s="8"/>
      <c r="AX5" s="8"/>
      <c r="AY5" s="8"/>
      <c r="AZ5" s="8">
        <v>600</v>
      </c>
      <c r="BA5" s="8">
        <v>1.8286713286713201</v>
      </c>
      <c r="BB5" s="8">
        <f t="shared" si="5"/>
        <v>1.058704453441295</v>
      </c>
      <c r="BC5" s="8">
        <v>600</v>
      </c>
      <c r="BD5" s="8">
        <v>1.99650349650349</v>
      </c>
      <c r="BE5" s="8">
        <f t="shared" si="6"/>
        <v>1.0438756855575848</v>
      </c>
      <c r="BF5" s="8">
        <v>600</v>
      </c>
      <c r="BG5" s="8">
        <v>0.67132867132867102</v>
      </c>
      <c r="BH5" s="8">
        <v>1.6991150442477874</v>
      </c>
      <c r="BI5" s="8">
        <v>600</v>
      </c>
      <c r="BJ5" s="8">
        <v>0.67132867132867102</v>
      </c>
      <c r="BK5" s="8">
        <v>1.1360946745562142</v>
      </c>
      <c r="BL5" s="8">
        <v>500</v>
      </c>
      <c r="BM5" s="8">
        <v>1.6379999999999999</v>
      </c>
      <c r="BN5" s="9">
        <v>0.57574692442882247</v>
      </c>
      <c r="BO5" s="8">
        <v>300</v>
      </c>
      <c r="BP5" s="8">
        <v>3.0127659574468</v>
      </c>
      <c r="BQ5" s="8">
        <f t="shared" si="7"/>
        <v>0.90306122448979542</v>
      </c>
      <c r="BR5" s="10">
        <v>400</v>
      </c>
      <c r="BS5" s="11">
        <v>2.4645000000000001</v>
      </c>
      <c r="BT5" s="11">
        <v>0.93</v>
      </c>
      <c r="BU5" s="10">
        <v>400</v>
      </c>
      <c r="BV5" s="11">
        <v>2.0935000000000001</v>
      </c>
      <c r="BW5" s="11">
        <v>0.79</v>
      </c>
      <c r="BX5" s="10">
        <v>500</v>
      </c>
      <c r="BY5" s="11">
        <v>1.6172</v>
      </c>
      <c r="BZ5" s="11">
        <v>0.52</v>
      </c>
      <c r="CA5" s="11">
        <v>600</v>
      </c>
      <c r="CB5" s="11">
        <v>0.74299999999999999</v>
      </c>
      <c r="CC5" s="12">
        <f t="shared" si="8"/>
        <v>0.23074534161490681</v>
      </c>
      <c r="CD5" s="11">
        <v>400</v>
      </c>
      <c r="CE5" s="11">
        <v>1.5289999999999999</v>
      </c>
      <c r="CF5" s="12">
        <f t="shared" si="9"/>
        <v>0.36666666666666664</v>
      </c>
      <c r="CG5" s="11">
        <v>400</v>
      </c>
      <c r="CH5" s="11">
        <v>0.78200000000000003</v>
      </c>
      <c r="CI5" s="12">
        <f t="shared" si="10"/>
        <v>0.27342657342657345</v>
      </c>
      <c r="CJ5" s="11">
        <v>600</v>
      </c>
      <c r="CK5" s="11">
        <v>0.83599999999999997</v>
      </c>
      <c r="CL5" s="12">
        <f t="shared" si="11"/>
        <v>0.26539682539682541</v>
      </c>
      <c r="CM5" s="11">
        <v>600</v>
      </c>
      <c r="CN5" s="11">
        <v>0.66500000000000004</v>
      </c>
      <c r="CO5" s="12">
        <f t="shared" si="12"/>
        <v>0.23090277777777779</v>
      </c>
      <c r="CP5" s="11">
        <v>600</v>
      </c>
      <c r="CQ5" s="11">
        <v>0.80800000000000005</v>
      </c>
      <c r="CR5" s="12">
        <f t="shared" si="13"/>
        <v>0.25814696485623007</v>
      </c>
      <c r="CS5" s="12">
        <v>200</v>
      </c>
      <c r="CT5" s="12">
        <v>3240</v>
      </c>
      <c r="CU5" s="12">
        <v>0.97005988023952094</v>
      </c>
      <c r="CV5" s="3"/>
    </row>
    <row r="6" spans="1:100" x14ac:dyDescent="0.25">
      <c r="A6" s="7">
        <v>500</v>
      </c>
      <c r="B6" s="7">
        <v>0.78700000000000003</v>
      </c>
      <c r="C6" s="8">
        <f t="shared" si="0"/>
        <v>0.62559618441971387</v>
      </c>
      <c r="D6" s="7">
        <v>400</v>
      </c>
      <c r="E6" s="8">
        <v>1.234</v>
      </c>
      <c r="F6" s="8">
        <f t="shared" si="1"/>
        <v>0.74878640776699035</v>
      </c>
      <c r="G6" s="7">
        <v>200</v>
      </c>
      <c r="H6" s="7">
        <v>3.3460000000000001</v>
      </c>
      <c r="I6" s="8">
        <f t="shared" si="2"/>
        <v>0.71541586487064368</v>
      </c>
      <c r="J6" s="8">
        <v>500</v>
      </c>
      <c r="K6" s="8">
        <v>1.4838699999999998</v>
      </c>
      <c r="L6" s="8">
        <v>0.6052634799172788</v>
      </c>
      <c r="M6" s="8">
        <v>300</v>
      </c>
      <c r="N6" s="8">
        <v>2.9656500000000001</v>
      </c>
      <c r="O6" s="8">
        <v>0.90895020105923896</v>
      </c>
      <c r="P6" s="8">
        <v>250</v>
      </c>
      <c r="Q6" s="8">
        <v>2.0392199999999998</v>
      </c>
      <c r="R6" s="8">
        <v>0.90052064703310675</v>
      </c>
      <c r="S6" s="8">
        <v>500</v>
      </c>
      <c r="T6" s="8">
        <v>1.244</v>
      </c>
      <c r="U6" s="8">
        <v>0.84972677595628421</v>
      </c>
      <c r="V6" s="8">
        <v>500</v>
      </c>
      <c r="W6" s="8">
        <v>1.2010000000000001</v>
      </c>
      <c r="X6" s="8">
        <v>0.82035519125683065</v>
      </c>
      <c r="Y6" s="8">
        <v>500</v>
      </c>
      <c r="Z6" s="8">
        <v>1.1779999999999999</v>
      </c>
      <c r="AA6" s="8">
        <v>0.80464480874316935</v>
      </c>
      <c r="AB6" s="8">
        <v>500</v>
      </c>
      <c r="AC6" s="8">
        <v>1.1819999999999999</v>
      </c>
      <c r="AD6" s="8">
        <v>0.80737704918032782</v>
      </c>
      <c r="AE6" s="8">
        <v>500</v>
      </c>
      <c r="AF6" s="8">
        <v>1.2090000000000001</v>
      </c>
      <c r="AG6" s="8">
        <v>0.8258196721311476</v>
      </c>
      <c r="AH6" s="8">
        <v>500</v>
      </c>
      <c r="AI6" s="8">
        <v>1.077</v>
      </c>
      <c r="AJ6" s="8">
        <v>0.73565573770491799</v>
      </c>
      <c r="AK6" s="8">
        <v>400</v>
      </c>
      <c r="AL6" s="8">
        <v>1.234</v>
      </c>
      <c r="AM6" s="8">
        <v>0.82102461743180311</v>
      </c>
      <c r="AN6" s="8">
        <v>400</v>
      </c>
      <c r="AO6" s="8">
        <v>2.9364705882352902</v>
      </c>
      <c r="AP6" s="8">
        <v>0.88876228457484574</v>
      </c>
      <c r="AQ6" s="8">
        <v>800</v>
      </c>
      <c r="AR6" s="8">
        <v>0.57999999999999996</v>
      </c>
      <c r="AS6" s="8">
        <f t="shared" si="3"/>
        <v>0.24066390041493774</v>
      </c>
      <c r="AT6" s="8">
        <v>800</v>
      </c>
      <c r="AU6" s="8">
        <v>0.18</v>
      </c>
      <c r="AV6" s="8">
        <f t="shared" si="4"/>
        <v>7.4688796680497924E-2</v>
      </c>
      <c r="AW6" s="8"/>
      <c r="AX6" s="8"/>
      <c r="AY6" s="8"/>
      <c r="AZ6" s="8">
        <v>750</v>
      </c>
      <c r="BA6" s="8">
        <v>1.7657342657342601</v>
      </c>
      <c r="BB6" s="8">
        <f t="shared" si="5"/>
        <v>1.0222672064777338</v>
      </c>
      <c r="BC6" s="8">
        <v>750</v>
      </c>
      <c r="BD6" s="8">
        <v>2.2307692307692299</v>
      </c>
      <c r="BE6" s="8">
        <f t="shared" si="6"/>
        <v>1.1663619744058511</v>
      </c>
      <c r="BF6" s="8">
        <v>750</v>
      </c>
      <c r="BG6" s="8">
        <v>0.61888111888111796</v>
      </c>
      <c r="BH6" s="8">
        <v>1.5663716814159274</v>
      </c>
      <c r="BI6" s="8">
        <v>750</v>
      </c>
      <c r="BJ6" s="8">
        <v>0.77972027972027902</v>
      </c>
      <c r="BK6" s="8">
        <v>1.3195266272189357</v>
      </c>
      <c r="BL6" s="8">
        <v>650</v>
      </c>
      <c r="BM6" s="8">
        <v>0.90700000000000003</v>
      </c>
      <c r="BN6" s="9">
        <v>0.31880492091388402</v>
      </c>
      <c r="BO6" s="8">
        <v>400</v>
      </c>
      <c r="BP6" s="8">
        <v>2.9531914893617</v>
      </c>
      <c r="BQ6" s="8">
        <f t="shared" si="7"/>
        <v>0.8852040816326544</v>
      </c>
      <c r="BR6" s="10">
        <v>500</v>
      </c>
      <c r="BS6" s="11">
        <v>1.9874999999999998</v>
      </c>
      <c r="BT6" s="11">
        <v>0.75</v>
      </c>
      <c r="BU6" s="10">
        <v>500</v>
      </c>
      <c r="BV6" s="11">
        <v>1.4045000000000001</v>
      </c>
      <c r="BW6" s="11">
        <v>0.53</v>
      </c>
      <c r="BX6" s="10"/>
      <c r="BY6" s="11"/>
      <c r="BZ6" s="11"/>
      <c r="CA6" s="12"/>
      <c r="CB6" s="12"/>
      <c r="CC6" s="12"/>
      <c r="CD6" s="11">
        <v>600</v>
      </c>
      <c r="CE6" s="11">
        <v>0.86499999999999999</v>
      </c>
      <c r="CF6" s="12">
        <f t="shared" si="9"/>
        <v>0.20743405275779378</v>
      </c>
      <c r="CG6" s="11">
        <v>600</v>
      </c>
      <c r="CH6" s="11">
        <v>0.51900000000000002</v>
      </c>
      <c r="CI6" s="12">
        <f t="shared" si="10"/>
        <v>0.18146853146853148</v>
      </c>
      <c r="CJ6" s="12"/>
      <c r="CK6" s="12"/>
      <c r="CL6" s="12"/>
      <c r="CM6" s="12"/>
      <c r="CN6" s="12"/>
      <c r="CO6" s="12"/>
      <c r="CP6" s="12"/>
      <c r="CQ6" s="12"/>
      <c r="CR6" s="12"/>
      <c r="CS6" s="12">
        <v>300</v>
      </c>
      <c r="CT6" s="12">
        <v>3110</v>
      </c>
      <c r="CU6" s="12">
        <v>0.93113772455089816</v>
      </c>
      <c r="CV6" s="3"/>
    </row>
    <row r="7" spans="1:100" x14ac:dyDescent="0.25">
      <c r="A7" s="7">
        <v>600</v>
      </c>
      <c r="B7" s="7">
        <v>0.501</v>
      </c>
      <c r="C7" s="8">
        <f t="shared" si="0"/>
        <v>0.39825119236883944</v>
      </c>
      <c r="D7" s="7">
        <v>500</v>
      </c>
      <c r="E7" s="8">
        <v>0.91700000000000004</v>
      </c>
      <c r="F7" s="8">
        <f t="shared" si="1"/>
        <v>0.55643203883495151</v>
      </c>
      <c r="G7" s="7">
        <v>250</v>
      </c>
      <c r="H7" s="7">
        <v>2.96</v>
      </c>
      <c r="I7" s="8">
        <f t="shared" si="2"/>
        <v>0.63288432756040203</v>
      </c>
      <c r="J7" s="8"/>
      <c r="K7" s="8"/>
      <c r="L7" s="8"/>
      <c r="M7" s="8">
        <v>450</v>
      </c>
      <c r="N7" s="8">
        <v>2.3563899999999998</v>
      </c>
      <c r="O7" s="8">
        <v>0.72221643291486859</v>
      </c>
      <c r="P7" s="8">
        <v>300</v>
      </c>
      <c r="Q7" s="8">
        <v>1.9892699999999999</v>
      </c>
      <c r="R7" s="8">
        <v>0.87846270021064343</v>
      </c>
      <c r="S7" s="8">
        <v>600</v>
      </c>
      <c r="T7" s="8">
        <v>1.2030000000000001</v>
      </c>
      <c r="U7" s="8">
        <v>0.82172131147540994</v>
      </c>
      <c r="V7" s="8">
        <v>600</v>
      </c>
      <c r="W7" s="8">
        <v>1.1739999999999999</v>
      </c>
      <c r="X7" s="8">
        <v>0.80191256830601088</v>
      </c>
      <c r="Y7" s="8">
        <v>600</v>
      </c>
      <c r="Z7" s="8">
        <v>1.0629999999999999</v>
      </c>
      <c r="AA7" s="8">
        <v>0.72609289617486339</v>
      </c>
      <c r="AB7" s="8">
        <v>600</v>
      </c>
      <c r="AC7" s="8">
        <v>1.099</v>
      </c>
      <c r="AD7" s="8">
        <v>0.75068306010928965</v>
      </c>
      <c r="AE7" s="8">
        <v>600</v>
      </c>
      <c r="AF7" s="8">
        <v>1.0129999999999999</v>
      </c>
      <c r="AG7" s="8">
        <v>0.69193989071038242</v>
      </c>
      <c r="AH7" s="8">
        <v>600</v>
      </c>
      <c r="AI7" s="8">
        <v>1.026</v>
      </c>
      <c r="AJ7" s="8">
        <v>0.7008196721311476</v>
      </c>
      <c r="AK7" s="8">
        <v>500</v>
      </c>
      <c r="AL7" s="8">
        <v>1.2729999999999999</v>
      </c>
      <c r="AM7" s="8">
        <v>0.84697272122421818</v>
      </c>
      <c r="AN7" s="8">
        <v>500</v>
      </c>
      <c r="AO7" s="8">
        <v>2.4705882352941102</v>
      </c>
      <c r="AP7" s="8">
        <v>0.74775672981056607</v>
      </c>
      <c r="AQ7" s="8">
        <v>1000</v>
      </c>
      <c r="AR7" s="8">
        <v>0.46</v>
      </c>
      <c r="AS7" s="8">
        <f t="shared" si="3"/>
        <v>0.1908713692946058</v>
      </c>
      <c r="AT7" s="8"/>
      <c r="AU7" s="8"/>
      <c r="AV7" s="8"/>
      <c r="AW7" s="8"/>
      <c r="AX7" s="8"/>
      <c r="AY7" s="8"/>
      <c r="AZ7" s="8">
        <v>900</v>
      </c>
      <c r="BA7" s="8">
        <v>1.7377622377622299</v>
      </c>
      <c r="BB7" s="8">
        <f t="shared" si="5"/>
        <v>1.0060728744939269</v>
      </c>
      <c r="BC7" s="8">
        <v>900</v>
      </c>
      <c r="BD7" s="8">
        <v>2.2552447552447501</v>
      </c>
      <c r="BE7" s="8">
        <f t="shared" si="6"/>
        <v>1.1791590493601452</v>
      </c>
      <c r="BF7" s="8">
        <v>900</v>
      </c>
      <c r="BG7" s="8">
        <v>0.55944055944055904</v>
      </c>
      <c r="BH7" s="8">
        <v>1.4159292035398223</v>
      </c>
      <c r="BI7" s="8">
        <v>900</v>
      </c>
      <c r="BJ7" s="8">
        <v>0.52097902097902005</v>
      </c>
      <c r="BK7" s="8">
        <v>0.88165680473372754</v>
      </c>
      <c r="BL7" s="8">
        <v>800</v>
      </c>
      <c r="BM7" s="8">
        <v>0.73299999999999998</v>
      </c>
      <c r="BN7" s="9">
        <v>0.25764499121265377</v>
      </c>
      <c r="BO7" s="8">
        <v>500</v>
      </c>
      <c r="BP7" s="8">
        <v>2.5106382978723398</v>
      </c>
      <c r="BQ7" s="8">
        <f t="shared" si="7"/>
        <v>0.75255102040816479</v>
      </c>
      <c r="BR7" s="10">
        <v>600</v>
      </c>
      <c r="BS7" s="11">
        <v>1.5899999999999999</v>
      </c>
      <c r="BT7" s="11">
        <v>0.6</v>
      </c>
      <c r="BU7" s="10">
        <v>600</v>
      </c>
      <c r="BV7" s="11">
        <v>1.1395</v>
      </c>
      <c r="BW7" s="11">
        <v>0.43</v>
      </c>
      <c r="BX7" s="10"/>
      <c r="BY7" s="11"/>
      <c r="BZ7" s="11"/>
      <c r="CA7" s="12"/>
      <c r="CB7" s="12"/>
      <c r="CC7" s="12"/>
      <c r="CD7" s="12"/>
      <c r="CE7" s="12"/>
      <c r="CF7" s="12"/>
      <c r="CG7" s="12"/>
      <c r="CH7" s="12"/>
      <c r="CI7" s="12"/>
      <c r="CJ7" s="12"/>
      <c r="CK7" s="12"/>
      <c r="CL7" s="12"/>
      <c r="CM7" s="12"/>
      <c r="CN7" s="12"/>
      <c r="CO7" s="12"/>
      <c r="CP7" s="12"/>
      <c r="CQ7" s="12"/>
      <c r="CR7" s="12"/>
      <c r="CS7" s="12">
        <v>450</v>
      </c>
      <c r="CT7" s="12">
        <v>2470</v>
      </c>
      <c r="CU7" s="12">
        <v>0.73952095808383234</v>
      </c>
      <c r="CV7" s="3"/>
    </row>
    <row r="8" spans="1:100" x14ac:dyDescent="0.25">
      <c r="A8" s="7">
        <v>700</v>
      </c>
      <c r="B8" s="7">
        <v>0.17699999999999999</v>
      </c>
      <c r="C8" s="8">
        <f t="shared" si="0"/>
        <v>0.14069952305246422</v>
      </c>
      <c r="D8" s="7">
        <v>600</v>
      </c>
      <c r="E8" s="8">
        <v>0.90700000000000003</v>
      </c>
      <c r="F8" s="8">
        <f t="shared" si="1"/>
        <v>0.55036407766990292</v>
      </c>
      <c r="G8" s="7">
        <v>300</v>
      </c>
      <c r="H8" s="7">
        <v>2.681</v>
      </c>
      <c r="I8" s="8">
        <f t="shared" si="2"/>
        <v>0.5732307034423777</v>
      </c>
      <c r="J8" s="8"/>
      <c r="K8" s="8"/>
      <c r="L8" s="8"/>
      <c r="M8" s="8">
        <v>600</v>
      </c>
      <c r="N8" s="8">
        <v>1.33361</v>
      </c>
      <c r="O8" s="8">
        <v>0.40874178599450767</v>
      </c>
      <c r="P8" s="8">
        <v>350</v>
      </c>
      <c r="Q8" s="8">
        <v>1.9615400000000001</v>
      </c>
      <c r="R8" s="8">
        <v>0.86621711732001472</v>
      </c>
      <c r="S8" s="8"/>
      <c r="T8" s="8"/>
      <c r="U8" s="8"/>
      <c r="V8" s="8"/>
      <c r="W8" s="8"/>
      <c r="X8" s="8"/>
      <c r="Y8" s="8"/>
      <c r="Z8" s="8"/>
      <c r="AA8" s="8"/>
      <c r="AB8" s="8"/>
      <c r="AC8" s="8"/>
      <c r="AD8" s="8"/>
      <c r="AE8" s="8"/>
      <c r="AF8" s="8"/>
      <c r="AG8" s="8"/>
      <c r="AH8" s="8"/>
      <c r="AI8" s="8"/>
      <c r="AJ8" s="8"/>
      <c r="AK8" s="8">
        <v>600</v>
      </c>
      <c r="AL8" s="8">
        <v>1.1705000000000001</v>
      </c>
      <c r="AM8" s="8">
        <v>0.7787757817697939</v>
      </c>
      <c r="AN8" s="8">
        <v>600</v>
      </c>
      <c r="AO8" s="8">
        <v>1.3411764705882301</v>
      </c>
      <c r="AP8" s="8">
        <v>0.40592508189716409</v>
      </c>
      <c r="AQ8" s="8"/>
      <c r="AR8" s="8"/>
      <c r="AS8" s="8"/>
      <c r="AT8" s="8"/>
      <c r="AU8" s="8"/>
      <c r="AV8" s="8"/>
      <c r="AW8" s="8"/>
      <c r="AX8" s="8"/>
      <c r="AY8" s="8"/>
      <c r="AZ8" s="8"/>
      <c r="BA8" s="8"/>
      <c r="BB8" s="8"/>
      <c r="BC8" s="8"/>
      <c r="BD8" s="8"/>
      <c r="BE8" s="8"/>
      <c r="BF8" s="8"/>
      <c r="BG8" s="8"/>
      <c r="BH8" s="8"/>
      <c r="BI8" s="8"/>
      <c r="BJ8" s="8"/>
      <c r="BK8" s="8"/>
      <c r="BL8" s="8"/>
      <c r="BM8" s="8"/>
      <c r="BN8" s="9"/>
      <c r="BO8" s="8">
        <v>600</v>
      </c>
      <c r="BP8" s="8">
        <v>1.3276595744680799</v>
      </c>
      <c r="BQ8" s="8">
        <f t="shared" si="7"/>
        <v>0.39795918367346872</v>
      </c>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v>600</v>
      </c>
      <c r="CT8" s="12">
        <v>1470</v>
      </c>
      <c r="CU8" s="12">
        <v>0.44011976047904194</v>
      </c>
      <c r="CV8" s="3"/>
    </row>
    <row r="9" spans="1:100" x14ac:dyDescent="0.25">
      <c r="A9" s="7">
        <v>800</v>
      </c>
      <c r="B9" s="7">
        <v>0.13100000000000001</v>
      </c>
      <c r="C9" s="8">
        <f t="shared" si="0"/>
        <v>0.1041335453100159</v>
      </c>
      <c r="D9" s="7">
        <v>700</v>
      </c>
      <c r="E9" s="8">
        <v>0.88</v>
      </c>
      <c r="F9" s="8">
        <f t="shared" si="1"/>
        <v>0.53398058252427183</v>
      </c>
      <c r="G9" s="7">
        <v>350</v>
      </c>
      <c r="H9" s="7">
        <v>1.7829999999999999</v>
      </c>
      <c r="I9" s="8">
        <f t="shared" si="2"/>
        <v>0.38122728244601239</v>
      </c>
      <c r="J9" s="8"/>
      <c r="K9" s="8"/>
      <c r="L9" s="8"/>
      <c r="M9" s="8"/>
      <c r="N9" s="8"/>
      <c r="O9" s="8"/>
      <c r="P9" s="8">
        <v>400</v>
      </c>
      <c r="Q9" s="8">
        <v>1.6227499999999999</v>
      </c>
      <c r="R9" s="8">
        <v>0.71660727139444202</v>
      </c>
      <c r="S9" s="8"/>
      <c r="T9" s="8"/>
      <c r="U9" s="8"/>
      <c r="V9" s="8"/>
      <c r="W9" s="8"/>
      <c r="X9" s="8"/>
      <c r="Y9" s="8"/>
      <c r="Z9" s="8"/>
      <c r="AA9" s="8"/>
      <c r="AB9" s="8"/>
      <c r="AC9" s="8"/>
      <c r="AD9" s="8"/>
      <c r="AE9" s="8"/>
      <c r="AF9" s="8"/>
      <c r="AG9" s="8"/>
      <c r="AH9" s="8"/>
      <c r="AI9" s="8"/>
      <c r="AJ9" s="8"/>
      <c r="AK9" s="8">
        <v>700</v>
      </c>
      <c r="AL9" s="8">
        <v>1.2190000000000001</v>
      </c>
      <c r="AM9" s="8">
        <v>0.81104457751164349</v>
      </c>
      <c r="AN9" s="8">
        <v>700</v>
      </c>
      <c r="AO9" s="8">
        <v>1.3411764705882301</v>
      </c>
      <c r="AP9" s="8">
        <v>0.40592508189716409</v>
      </c>
      <c r="AQ9" s="8"/>
      <c r="AR9" s="8"/>
      <c r="AS9" s="8"/>
      <c r="AT9" s="8"/>
      <c r="AU9" s="8"/>
      <c r="AV9" s="8"/>
      <c r="AW9" s="8"/>
      <c r="AX9" s="8"/>
      <c r="AY9" s="8"/>
      <c r="AZ9" s="8"/>
      <c r="BA9" s="8"/>
      <c r="BB9" s="8"/>
      <c r="BC9" s="8"/>
      <c r="BD9" s="8"/>
      <c r="BE9" s="8"/>
      <c r="BF9" s="8"/>
      <c r="BG9" s="8"/>
      <c r="BH9" s="8"/>
      <c r="BI9" s="8"/>
      <c r="BJ9" s="8"/>
      <c r="BK9" s="8"/>
      <c r="BL9" s="8"/>
      <c r="BM9" s="8"/>
      <c r="BN9" s="9"/>
      <c r="BO9" s="8">
        <v>700</v>
      </c>
      <c r="BP9" s="8">
        <v>1.34468085106382</v>
      </c>
      <c r="BQ9" s="8">
        <f t="shared" si="7"/>
        <v>0.40306122448979387</v>
      </c>
      <c r="BR9" s="8"/>
      <c r="BS9" s="8"/>
      <c r="BT9" s="8"/>
      <c r="BU9" s="8"/>
      <c r="BV9" s="8"/>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3"/>
    </row>
    <row r="10" spans="1:100" x14ac:dyDescent="0.25">
      <c r="A10" s="8"/>
      <c r="B10" s="8"/>
      <c r="C10" s="8"/>
      <c r="D10" s="7">
        <v>800</v>
      </c>
      <c r="E10" s="8">
        <v>0.69099999999999995</v>
      </c>
      <c r="F10" s="8">
        <f t="shared" si="1"/>
        <v>0.41929611650485438</v>
      </c>
      <c r="G10" s="7">
        <v>400</v>
      </c>
      <c r="H10" s="7">
        <v>1.264</v>
      </c>
      <c r="I10" s="8">
        <f t="shared" si="2"/>
        <v>0.2702587128501176</v>
      </c>
      <c r="J10" s="8"/>
      <c r="K10" s="8"/>
      <c r="L10" s="8"/>
      <c r="M10" s="8"/>
      <c r="N10" s="8"/>
      <c r="O10" s="8"/>
      <c r="P10" s="8">
        <v>450</v>
      </c>
      <c r="Q10" s="8">
        <v>1.46146</v>
      </c>
      <c r="R10" s="8">
        <v>0.6453815207839293</v>
      </c>
      <c r="S10" s="8"/>
      <c r="T10" s="8"/>
      <c r="U10" s="8"/>
      <c r="V10" s="8"/>
      <c r="W10" s="8"/>
      <c r="X10" s="8"/>
      <c r="Y10" s="8"/>
      <c r="Z10" s="8"/>
      <c r="AA10" s="8"/>
      <c r="AB10" s="8"/>
      <c r="AC10" s="8"/>
      <c r="AD10" s="8"/>
      <c r="AE10" s="8"/>
      <c r="AF10" s="8"/>
      <c r="AG10" s="8"/>
      <c r="AH10" s="8"/>
      <c r="AI10" s="8"/>
      <c r="AJ10" s="8"/>
      <c r="AK10" s="8">
        <v>800</v>
      </c>
      <c r="AL10" s="8">
        <v>1.1407499999999999</v>
      </c>
      <c r="AM10" s="8">
        <v>0.75898203592814373</v>
      </c>
      <c r="AN10" s="8">
        <v>800</v>
      </c>
      <c r="AO10" s="8">
        <v>1.2</v>
      </c>
      <c r="AP10" s="8">
        <v>0.36319612590799033</v>
      </c>
      <c r="AQ10" s="8"/>
      <c r="AR10" s="8"/>
      <c r="AS10" s="8"/>
      <c r="AT10" s="8"/>
      <c r="AU10" s="8"/>
      <c r="AV10" s="8"/>
      <c r="AW10" s="8"/>
      <c r="AX10" s="8"/>
      <c r="AY10" s="8"/>
      <c r="AZ10" s="8"/>
      <c r="BA10" s="8"/>
      <c r="BB10" s="8"/>
      <c r="BC10" s="8"/>
      <c r="BD10" s="8"/>
      <c r="BE10" s="8"/>
      <c r="BF10" s="8"/>
      <c r="BG10" s="8"/>
      <c r="BH10" s="8"/>
      <c r="BI10" s="8"/>
      <c r="BJ10" s="8"/>
      <c r="BK10" s="8"/>
      <c r="BL10" s="8"/>
      <c r="BM10" s="8"/>
      <c r="BN10" s="8"/>
      <c r="BO10" s="8">
        <v>800</v>
      </c>
      <c r="BP10" s="8">
        <v>1.2595744680851</v>
      </c>
      <c r="BQ10" s="8">
        <f t="shared" si="7"/>
        <v>0.37755102040816219</v>
      </c>
      <c r="BR10" s="8"/>
      <c r="BS10" s="8"/>
      <c r="BT10" s="8"/>
      <c r="BU10" s="8"/>
      <c r="BV10" s="8"/>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3"/>
    </row>
    <row r="11" spans="1:100" x14ac:dyDescent="0.25">
      <c r="A11" s="8"/>
      <c r="B11" s="8"/>
      <c r="C11" s="8"/>
      <c r="D11" s="8"/>
      <c r="E11" s="8"/>
      <c r="F11" s="8"/>
      <c r="G11" s="7">
        <v>450</v>
      </c>
      <c r="H11" s="7">
        <v>1.0369999999999999</v>
      </c>
      <c r="I11" s="8">
        <f t="shared" si="2"/>
        <v>0.22172332691896515</v>
      </c>
      <c r="J11" s="8"/>
      <c r="K11" s="8"/>
      <c r="L11" s="8"/>
      <c r="M11" s="8"/>
      <c r="N11" s="8"/>
      <c r="O11" s="8"/>
      <c r="P11" s="8">
        <v>500</v>
      </c>
      <c r="Q11" s="8">
        <v>1.3446099999999999</v>
      </c>
      <c r="R11" s="8">
        <v>0.59378049803708555</v>
      </c>
      <c r="S11" s="8"/>
      <c r="T11" s="8"/>
      <c r="U11" s="8"/>
      <c r="V11" s="8"/>
      <c r="W11" s="8"/>
      <c r="X11" s="8"/>
      <c r="Y11" s="8"/>
      <c r="Z11" s="8"/>
      <c r="AA11" s="8"/>
      <c r="AB11" s="8"/>
      <c r="AC11" s="8"/>
      <c r="AD11" s="8"/>
      <c r="AE11" s="8"/>
      <c r="AF11" s="8"/>
      <c r="AG11" s="8"/>
      <c r="AH11" s="8"/>
      <c r="AI11" s="8"/>
      <c r="AJ11" s="8"/>
      <c r="AK11" s="8"/>
      <c r="AL11" s="8"/>
      <c r="AM11" s="8"/>
      <c r="AN11" s="8">
        <v>900</v>
      </c>
      <c r="AO11" s="8">
        <v>1.0729411764705801</v>
      </c>
      <c r="AP11" s="8">
        <v>0.32474006551773005</v>
      </c>
      <c r="AQ11" s="8"/>
      <c r="AR11" s="8"/>
      <c r="AS11" s="8"/>
      <c r="AT11" s="8"/>
      <c r="AU11" s="8"/>
      <c r="AV11" s="8"/>
      <c r="AW11" s="8"/>
      <c r="AX11" s="8"/>
      <c r="AY11" s="8"/>
      <c r="AZ11" s="8"/>
      <c r="BA11" s="8"/>
      <c r="BB11" s="8"/>
      <c r="BC11" s="8"/>
      <c r="BD11" s="8"/>
      <c r="BE11" s="8"/>
      <c r="BF11" s="8"/>
      <c r="BG11" s="8"/>
      <c r="BH11" s="8"/>
      <c r="BI11" s="8"/>
      <c r="BJ11" s="8"/>
      <c r="BK11" s="8"/>
      <c r="BL11" s="8"/>
      <c r="BM11" s="8"/>
      <c r="BN11" s="8"/>
      <c r="BO11" s="8">
        <v>900</v>
      </c>
      <c r="BP11" s="8">
        <v>1.0808510638297799</v>
      </c>
      <c r="BQ11" s="8">
        <f t="shared" si="7"/>
        <v>0.32397959183673325</v>
      </c>
      <c r="BR11" s="8"/>
      <c r="BS11" s="8"/>
      <c r="BT11" s="8"/>
      <c r="BU11" s="8"/>
      <c r="BV11" s="8"/>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3"/>
    </row>
    <row r="12" spans="1:100" x14ac:dyDescent="0.25">
      <c r="A12" s="8"/>
      <c r="B12" s="8"/>
      <c r="C12" s="8"/>
      <c r="D12" s="8"/>
      <c r="E12" s="8"/>
      <c r="F12" s="8"/>
      <c r="G12" s="7">
        <v>500</v>
      </c>
      <c r="H12" s="7">
        <v>0.73099999999999998</v>
      </c>
      <c r="I12" s="8">
        <f t="shared" si="2"/>
        <v>0.15629677143468035</v>
      </c>
      <c r="J12" s="8"/>
      <c r="K12" s="8"/>
      <c r="L12" s="8"/>
      <c r="M12" s="8"/>
      <c r="N12" s="8"/>
      <c r="O12" s="8"/>
      <c r="P12" s="8">
        <v>550</v>
      </c>
      <c r="Q12" s="8">
        <v>1.27294</v>
      </c>
      <c r="R12" s="8">
        <v>0.56213098755128088</v>
      </c>
      <c r="S12" s="8"/>
      <c r="T12" s="8"/>
      <c r="U12" s="8"/>
      <c r="V12" s="8"/>
      <c r="W12" s="8"/>
      <c r="X12" s="8"/>
      <c r="Y12" s="8"/>
      <c r="Z12" s="8"/>
      <c r="AA12" s="8"/>
      <c r="AB12" s="8"/>
      <c r="AC12" s="8"/>
      <c r="AD12" s="8"/>
      <c r="AE12" s="8"/>
      <c r="AF12" s="8"/>
      <c r="AG12" s="8"/>
      <c r="AH12" s="8"/>
      <c r="AI12" s="8"/>
      <c r="AJ12" s="8"/>
      <c r="AK12" s="8"/>
      <c r="AL12" s="8"/>
      <c r="AM12" s="8"/>
      <c r="AN12" s="8">
        <v>1000</v>
      </c>
      <c r="AO12" s="8">
        <v>0.66352941176470503</v>
      </c>
      <c r="AP12" s="8">
        <v>0.20082609314912381</v>
      </c>
      <c r="AQ12" s="8"/>
      <c r="AR12" s="8"/>
      <c r="AS12" s="8"/>
      <c r="AT12" s="8"/>
      <c r="AU12" s="8"/>
      <c r="AV12" s="8"/>
      <c r="AW12" s="8"/>
      <c r="AX12" s="8"/>
      <c r="AY12" s="8"/>
      <c r="AZ12" s="8"/>
      <c r="BA12" s="8"/>
      <c r="BB12" s="8"/>
      <c r="BC12" s="8"/>
      <c r="BD12" s="8"/>
      <c r="BE12" s="8"/>
      <c r="BF12" s="8"/>
      <c r="BG12" s="8"/>
      <c r="BH12" s="8"/>
      <c r="BI12" s="8"/>
      <c r="BJ12" s="8"/>
      <c r="BK12" s="8"/>
      <c r="BL12" s="8"/>
      <c r="BM12" s="8"/>
      <c r="BN12" s="8"/>
      <c r="BO12" s="8">
        <v>1000</v>
      </c>
      <c r="BP12" s="8">
        <v>0.67234042553191398</v>
      </c>
      <c r="BQ12" s="8">
        <f t="shared" si="7"/>
        <v>0.20153061224489816</v>
      </c>
      <c r="BR12" s="8"/>
      <c r="BS12" s="8"/>
      <c r="BT12" s="8"/>
      <c r="BU12" s="8"/>
      <c r="BV12" s="8"/>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3"/>
    </row>
    <row r="13" spans="1:100" x14ac:dyDescent="0.25">
      <c r="A13" s="8"/>
      <c r="B13" s="8"/>
      <c r="C13" s="8"/>
      <c r="D13" s="8"/>
      <c r="E13" s="8"/>
      <c r="F13" s="8"/>
      <c r="G13" s="7">
        <v>550</v>
      </c>
      <c r="H13" s="7">
        <v>0.64400000000000002</v>
      </c>
      <c r="I13" s="8">
        <f t="shared" si="2"/>
        <v>0.13769510369895233</v>
      </c>
      <c r="J13" s="8"/>
      <c r="K13" s="8"/>
      <c r="L13" s="8"/>
      <c r="M13" s="8"/>
      <c r="N13" s="8"/>
      <c r="O13" s="8"/>
      <c r="P13" s="8">
        <v>600</v>
      </c>
      <c r="Q13" s="8">
        <v>0.77837999999999996</v>
      </c>
      <c r="R13" s="8">
        <v>0.34373302597935956</v>
      </c>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3"/>
    </row>
    <row r="14" spans="1:100" x14ac:dyDescent="0.25">
      <c r="A14" s="8"/>
      <c r="B14" s="8"/>
      <c r="C14" s="8"/>
      <c r="D14" s="8"/>
      <c r="E14" s="8"/>
      <c r="F14" s="8"/>
      <c r="G14" s="7">
        <v>600</v>
      </c>
      <c r="H14" s="7">
        <v>0.57099999999999995</v>
      </c>
      <c r="I14" s="8">
        <f t="shared" si="2"/>
        <v>0.12208680778276673</v>
      </c>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3"/>
    </row>
    <row r="15" spans="1:100" x14ac:dyDescent="0.25">
      <c r="A15" s="8"/>
      <c r="B15" s="8"/>
      <c r="C15" s="8"/>
      <c r="D15" s="8"/>
      <c r="E15" s="8"/>
      <c r="F15" s="8"/>
      <c r="G15" s="7">
        <v>650</v>
      </c>
      <c r="H15" s="7">
        <v>0.48799999999999999</v>
      </c>
      <c r="I15" s="8">
        <f t="shared" si="2"/>
        <v>0.10434038913833654</v>
      </c>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3"/>
    </row>
    <row r="16" spans="1:100" x14ac:dyDescent="0.25">
      <c r="A16" s="8"/>
      <c r="B16" s="8"/>
      <c r="C16" s="8"/>
      <c r="D16" s="8"/>
      <c r="E16" s="8"/>
      <c r="F16" s="8"/>
      <c r="G16" s="7">
        <v>700</v>
      </c>
      <c r="H16" s="7">
        <v>0.38200000000000001</v>
      </c>
      <c r="I16" s="8">
        <f t="shared" si="2"/>
        <v>8.1676288218943779E-2</v>
      </c>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3"/>
    </row>
    <row r="17" spans="1:99" x14ac:dyDescent="0.25">
      <c r="A17" s="8"/>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row>
    <row r="18" spans="1:99" x14ac:dyDescent="0.25">
      <c r="A18" s="8"/>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row>
    <row r="19" spans="1:99" x14ac:dyDescent="0.25">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row>
    <row r="20" spans="1:99" x14ac:dyDescent="0.25">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row>
    <row r="21" spans="1:99" x14ac:dyDescent="0.25">
      <c r="A21" s="8"/>
      <c r="B21" s="8"/>
      <c r="C21" s="8"/>
      <c r="D21" s="8"/>
      <c r="E21" s="8"/>
      <c r="F21" s="8"/>
      <c r="G21" s="8"/>
      <c r="H21" s="8"/>
      <c r="I21" s="8"/>
      <c r="J21" s="8"/>
      <c r="K21" s="8"/>
      <c r="L21" s="8"/>
      <c r="M21" s="8"/>
      <c r="N21" s="8"/>
      <c r="O21" s="8"/>
      <c r="P21" s="8"/>
      <c r="Q21" s="8"/>
      <c r="R21" s="8"/>
      <c r="S21" s="8" t="s">
        <v>12</v>
      </c>
      <c r="T21" s="8"/>
      <c r="U21" s="8"/>
      <c r="V21" s="8" t="s">
        <v>13</v>
      </c>
      <c r="W21" s="8"/>
      <c r="X21" s="8"/>
      <c r="Y21" s="8" t="s">
        <v>14</v>
      </c>
      <c r="Z21" s="8"/>
      <c r="AA21" s="8"/>
      <c r="AB21" s="8" t="s">
        <v>15</v>
      </c>
      <c r="AC21" s="8"/>
      <c r="AD21" s="8"/>
      <c r="AE21" s="8" t="s">
        <v>16</v>
      </c>
      <c r="AF21" s="8"/>
      <c r="AG21" s="8"/>
      <c r="AH21" s="8" t="s">
        <v>17</v>
      </c>
      <c r="AI21" s="8"/>
      <c r="AJ21" s="8"/>
      <c r="AK21" s="8"/>
      <c r="AL21" s="8"/>
      <c r="AM21" s="8"/>
      <c r="AN21" s="8"/>
      <c r="AO21" s="8"/>
      <c r="AP21" s="8"/>
      <c r="AQ21" s="8" t="s">
        <v>21</v>
      </c>
      <c r="AR21" s="8"/>
      <c r="AS21" s="8"/>
      <c r="AT21" s="8" t="s">
        <v>22</v>
      </c>
      <c r="AU21" s="8"/>
      <c r="AV21" s="8"/>
      <c r="AW21" s="8" t="s">
        <v>24</v>
      </c>
      <c r="AX21" s="8"/>
      <c r="AY21" s="8"/>
      <c r="AZ21" s="8" t="s">
        <v>28</v>
      </c>
      <c r="BA21" s="8"/>
      <c r="BB21" s="8"/>
      <c r="BC21" s="8" t="s">
        <v>29</v>
      </c>
      <c r="BD21" s="8"/>
      <c r="BE21" s="8"/>
      <c r="BF21" s="8" t="s">
        <v>30</v>
      </c>
      <c r="BG21" s="8"/>
      <c r="BH21" s="8"/>
      <c r="BI21" s="8" t="s">
        <v>31</v>
      </c>
      <c r="BJ21" s="8"/>
      <c r="BK21" s="8"/>
      <c r="BL21" s="8"/>
      <c r="BM21" s="8"/>
      <c r="BN21" s="8"/>
      <c r="BO21" s="8"/>
      <c r="BP21" s="8"/>
      <c r="BQ21" s="8"/>
      <c r="BR21" s="14" t="s">
        <v>21</v>
      </c>
      <c r="BS21" s="8"/>
      <c r="BT21" s="8"/>
      <c r="BU21" s="14" t="s">
        <v>22</v>
      </c>
      <c r="BV21" s="8"/>
      <c r="BW21" s="8"/>
      <c r="BX21" s="15"/>
      <c r="BY21" s="8"/>
      <c r="BZ21" s="8"/>
      <c r="CA21" s="8" t="s">
        <v>36</v>
      </c>
      <c r="CB21" s="8"/>
      <c r="CC21" s="8"/>
      <c r="CD21" s="8" t="s">
        <v>37</v>
      </c>
      <c r="CE21" s="8"/>
      <c r="CF21" s="8"/>
      <c r="CG21" s="8" t="s">
        <v>38</v>
      </c>
      <c r="CH21" s="8"/>
      <c r="CI21" s="8"/>
      <c r="CJ21" s="8" t="s">
        <v>39</v>
      </c>
      <c r="CK21" s="8"/>
      <c r="CL21" s="8"/>
      <c r="CM21" s="8" t="s">
        <v>40</v>
      </c>
      <c r="CN21" s="8"/>
      <c r="CO21" s="8"/>
      <c r="CP21" s="8" t="s">
        <v>41</v>
      </c>
      <c r="CQ21" s="8"/>
      <c r="CR21" s="8"/>
      <c r="CS21" s="8"/>
      <c r="CT21" s="8"/>
      <c r="CU21" s="8"/>
    </row>
    <row r="22" spans="1:99" x14ac:dyDescent="0.25">
      <c r="A22" s="8" t="s">
        <v>1</v>
      </c>
      <c r="B22" s="8"/>
      <c r="C22" s="8"/>
      <c r="D22" s="8" t="s">
        <v>4</v>
      </c>
      <c r="E22" s="8"/>
      <c r="F22" s="8"/>
      <c r="G22" s="8" t="s">
        <v>0</v>
      </c>
      <c r="H22" s="8"/>
      <c r="I22" s="8"/>
      <c r="J22" s="8" t="s">
        <v>1</v>
      </c>
      <c r="K22" s="8"/>
      <c r="L22" s="8"/>
      <c r="M22" s="8" t="s">
        <v>1</v>
      </c>
      <c r="N22" s="8"/>
      <c r="O22" s="8"/>
      <c r="P22" s="8" t="s">
        <v>1</v>
      </c>
      <c r="Q22" s="8"/>
      <c r="R22" s="8"/>
      <c r="S22" s="8" t="s">
        <v>0</v>
      </c>
      <c r="T22" s="8"/>
      <c r="U22" s="8"/>
      <c r="V22" s="8" t="s">
        <v>0</v>
      </c>
      <c r="W22" s="8"/>
      <c r="X22" s="8"/>
      <c r="Y22" s="8" t="s">
        <v>0</v>
      </c>
      <c r="Z22" s="8"/>
      <c r="AA22" s="8"/>
      <c r="AB22" s="8" t="s">
        <v>0</v>
      </c>
      <c r="AC22" s="8"/>
      <c r="AD22" s="8"/>
      <c r="AE22" s="8" t="s">
        <v>0</v>
      </c>
      <c r="AF22" s="8"/>
      <c r="AG22" s="8"/>
      <c r="AH22" s="8" t="s">
        <v>0</v>
      </c>
      <c r="AI22" s="8"/>
      <c r="AJ22" s="8"/>
      <c r="AK22" s="8" t="s">
        <v>4</v>
      </c>
      <c r="AL22" s="8"/>
      <c r="AM22" s="8"/>
      <c r="AN22" s="8" t="s">
        <v>1</v>
      </c>
      <c r="AO22" s="8"/>
      <c r="AP22" s="8"/>
      <c r="AQ22" s="8" t="s">
        <v>1</v>
      </c>
      <c r="AR22" s="8"/>
      <c r="AS22" s="8"/>
      <c r="AT22" s="8" t="s">
        <v>1</v>
      </c>
      <c r="AU22" s="8"/>
      <c r="AV22" s="8"/>
      <c r="AW22" s="8" t="s">
        <v>1</v>
      </c>
      <c r="AX22" s="8"/>
      <c r="AY22" s="8"/>
      <c r="AZ22" s="8" t="s">
        <v>26</v>
      </c>
      <c r="BA22" s="8"/>
      <c r="BB22" s="8"/>
      <c r="BC22" s="8" t="s">
        <v>26</v>
      </c>
      <c r="BD22" s="8"/>
      <c r="BE22" s="8"/>
      <c r="BF22" s="8" t="s">
        <v>26</v>
      </c>
      <c r="BG22" s="8"/>
      <c r="BH22" s="8"/>
      <c r="BI22" s="8" t="s">
        <v>26</v>
      </c>
      <c r="BJ22" s="8"/>
      <c r="BK22" s="8"/>
      <c r="BL22" s="8" t="s">
        <v>1</v>
      </c>
      <c r="BM22" s="8"/>
      <c r="BN22" s="8"/>
      <c r="BO22" s="8" t="s">
        <v>1</v>
      </c>
      <c r="BP22" s="8"/>
      <c r="BQ22" s="8"/>
      <c r="BR22" s="14" t="s">
        <v>33</v>
      </c>
      <c r="BS22" s="16"/>
      <c r="BT22" s="8"/>
      <c r="BU22" s="14" t="s">
        <v>33</v>
      </c>
      <c r="BV22" s="8"/>
      <c r="BW22" s="8"/>
      <c r="BX22" s="15" t="s">
        <v>33</v>
      </c>
      <c r="BY22" s="8"/>
      <c r="BZ22" s="8"/>
      <c r="CA22" s="8" t="s">
        <v>33</v>
      </c>
      <c r="CB22" s="8"/>
      <c r="CC22" s="8"/>
      <c r="CD22" s="8" t="s">
        <v>42</v>
      </c>
      <c r="CE22" s="8"/>
      <c r="CF22" s="8"/>
      <c r="CG22" s="8" t="s">
        <v>0</v>
      </c>
      <c r="CH22" s="8"/>
      <c r="CI22" s="8"/>
      <c r="CJ22" s="17" t="s">
        <v>42</v>
      </c>
      <c r="CK22" s="17"/>
      <c r="CL22" s="8"/>
      <c r="CM22" s="8" t="s">
        <v>0</v>
      </c>
      <c r="CN22" s="8"/>
      <c r="CO22" s="8"/>
      <c r="CP22" s="8" t="s">
        <v>42</v>
      </c>
      <c r="CQ22" s="8"/>
      <c r="CR22" s="8"/>
      <c r="CS22" s="8" t="s">
        <v>1</v>
      </c>
      <c r="CT22" s="8"/>
      <c r="CU22" s="8"/>
    </row>
    <row r="23" spans="1:99" s="2" customFormat="1" ht="409.5" x14ac:dyDescent="0.25">
      <c r="A23" s="18" t="s">
        <v>2</v>
      </c>
      <c r="B23" s="17"/>
      <c r="C23" s="17"/>
      <c r="D23" s="18" t="s">
        <v>3</v>
      </c>
      <c r="E23" s="17"/>
      <c r="F23" s="17"/>
      <c r="G23" s="19" t="s">
        <v>5</v>
      </c>
      <c r="H23" s="17"/>
      <c r="I23" s="17"/>
      <c r="J23" s="19" t="s">
        <v>9</v>
      </c>
      <c r="K23" s="17"/>
      <c r="L23" s="17"/>
      <c r="M23" s="19" t="s">
        <v>11</v>
      </c>
      <c r="N23" s="17"/>
      <c r="O23" s="17"/>
      <c r="P23" s="19" t="s">
        <v>10</v>
      </c>
      <c r="Q23" s="17"/>
      <c r="R23" s="17"/>
      <c r="S23" s="18" t="s">
        <v>18</v>
      </c>
      <c r="T23" s="8"/>
      <c r="U23" s="8"/>
      <c r="V23" s="18" t="s">
        <v>18</v>
      </c>
      <c r="W23" s="8"/>
      <c r="X23" s="8"/>
      <c r="Y23" s="18" t="s">
        <v>18</v>
      </c>
      <c r="Z23" s="8"/>
      <c r="AA23" s="8"/>
      <c r="AB23" s="18" t="s">
        <v>18</v>
      </c>
      <c r="AC23" s="8"/>
      <c r="AD23" s="8"/>
      <c r="AE23" s="18" t="s">
        <v>18</v>
      </c>
      <c r="AF23" s="8"/>
      <c r="AG23" s="8"/>
      <c r="AH23" s="18" t="s">
        <v>18</v>
      </c>
      <c r="AI23" s="17"/>
      <c r="AJ23" s="17"/>
      <c r="AK23" s="18" t="s">
        <v>19</v>
      </c>
      <c r="AL23" s="17"/>
      <c r="AM23" s="17"/>
      <c r="AN23" s="18" t="s">
        <v>20</v>
      </c>
      <c r="AO23" s="17"/>
      <c r="AP23" s="17"/>
      <c r="AQ23" s="18" t="s">
        <v>23</v>
      </c>
      <c r="AR23" s="8"/>
      <c r="AS23" s="8"/>
      <c r="AT23" s="18" t="s">
        <v>23</v>
      </c>
      <c r="AU23" s="17"/>
      <c r="AV23" s="17"/>
      <c r="AW23" s="18" t="s">
        <v>25</v>
      </c>
      <c r="AX23" s="17"/>
      <c r="AY23" s="17"/>
      <c r="AZ23" s="19" t="s">
        <v>27</v>
      </c>
      <c r="BA23" s="8"/>
      <c r="BB23" s="8"/>
      <c r="BC23" s="19" t="s">
        <v>27</v>
      </c>
      <c r="BD23" s="17"/>
      <c r="BE23" s="17"/>
      <c r="BF23" s="19" t="s">
        <v>27</v>
      </c>
      <c r="BG23" s="8"/>
      <c r="BH23" s="8"/>
      <c r="BI23" s="19" t="s">
        <v>27</v>
      </c>
      <c r="BJ23" s="17"/>
      <c r="BK23" s="17"/>
      <c r="BL23" s="18" t="s">
        <v>32</v>
      </c>
      <c r="BM23" s="8"/>
      <c r="BN23" s="17"/>
      <c r="BO23" s="18" t="s">
        <v>20</v>
      </c>
      <c r="BP23" s="17"/>
      <c r="BQ23" s="17"/>
      <c r="BR23" s="19" t="s">
        <v>34</v>
      </c>
      <c r="BS23" s="8"/>
      <c r="BT23" s="17"/>
      <c r="BU23" s="19" t="s">
        <v>34</v>
      </c>
      <c r="BV23" s="17"/>
      <c r="BW23" s="17"/>
      <c r="BX23" s="20" t="s">
        <v>35</v>
      </c>
      <c r="BY23" s="17"/>
      <c r="BZ23" s="17"/>
      <c r="CA23" s="20" t="s">
        <v>43</v>
      </c>
      <c r="CB23" s="17"/>
      <c r="CC23" s="8"/>
      <c r="CD23" s="20" t="s">
        <v>43</v>
      </c>
      <c r="CE23" s="17"/>
      <c r="CF23" s="17"/>
      <c r="CG23" s="20" t="s">
        <v>43</v>
      </c>
      <c r="CH23" s="17"/>
      <c r="CI23" s="17"/>
      <c r="CJ23" s="20" t="s">
        <v>43</v>
      </c>
      <c r="CK23" s="8"/>
      <c r="CL23" s="17"/>
      <c r="CM23" s="20" t="s">
        <v>43</v>
      </c>
      <c r="CN23" s="17"/>
      <c r="CO23" s="17"/>
      <c r="CP23" s="20" t="s">
        <v>43</v>
      </c>
      <c r="CQ23" s="17"/>
      <c r="CR23" s="17"/>
      <c r="CS23" s="20" t="s">
        <v>44</v>
      </c>
      <c r="CT23" s="17"/>
      <c r="CU23" s="17"/>
    </row>
    <row r="24" spans="1:99" x14ac:dyDescent="0.25">
      <c r="CC24" s="2"/>
    </row>
  </sheetData>
  <pageMargins left="0.7" right="0.7" top="0.75" bottom="0.75" header="0.3" footer="0.3"/>
  <pageSetup paperSize="9" scale="67" fitToWidth="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Roberto Tomás</dc:creator>
  <cp:lastModifiedBy>ROBERTO</cp:lastModifiedBy>
  <cp:lastPrinted>2025-03-26T11:04:10Z</cp:lastPrinted>
  <dcterms:created xsi:type="dcterms:W3CDTF">2024-10-08T16:39:22Z</dcterms:created>
  <dcterms:modified xsi:type="dcterms:W3CDTF">2025-03-26T11:04:18Z</dcterms:modified>
</cp:coreProperties>
</file>