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/"/>
    </mc:Choice>
  </mc:AlternateContent>
  <xr:revisionPtr revIDLastSave="91" documentId="8_{B8F59BE2-195F-48B3-8674-C5724082500D}" xr6:coauthVersionLast="47" xr6:coauthVersionMax="47" xr10:uidLastSave="{ABE57F4F-49AF-47B3-92BD-0C8784A01793}"/>
  <bookViews>
    <workbookView xWindow="-120" yWindow="-120" windowWidth="29040" windowHeight="15720" xr2:uid="{3E1CFBEB-B0AE-4637-87AE-556521A29DFD}"/>
  </bookViews>
  <sheets>
    <sheet name="Grav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T3" i="1" l="1"/>
  <c r="BT4" i="1"/>
  <c r="BT5" i="1"/>
  <c r="BT6" i="1"/>
  <c r="BT7" i="1"/>
  <c r="BT2" i="1"/>
  <c r="BQ3" i="1"/>
  <c r="BQ4" i="1"/>
  <c r="BQ5" i="1"/>
  <c r="BQ6" i="1"/>
  <c r="BQ7" i="1"/>
  <c r="BQ8" i="1"/>
  <c r="BQ2" i="1"/>
  <c r="BN3" i="1"/>
  <c r="BN4" i="1"/>
  <c r="BN5" i="1"/>
  <c r="BN6" i="1"/>
  <c r="BN7" i="1"/>
  <c r="BN2" i="1"/>
  <c r="L3" i="1"/>
  <c r="L4" i="1"/>
  <c r="L5" i="1"/>
  <c r="L6" i="1"/>
  <c r="L7" i="1"/>
  <c r="L11" i="1"/>
  <c r="L2" i="1"/>
  <c r="I3" i="1"/>
  <c r="I4" i="1"/>
  <c r="I5" i="1"/>
  <c r="I6" i="1"/>
  <c r="I7" i="1"/>
  <c r="I2" i="1"/>
  <c r="BK4" i="1"/>
  <c r="BB7" i="1"/>
  <c r="AY7" i="1"/>
  <c r="BB6" i="1"/>
  <c r="AY6" i="1"/>
  <c r="BB5" i="1"/>
  <c r="AY5" i="1"/>
  <c r="BB4" i="1"/>
  <c r="AY4" i="1"/>
  <c r="BB3" i="1"/>
  <c r="AY3" i="1"/>
  <c r="BB2" i="1"/>
  <c r="AY2" i="1"/>
  <c r="AV7" i="1" l="1"/>
  <c r="AS7" i="1"/>
  <c r="AP7" i="1"/>
  <c r="AM7" i="1"/>
  <c r="AV6" i="1"/>
  <c r="AS6" i="1"/>
  <c r="AP6" i="1"/>
  <c r="AM6" i="1"/>
  <c r="AV5" i="1"/>
  <c r="AS5" i="1"/>
  <c r="AP5" i="1"/>
  <c r="AM5" i="1"/>
  <c r="AV4" i="1"/>
  <c r="AS4" i="1"/>
  <c r="AP4" i="1"/>
  <c r="AM4" i="1"/>
  <c r="AV3" i="1"/>
  <c r="AS3" i="1"/>
  <c r="AP3" i="1"/>
  <c r="AM3" i="1"/>
  <c r="AV2" i="1"/>
  <c r="AS2" i="1"/>
  <c r="AP2" i="1"/>
  <c r="AM2" i="1"/>
  <c r="F5" i="1"/>
  <c r="F6" i="1"/>
  <c r="F2" i="1"/>
  <c r="C4" i="1"/>
  <c r="C5" i="1"/>
  <c r="C6" i="1"/>
  <c r="F4" i="1"/>
  <c r="F3" i="1"/>
  <c r="C3" i="1"/>
  <c r="C2" i="1"/>
</calcChain>
</file>

<file path=xl/sharedStrings.xml><?xml version="1.0" encoding="utf-8"?>
<sst xmlns="http://schemas.openxmlformats.org/spreadsheetml/2006/main" count="135" uniqueCount="37">
  <si>
    <t>Tomás, R., Cano, M., Pulgarín, L.F., Brotóns, V., Benavente, D., Miranda, T. &amp; Vasconcelos, G. 2021. Thermal effect of high temperatures on the physical and mechanical properties of a granite used in UNESCO World Heritage sites in north Portugal. Journal of Building Engineering, 43, 102823, doi: https://doi.org/10.1016/j.jobe.2021.102823.</t>
  </si>
  <si>
    <t>AC</t>
  </si>
  <si>
    <t>WC</t>
  </si>
  <si>
    <t>T (ºC)</t>
  </si>
  <si>
    <r>
      <rPr>
        <b/>
        <sz val="11"/>
        <color theme="1"/>
        <rFont val="Symbol"/>
        <family val="1"/>
        <charset val="2"/>
      </rPr>
      <t>g</t>
    </r>
    <r>
      <rPr>
        <b/>
        <sz val="11"/>
        <color theme="1"/>
        <rFont val="Calibri"/>
        <family val="2"/>
        <scheme val="minor"/>
      </rPr>
      <t xml:space="preserve"> (kN/m3)</t>
    </r>
  </si>
  <si>
    <r>
      <rPr>
        <b/>
        <sz val="11"/>
        <color theme="1"/>
        <rFont val="Symbol"/>
        <family val="1"/>
        <charset val="2"/>
      </rPr>
      <t>g/g</t>
    </r>
    <r>
      <rPr>
        <b/>
        <vertAlign val="subscript"/>
        <sz val="11"/>
        <color theme="1"/>
        <rFont val="Calibri"/>
        <family val="2"/>
        <scheme val="minor"/>
      </rPr>
      <t>0</t>
    </r>
  </si>
  <si>
    <t>tephrite/basanite AC</t>
  </si>
  <si>
    <t>tephrite/basanite WC</t>
  </si>
  <si>
    <t>Ersoy, H., Kolaylı, H., Karahan, M., Harputlu Karahan, H. &amp; Sünnetci, M.O. 2019. Effect of thermal damage on mineralogical and strength properties of basic volcanic rocks exposed to high temperatures. Bulletin of Engineering Geology and the Environment, 78, 1515-1525, doi: 10.1007/s10064-017-1208-z.</t>
  </si>
  <si>
    <t>Sandstone</t>
  </si>
  <si>
    <t>Mudstone</t>
  </si>
  <si>
    <t>Liu, X., Yuan, S., Sieffert, Y., Fityus, S. and Buzzi, O., 2016. Changes in Mineralogy, Microstructure, Compressive Strength and Intrinsic Permeability of Two Sedimentary Rocks Subjected to High-Temperature Heating. Rock Mechanics and Rock Engineering, 49(8): 2985-2998.</t>
  </si>
  <si>
    <t>K</t>
  </si>
  <si>
    <t>A</t>
  </si>
  <si>
    <t>Kompaníková, Z., Gomez-Heras, M., Michňová, J., Durmeková, T. &amp; Vlčko, J. 2014. Sandstone alterations triggered by fire-related temperatures. Environmental Earth Sciences, 72, 2569-2581, doi: 10.1007/s12665-014-3164-2.</t>
  </si>
  <si>
    <t>Ozguven, A. &amp; Ozcelik, Y. 2014. Effects of high temperature on physico-mechanical properties of Turkish natural building stones. Engineering Geology, 183, 127-136, doi: https://doi.org/10.1016/j.enggeo.2014.10.006.</t>
  </si>
  <si>
    <t>Limestone</t>
  </si>
  <si>
    <t>BB</t>
  </si>
  <si>
    <t>DB</t>
  </si>
  <si>
    <t>HP</t>
  </si>
  <si>
    <t>SB</t>
  </si>
  <si>
    <t>AW</t>
  </si>
  <si>
    <t>MM</t>
  </si>
  <si>
    <t>AG</t>
  </si>
  <si>
    <t>AT</t>
  </si>
  <si>
    <t>marble</t>
  </si>
  <si>
    <t>M1</t>
  </si>
  <si>
    <t>M2</t>
  </si>
  <si>
    <t>Liu, X., Zhang, C., Yuan, S., Fityus, S., Sloan, S.W. &amp; Buzzi, O. 2016. Effect of high temperature on mineralogy, microstructure, shear stiffness and tensile strength of two Australian mudstones. Rock Mechanics and Rock Engineering, 49, 3513-3524.</t>
  </si>
  <si>
    <t>AFG</t>
  </si>
  <si>
    <t>UG</t>
  </si>
  <si>
    <t>MG</t>
  </si>
  <si>
    <t>Granite</t>
  </si>
  <si>
    <t>Khan, H. &amp; Sajid, M. 2023. Investigating the textural and physico-mechanical response of granites to heat treatment. International Journal of Rock Mechanics and Mining Sciences, 161, 105281, doi: https://doi.org/10.1016/j.ijrmms.2022.105281.</t>
  </si>
  <si>
    <t>Ersoy, H., Karahan, M., Kolaylı, H. and Sünnetci, M.O., 2021. Influence of Mineralogical and Micro-Structural Changes on the Physical and Strength Properties of Post-thermal-Treatment Clayey Rocks. Rock Mechanics and Rock Engineering, 54(2): 679-694.</t>
  </si>
  <si>
    <t>Clayey tuff</t>
  </si>
  <si>
    <t>Yoon, Y. K., Baek, Y. J., &amp; Jo, Y. D. (2011). Effects of temperature and water pressure on the material properties of granite &amp; limestone from Gagok mine. Tunnel and Underground Space, 21(1), 33-40.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</si>
</sst>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color theme="1"/>
      <name val="Calibri"/>
      <family val="1"/>
      <charset val="2"/>
      <scheme val="minor"/>
    </font>
    <font>
      <b/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justify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Fill="1" applyBorder="1"/>
    <xf numFmtId="0" fontId="3" fillId="0" borderId="1" xfId="0" applyFont="1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165" fontId="0" fillId="0" borderId="1" xfId="0" applyNumberFormat="1" applyFill="1" applyBorder="1" applyAlignment="1">
      <alignment vertical="center" wrapText="1"/>
    </xf>
    <xf numFmtId="0" fontId="0" fillId="0" borderId="1" xfId="0" applyFill="1" applyBorder="1"/>
    <xf numFmtId="164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justify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9E7D5-1AE7-4BB1-A04F-121863AB5416}">
  <sheetPr>
    <pageSetUpPr fitToPage="1"/>
  </sheetPr>
  <dimension ref="A1:BT17"/>
  <sheetViews>
    <sheetView tabSelected="1" topLeftCell="BD1" zoomScale="70" zoomScaleNormal="70" workbookViewId="0">
      <selection activeCell="BT1" sqref="A1:BT11"/>
    </sheetView>
  </sheetViews>
  <sheetFormatPr baseColWidth="10" defaultRowHeight="15"/>
  <sheetData>
    <row r="1" spans="1:72" s="1" customFormat="1" ht="18">
      <c r="A1" s="4" t="s">
        <v>3</v>
      </c>
      <c r="B1" s="5" t="s">
        <v>4</v>
      </c>
      <c r="C1" s="5" t="s">
        <v>5</v>
      </c>
      <c r="D1" s="4" t="s">
        <v>3</v>
      </c>
      <c r="E1" s="5" t="s">
        <v>4</v>
      </c>
      <c r="F1" s="5" t="s">
        <v>5</v>
      </c>
      <c r="G1" s="4" t="s">
        <v>3</v>
      </c>
      <c r="H1" s="5" t="s">
        <v>4</v>
      </c>
      <c r="I1" s="5" t="s">
        <v>5</v>
      </c>
      <c r="J1" s="4" t="s">
        <v>3</v>
      </c>
      <c r="K1" s="5" t="s">
        <v>4</v>
      </c>
      <c r="L1" s="5" t="s">
        <v>5</v>
      </c>
      <c r="M1" s="4" t="s">
        <v>3</v>
      </c>
      <c r="N1" s="5" t="s">
        <v>4</v>
      </c>
      <c r="O1" s="5" t="s">
        <v>5</v>
      </c>
      <c r="P1" s="4" t="s">
        <v>3</v>
      </c>
      <c r="Q1" s="5" t="s">
        <v>4</v>
      </c>
      <c r="R1" s="5" t="s">
        <v>5</v>
      </c>
      <c r="S1" s="4" t="s">
        <v>3</v>
      </c>
      <c r="T1" s="5" t="s">
        <v>4</v>
      </c>
      <c r="U1" s="5" t="s">
        <v>5</v>
      </c>
      <c r="V1" s="4" t="s">
        <v>3</v>
      </c>
      <c r="W1" s="5" t="s">
        <v>4</v>
      </c>
      <c r="X1" s="5" t="s">
        <v>5</v>
      </c>
      <c r="Y1" s="4" t="s">
        <v>3</v>
      </c>
      <c r="Z1" s="5" t="s">
        <v>4</v>
      </c>
      <c r="AA1" s="5" t="s">
        <v>5</v>
      </c>
      <c r="AB1" s="4" t="s">
        <v>3</v>
      </c>
      <c r="AC1" s="5" t="s">
        <v>4</v>
      </c>
      <c r="AD1" s="5" t="s">
        <v>5</v>
      </c>
      <c r="AE1" s="4" t="s">
        <v>3</v>
      </c>
      <c r="AF1" s="5" t="s">
        <v>4</v>
      </c>
      <c r="AG1" s="5" t="s">
        <v>5</v>
      </c>
      <c r="AH1" s="4" t="s">
        <v>3</v>
      </c>
      <c r="AI1" s="5" t="s">
        <v>4</v>
      </c>
      <c r="AJ1" s="5" t="s">
        <v>5</v>
      </c>
      <c r="AK1" s="4" t="s">
        <v>3</v>
      </c>
      <c r="AL1" s="5" t="s">
        <v>4</v>
      </c>
      <c r="AM1" s="5" t="s">
        <v>5</v>
      </c>
      <c r="AN1" s="4" t="s">
        <v>3</v>
      </c>
      <c r="AO1" s="5" t="s">
        <v>4</v>
      </c>
      <c r="AP1" s="5" t="s">
        <v>5</v>
      </c>
      <c r="AQ1" s="4" t="s">
        <v>3</v>
      </c>
      <c r="AR1" s="5" t="s">
        <v>4</v>
      </c>
      <c r="AS1" s="5" t="s">
        <v>5</v>
      </c>
      <c r="AT1" s="4" t="s">
        <v>3</v>
      </c>
      <c r="AU1" s="5" t="s">
        <v>4</v>
      </c>
      <c r="AV1" s="5" t="s">
        <v>5</v>
      </c>
      <c r="AW1" s="4" t="s">
        <v>3</v>
      </c>
      <c r="AX1" s="5" t="s">
        <v>4</v>
      </c>
      <c r="AY1" s="5" t="s">
        <v>5</v>
      </c>
      <c r="AZ1" s="4" t="s">
        <v>3</v>
      </c>
      <c r="BA1" s="5" t="s">
        <v>4</v>
      </c>
      <c r="BB1" s="5" t="s">
        <v>5</v>
      </c>
      <c r="BC1" s="4" t="s">
        <v>3</v>
      </c>
      <c r="BD1" s="5" t="s">
        <v>4</v>
      </c>
      <c r="BE1" s="5" t="s">
        <v>5</v>
      </c>
      <c r="BF1" s="4" t="s">
        <v>3</v>
      </c>
      <c r="BG1" s="5" t="s">
        <v>4</v>
      </c>
      <c r="BH1" s="5" t="s">
        <v>5</v>
      </c>
      <c r="BI1" s="4" t="s">
        <v>3</v>
      </c>
      <c r="BJ1" s="5" t="s">
        <v>4</v>
      </c>
      <c r="BK1" s="5" t="s">
        <v>5</v>
      </c>
      <c r="BL1" s="6" t="s">
        <v>3</v>
      </c>
      <c r="BM1" s="7" t="s">
        <v>4</v>
      </c>
      <c r="BN1" s="7" t="s">
        <v>5</v>
      </c>
      <c r="BO1" s="6" t="s">
        <v>3</v>
      </c>
      <c r="BP1" s="7" t="s">
        <v>4</v>
      </c>
      <c r="BQ1" s="7" t="s">
        <v>5</v>
      </c>
      <c r="BR1" s="6" t="s">
        <v>3</v>
      </c>
      <c r="BS1" s="7" t="s">
        <v>4</v>
      </c>
      <c r="BT1" s="7" t="s">
        <v>5</v>
      </c>
    </row>
    <row r="2" spans="1:72">
      <c r="A2" s="8">
        <v>100</v>
      </c>
      <c r="B2" s="9">
        <v>26.841819636463967</v>
      </c>
      <c r="C2" s="9">
        <f>B2/26.841819636464</f>
        <v>0.99999999999999878</v>
      </c>
      <c r="D2" s="8">
        <v>100</v>
      </c>
      <c r="E2" s="9">
        <v>26.841819636463967</v>
      </c>
      <c r="F2" s="9">
        <f>E2/26.841819636464</f>
        <v>0.99999999999999878</v>
      </c>
      <c r="G2" s="9">
        <v>25</v>
      </c>
      <c r="H2" s="9">
        <v>27.5</v>
      </c>
      <c r="I2" s="9">
        <f>H2/27.5</f>
        <v>1</v>
      </c>
      <c r="J2" s="9">
        <v>25</v>
      </c>
      <c r="K2" s="9">
        <v>27.5</v>
      </c>
      <c r="L2" s="9">
        <f>K2/27.5</f>
        <v>1</v>
      </c>
      <c r="M2" s="9">
        <v>100</v>
      </c>
      <c r="N2" s="9">
        <v>26.44</v>
      </c>
      <c r="O2" s="9">
        <v>1</v>
      </c>
      <c r="P2" s="9">
        <v>100</v>
      </c>
      <c r="Q2" s="9">
        <v>27.29</v>
      </c>
      <c r="R2" s="9">
        <v>1</v>
      </c>
      <c r="S2" s="10">
        <v>60</v>
      </c>
      <c r="T2" s="9">
        <v>27.56</v>
      </c>
      <c r="U2" s="9">
        <v>1</v>
      </c>
      <c r="V2" s="9">
        <v>60</v>
      </c>
      <c r="W2" s="9">
        <v>27.02</v>
      </c>
      <c r="X2" s="9">
        <v>1</v>
      </c>
      <c r="Y2" s="9">
        <v>25</v>
      </c>
      <c r="Z2" s="9">
        <v>27.518518518518501</v>
      </c>
      <c r="AA2" s="9">
        <v>1</v>
      </c>
      <c r="AB2" s="9">
        <v>25</v>
      </c>
      <c r="AC2" s="9">
        <v>27.203703703703699</v>
      </c>
      <c r="AD2" s="9">
        <v>1</v>
      </c>
      <c r="AE2" s="9">
        <v>25</v>
      </c>
      <c r="AF2" s="9">
        <v>27.351851851851801</v>
      </c>
      <c r="AG2" s="9">
        <v>1</v>
      </c>
      <c r="AH2" s="9">
        <v>25</v>
      </c>
      <c r="AI2" s="9">
        <v>27.240740740740701</v>
      </c>
      <c r="AJ2" s="9">
        <v>1</v>
      </c>
      <c r="AK2" s="9">
        <v>22</v>
      </c>
      <c r="AL2" s="9">
        <v>27.2491749174917</v>
      </c>
      <c r="AM2" s="9">
        <f>AL2/27.2491749174917</f>
        <v>1</v>
      </c>
      <c r="AN2" s="9">
        <v>22</v>
      </c>
      <c r="AO2" s="9">
        <v>27.298679867986699</v>
      </c>
      <c r="AP2" s="9">
        <f>AO2/27.2986798679867</f>
        <v>1</v>
      </c>
      <c r="AQ2" s="9">
        <v>22</v>
      </c>
      <c r="AR2" s="9">
        <v>27.158415841584102</v>
      </c>
      <c r="AS2" s="9">
        <f>AR2/27.1584158415841</f>
        <v>1</v>
      </c>
      <c r="AT2" s="9">
        <v>22</v>
      </c>
      <c r="AU2" s="9">
        <v>27.257425742574199</v>
      </c>
      <c r="AV2" s="9">
        <f>AU2/27.2574257425742</f>
        <v>1</v>
      </c>
      <c r="AW2" s="9">
        <v>100</v>
      </c>
      <c r="AX2" s="9">
        <v>27.089743589743499</v>
      </c>
      <c r="AY2" s="9">
        <f>AX2/27.0897435897435</f>
        <v>1</v>
      </c>
      <c r="AZ2" s="9">
        <v>100</v>
      </c>
      <c r="BA2" s="9">
        <v>26.7948717948717</v>
      </c>
      <c r="BB2" s="9">
        <f>BA2/26.7948717948717</f>
        <v>1</v>
      </c>
      <c r="BC2" s="9">
        <v>25</v>
      </c>
      <c r="BD2" s="9">
        <v>26.4</v>
      </c>
      <c r="BE2" s="9">
        <v>1</v>
      </c>
      <c r="BF2" s="9">
        <v>25</v>
      </c>
      <c r="BG2" s="9">
        <v>26.83</v>
      </c>
      <c r="BH2" s="9">
        <v>1</v>
      </c>
      <c r="BI2" s="9">
        <v>25</v>
      </c>
      <c r="BJ2" s="9">
        <v>26.02</v>
      </c>
      <c r="BK2" s="9">
        <v>1</v>
      </c>
      <c r="BL2" s="11">
        <v>25</v>
      </c>
      <c r="BM2" s="12">
        <v>25</v>
      </c>
      <c r="BN2" s="13">
        <f>BM2/25</f>
        <v>1</v>
      </c>
      <c r="BO2" s="13">
        <v>25</v>
      </c>
      <c r="BP2" s="13">
        <v>26.43</v>
      </c>
      <c r="BQ2" s="13">
        <f>BP2/26.43</f>
        <v>1</v>
      </c>
      <c r="BR2" s="13">
        <v>25</v>
      </c>
      <c r="BS2" s="13">
        <v>27.11</v>
      </c>
      <c r="BT2" s="9">
        <f>BS2/27.11</f>
        <v>1</v>
      </c>
    </row>
    <row r="3" spans="1:72">
      <c r="A3" s="8">
        <v>300</v>
      </c>
      <c r="B3" s="9">
        <v>26.574508696701969</v>
      </c>
      <c r="C3" s="9">
        <f t="shared" ref="C3:C6" si="0">B3/26.841819636464</f>
        <v>0.9900412511751292</v>
      </c>
      <c r="D3" s="8">
        <v>300</v>
      </c>
      <c r="E3" s="9">
        <v>26.818350951756539</v>
      </c>
      <c r="F3" s="9">
        <f t="shared" ref="F3:F6" si="1">E3/26.841819636464</f>
        <v>0.99912566714830398</v>
      </c>
      <c r="G3" s="9">
        <v>200</v>
      </c>
      <c r="H3" s="9">
        <v>27.3</v>
      </c>
      <c r="I3" s="9">
        <f t="shared" ref="I3:I7" si="2">H3/27.5</f>
        <v>0.99272727272727279</v>
      </c>
      <c r="J3" s="9">
        <v>200</v>
      </c>
      <c r="K3" s="9">
        <v>27.799999999999997</v>
      </c>
      <c r="L3" s="9">
        <f t="shared" ref="L3:L11" si="3">K3/27.5</f>
        <v>1.0109090909090908</v>
      </c>
      <c r="M3" s="9">
        <v>300</v>
      </c>
      <c r="N3" s="9">
        <v>26.524861878452999</v>
      </c>
      <c r="O3" s="9">
        <v>1.0032096020594932</v>
      </c>
      <c r="P3" s="9">
        <v>300</v>
      </c>
      <c r="Q3" s="9">
        <v>26.707182320441902</v>
      </c>
      <c r="R3" s="9">
        <v>0.97864354417156108</v>
      </c>
      <c r="S3" s="10">
        <v>200</v>
      </c>
      <c r="T3" s="9">
        <v>27.42</v>
      </c>
      <c r="U3" s="9">
        <v>0.99492017416545731</v>
      </c>
      <c r="V3" s="9">
        <v>200</v>
      </c>
      <c r="W3" s="9">
        <v>26.840000000000003</v>
      </c>
      <c r="X3" s="9">
        <v>0.99333826794966706</v>
      </c>
      <c r="Y3" s="9">
        <v>200</v>
      </c>
      <c r="Z3" s="9">
        <v>27.796296296296202</v>
      </c>
      <c r="AA3" s="9">
        <v>1.0100942126514103</v>
      </c>
      <c r="AB3" s="9">
        <v>200</v>
      </c>
      <c r="AC3" s="9">
        <v>27.203703703703699</v>
      </c>
      <c r="AD3" s="9">
        <v>1</v>
      </c>
      <c r="AE3" s="9">
        <v>200</v>
      </c>
      <c r="AF3" s="9">
        <v>27.425925925925899</v>
      </c>
      <c r="AG3" s="9">
        <v>1.0027081922816528</v>
      </c>
      <c r="AH3" s="9">
        <v>200</v>
      </c>
      <c r="AI3" s="9">
        <v>27.296296296296202</v>
      </c>
      <c r="AJ3" s="9">
        <v>1.0020394289598893</v>
      </c>
      <c r="AK3" s="9">
        <v>200</v>
      </c>
      <c r="AL3" s="9">
        <v>27.174917491749099</v>
      </c>
      <c r="AM3" s="9">
        <f t="shared" ref="AM3:AM7" si="4">AL3/27.2491749174917</f>
        <v>0.99727487434142692</v>
      </c>
      <c r="AN3" s="9">
        <v>200</v>
      </c>
      <c r="AO3" s="9">
        <v>27.2079207920792</v>
      </c>
      <c r="AP3" s="9">
        <f t="shared" ref="AP3:AP7" si="5">AO3/27.2986798679867</f>
        <v>0.9966753309556946</v>
      </c>
      <c r="AQ3" s="9">
        <v>200</v>
      </c>
      <c r="AR3" s="9">
        <v>27.2739273927392</v>
      </c>
      <c r="AS3" s="9">
        <f t="shared" ref="AS3:AS7" si="6">AR3/27.1584158415841</f>
        <v>1.0042532506987476</v>
      </c>
      <c r="AT3" s="9">
        <v>200</v>
      </c>
      <c r="AU3" s="9">
        <v>27.339933993399299</v>
      </c>
      <c r="AV3" s="9">
        <f t="shared" ref="AV3:AV7" si="7">AU3/27.2574257425742</f>
        <v>1.0030270008475608</v>
      </c>
      <c r="AW3" s="9">
        <v>300</v>
      </c>
      <c r="AX3" s="9">
        <v>26.923076923076898</v>
      </c>
      <c r="AY3" s="9">
        <f t="shared" ref="AY3:AY7" si="8">AX3/27.0897435897435</f>
        <v>0.99384761003313071</v>
      </c>
      <c r="AZ3" s="9">
        <v>300</v>
      </c>
      <c r="BA3" s="9">
        <v>26.705128205128201</v>
      </c>
      <c r="BB3" s="9">
        <f t="shared" ref="BB3:BB7" si="9">BA3/26.7948717948717</f>
        <v>0.99665071770335267</v>
      </c>
      <c r="BC3" s="9">
        <v>100</v>
      </c>
      <c r="BD3" s="9">
        <v>26.52</v>
      </c>
      <c r="BE3" s="9">
        <v>1.0045454545454546</v>
      </c>
      <c r="BF3" s="9">
        <v>100</v>
      </c>
      <c r="BG3" s="9">
        <v>26.88</v>
      </c>
      <c r="BH3" s="9">
        <v>1.0018635855385762</v>
      </c>
      <c r="BI3" s="9">
        <v>100</v>
      </c>
      <c r="BJ3" s="9">
        <v>26.03</v>
      </c>
      <c r="BK3" s="9">
        <v>1.0003843197540354</v>
      </c>
      <c r="BL3" s="11">
        <v>200</v>
      </c>
      <c r="BM3" s="12">
        <v>27</v>
      </c>
      <c r="BN3" s="13">
        <f t="shared" ref="BN3:BN7" si="10">BM3/25</f>
        <v>1.08</v>
      </c>
      <c r="BO3" s="13">
        <v>200</v>
      </c>
      <c r="BP3" s="13">
        <v>26.37</v>
      </c>
      <c r="BQ3" s="13">
        <f t="shared" ref="BQ3:BQ8" si="11">BP3/26.43</f>
        <v>0.99772985244040868</v>
      </c>
      <c r="BR3" s="13">
        <v>200</v>
      </c>
      <c r="BS3" s="13">
        <v>27.07</v>
      </c>
      <c r="BT3" s="9">
        <f t="shared" ref="BT3:BT7" si="12">BS3/27.11</f>
        <v>0.99852452969383998</v>
      </c>
    </row>
    <row r="4" spans="1:72">
      <c r="A4" s="8">
        <v>500</v>
      </c>
      <c r="B4" s="9">
        <v>26.960148563933778</v>
      </c>
      <c r="C4" s="9">
        <f t="shared" si="0"/>
        <v>1.0044083795015533</v>
      </c>
      <c r="D4" s="8">
        <v>500</v>
      </c>
      <c r="E4" s="9">
        <v>26.81566944339767</v>
      </c>
      <c r="F4" s="9">
        <f t="shared" si="1"/>
        <v>0.99902576675424781</v>
      </c>
      <c r="G4" s="9">
        <v>400</v>
      </c>
      <c r="H4" s="9">
        <v>27.3</v>
      </c>
      <c r="I4" s="9">
        <f t="shared" si="2"/>
        <v>0.99272727272727279</v>
      </c>
      <c r="J4" s="9">
        <v>400</v>
      </c>
      <c r="K4" s="9">
        <v>27.7</v>
      </c>
      <c r="L4" s="9">
        <f t="shared" si="3"/>
        <v>1.0072727272727273</v>
      </c>
      <c r="M4" s="9">
        <v>450</v>
      </c>
      <c r="N4" s="9">
        <v>26.508287292817599</v>
      </c>
      <c r="O4" s="9">
        <v>1.0025827266572465</v>
      </c>
      <c r="P4" s="9">
        <v>450</v>
      </c>
      <c r="Q4" s="9">
        <v>26.458563535911601</v>
      </c>
      <c r="R4" s="9">
        <v>0.9695332918985563</v>
      </c>
      <c r="S4" s="10">
        <v>400</v>
      </c>
      <c r="T4" s="9">
        <v>27.450000000000003</v>
      </c>
      <c r="U4" s="9">
        <v>0.99600870827285937</v>
      </c>
      <c r="V4" s="9">
        <v>400</v>
      </c>
      <c r="W4" s="9">
        <v>26.92</v>
      </c>
      <c r="X4" s="9">
        <v>0.99629903774981499</v>
      </c>
      <c r="Y4" s="9">
        <v>400</v>
      </c>
      <c r="Z4" s="9">
        <v>27.537037037036999</v>
      </c>
      <c r="AA4" s="9">
        <v>1.0006729475100935</v>
      </c>
      <c r="AB4" s="9">
        <v>400</v>
      </c>
      <c r="AC4" s="9">
        <v>27.203703703703699</v>
      </c>
      <c r="AD4" s="9">
        <v>1</v>
      </c>
      <c r="AE4" s="9">
        <v>400</v>
      </c>
      <c r="AF4" s="9">
        <v>27.351851851851801</v>
      </c>
      <c r="AG4" s="9">
        <v>1</v>
      </c>
      <c r="AH4" s="9">
        <v>400</v>
      </c>
      <c r="AI4" s="9">
        <v>27.129629629629601</v>
      </c>
      <c r="AJ4" s="9">
        <v>0.99592114208021798</v>
      </c>
      <c r="AK4" s="9">
        <v>400</v>
      </c>
      <c r="AL4" s="9">
        <v>27.257425742574199</v>
      </c>
      <c r="AM4" s="9">
        <f t="shared" si="4"/>
        <v>1.000302791739841</v>
      </c>
      <c r="AN4" s="9">
        <v>400</v>
      </c>
      <c r="AO4" s="9">
        <v>27.265676567656701</v>
      </c>
      <c r="AP4" s="9">
        <f t="shared" si="5"/>
        <v>0.99879102943843445</v>
      </c>
      <c r="AQ4" s="9">
        <v>400</v>
      </c>
      <c r="AR4" s="9">
        <v>27.092409240923999</v>
      </c>
      <c r="AS4" s="9">
        <f t="shared" si="6"/>
        <v>0.99756957102928534</v>
      </c>
      <c r="AT4" s="9">
        <v>400</v>
      </c>
      <c r="AU4" s="9">
        <v>27.265676567656701</v>
      </c>
      <c r="AV4" s="9">
        <f t="shared" si="7"/>
        <v>1.0003027000847557</v>
      </c>
      <c r="AW4" s="9">
        <v>450</v>
      </c>
      <c r="AX4" s="9">
        <v>26.871794871794801</v>
      </c>
      <c r="AY4" s="9">
        <f t="shared" si="8"/>
        <v>0.99195456696639916</v>
      </c>
      <c r="AZ4" s="9">
        <v>450</v>
      </c>
      <c r="BA4" s="9">
        <v>26.6410256410256</v>
      </c>
      <c r="BB4" s="9">
        <f t="shared" si="9"/>
        <v>0.99425837320574362</v>
      </c>
      <c r="BC4" s="9">
        <v>200</v>
      </c>
      <c r="BD4" s="9">
        <v>26.45</v>
      </c>
      <c r="BE4" s="9">
        <v>1.0018939393939394</v>
      </c>
      <c r="BF4" s="9">
        <v>200</v>
      </c>
      <c r="BG4" s="9">
        <v>26.88</v>
      </c>
      <c r="BH4" s="9">
        <v>1.0018635855385762</v>
      </c>
      <c r="BI4" s="9">
        <v>200</v>
      </c>
      <c r="BJ4" s="14">
        <v>26</v>
      </c>
      <c r="BK4" s="9">
        <f>BJ4/26.02</f>
        <v>0.99923136049192929</v>
      </c>
      <c r="BL4" s="11">
        <v>400</v>
      </c>
      <c r="BM4" s="12">
        <v>26.9</v>
      </c>
      <c r="BN4" s="13">
        <f t="shared" si="10"/>
        <v>1.0759999999999998</v>
      </c>
      <c r="BO4" s="13">
        <v>300</v>
      </c>
      <c r="BP4" s="13">
        <v>26.34</v>
      </c>
      <c r="BQ4" s="13">
        <f t="shared" si="11"/>
        <v>0.99659477866061297</v>
      </c>
      <c r="BR4" s="13">
        <v>300</v>
      </c>
      <c r="BS4" s="13">
        <v>27.03</v>
      </c>
      <c r="BT4" s="9">
        <f t="shared" si="12"/>
        <v>0.99704905938767985</v>
      </c>
    </row>
    <row r="5" spans="1:72">
      <c r="A5" s="8">
        <v>600</v>
      </c>
      <c r="B5" s="9">
        <v>27.002277667369942</v>
      </c>
      <c r="C5" s="9">
        <f t="shared" si="0"/>
        <v>1.005977911821148</v>
      </c>
      <c r="D5" s="8">
        <v>600</v>
      </c>
      <c r="E5" s="9">
        <v>27.004450411928133</v>
      </c>
      <c r="F5" s="9">
        <f t="shared" si="1"/>
        <v>1.0060588580679979</v>
      </c>
      <c r="G5" s="9">
        <v>600</v>
      </c>
      <c r="H5" s="9">
        <v>27.599999999999998</v>
      </c>
      <c r="I5" s="9">
        <f t="shared" si="2"/>
        <v>1.0036363636363637</v>
      </c>
      <c r="J5" s="9">
        <v>600</v>
      </c>
      <c r="K5" s="9">
        <v>27.1</v>
      </c>
      <c r="L5" s="9">
        <f t="shared" si="3"/>
        <v>0.98545454545454547</v>
      </c>
      <c r="M5" s="9">
        <v>600</v>
      </c>
      <c r="N5" s="9">
        <v>26.3756906077348</v>
      </c>
      <c r="O5" s="9">
        <v>0.9975677234392889</v>
      </c>
      <c r="P5" s="9">
        <v>600</v>
      </c>
      <c r="Q5" s="9">
        <v>26.309392265193303</v>
      </c>
      <c r="R5" s="9">
        <v>0.96406714053474918</v>
      </c>
      <c r="S5" s="9">
        <v>600</v>
      </c>
      <c r="T5" s="9">
        <v>27.27</v>
      </c>
      <c r="U5" s="9">
        <v>0.98947750362844711</v>
      </c>
      <c r="V5" s="9">
        <v>600</v>
      </c>
      <c r="W5" s="9">
        <v>26.75</v>
      </c>
      <c r="X5" s="9">
        <v>0.99000740192450043</v>
      </c>
      <c r="Y5" s="9">
        <v>600</v>
      </c>
      <c r="Z5" s="9">
        <v>27.3888888888888</v>
      </c>
      <c r="AA5" s="9">
        <v>0.99528936742933793</v>
      </c>
      <c r="AB5" s="9">
        <v>600</v>
      </c>
      <c r="AC5" s="9">
        <v>27.185185185185102</v>
      </c>
      <c r="AD5" s="9">
        <v>0.99931926480598754</v>
      </c>
      <c r="AE5" s="9">
        <v>600</v>
      </c>
      <c r="AF5" s="9">
        <v>27.314814814814799</v>
      </c>
      <c r="AG5" s="9">
        <v>0.99864590385917529</v>
      </c>
      <c r="AH5" s="9">
        <v>600</v>
      </c>
      <c r="AI5" s="9">
        <v>27.2222222222222</v>
      </c>
      <c r="AJ5" s="9">
        <v>0.99932019034670361</v>
      </c>
      <c r="AK5" s="9">
        <v>600</v>
      </c>
      <c r="AL5" s="9">
        <v>27.265676567656701</v>
      </c>
      <c r="AM5" s="9">
        <f t="shared" si="4"/>
        <v>1.0006055834796821</v>
      </c>
      <c r="AN5" s="9">
        <v>600</v>
      </c>
      <c r="AO5" s="9">
        <v>27.306930693069301</v>
      </c>
      <c r="AP5" s="9">
        <f t="shared" si="5"/>
        <v>1.0003022426403951</v>
      </c>
      <c r="AQ5" s="9">
        <v>600</v>
      </c>
      <c r="AR5" s="9">
        <v>27.199669966996598</v>
      </c>
      <c r="AS5" s="9">
        <f t="shared" si="6"/>
        <v>1.0015190181066942</v>
      </c>
      <c r="AT5" s="9">
        <v>600</v>
      </c>
      <c r="AU5" s="9">
        <v>27.306930693069301</v>
      </c>
      <c r="AV5" s="9">
        <f t="shared" si="7"/>
        <v>1.001816200508538</v>
      </c>
      <c r="AW5" s="9">
        <v>600</v>
      </c>
      <c r="AX5" s="9">
        <v>26.705128205128201</v>
      </c>
      <c r="AY5" s="9">
        <f t="shared" si="8"/>
        <v>0.98580217699952988</v>
      </c>
      <c r="AZ5" s="9">
        <v>600</v>
      </c>
      <c r="BA5" s="9">
        <v>26.423076923076898</v>
      </c>
      <c r="BB5" s="9">
        <f t="shared" si="9"/>
        <v>0.98612440191387818</v>
      </c>
      <c r="BC5" s="9">
        <v>400</v>
      </c>
      <c r="BD5" s="9">
        <v>26.54</v>
      </c>
      <c r="BE5" s="9">
        <v>1.0053030303030304</v>
      </c>
      <c r="BF5" s="9">
        <v>400</v>
      </c>
      <c r="BG5" s="9">
        <v>26.84</v>
      </c>
      <c r="BH5" s="9">
        <v>1.0003727171077152</v>
      </c>
      <c r="BI5" s="9">
        <v>400</v>
      </c>
      <c r="BJ5" s="9">
        <v>25.9</v>
      </c>
      <c r="BK5" s="9">
        <v>0.99538816295157573</v>
      </c>
      <c r="BL5" s="11">
        <v>600</v>
      </c>
      <c r="BM5" s="12">
        <v>27.2</v>
      </c>
      <c r="BN5" s="13">
        <f t="shared" si="10"/>
        <v>1.0880000000000001</v>
      </c>
      <c r="BO5" s="13">
        <v>400</v>
      </c>
      <c r="BP5" s="13">
        <v>26.29</v>
      </c>
      <c r="BQ5" s="13">
        <f t="shared" si="11"/>
        <v>0.99470298902762011</v>
      </c>
      <c r="BR5" s="13">
        <v>400</v>
      </c>
      <c r="BS5" s="13">
        <v>26.94</v>
      </c>
      <c r="BT5" s="9">
        <f t="shared" si="12"/>
        <v>0.99372925119881972</v>
      </c>
    </row>
    <row r="6" spans="1:72">
      <c r="A6" s="8">
        <v>700</v>
      </c>
      <c r="B6" s="9">
        <v>26.808194992926083</v>
      </c>
      <c r="C6" s="9">
        <f t="shared" si="0"/>
        <v>0.99874730387159605</v>
      </c>
      <c r="D6" s="8">
        <v>700</v>
      </c>
      <c r="E6" s="9">
        <v>26.845765145697229</v>
      </c>
      <c r="F6" s="9">
        <f t="shared" si="1"/>
        <v>1.000146991123801</v>
      </c>
      <c r="G6" s="9">
        <v>800</v>
      </c>
      <c r="H6" s="9">
        <v>28.900000000000002</v>
      </c>
      <c r="I6" s="9">
        <f t="shared" si="2"/>
        <v>1.050909090909091</v>
      </c>
      <c r="J6" s="9">
        <v>800</v>
      </c>
      <c r="K6" s="9">
        <v>27.799999999999997</v>
      </c>
      <c r="L6" s="9">
        <f t="shared" si="3"/>
        <v>1.0109090909090908</v>
      </c>
      <c r="M6" s="9">
        <v>750</v>
      </c>
      <c r="N6" s="9">
        <v>26.3591160220994</v>
      </c>
      <c r="O6" s="9">
        <v>0.9969408480370423</v>
      </c>
      <c r="P6" s="9">
        <v>750</v>
      </c>
      <c r="Q6" s="9">
        <v>26.243093922651898</v>
      </c>
      <c r="R6" s="9">
        <v>0.96163773992861479</v>
      </c>
      <c r="S6" s="9"/>
      <c r="T6" s="9"/>
      <c r="U6" s="9"/>
      <c r="V6" s="9"/>
      <c r="W6" s="9"/>
      <c r="X6" s="9"/>
      <c r="Y6" s="9">
        <v>800</v>
      </c>
      <c r="Z6" s="9">
        <v>27.240740740740701</v>
      </c>
      <c r="AA6" s="9">
        <v>0.98990578734858603</v>
      </c>
      <c r="AB6" s="9">
        <v>800</v>
      </c>
      <c r="AC6" s="9">
        <v>27.092592592592499</v>
      </c>
      <c r="AD6" s="9">
        <v>0.99591558883593956</v>
      </c>
      <c r="AE6" s="9">
        <v>800</v>
      </c>
      <c r="AF6" s="9">
        <v>27.2777777777777</v>
      </c>
      <c r="AG6" s="9">
        <v>0.99729180771834702</v>
      </c>
      <c r="AH6" s="9">
        <v>800</v>
      </c>
      <c r="AI6" s="9">
        <v>26.907407407407401</v>
      </c>
      <c r="AJ6" s="9">
        <v>0.98776342624065383</v>
      </c>
      <c r="AK6" s="9">
        <v>800</v>
      </c>
      <c r="AL6" s="9">
        <v>26.8778877887788</v>
      </c>
      <c r="AM6" s="9">
        <f t="shared" si="4"/>
        <v>0.98637437170713871</v>
      </c>
      <c r="AN6" s="9">
        <v>800</v>
      </c>
      <c r="AO6" s="9">
        <v>26.704620462046201</v>
      </c>
      <c r="AP6" s="9">
        <f t="shared" si="5"/>
        <v>0.9782385298918006</v>
      </c>
      <c r="AQ6" s="9">
        <v>800</v>
      </c>
      <c r="AR6" s="9">
        <v>26.886138613861299</v>
      </c>
      <c r="AS6" s="9">
        <f t="shared" si="6"/>
        <v>0.98997448049580639</v>
      </c>
      <c r="AT6" s="9">
        <v>800</v>
      </c>
      <c r="AU6" s="9">
        <v>26.976897689768901</v>
      </c>
      <c r="AV6" s="9">
        <f t="shared" si="7"/>
        <v>0.9897081971182945</v>
      </c>
      <c r="AW6" s="9">
        <v>750</v>
      </c>
      <c r="AX6" s="9">
        <v>26.615384615384599</v>
      </c>
      <c r="AY6" s="9">
        <f t="shared" si="8"/>
        <v>0.98248935163275231</v>
      </c>
      <c r="AZ6" s="9">
        <v>750</v>
      </c>
      <c r="BA6" s="9">
        <v>26.410256410256402</v>
      </c>
      <c r="BB6" s="9">
        <f t="shared" si="9"/>
        <v>0.98564593301435721</v>
      </c>
      <c r="BC6" s="9">
        <v>600</v>
      </c>
      <c r="BD6" s="9">
        <v>26.2</v>
      </c>
      <c r="BE6" s="9">
        <v>0.99242424242424243</v>
      </c>
      <c r="BF6" s="9">
        <v>600</v>
      </c>
      <c r="BG6" s="9">
        <v>26.6</v>
      </c>
      <c r="BH6" s="9">
        <v>0.99142750652254952</v>
      </c>
      <c r="BI6" s="9">
        <v>600</v>
      </c>
      <c r="BJ6" s="9">
        <v>25.5</v>
      </c>
      <c r="BK6" s="9">
        <v>0.98001537279016138</v>
      </c>
      <c r="BL6" s="11">
        <v>800</v>
      </c>
      <c r="BM6" s="12">
        <v>27.1</v>
      </c>
      <c r="BN6" s="13">
        <f t="shared" si="10"/>
        <v>1.0840000000000001</v>
      </c>
      <c r="BO6" s="13">
        <v>500</v>
      </c>
      <c r="BP6" s="13">
        <v>26.05</v>
      </c>
      <c r="BQ6" s="13">
        <f t="shared" si="11"/>
        <v>0.98562239878925473</v>
      </c>
      <c r="BR6" s="13">
        <v>500</v>
      </c>
      <c r="BS6" s="13">
        <v>26.78</v>
      </c>
      <c r="BT6" s="9">
        <f t="shared" si="12"/>
        <v>0.9878273699741793</v>
      </c>
    </row>
    <row r="7" spans="1:72">
      <c r="A7" s="9"/>
      <c r="B7" s="9"/>
      <c r="C7" s="9"/>
      <c r="D7" s="9"/>
      <c r="E7" s="9"/>
      <c r="F7" s="9"/>
      <c r="G7" s="9">
        <v>1000</v>
      </c>
      <c r="H7" s="9">
        <v>29.1</v>
      </c>
      <c r="I7" s="9">
        <f t="shared" si="2"/>
        <v>1.0581818181818183</v>
      </c>
      <c r="J7" s="9">
        <v>1000</v>
      </c>
      <c r="K7" s="9">
        <v>29.2</v>
      </c>
      <c r="L7" s="9">
        <f t="shared" si="3"/>
        <v>1.0618181818181818</v>
      </c>
      <c r="M7" s="9">
        <v>900</v>
      </c>
      <c r="N7" s="9">
        <v>26.458563535911601</v>
      </c>
      <c r="O7" s="9">
        <v>1.0007021004505143</v>
      </c>
      <c r="P7" s="9">
        <v>900</v>
      </c>
      <c r="Q7" s="9">
        <v>26.176795580110401</v>
      </c>
      <c r="R7" s="9">
        <v>0.95920833932247718</v>
      </c>
      <c r="S7" s="9"/>
      <c r="T7" s="9"/>
      <c r="U7" s="9"/>
      <c r="V7" s="9"/>
      <c r="W7" s="9"/>
      <c r="X7" s="9"/>
      <c r="Y7" s="9">
        <v>1000</v>
      </c>
      <c r="Z7" s="9">
        <v>25.648148148148099</v>
      </c>
      <c r="AA7" s="9">
        <v>0.93203230148048333</v>
      </c>
      <c r="AB7" s="9">
        <v>1000</v>
      </c>
      <c r="AC7" s="9">
        <v>26.9444444444444</v>
      </c>
      <c r="AD7" s="9">
        <v>0.99046970728386508</v>
      </c>
      <c r="AE7" s="9">
        <v>1000</v>
      </c>
      <c r="AF7" s="9">
        <v>27.203703703703699</v>
      </c>
      <c r="AG7" s="9">
        <v>0.99458361543669771</v>
      </c>
      <c r="AH7" s="9">
        <v>1000</v>
      </c>
      <c r="AI7" s="9">
        <v>25</v>
      </c>
      <c r="AJ7" s="9">
        <v>0.917743031951055</v>
      </c>
      <c r="AK7" s="9">
        <v>1000</v>
      </c>
      <c r="AL7" s="9">
        <v>26.308580858085801</v>
      </c>
      <c r="AM7" s="9">
        <f t="shared" si="4"/>
        <v>0.96548174165808898</v>
      </c>
      <c r="AN7" s="9">
        <v>1000</v>
      </c>
      <c r="AO7" s="9">
        <v>23.660066006600601</v>
      </c>
      <c r="AP7" s="9">
        <f t="shared" si="5"/>
        <v>0.8667109955872585</v>
      </c>
      <c r="AQ7" s="9">
        <v>1000</v>
      </c>
      <c r="AR7" s="9">
        <v>25.425742574257399</v>
      </c>
      <c r="AS7" s="9">
        <f t="shared" si="6"/>
        <v>0.93620123951877599</v>
      </c>
      <c r="AT7" s="9">
        <v>1000</v>
      </c>
      <c r="AU7" s="9">
        <v>26.985148514851399</v>
      </c>
      <c r="AV7" s="9">
        <f t="shared" si="7"/>
        <v>0.99001089720305024</v>
      </c>
      <c r="AW7" s="9">
        <v>900</v>
      </c>
      <c r="AX7" s="9">
        <v>26.717948717948701</v>
      </c>
      <c r="AY7" s="9">
        <f t="shared" si="8"/>
        <v>0.98627543776621185</v>
      </c>
      <c r="AZ7" s="9">
        <v>900</v>
      </c>
      <c r="BA7" s="9">
        <v>26.269230769230699</v>
      </c>
      <c r="BB7" s="9">
        <f t="shared" si="9"/>
        <v>0.98038277511961813</v>
      </c>
      <c r="BC7" s="9">
        <v>800</v>
      </c>
      <c r="BD7" s="9">
        <v>25.4</v>
      </c>
      <c r="BE7" s="9">
        <v>0.96212121212121215</v>
      </c>
      <c r="BF7" s="9">
        <v>800</v>
      </c>
      <c r="BG7" s="9">
        <v>25.2</v>
      </c>
      <c r="BH7" s="9">
        <v>0.93924711144241524</v>
      </c>
      <c r="BI7" s="9">
        <v>800</v>
      </c>
      <c r="BJ7" s="9">
        <v>25.25</v>
      </c>
      <c r="BK7" s="9">
        <v>0.97040737893927753</v>
      </c>
      <c r="BL7" s="11">
        <v>1000</v>
      </c>
      <c r="BM7" s="12">
        <v>27.5</v>
      </c>
      <c r="BN7" s="13">
        <f t="shared" si="10"/>
        <v>1.1000000000000001</v>
      </c>
      <c r="BO7" s="13">
        <v>600</v>
      </c>
      <c r="BP7" s="13">
        <v>25.74</v>
      </c>
      <c r="BQ7" s="13">
        <f t="shared" si="11"/>
        <v>0.97389330306469912</v>
      </c>
      <c r="BR7" s="13">
        <v>600</v>
      </c>
      <c r="BS7" s="13">
        <v>26.27</v>
      </c>
      <c r="BT7" s="9">
        <f t="shared" si="12"/>
        <v>0.96901512357063813</v>
      </c>
    </row>
    <row r="8" spans="1:7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>
        <v>1200</v>
      </c>
      <c r="N8" s="9">
        <v>25.911602209944704</v>
      </c>
      <c r="O8" s="9">
        <v>0.98001521217642595</v>
      </c>
      <c r="P8" s="9">
        <v>1200</v>
      </c>
      <c r="Q8" s="9">
        <v>25.165745856353499</v>
      </c>
      <c r="R8" s="9">
        <v>0.92215998007891165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13"/>
      <c r="BM8" s="13"/>
      <c r="BN8" s="13"/>
      <c r="BO8" s="13">
        <v>700</v>
      </c>
      <c r="BP8" s="13">
        <v>25.56</v>
      </c>
      <c r="BQ8" s="13">
        <f t="shared" si="11"/>
        <v>0.96708286038592506</v>
      </c>
      <c r="BR8" s="13"/>
      <c r="BS8" s="9"/>
      <c r="BT8" s="9"/>
    </row>
    <row r="9" spans="1:7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 t="s">
        <v>12</v>
      </c>
      <c r="T9" s="9"/>
      <c r="U9" s="9"/>
      <c r="V9" s="9" t="s">
        <v>13</v>
      </c>
      <c r="W9" s="9"/>
      <c r="X9" s="9"/>
      <c r="Y9" s="9" t="s">
        <v>17</v>
      </c>
      <c r="Z9" s="9"/>
      <c r="AA9" s="9"/>
      <c r="AB9" s="9" t="s">
        <v>18</v>
      </c>
      <c r="AC9" s="9"/>
      <c r="AD9" s="9"/>
      <c r="AE9" s="9" t="s">
        <v>19</v>
      </c>
      <c r="AF9" s="9"/>
      <c r="AG9" s="9"/>
      <c r="AH9" s="9" t="s">
        <v>20</v>
      </c>
      <c r="AI9" s="9"/>
      <c r="AJ9" s="9"/>
      <c r="AK9" s="9" t="s">
        <v>21</v>
      </c>
      <c r="AL9" s="9"/>
      <c r="AM9" s="9"/>
      <c r="AN9" s="9" t="s">
        <v>22</v>
      </c>
      <c r="AO9" s="9"/>
      <c r="AP9" s="9"/>
      <c r="AQ9" s="9" t="s">
        <v>23</v>
      </c>
      <c r="AR9" s="9"/>
      <c r="AS9" s="9"/>
      <c r="AT9" s="9" t="s">
        <v>24</v>
      </c>
      <c r="AU9" s="9"/>
      <c r="AV9" s="9"/>
      <c r="AW9" s="9" t="s">
        <v>26</v>
      </c>
      <c r="AX9" s="9"/>
      <c r="AY9" s="9"/>
      <c r="AZ9" s="9" t="s">
        <v>27</v>
      </c>
      <c r="BA9" s="9"/>
      <c r="BB9" s="9"/>
      <c r="BC9" s="9" t="s">
        <v>29</v>
      </c>
      <c r="BD9" s="9"/>
      <c r="BE9" s="9"/>
      <c r="BF9" s="9" t="s">
        <v>30</v>
      </c>
      <c r="BG9" s="9"/>
      <c r="BH9" s="9"/>
      <c r="BI9" s="9" t="s">
        <v>31</v>
      </c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</row>
    <row r="10" spans="1:72">
      <c r="A10" s="9" t="s">
        <v>1</v>
      </c>
      <c r="B10" s="9"/>
      <c r="C10" s="9"/>
      <c r="D10" s="9" t="s">
        <v>2</v>
      </c>
      <c r="E10" s="9"/>
      <c r="F10" s="9"/>
      <c r="G10" s="9" t="s">
        <v>6</v>
      </c>
      <c r="H10" s="9"/>
      <c r="I10" s="9"/>
      <c r="J10" s="9" t="s">
        <v>7</v>
      </c>
      <c r="K10" s="9"/>
      <c r="L10" s="9"/>
      <c r="M10" s="9" t="s">
        <v>9</v>
      </c>
      <c r="N10" s="9"/>
      <c r="O10" s="9"/>
      <c r="P10" s="9" t="s">
        <v>10</v>
      </c>
      <c r="Q10" s="9"/>
      <c r="R10" s="9"/>
      <c r="S10" s="15" t="s">
        <v>9</v>
      </c>
      <c r="T10" s="9"/>
      <c r="U10" s="15"/>
      <c r="V10" s="15" t="s">
        <v>9</v>
      </c>
      <c r="W10" s="9"/>
      <c r="X10" s="9"/>
      <c r="Y10" s="9" t="s">
        <v>16</v>
      </c>
      <c r="Z10" s="9"/>
      <c r="AA10" s="9"/>
      <c r="AB10" s="9" t="s">
        <v>16</v>
      </c>
      <c r="AC10" s="9"/>
      <c r="AD10" s="9"/>
      <c r="AE10" s="9" t="s">
        <v>16</v>
      </c>
      <c r="AF10" s="9"/>
      <c r="AG10" s="9"/>
      <c r="AH10" s="9" t="s">
        <v>16</v>
      </c>
      <c r="AI10" s="9"/>
      <c r="AJ10" s="9"/>
      <c r="AK10" s="9" t="s">
        <v>25</v>
      </c>
      <c r="AL10" s="9"/>
      <c r="AM10" s="9"/>
      <c r="AN10" s="9" t="s">
        <v>25</v>
      </c>
      <c r="AO10" s="9"/>
      <c r="AP10" s="9"/>
      <c r="AQ10" s="9" t="s">
        <v>25</v>
      </c>
      <c r="AR10" s="9"/>
      <c r="AS10" s="9"/>
      <c r="AT10" s="9" t="s">
        <v>25</v>
      </c>
      <c r="AU10" s="9"/>
      <c r="AV10" s="9"/>
      <c r="AW10" s="9" t="s">
        <v>10</v>
      </c>
      <c r="AX10" s="9"/>
      <c r="AY10" s="9"/>
      <c r="AZ10" s="9" t="s">
        <v>10</v>
      </c>
      <c r="BA10" s="9"/>
      <c r="BB10" s="9"/>
      <c r="BC10" s="9" t="s">
        <v>32</v>
      </c>
      <c r="BD10" s="9"/>
      <c r="BE10" s="9"/>
      <c r="BF10" s="9" t="s">
        <v>32</v>
      </c>
      <c r="BG10" s="9"/>
      <c r="BH10" s="9"/>
      <c r="BI10" s="9" t="s">
        <v>32</v>
      </c>
      <c r="BJ10" s="9"/>
      <c r="BK10" s="9"/>
      <c r="BL10" s="9" t="s">
        <v>35</v>
      </c>
      <c r="BM10" s="9"/>
      <c r="BN10" s="9"/>
      <c r="BO10" s="9" t="s">
        <v>32</v>
      </c>
      <c r="BP10" s="9"/>
      <c r="BQ10" s="9"/>
      <c r="BR10" s="9" t="s">
        <v>16</v>
      </c>
      <c r="BS10" s="9"/>
      <c r="BT10" s="9"/>
    </row>
    <row r="11" spans="1:72" ht="409.5">
      <c r="A11" s="16" t="s">
        <v>0</v>
      </c>
      <c r="B11" s="9"/>
      <c r="C11" s="9"/>
      <c r="D11" s="16" t="s">
        <v>0</v>
      </c>
      <c r="E11" s="9"/>
      <c r="F11" s="9"/>
      <c r="G11" s="16" t="s">
        <v>8</v>
      </c>
      <c r="H11" s="9"/>
      <c r="I11" s="9"/>
      <c r="J11" s="16" t="s">
        <v>8</v>
      </c>
      <c r="K11" s="9"/>
      <c r="L11" s="9">
        <f t="shared" si="3"/>
        <v>0</v>
      </c>
      <c r="M11" s="17" t="s">
        <v>11</v>
      </c>
      <c r="N11" s="9"/>
      <c r="O11" s="9"/>
      <c r="P11" s="17" t="s">
        <v>11</v>
      </c>
      <c r="Q11" s="9"/>
      <c r="R11" s="9"/>
      <c r="S11" s="17" t="s">
        <v>14</v>
      </c>
      <c r="T11" s="9"/>
      <c r="U11" s="9"/>
      <c r="V11" s="17" t="s">
        <v>14</v>
      </c>
      <c r="W11" s="9"/>
      <c r="X11" s="9"/>
      <c r="Y11" s="17" t="s">
        <v>15</v>
      </c>
      <c r="Z11" s="9"/>
      <c r="AA11" s="9"/>
      <c r="AB11" s="17" t="s">
        <v>15</v>
      </c>
      <c r="AC11" s="9"/>
      <c r="AD11" s="9"/>
      <c r="AE11" s="17" t="s">
        <v>15</v>
      </c>
      <c r="AF11" s="9"/>
      <c r="AG11" s="9"/>
      <c r="AH11" s="17" t="s">
        <v>15</v>
      </c>
      <c r="AI11" s="9"/>
      <c r="AJ11" s="9"/>
      <c r="AK11" s="17" t="s">
        <v>15</v>
      </c>
      <c r="AL11" s="9"/>
      <c r="AM11" s="9"/>
      <c r="AN11" s="17" t="s">
        <v>15</v>
      </c>
      <c r="AO11" s="9"/>
      <c r="AP11" s="9"/>
      <c r="AQ11" s="17" t="s">
        <v>15</v>
      </c>
      <c r="AR11" s="9"/>
      <c r="AS11" s="9"/>
      <c r="AT11" s="17" t="s">
        <v>15</v>
      </c>
      <c r="AU11" s="9"/>
      <c r="AV11" s="9"/>
      <c r="AW11" s="17" t="s">
        <v>28</v>
      </c>
      <c r="AX11" s="9"/>
      <c r="AY11" s="9"/>
      <c r="AZ11" s="17" t="s">
        <v>28</v>
      </c>
      <c r="BA11" s="9"/>
      <c r="BB11" s="9"/>
      <c r="BC11" s="17" t="s">
        <v>33</v>
      </c>
      <c r="BD11" s="18"/>
      <c r="BE11" s="18"/>
      <c r="BF11" s="17" t="s">
        <v>33</v>
      </c>
      <c r="BG11" s="18"/>
      <c r="BH11" s="18"/>
      <c r="BI11" s="17" t="s">
        <v>33</v>
      </c>
      <c r="BJ11" s="9"/>
      <c r="BK11" s="9"/>
      <c r="BL11" s="17" t="s">
        <v>34</v>
      </c>
      <c r="BM11" s="9"/>
      <c r="BN11" s="9"/>
      <c r="BO11" s="17" t="s">
        <v>36</v>
      </c>
      <c r="BP11" s="9"/>
      <c r="BQ11" s="9"/>
      <c r="BR11" s="17" t="s">
        <v>36</v>
      </c>
      <c r="BS11" s="9"/>
      <c r="BT11" s="9"/>
    </row>
    <row r="12" spans="1:72">
      <c r="B12" s="2"/>
      <c r="C12" s="2"/>
      <c r="E12" s="2"/>
    </row>
    <row r="13" spans="1:72">
      <c r="B13" s="2"/>
      <c r="C13" s="2"/>
      <c r="E13" s="2"/>
    </row>
    <row r="14" spans="1:72">
      <c r="B14" s="2"/>
      <c r="C14" s="2"/>
      <c r="E14" s="2"/>
    </row>
    <row r="15" spans="1:72">
      <c r="B15" s="2"/>
      <c r="C15" s="2"/>
      <c r="E15" s="2"/>
    </row>
    <row r="17" spans="2:5">
      <c r="B17" s="3"/>
      <c r="C17" s="3"/>
      <c r="E17" s="3"/>
    </row>
  </sheetData>
  <pageMargins left="0.7" right="0.7" top="0.75" bottom="0.75" header="0.3" footer="0.3"/>
  <pageSetup paperSize="9" scale="8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Tomás</dc:creator>
  <cp:lastModifiedBy>ROBERTO</cp:lastModifiedBy>
  <cp:lastPrinted>2025-03-26T10:47:32Z</cp:lastPrinted>
  <dcterms:created xsi:type="dcterms:W3CDTF">2024-10-08T16:43:37Z</dcterms:created>
  <dcterms:modified xsi:type="dcterms:W3CDTF">2025-03-26T10:47:38Z</dcterms:modified>
</cp:coreProperties>
</file>