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roberto_tomas_mscloud_ua_es/Documents/Investigación/Líneas/Fuego/propiedades/"/>
    </mc:Choice>
  </mc:AlternateContent>
  <xr:revisionPtr revIDLastSave="364" documentId="8_{5055FD76-F314-4FF3-AE7F-8BDA479DBD9F}" xr6:coauthVersionLast="47" xr6:coauthVersionMax="47" xr10:uidLastSave="{935217E4-4C03-40BF-99E7-621BD5C394DE}"/>
  <bookViews>
    <workbookView xWindow="-120" yWindow="-120" windowWidth="29040" windowHeight="15720" xr2:uid="{3A9C434E-5572-437D-AA34-D9F08FAC94C7}"/>
  </bookViews>
  <sheets>
    <sheet name="cohesion" sheetId="1" r:id="rId1"/>
  </sheets>
  <definedNames>
    <definedName name="bbib11" localSheetId="0">cohesion!$BD$1</definedName>
    <definedName name="bbib24" localSheetId="0">cohesion!$BB$1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O2" i="1" l="1"/>
  <c r="CO3" i="1"/>
  <c r="CO4" i="1"/>
  <c r="CO5" i="1"/>
  <c r="CL3" i="1" l="1"/>
  <c r="CL4" i="1"/>
  <c r="CL5" i="1"/>
  <c r="CL6" i="1"/>
  <c r="CL7" i="1"/>
  <c r="CL2" i="1"/>
  <c r="CI3" i="1"/>
  <c r="CI4" i="1"/>
  <c r="CI5" i="1"/>
  <c r="CI6" i="1"/>
  <c r="CI7" i="1"/>
  <c r="CI8" i="1"/>
  <c r="CI2" i="1"/>
  <c r="BN3" i="1" l="1"/>
  <c r="BN4" i="1"/>
  <c r="BN5" i="1"/>
  <c r="BN6" i="1"/>
  <c r="BN7" i="1"/>
  <c r="BN2" i="1"/>
  <c r="BK3" i="1"/>
  <c r="BK4" i="1"/>
  <c r="BK5" i="1"/>
  <c r="BK6" i="1"/>
  <c r="BK7" i="1"/>
  <c r="BK2" i="1"/>
  <c r="BH3" i="1"/>
  <c r="BH4" i="1"/>
  <c r="BH5" i="1"/>
  <c r="BH6" i="1"/>
  <c r="BH7" i="1"/>
  <c r="BH2" i="1"/>
  <c r="BE3" i="1" l="1"/>
  <c r="BE4" i="1"/>
  <c r="BE5" i="1"/>
  <c r="BE2" i="1"/>
  <c r="BB3" i="1"/>
  <c r="BB4" i="1"/>
  <c r="BB5" i="1"/>
  <c r="BB2" i="1"/>
  <c r="AS3" i="1"/>
  <c r="AS4" i="1"/>
  <c r="AS5" i="1"/>
  <c r="AS2" i="1"/>
  <c r="AP3" i="1"/>
  <c r="AP4" i="1"/>
  <c r="AP5" i="1"/>
  <c r="AP6" i="1"/>
  <c r="AP7" i="1"/>
  <c r="AP2" i="1"/>
  <c r="AM3" i="1"/>
  <c r="AM4" i="1"/>
  <c r="AM5" i="1"/>
  <c r="AM6" i="1"/>
  <c r="AM7" i="1"/>
  <c r="AM8" i="1"/>
  <c r="AM9" i="1"/>
  <c r="AM10" i="1"/>
  <c r="AM11" i="1"/>
  <c r="AM12" i="1"/>
  <c r="AM2" i="1"/>
  <c r="AJ3" i="1"/>
  <c r="AJ4" i="1"/>
  <c r="AJ5" i="1"/>
  <c r="AJ6" i="1"/>
  <c r="AJ7" i="1"/>
  <c r="AJ8" i="1"/>
  <c r="AJ9" i="1"/>
  <c r="AJ10" i="1"/>
  <c r="AJ11" i="1"/>
  <c r="AJ12" i="1"/>
  <c r="AJ2" i="1"/>
  <c r="AG3" i="1"/>
  <c r="AG4" i="1"/>
  <c r="AG5" i="1"/>
  <c r="AG6" i="1"/>
  <c r="AG7" i="1"/>
  <c r="AG2" i="1"/>
  <c r="AD3" i="1"/>
  <c r="AD4" i="1"/>
  <c r="AD5" i="1"/>
  <c r="AD6" i="1"/>
  <c r="AD7" i="1"/>
  <c r="AD2" i="1"/>
  <c r="U3" i="1" l="1"/>
  <c r="U4" i="1"/>
  <c r="U5" i="1"/>
  <c r="U6" i="1"/>
  <c r="U2" i="1"/>
  <c r="X3" i="1"/>
  <c r="X4" i="1"/>
  <c r="X5" i="1"/>
  <c r="X6" i="1"/>
  <c r="X2" i="1"/>
  <c r="AA3" i="1"/>
  <c r="AA4" i="1"/>
  <c r="AA5" i="1"/>
  <c r="AA6" i="1"/>
  <c r="AA2" i="1"/>
  <c r="R3" i="1"/>
  <c r="R4" i="1"/>
  <c r="R5" i="1"/>
  <c r="R6" i="1"/>
  <c r="R2" i="1"/>
  <c r="O3" i="1"/>
  <c r="O4" i="1"/>
  <c r="O5" i="1"/>
  <c r="O6" i="1"/>
  <c r="O7" i="1"/>
  <c r="O8" i="1"/>
  <c r="O9" i="1"/>
  <c r="O2" i="1"/>
  <c r="I3" i="1"/>
  <c r="I4" i="1"/>
  <c r="I5" i="1"/>
  <c r="I6" i="1"/>
  <c r="I7" i="1"/>
  <c r="I8" i="1"/>
  <c r="I9" i="1"/>
  <c r="I10" i="1"/>
  <c r="I2" i="1"/>
  <c r="F3" i="1"/>
  <c r="F4" i="1"/>
  <c r="F5" i="1"/>
  <c r="F6" i="1"/>
  <c r="F7" i="1"/>
  <c r="F8" i="1"/>
  <c r="F2" i="1"/>
  <c r="C3" i="1"/>
  <c r="C4" i="1"/>
  <c r="C5" i="1"/>
  <c r="C6" i="1"/>
  <c r="C7" i="1"/>
  <c r="C2" i="1"/>
</calcChain>
</file>

<file path=xl/sharedStrings.xml><?xml version="1.0" encoding="utf-8"?>
<sst xmlns="http://schemas.openxmlformats.org/spreadsheetml/2006/main" count="185" uniqueCount="61">
  <si>
    <t>Tang, Z.C., Sun, M. and Peng, J., 2019. Influence of high temperature duration on physical, thermal and mechanical properties of a fine-grained marble. Applied Thermal Engineering, 156: 34-50.</t>
  </si>
  <si>
    <t>Marble</t>
  </si>
  <si>
    <t>c/c0</t>
  </si>
  <si>
    <t>20,23</t>
  </si>
  <si>
    <t>Zhang, F., Zhao, J., Hu, D., Skoczylas, F. and Shao, J., 2018. Laboratory Investigation on Physical and Mechanical Properties of Granite After Heating and Water-Cooling Treatment. Rock Mechanics and Rock Engineering, 51(3): 677-694.</t>
  </si>
  <si>
    <t>Granite</t>
  </si>
  <si>
    <t xml:space="preserve"> 12,453686200378073</t>
  </si>
  <si>
    <t xml:space="preserve"> 14,597353497164463</t>
  </si>
  <si>
    <t xml:space="preserve"> 13,848771266540643</t>
  </si>
  <si>
    <t xml:space="preserve"> 11,364839319470699</t>
  </si>
  <si>
    <t xml:space="preserve"> 14,39319470699433</t>
  </si>
  <si>
    <t xml:space="preserve"> 12,862003780718336</t>
  </si>
  <si>
    <t xml:space="preserve"> 9,833648393194707</t>
  </si>
  <si>
    <t xml:space="preserve"> 5,137996219281662</t>
  </si>
  <si>
    <t xml:space="preserve"> 14,32</t>
  </si>
  <si>
    <t>Qin, Y., Tian, H., Xu, N.-X. and Chen, Y., 2020. Physical and Mechanical Properties of Granite After High-Temperature Treatment. Rock Mechanics and Rock Engineering, 53(1): 305-322.</t>
  </si>
  <si>
    <t>Heuze, F.E., 1983. High-temperature mechanical, physical and Thermal properties of granitic rocks— A review. International Journal of Rock Mechanics and Mining Sciences &amp; Geomechanics Abstracts, 20(1): 3-10.</t>
  </si>
  <si>
    <t>Tang, Z.C., 2020. Experimental Investigation on Temperature-dependent Shear Behaviors of Granite Discontinuity. Rock Mechanics and Rock Engineering, 53(9): 4043-4060.</t>
  </si>
  <si>
    <t>Gtranite</t>
  </si>
  <si>
    <t xml:space="preserve"> 16,451807228915662</t>
  </si>
  <si>
    <t xml:space="preserve"> 16,24526678141136</t>
  </si>
  <si>
    <t xml:space="preserve"> 16,162650602409638</t>
  </si>
  <si>
    <t xml:space="preserve"> 13,863166953528399</t>
  </si>
  <si>
    <t xml:space="preserve"> 13,00946643717728</t>
  </si>
  <si>
    <t>Li, M. and Liu, X., 2022. Effect of Thermal Treatment on the Physical and Mechanical Properties of Sandstone: Insights from Experiments and Simulations. Rock Mechanics and Rock Engineering, 55(6): 3171-3194.</t>
  </si>
  <si>
    <t>Sandstone,</t>
  </si>
  <si>
    <t>Limestone WC20ºC</t>
  </si>
  <si>
    <t>Limestone WC60ºC</t>
  </si>
  <si>
    <t>Limestone WC100ºC</t>
  </si>
  <si>
    <t>Dong, Y., Xi, B., He, S. and Chen, L., 2023. Experimental Study on the Effect of Thermal Shock on Physical and Mechanical Properties of Limestone. Applied Sciences, 13(6): 3649.</t>
  </si>
  <si>
    <t>Srinivasan, V., Tripathy, A., Gupta, T. and Singh, T.N., 2020. An Investigation on the Influence of Thermal Damage on the Physical, Mechanical and Acoustic Behavior of Indian Gondwana Shale. Rock Mechanics and Rock Engineering, 53(6): 2865-2885.</t>
  </si>
  <si>
    <t>Shale</t>
  </si>
  <si>
    <t>Zhu, Z., Tian, H., Kempka, T., Jiang, G., Dou, B. and Mei, G., 2021. Mechanical Behaviors of Granite After Thermal Treatment Under Loading and Unloading Conditions. Natural Resources Research, 30(3): 2733-2752.</t>
  </si>
  <si>
    <t>Sandstone AC</t>
  </si>
  <si>
    <t>Sandstone WC</t>
  </si>
  <si>
    <t>Sirdesai, N.N., Singh, T.N. and Pathegama Gamage, R., 2017. Thermal alterations in the poro-mechanical characteristic of an Indian sandstone – A comparative study. Engineering Geology, 226: 208-220.</t>
  </si>
  <si>
    <t>Zhu, Z., Tian, H., Mei, G., Jiang, G., Dou, B. and Xiao, P., 2021. Experimental investigation on mechanical behaviors of Nanan granite after thermal treatment under conventional triaxial compression. Environmental Earth Sciences, 80(2): 46.</t>
  </si>
  <si>
    <t>Wang, Z.-h., Zhou, H.-w., Heinz, K., Li, S.-m. and Wang, T.-z., 2022. Physical and mechanical properties of Beishan granite after different high temperature treatments. Journal of Central South University, 29(6): 1957-1972.</t>
  </si>
  <si>
    <t>Dwivedi, R.D., Goel, R.K., Prasad, V.V.R. and Sinha, A., 2008. Thermo-mechanical properties of Indian and other granites. International Journal of Rock Mechanics and Mining Sciences, 45(3): 303-315.</t>
  </si>
  <si>
    <t>Su, H., Jing, H., Yin, Q., Yu, L., Wang, Y. and Wu, X., 2017. Strength and deformation behaviors of veined marble specimens after vacuum heat treatment under conventional triaxial compression. Acta Mechanica Sinica, 33(5): 886-898.</t>
  </si>
  <si>
    <t>Marble alpha=0</t>
  </si>
  <si>
    <t>Marble alpha=90</t>
  </si>
  <si>
    <t>T (ºC)</t>
  </si>
  <si>
    <t>c (MPa)</t>
  </si>
  <si>
    <t>Sirdesai, N.N., Gupta, T., Singh, T.N. and Ranjith, P.G., 2018. Studying the acoustic emission response of an Indian monumental sandstone under varying temperatures and strains. Construction and Building Materials, 168: 346-361.</t>
  </si>
  <si>
    <t>Sandstone sr=2e-5</t>
  </si>
  <si>
    <t>Sandstone sr=1e-4</t>
  </si>
  <si>
    <t>Sandstone sr=2e-4</t>
  </si>
  <si>
    <t>Sandstone</t>
  </si>
  <si>
    <t>Yang, S.-Q., Xu, P., Li, Y.-B. and Huang, Y.-H., 2017. Experimental investigation on triaxial mechanical and permeability behavior of sandstone after exposure to different high temperature treatments. Geothermics, 69: 93-109.</t>
  </si>
  <si>
    <r>
      <t xml:space="preserve">Qin, Y.; Xu, N.; Chen, W.; Wu, L. Experimental Study on the Effect of High Temperature on the Physical and Mechanical Properties of Sandstone with Different Bedding Angles. </t>
    </r>
    <r>
      <rPr>
        <i/>
        <sz val="11"/>
        <color theme="1"/>
        <rFont val="Calibri"/>
        <family val="2"/>
        <scheme val="minor"/>
      </rPr>
      <t>Appl. Sci.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2023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>, 13199. https://doi.org/10.3390/app132413199</t>
    </r>
  </si>
  <si>
    <t>alpha=0</t>
  </si>
  <si>
    <t>alpha=30</t>
  </si>
  <si>
    <t>alpha=45</t>
  </si>
  <si>
    <t>alpha=60</t>
  </si>
  <si>
    <t>alpha=90</t>
  </si>
  <si>
    <t>Jin, Y., He, C., Yao, C., Sun, Z., Wang, J., Zhang, X., Yang, J., Jiang, Q. &amp; Zhou, C. 2024. Experimental and numerical simulation study on the evolution of mechanical properties of granite after thermal treatment. Computers and Geotechnics, 172, 106464, doi: https://doi.org/10.1016/j.compgeo.2024.106464.</t>
  </si>
  <si>
    <t>Han, H., Peng, J., Guo, Y., He, Q., Zhou, J., &amp; Gou, X. (2021). Experimental research on the mechanical properties of heated granite after rapid cooling. Journal of Engineering, 2021(1), 8838520.</t>
  </si>
  <si>
    <t>Liu, K., Huang, X., Zhang, S. et al. Effects of thermal treatment on the shear behavior and characteristics of intact sandstone: laboratory experiment of variable-angle shear. Bull Eng Geol Environ 81, 471 (2022). https://doi.org/10.1007/s10064-022-02973-9</t>
  </si>
  <si>
    <t>Bauer SJ, Johnson B. Effects of slow uniform heating on the Westerly and charcoal granites. In: Proceedings of the 20th symposium on rock mechanics, Austin, TX. New York: ASCE; 1979. p. 7–18.</t>
  </si>
  <si>
    <t>Bergman, M. S. (1980). Nuclear waste disposal. Subsurf Space, 2, 791-1005.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</si>
</sst>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0" fillId="0" borderId="1" xfId="0" applyBorder="1"/>
    <xf numFmtId="0" fontId="0" fillId="0" borderId="1" xfId="0" quotePrefix="1" applyBorder="1"/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 wrapText="1"/>
    </xf>
    <xf numFmtId="0" fontId="0" fillId="0" borderId="1" xfId="0" applyFill="1" applyBorder="1"/>
    <xf numFmtId="0" fontId="0" fillId="0" borderId="1" xfId="0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vertical="justify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E664F-BB85-45A1-AEBB-B543E74BADA1}">
  <sheetPr>
    <pageSetUpPr fitToPage="1"/>
  </sheetPr>
  <dimension ref="A1:CU37"/>
  <sheetViews>
    <sheetView tabSelected="1" zoomScale="130" zoomScaleNormal="130" workbookViewId="0">
      <selection sqref="A1:CU23"/>
    </sheetView>
  </sheetViews>
  <sheetFormatPr baseColWidth="10" defaultRowHeight="15" x14ac:dyDescent="0.25"/>
  <sheetData>
    <row r="1" spans="1:99" s="1" customFormat="1" x14ac:dyDescent="0.25">
      <c r="A1" s="4" t="s">
        <v>42</v>
      </c>
      <c r="B1" s="4" t="s">
        <v>43</v>
      </c>
      <c r="C1" s="4" t="s">
        <v>2</v>
      </c>
      <c r="D1" s="4" t="s">
        <v>42</v>
      </c>
      <c r="E1" s="4" t="s">
        <v>43</v>
      </c>
      <c r="F1" s="4" t="s">
        <v>2</v>
      </c>
      <c r="G1" s="4" t="s">
        <v>42</v>
      </c>
      <c r="H1" s="4" t="s">
        <v>43</v>
      </c>
      <c r="I1" s="4" t="s">
        <v>2</v>
      </c>
      <c r="J1" s="4" t="s">
        <v>42</v>
      </c>
      <c r="K1" s="4" t="s">
        <v>43</v>
      </c>
      <c r="L1" s="4" t="s">
        <v>2</v>
      </c>
      <c r="M1" s="4" t="s">
        <v>42</v>
      </c>
      <c r="N1" s="4" t="s">
        <v>43</v>
      </c>
      <c r="O1" s="4" t="s">
        <v>2</v>
      </c>
      <c r="P1" s="4" t="s">
        <v>42</v>
      </c>
      <c r="Q1" s="4" t="s">
        <v>43</v>
      </c>
      <c r="R1" s="4" t="s">
        <v>2</v>
      </c>
      <c r="S1" s="4" t="s">
        <v>42</v>
      </c>
      <c r="T1" s="4" t="s">
        <v>43</v>
      </c>
      <c r="U1" s="4" t="s">
        <v>2</v>
      </c>
      <c r="V1" s="4" t="s">
        <v>42</v>
      </c>
      <c r="W1" s="4" t="s">
        <v>43</v>
      </c>
      <c r="X1" s="4" t="s">
        <v>2</v>
      </c>
      <c r="Y1" s="4" t="s">
        <v>42</v>
      </c>
      <c r="Z1" s="4" t="s">
        <v>43</v>
      </c>
      <c r="AA1" s="4" t="s">
        <v>2</v>
      </c>
      <c r="AB1" s="4" t="s">
        <v>42</v>
      </c>
      <c r="AC1" s="4" t="s">
        <v>43</v>
      </c>
      <c r="AD1" s="4" t="s">
        <v>2</v>
      </c>
      <c r="AE1" s="4" t="s">
        <v>42</v>
      </c>
      <c r="AF1" s="4" t="s">
        <v>43</v>
      </c>
      <c r="AG1" s="4" t="s">
        <v>2</v>
      </c>
      <c r="AH1" s="4" t="s">
        <v>42</v>
      </c>
      <c r="AI1" s="4" t="s">
        <v>43</v>
      </c>
      <c r="AJ1" s="4" t="s">
        <v>2</v>
      </c>
      <c r="AK1" s="4" t="s">
        <v>42</v>
      </c>
      <c r="AL1" s="4" t="s">
        <v>43</v>
      </c>
      <c r="AM1" s="4" t="s">
        <v>2</v>
      </c>
      <c r="AN1" s="4" t="s">
        <v>42</v>
      </c>
      <c r="AO1" s="4" t="s">
        <v>43</v>
      </c>
      <c r="AP1" s="4" t="s">
        <v>2</v>
      </c>
      <c r="AQ1" s="4" t="s">
        <v>42</v>
      </c>
      <c r="AR1" s="4" t="s">
        <v>43</v>
      </c>
      <c r="AS1" s="4" t="s">
        <v>2</v>
      </c>
      <c r="AT1" s="4" t="s">
        <v>42</v>
      </c>
      <c r="AU1" s="4" t="s">
        <v>43</v>
      </c>
      <c r="AV1" s="4" t="s">
        <v>2</v>
      </c>
      <c r="AW1" s="4" t="s">
        <v>42</v>
      </c>
      <c r="AX1" s="4" t="s">
        <v>43</v>
      </c>
      <c r="AY1" s="4" t="s">
        <v>2</v>
      </c>
      <c r="AZ1" s="4" t="s">
        <v>42</v>
      </c>
      <c r="BA1" s="4" t="s">
        <v>43</v>
      </c>
      <c r="BB1" s="4" t="s">
        <v>2</v>
      </c>
      <c r="BC1" s="4" t="s">
        <v>42</v>
      </c>
      <c r="BD1" s="4" t="s">
        <v>43</v>
      </c>
      <c r="BE1" s="4" t="s">
        <v>2</v>
      </c>
      <c r="BF1" s="4" t="s">
        <v>42</v>
      </c>
      <c r="BG1" s="4" t="s">
        <v>43</v>
      </c>
      <c r="BH1" s="4" t="s">
        <v>2</v>
      </c>
      <c r="BI1" s="4" t="s">
        <v>42</v>
      </c>
      <c r="BJ1" s="4" t="s">
        <v>43</v>
      </c>
      <c r="BK1" s="4" t="s">
        <v>2</v>
      </c>
      <c r="BL1" s="4" t="s">
        <v>42</v>
      </c>
      <c r="BM1" s="4" t="s">
        <v>43</v>
      </c>
      <c r="BN1" s="4" t="s">
        <v>2</v>
      </c>
      <c r="BO1" s="4" t="s">
        <v>42</v>
      </c>
      <c r="BP1" s="4" t="s">
        <v>43</v>
      </c>
      <c r="BQ1" s="4" t="s">
        <v>2</v>
      </c>
      <c r="BR1" s="4" t="s">
        <v>42</v>
      </c>
      <c r="BS1" s="4" t="s">
        <v>43</v>
      </c>
      <c r="BT1" s="4" t="s">
        <v>2</v>
      </c>
      <c r="BU1" s="4" t="s">
        <v>42</v>
      </c>
      <c r="BV1" s="4" t="s">
        <v>43</v>
      </c>
      <c r="BW1" s="4" t="s">
        <v>2</v>
      </c>
      <c r="BX1" s="4" t="s">
        <v>42</v>
      </c>
      <c r="BY1" s="4" t="s">
        <v>43</v>
      </c>
      <c r="BZ1" s="4" t="s">
        <v>2</v>
      </c>
      <c r="CA1" s="4" t="s">
        <v>42</v>
      </c>
      <c r="CB1" s="4" t="s">
        <v>43</v>
      </c>
      <c r="CC1" s="4" t="s">
        <v>2</v>
      </c>
      <c r="CD1" s="4" t="s">
        <v>42</v>
      </c>
      <c r="CE1" s="4" t="s">
        <v>43</v>
      </c>
      <c r="CF1" s="4" t="s">
        <v>2</v>
      </c>
      <c r="CG1" s="5" t="s">
        <v>42</v>
      </c>
      <c r="CH1" s="5" t="s">
        <v>43</v>
      </c>
      <c r="CI1" s="5" t="s">
        <v>2</v>
      </c>
      <c r="CJ1" s="5" t="s">
        <v>42</v>
      </c>
      <c r="CK1" s="5" t="s">
        <v>43</v>
      </c>
      <c r="CL1" s="5" t="s">
        <v>2</v>
      </c>
      <c r="CM1" s="4" t="s">
        <v>42</v>
      </c>
      <c r="CN1" s="4" t="s">
        <v>43</v>
      </c>
      <c r="CO1" s="4" t="s">
        <v>2</v>
      </c>
      <c r="CP1" s="4" t="s">
        <v>42</v>
      </c>
      <c r="CQ1" s="4" t="s">
        <v>43</v>
      </c>
      <c r="CR1" s="4" t="s">
        <v>2</v>
      </c>
      <c r="CS1" s="4" t="s">
        <v>42</v>
      </c>
      <c r="CT1" s="4" t="s">
        <v>43</v>
      </c>
      <c r="CU1" s="4" t="s">
        <v>2</v>
      </c>
    </row>
    <row r="2" spans="1:99" x14ac:dyDescent="0.25">
      <c r="A2" s="6">
        <v>20</v>
      </c>
      <c r="B2" s="6">
        <v>16.3</v>
      </c>
      <c r="C2" s="6">
        <f>B2/16.3</f>
        <v>1</v>
      </c>
      <c r="D2" s="7">
        <v>20</v>
      </c>
      <c r="E2" s="7" t="s">
        <v>3</v>
      </c>
      <c r="F2" s="6">
        <f>E2/20.23</f>
        <v>1</v>
      </c>
      <c r="G2" s="6">
        <v>20</v>
      </c>
      <c r="H2" s="7" t="s">
        <v>14</v>
      </c>
      <c r="I2" s="6">
        <f>H2/14.32</f>
        <v>1</v>
      </c>
      <c r="J2" s="7">
        <v>30</v>
      </c>
      <c r="K2" s="7"/>
      <c r="L2" s="7">
        <v>1</v>
      </c>
      <c r="M2" s="6">
        <v>20</v>
      </c>
      <c r="N2" s="6">
        <v>0.559380097879282</v>
      </c>
      <c r="O2" s="6">
        <f>N2/0.5593801</f>
        <v>0.99999999620880675</v>
      </c>
      <c r="P2" s="6">
        <v>25</v>
      </c>
      <c r="Q2" s="7" t="s">
        <v>19</v>
      </c>
      <c r="R2" s="6">
        <f>Q2/16.4518072</f>
        <v>1.0000000017575941</v>
      </c>
      <c r="S2" s="6">
        <v>20</v>
      </c>
      <c r="T2" s="6">
        <v>17.57</v>
      </c>
      <c r="U2" s="6">
        <f>T2/17.57</f>
        <v>1</v>
      </c>
      <c r="V2" s="6">
        <v>20</v>
      </c>
      <c r="W2" s="6">
        <v>17.57</v>
      </c>
      <c r="X2" s="6">
        <f>W2/17.57</f>
        <v>1</v>
      </c>
      <c r="Y2" s="6">
        <v>20</v>
      </c>
      <c r="Z2" s="6">
        <v>17.57</v>
      </c>
      <c r="AA2" s="6">
        <f>Z2/17.57</f>
        <v>1</v>
      </c>
      <c r="AB2" s="8">
        <v>25</v>
      </c>
      <c r="AC2" s="8">
        <v>13.46</v>
      </c>
      <c r="AD2" s="6">
        <f>AC2/13.46</f>
        <v>1</v>
      </c>
      <c r="AE2" s="7">
        <v>20</v>
      </c>
      <c r="AF2" s="7">
        <v>43.69</v>
      </c>
      <c r="AG2" s="6">
        <f>AF2/43.69</f>
        <v>1</v>
      </c>
      <c r="AH2" s="8">
        <v>25</v>
      </c>
      <c r="AI2" s="8">
        <v>6.77</v>
      </c>
      <c r="AJ2" s="9">
        <f>AI2/6.77</f>
        <v>1</v>
      </c>
      <c r="AK2" s="8">
        <v>25</v>
      </c>
      <c r="AL2" s="8">
        <v>6.77</v>
      </c>
      <c r="AM2" s="9">
        <f>AL2/6.77</f>
        <v>1</v>
      </c>
      <c r="AN2" s="8">
        <v>20</v>
      </c>
      <c r="AO2" s="8">
        <v>43.08</v>
      </c>
      <c r="AP2" s="6">
        <f>AO2/43.08</f>
        <v>1</v>
      </c>
      <c r="AQ2" s="8">
        <v>20</v>
      </c>
      <c r="AR2" s="8">
        <v>29.09</v>
      </c>
      <c r="AS2" s="6">
        <f>AR2/29.09</f>
        <v>1</v>
      </c>
      <c r="AT2" s="8">
        <v>23</v>
      </c>
      <c r="AU2" s="6"/>
      <c r="AV2" s="8">
        <v>1</v>
      </c>
      <c r="AW2" s="8">
        <v>23</v>
      </c>
      <c r="AX2" s="6"/>
      <c r="AY2" s="8">
        <v>1</v>
      </c>
      <c r="AZ2" s="8">
        <v>25</v>
      </c>
      <c r="BA2" s="8">
        <v>15.42</v>
      </c>
      <c r="BB2" s="8">
        <f>BA2/15.42</f>
        <v>1</v>
      </c>
      <c r="BC2" s="8">
        <v>25</v>
      </c>
      <c r="BD2" s="8">
        <v>13.78</v>
      </c>
      <c r="BE2" s="8">
        <f>BD2/13.78</f>
        <v>1</v>
      </c>
      <c r="BF2" s="10">
        <v>25</v>
      </c>
      <c r="BG2" s="10">
        <v>9.9960000000000004</v>
      </c>
      <c r="BH2" s="10">
        <f>BG2/9.996</f>
        <v>1</v>
      </c>
      <c r="BI2" s="10">
        <v>25</v>
      </c>
      <c r="BJ2" s="10">
        <v>8.8629999999999995</v>
      </c>
      <c r="BK2" s="10">
        <f>BJ2/8.863</f>
        <v>1</v>
      </c>
      <c r="BL2" s="10">
        <v>25</v>
      </c>
      <c r="BM2" s="10">
        <v>7.3869999999999996</v>
      </c>
      <c r="BN2" s="6">
        <f>BM2/7.387</f>
        <v>1</v>
      </c>
      <c r="BO2" s="6">
        <v>25</v>
      </c>
      <c r="BP2" s="6">
        <v>23.62</v>
      </c>
      <c r="BQ2" s="6">
        <v>1</v>
      </c>
      <c r="BR2" s="6">
        <v>25</v>
      </c>
      <c r="BS2" s="6"/>
      <c r="BT2" s="6">
        <v>1</v>
      </c>
      <c r="BU2" s="6">
        <v>25</v>
      </c>
      <c r="BV2" s="6"/>
      <c r="BW2" s="6">
        <v>1</v>
      </c>
      <c r="BX2" s="6">
        <v>25</v>
      </c>
      <c r="BY2" s="6"/>
      <c r="BZ2" s="6">
        <v>1</v>
      </c>
      <c r="CA2" s="6">
        <v>25</v>
      </c>
      <c r="CB2" s="6"/>
      <c r="CC2" s="6">
        <v>1</v>
      </c>
      <c r="CD2" s="6">
        <v>25</v>
      </c>
      <c r="CE2" s="6"/>
      <c r="CF2" s="6">
        <v>1</v>
      </c>
      <c r="CG2" s="11">
        <v>25</v>
      </c>
      <c r="CH2" s="11">
        <v>23.720682302771799</v>
      </c>
      <c r="CI2" s="11">
        <f>CH2/23.7206823027718</f>
        <v>1</v>
      </c>
      <c r="CJ2" s="11">
        <v>100</v>
      </c>
      <c r="CK2" s="11">
        <v>33.909999999999997</v>
      </c>
      <c r="CL2" s="11">
        <f>CK2/33.91</f>
        <v>1</v>
      </c>
      <c r="CM2" s="6">
        <v>20</v>
      </c>
      <c r="CN2" s="6">
        <v>12.7157360406091</v>
      </c>
      <c r="CO2" s="6">
        <f>CN2/12.7157360406091</f>
        <v>1</v>
      </c>
      <c r="CP2" s="6">
        <v>23</v>
      </c>
      <c r="CQ2" s="6"/>
      <c r="CR2" s="6">
        <v>1</v>
      </c>
      <c r="CS2" s="8">
        <v>23</v>
      </c>
      <c r="CT2" s="8"/>
      <c r="CU2" s="8">
        <v>1</v>
      </c>
    </row>
    <row r="3" spans="1:99" x14ac:dyDescent="0.25">
      <c r="A3" s="6">
        <v>200</v>
      </c>
      <c r="B3" s="6">
        <v>18</v>
      </c>
      <c r="C3" s="6">
        <f t="shared" ref="C3:C7" si="0">B3/16.3</f>
        <v>1.1042944785276072</v>
      </c>
      <c r="D3" s="7">
        <v>200</v>
      </c>
      <c r="E3" s="6">
        <v>28.604651162790699</v>
      </c>
      <c r="F3" s="6">
        <f t="shared" ref="F3:F8" si="1">E3/20.23</f>
        <v>1.4139718815022588</v>
      </c>
      <c r="G3" s="6">
        <v>100</v>
      </c>
      <c r="H3" s="7" t="s">
        <v>6</v>
      </c>
      <c r="I3" s="6">
        <f t="shared" ref="I3:I10" si="2">H3/14.32</f>
        <v>0.86967082404874296</v>
      </c>
      <c r="J3" s="7">
        <v>400</v>
      </c>
      <c r="K3" s="7"/>
      <c r="L3" s="7">
        <v>0.93586698337292096</v>
      </c>
      <c r="M3" s="6">
        <v>100</v>
      </c>
      <c r="N3" s="6">
        <v>0.65203915171288696</v>
      </c>
      <c r="O3" s="6">
        <f t="shared" ref="O3:O9" si="3">N3/0.5593801</f>
        <v>1.165645956502362</v>
      </c>
      <c r="P3" s="7">
        <v>200</v>
      </c>
      <c r="Q3" s="7" t="s">
        <v>20</v>
      </c>
      <c r="R3" s="6">
        <f t="shared" ref="R3:R6" si="4">Q3/16.4518072</f>
        <v>0.98744573066789276</v>
      </c>
      <c r="S3" s="6">
        <v>100</v>
      </c>
      <c r="T3" s="6">
        <v>13.3</v>
      </c>
      <c r="U3" s="6">
        <f t="shared" ref="U3:U6" si="5">T3/17.57</f>
        <v>0.75697211155378485</v>
      </c>
      <c r="V3" s="6">
        <v>100</v>
      </c>
      <c r="W3" s="6">
        <v>15.45</v>
      </c>
      <c r="X3" s="6">
        <f>W3/17.57</f>
        <v>0.87933978372225374</v>
      </c>
      <c r="Y3" s="6">
        <v>100</v>
      </c>
      <c r="Z3" s="6">
        <v>16.86</v>
      </c>
      <c r="AA3" s="6">
        <f t="shared" ref="AA3:AA6" si="6">Z3/17.57</f>
        <v>0.95959021058622651</v>
      </c>
      <c r="AB3" s="8">
        <v>100</v>
      </c>
      <c r="AC3" s="8">
        <v>11.57</v>
      </c>
      <c r="AD3" s="6">
        <f t="shared" ref="AD3:AD7" si="7">AC3/13.46</f>
        <v>0.85958395245170871</v>
      </c>
      <c r="AE3" s="7">
        <v>200</v>
      </c>
      <c r="AF3" s="7">
        <v>43.023255813953398</v>
      </c>
      <c r="AG3" s="6">
        <f t="shared" ref="AG3:AG7" si="8">AF3/43.69</f>
        <v>0.98473920379842983</v>
      </c>
      <c r="AH3" s="8">
        <v>100</v>
      </c>
      <c r="AI3" s="8">
        <v>9.1999999999999993</v>
      </c>
      <c r="AJ3" s="9">
        <f t="shared" ref="AJ3:AJ12" si="9">AI3/6.77</f>
        <v>1.3589364844903988</v>
      </c>
      <c r="AK3" s="8">
        <v>100</v>
      </c>
      <c r="AL3" s="8">
        <v>6.82</v>
      </c>
      <c r="AM3" s="9">
        <f t="shared" ref="AM3:AM12" si="10">AL3/6.77</f>
        <v>1.0073855243722305</v>
      </c>
      <c r="AN3" s="8">
        <v>200</v>
      </c>
      <c r="AO3" s="8">
        <v>42.14</v>
      </c>
      <c r="AP3" s="6">
        <f t="shared" ref="AP3:AP7" si="11">AO3/43.08</f>
        <v>0.97818012999071502</v>
      </c>
      <c r="AQ3" s="8">
        <v>300</v>
      </c>
      <c r="AR3" s="9">
        <v>33.090000000000003</v>
      </c>
      <c r="AS3" s="6">
        <f t="shared" ref="AS3:AS5" si="12">AR3/29.09</f>
        <v>1.1375042970092817</v>
      </c>
      <c r="AT3" s="8">
        <v>300</v>
      </c>
      <c r="AU3" s="6"/>
      <c r="AV3" s="8">
        <v>0.9</v>
      </c>
      <c r="AW3" s="8">
        <v>400</v>
      </c>
      <c r="AX3" s="6"/>
      <c r="AY3" s="8">
        <v>0.93</v>
      </c>
      <c r="AZ3" s="8">
        <v>300</v>
      </c>
      <c r="BA3" s="8">
        <v>15.64</v>
      </c>
      <c r="BB3" s="8">
        <f t="shared" ref="BB3:BB5" si="13">BA3/15.42</f>
        <v>1.0142671854734111</v>
      </c>
      <c r="BC3" s="8">
        <v>300</v>
      </c>
      <c r="BD3" s="8">
        <v>13.24</v>
      </c>
      <c r="BE3" s="8">
        <f t="shared" ref="BE3:BE5" si="14">BD3/13.78</f>
        <v>0.96081277213352689</v>
      </c>
      <c r="BF3" s="10">
        <v>200</v>
      </c>
      <c r="BG3" s="10">
        <v>11.131</v>
      </c>
      <c r="BH3" s="10">
        <f t="shared" ref="BH3:BH7" si="15">BG3/9.996</f>
        <v>1.1135454181672668</v>
      </c>
      <c r="BI3" s="10">
        <v>200</v>
      </c>
      <c r="BJ3" s="10">
        <v>8.1969999999999992</v>
      </c>
      <c r="BK3" s="10">
        <f t="shared" ref="BK3:BK7" si="16">BJ3/8.863</f>
        <v>0.92485614351799617</v>
      </c>
      <c r="BL3" s="10">
        <v>200</v>
      </c>
      <c r="BM3" s="10">
        <v>7.11</v>
      </c>
      <c r="BN3" s="6">
        <f t="shared" ref="BN3:BN7" si="17">BM3/7.387</f>
        <v>0.96250169216190617</v>
      </c>
      <c r="BO3" s="6">
        <v>100</v>
      </c>
      <c r="BP3" s="6">
        <v>27.984615384615299</v>
      </c>
      <c r="BQ3" s="6">
        <v>1.1847847326255418</v>
      </c>
      <c r="BR3" s="6">
        <v>200</v>
      </c>
      <c r="BS3" s="6"/>
      <c r="BT3" s="6">
        <v>1.0671844660194101</v>
      </c>
      <c r="BU3" s="6">
        <v>200</v>
      </c>
      <c r="BV3" s="6"/>
      <c r="BW3" s="6">
        <v>0.93203883495145601</v>
      </c>
      <c r="BX3" s="6">
        <v>200</v>
      </c>
      <c r="BY3" s="6"/>
      <c r="BZ3" s="6">
        <v>1.1254368932038801</v>
      </c>
      <c r="CA3" s="6">
        <v>200</v>
      </c>
      <c r="CB3" s="6"/>
      <c r="CC3" s="6">
        <v>1.2046601941747499</v>
      </c>
      <c r="CD3" s="6">
        <v>200</v>
      </c>
      <c r="CE3" s="6"/>
      <c r="CF3" s="6">
        <v>1.0904854368932</v>
      </c>
      <c r="CG3" s="11">
        <v>250</v>
      </c>
      <c r="CH3" s="11">
        <v>24.840085287846399</v>
      </c>
      <c r="CI3" s="11">
        <f t="shared" ref="CI3:CI8" si="18">CH3/23.7206823027718</f>
        <v>1.0471910112359542</v>
      </c>
      <c r="CJ3" s="11">
        <v>200</v>
      </c>
      <c r="CK3" s="11">
        <v>30.55</v>
      </c>
      <c r="CL3" s="11">
        <f t="shared" ref="CL3:CL7" si="19">CK3/33.91</f>
        <v>0.9009141846063109</v>
      </c>
      <c r="CM3" s="6">
        <v>200</v>
      </c>
      <c r="CN3" s="6">
        <v>16.715736040609102</v>
      </c>
      <c r="CO3" s="6">
        <f>CN3/12.7157360406091</f>
        <v>1.3145708582834341</v>
      </c>
      <c r="CP3" s="6">
        <v>300</v>
      </c>
      <c r="CQ3" s="6"/>
      <c r="CR3" s="6">
        <v>0.9</v>
      </c>
      <c r="CS3" s="8">
        <v>400</v>
      </c>
      <c r="CT3" s="8"/>
      <c r="CU3" s="8">
        <v>0.93</v>
      </c>
    </row>
    <row r="4" spans="1:99" x14ac:dyDescent="0.25">
      <c r="A4" s="6">
        <v>300</v>
      </c>
      <c r="B4" s="6">
        <v>21.3</v>
      </c>
      <c r="C4" s="6">
        <f t="shared" si="0"/>
        <v>1.3067484662576687</v>
      </c>
      <c r="D4" s="7">
        <v>300</v>
      </c>
      <c r="E4" s="7">
        <v>29.1860465116279</v>
      </c>
      <c r="F4" s="6">
        <f t="shared" si="1"/>
        <v>1.4427111473864509</v>
      </c>
      <c r="G4" s="7">
        <v>200</v>
      </c>
      <c r="H4" s="7" t="s">
        <v>7</v>
      </c>
      <c r="I4" s="6">
        <f t="shared" si="2"/>
        <v>1.0193682609751675</v>
      </c>
      <c r="J4" s="7">
        <v>600</v>
      </c>
      <c r="K4" s="7"/>
      <c r="L4" s="6">
        <v>0.49881235154394299</v>
      </c>
      <c r="M4" s="6">
        <v>200</v>
      </c>
      <c r="N4" s="6">
        <v>0.73817292006525204</v>
      </c>
      <c r="O4" s="6">
        <f t="shared" si="3"/>
        <v>1.3196267083245399</v>
      </c>
      <c r="P4" s="7">
        <v>400</v>
      </c>
      <c r="Q4" s="7" t="s">
        <v>21</v>
      </c>
      <c r="R4" s="6">
        <f t="shared" si="4"/>
        <v>0.98242402223201342</v>
      </c>
      <c r="S4" s="6">
        <v>200</v>
      </c>
      <c r="T4" s="6">
        <v>12.26</v>
      </c>
      <c r="U4" s="6">
        <f t="shared" si="5"/>
        <v>0.69778030734206031</v>
      </c>
      <c r="V4" s="6">
        <v>200</v>
      </c>
      <c r="W4" s="6">
        <v>14.86</v>
      </c>
      <c r="X4" s="6">
        <f>W4/17.57</f>
        <v>0.84575981787137156</v>
      </c>
      <c r="Y4" s="6">
        <v>200</v>
      </c>
      <c r="Z4" s="6">
        <v>15.99</v>
      </c>
      <c r="AA4" s="6">
        <f t="shared" si="6"/>
        <v>0.91007398975526466</v>
      </c>
      <c r="AB4" s="8">
        <v>150</v>
      </c>
      <c r="AC4" s="8">
        <v>8.89</v>
      </c>
      <c r="AD4" s="6">
        <f t="shared" si="7"/>
        <v>0.66047548291233282</v>
      </c>
      <c r="AE4" s="7">
        <v>300</v>
      </c>
      <c r="AF4" s="7">
        <v>41.777408637873698</v>
      </c>
      <c r="AG4" s="6">
        <f t="shared" si="8"/>
        <v>0.95622358978882349</v>
      </c>
      <c r="AH4" s="8">
        <v>200</v>
      </c>
      <c r="AI4" s="8">
        <v>5.72</v>
      </c>
      <c r="AJ4" s="9">
        <f t="shared" si="9"/>
        <v>0.84490398818316104</v>
      </c>
      <c r="AK4" s="8">
        <v>200</v>
      </c>
      <c r="AL4" s="8">
        <v>5.07</v>
      </c>
      <c r="AM4" s="9">
        <f t="shared" si="10"/>
        <v>0.74889217134416552</v>
      </c>
      <c r="AN4" s="8">
        <v>300</v>
      </c>
      <c r="AO4" s="8">
        <v>40.28</v>
      </c>
      <c r="AP4" s="6">
        <f t="shared" si="11"/>
        <v>0.93500464252553395</v>
      </c>
      <c r="AQ4" s="8">
        <v>400</v>
      </c>
      <c r="AR4" s="8">
        <v>23.21</v>
      </c>
      <c r="AS4" s="6">
        <f t="shared" si="12"/>
        <v>0.79786868339635619</v>
      </c>
      <c r="AT4" s="8">
        <v>500</v>
      </c>
      <c r="AU4" s="6"/>
      <c r="AV4" s="8">
        <v>0.83</v>
      </c>
      <c r="AW4" s="8">
        <v>500</v>
      </c>
      <c r="AX4" s="6"/>
      <c r="AY4" s="8">
        <v>0.51</v>
      </c>
      <c r="AZ4" s="8">
        <v>600</v>
      </c>
      <c r="BA4" s="8">
        <v>12.08</v>
      </c>
      <c r="BB4" s="8">
        <f t="shared" si="13"/>
        <v>0.78339818417639429</v>
      </c>
      <c r="BC4" s="8">
        <v>600</v>
      </c>
      <c r="BD4" s="8">
        <v>10.52</v>
      </c>
      <c r="BE4" s="8">
        <f t="shared" si="14"/>
        <v>0.76342525399129169</v>
      </c>
      <c r="BF4" s="10">
        <v>400</v>
      </c>
      <c r="BG4" s="10">
        <v>13.734</v>
      </c>
      <c r="BH4" s="10">
        <f t="shared" si="15"/>
        <v>1.3739495798319328</v>
      </c>
      <c r="BI4" s="10">
        <v>400</v>
      </c>
      <c r="BJ4" s="10">
        <v>10.513999999999999</v>
      </c>
      <c r="BK4" s="10">
        <f t="shared" si="16"/>
        <v>1.1862800406183007</v>
      </c>
      <c r="BL4" s="10">
        <v>400</v>
      </c>
      <c r="BM4" s="10">
        <v>8.5719999999999992</v>
      </c>
      <c r="BN4" s="6">
        <f t="shared" si="17"/>
        <v>1.1604169486936509</v>
      </c>
      <c r="BO4" s="6">
        <v>200</v>
      </c>
      <c r="BP4" s="6">
        <v>27</v>
      </c>
      <c r="BQ4" s="6">
        <v>1.1430990685859441</v>
      </c>
      <c r="BR4" s="6">
        <v>400</v>
      </c>
      <c r="BS4" s="6"/>
      <c r="BT4" s="6">
        <v>1.00660194174757</v>
      </c>
      <c r="BU4" s="6">
        <v>400</v>
      </c>
      <c r="BV4" s="6"/>
      <c r="BW4" s="6">
        <v>0.95533980582524203</v>
      </c>
      <c r="BX4" s="6">
        <v>400</v>
      </c>
      <c r="BY4" s="6"/>
      <c r="BZ4" s="6">
        <v>1.0299029126213499</v>
      </c>
      <c r="CA4" s="6">
        <v>400</v>
      </c>
      <c r="CB4" s="6"/>
      <c r="CC4" s="6">
        <v>0.84582524271844595</v>
      </c>
      <c r="CD4" s="6">
        <v>400</v>
      </c>
      <c r="CE4" s="6"/>
      <c r="CF4" s="6">
        <v>0.96932038834951395</v>
      </c>
      <c r="CG4" s="11">
        <v>550</v>
      </c>
      <c r="CH4" s="11">
        <v>23.027718550106599</v>
      </c>
      <c r="CI4" s="11">
        <f t="shared" si="18"/>
        <v>0.97078651685393447</v>
      </c>
      <c r="CJ4" s="11">
        <v>300</v>
      </c>
      <c r="CK4" s="11">
        <v>29.92</v>
      </c>
      <c r="CL4" s="11">
        <f t="shared" si="19"/>
        <v>0.88233559421999419</v>
      </c>
      <c r="CM4" s="6">
        <v>599.99999999999898</v>
      </c>
      <c r="CN4" s="6">
        <v>15.7614213197969</v>
      </c>
      <c r="CO4" s="6">
        <f>CN4/12.7157360406091</f>
        <v>1.2395209580838318</v>
      </c>
      <c r="CP4" s="6">
        <v>500</v>
      </c>
      <c r="CQ4" s="6"/>
      <c r="CR4" s="6">
        <v>0.83</v>
      </c>
      <c r="CS4" s="8">
        <v>500</v>
      </c>
      <c r="CT4" s="8"/>
      <c r="CU4" s="8">
        <v>0.51</v>
      </c>
    </row>
    <row r="5" spans="1:99" x14ac:dyDescent="0.25">
      <c r="A5" s="6">
        <v>400</v>
      </c>
      <c r="B5" s="6">
        <v>16</v>
      </c>
      <c r="C5" s="6">
        <f t="shared" si="0"/>
        <v>0.98159509202453987</v>
      </c>
      <c r="D5" s="6">
        <v>400</v>
      </c>
      <c r="E5" s="7">
        <v>27.209302325581302</v>
      </c>
      <c r="F5" s="6">
        <f t="shared" si="1"/>
        <v>1.3449976433801929</v>
      </c>
      <c r="G5" s="6">
        <v>300</v>
      </c>
      <c r="H5" s="7" t="s">
        <v>8</v>
      </c>
      <c r="I5" s="6">
        <f t="shared" si="2"/>
        <v>0.96709296554054469</v>
      </c>
      <c r="J5" s="6">
        <v>800</v>
      </c>
      <c r="K5" s="6"/>
      <c r="L5" s="6">
        <v>0.50593824228028506</v>
      </c>
      <c r="M5" s="6">
        <v>300</v>
      </c>
      <c r="N5" s="6">
        <v>0.82104404567699796</v>
      </c>
      <c r="O5" s="6">
        <f t="shared" si="3"/>
        <v>1.4677748559110306</v>
      </c>
      <c r="P5" s="7">
        <v>600</v>
      </c>
      <c r="Q5" s="7" t="s">
        <v>22</v>
      </c>
      <c r="R5" s="6">
        <f t="shared" si="4"/>
        <v>0.84265313743333303</v>
      </c>
      <c r="S5" s="6">
        <v>300</v>
      </c>
      <c r="T5" s="6">
        <v>11.88</v>
      </c>
      <c r="U5" s="6">
        <f t="shared" si="5"/>
        <v>0.67615253272623799</v>
      </c>
      <c r="V5" s="6">
        <v>300</v>
      </c>
      <c r="W5" s="6">
        <v>12.26</v>
      </c>
      <c r="X5" s="6">
        <f>W5/17.57</f>
        <v>0.69778030734206031</v>
      </c>
      <c r="Y5" s="6">
        <v>300</v>
      </c>
      <c r="Z5" s="6">
        <v>14.21</v>
      </c>
      <c r="AA5" s="6">
        <f t="shared" si="6"/>
        <v>0.80876494023904388</v>
      </c>
      <c r="AB5" s="8">
        <v>200</v>
      </c>
      <c r="AC5" s="8">
        <v>7.35</v>
      </c>
      <c r="AD5" s="6">
        <f t="shared" si="7"/>
        <v>0.54606240713224363</v>
      </c>
      <c r="AE5" s="7">
        <v>400</v>
      </c>
      <c r="AF5" s="7">
        <v>41.694352159468401</v>
      </c>
      <c r="AG5" s="6">
        <f t="shared" si="8"/>
        <v>0.95432254885485013</v>
      </c>
      <c r="AH5" s="8">
        <v>300</v>
      </c>
      <c r="AI5" s="8">
        <v>6.42</v>
      </c>
      <c r="AJ5" s="9">
        <f t="shared" si="9"/>
        <v>0.94830132939438705</v>
      </c>
      <c r="AK5" s="8">
        <v>300</v>
      </c>
      <c r="AL5" s="8">
        <v>5.42</v>
      </c>
      <c r="AM5" s="9">
        <f t="shared" si="10"/>
        <v>0.80059084194977848</v>
      </c>
      <c r="AN5" s="8">
        <v>400</v>
      </c>
      <c r="AO5" s="8">
        <v>40.79</v>
      </c>
      <c r="AP5" s="6">
        <f t="shared" si="11"/>
        <v>0.94684308263695449</v>
      </c>
      <c r="AQ5" s="8">
        <v>500</v>
      </c>
      <c r="AR5" s="8">
        <v>40.130000000000003</v>
      </c>
      <c r="AS5" s="6">
        <f t="shared" si="12"/>
        <v>1.3795118597456171</v>
      </c>
      <c r="AT5" s="8">
        <v>700</v>
      </c>
      <c r="AU5" s="6"/>
      <c r="AV5" s="8">
        <v>0.64</v>
      </c>
      <c r="AW5" s="8">
        <v>700</v>
      </c>
      <c r="AX5" s="6"/>
      <c r="AY5" s="8">
        <v>0.51</v>
      </c>
      <c r="AZ5" s="8">
        <v>900</v>
      </c>
      <c r="BA5" s="8">
        <v>7.34</v>
      </c>
      <c r="BB5" s="8">
        <f t="shared" si="13"/>
        <v>0.47600518806744485</v>
      </c>
      <c r="BC5" s="8">
        <v>900</v>
      </c>
      <c r="BD5" s="8">
        <v>6.55</v>
      </c>
      <c r="BE5" s="8">
        <f t="shared" si="14"/>
        <v>0.47532656023222064</v>
      </c>
      <c r="BF5" s="10">
        <v>600</v>
      </c>
      <c r="BG5" s="10">
        <v>10.510999999999999</v>
      </c>
      <c r="BH5" s="10">
        <f t="shared" si="15"/>
        <v>1.0515206082432973</v>
      </c>
      <c r="BI5" s="10">
        <v>600</v>
      </c>
      <c r="BJ5" s="10">
        <v>9.4809999999999999</v>
      </c>
      <c r="BK5" s="10">
        <f t="shared" si="16"/>
        <v>1.0697280830418594</v>
      </c>
      <c r="BL5" s="10">
        <v>600</v>
      </c>
      <c r="BM5" s="10">
        <v>8.5419999999999998</v>
      </c>
      <c r="BN5" s="6">
        <f t="shared" si="17"/>
        <v>1.1563557601191283</v>
      </c>
      <c r="BO5" s="6">
        <v>300</v>
      </c>
      <c r="BP5" s="6">
        <v>28.476923076923001</v>
      </c>
      <c r="BQ5" s="6">
        <v>1.2056275646453429</v>
      </c>
      <c r="BR5" s="6">
        <v>600</v>
      </c>
      <c r="BS5" s="6"/>
      <c r="BT5" s="6">
        <v>0.75029126213592201</v>
      </c>
      <c r="BU5" s="6">
        <v>600</v>
      </c>
      <c r="BV5" s="6"/>
      <c r="BW5" s="6">
        <v>0.915728155339806</v>
      </c>
      <c r="BX5" s="6">
        <v>600</v>
      </c>
      <c r="BY5" s="6"/>
      <c r="BZ5" s="6">
        <v>0.91805825242718397</v>
      </c>
      <c r="CA5" s="6">
        <v>600</v>
      </c>
      <c r="CB5" s="6"/>
      <c r="CC5" s="6">
        <v>0.91339805825242704</v>
      </c>
      <c r="CD5" s="6">
        <v>600</v>
      </c>
      <c r="CE5" s="6"/>
      <c r="CF5" s="6">
        <v>0.87844660194174695</v>
      </c>
      <c r="CG5" s="11">
        <v>550</v>
      </c>
      <c r="CH5" s="11">
        <v>17.857142857142801</v>
      </c>
      <c r="CI5" s="11">
        <f t="shared" si="18"/>
        <v>0.75280898876404434</v>
      </c>
      <c r="CJ5" s="11">
        <v>400</v>
      </c>
      <c r="CK5" s="11">
        <v>31.02</v>
      </c>
      <c r="CL5" s="11">
        <f t="shared" si="19"/>
        <v>0.9147744028310234</v>
      </c>
      <c r="CM5" s="6">
        <v>800</v>
      </c>
      <c r="CN5" s="6">
        <v>13.3248730964467</v>
      </c>
      <c r="CO5" s="6">
        <f>CN5/12.7157360406091</f>
        <v>1.0479041916167695</v>
      </c>
      <c r="CP5" s="6">
        <v>700</v>
      </c>
      <c r="CQ5" s="6"/>
      <c r="CR5" s="6">
        <v>0.64</v>
      </c>
      <c r="CS5" s="8">
        <v>700</v>
      </c>
      <c r="CT5" s="8"/>
      <c r="CU5" s="8">
        <v>0.51</v>
      </c>
    </row>
    <row r="6" spans="1:99" x14ac:dyDescent="0.25">
      <c r="A6" s="6">
        <v>500</v>
      </c>
      <c r="B6" s="6">
        <v>13.8</v>
      </c>
      <c r="C6" s="6">
        <f t="shared" si="0"/>
        <v>0.84662576687116564</v>
      </c>
      <c r="D6" s="7">
        <v>500</v>
      </c>
      <c r="E6" s="7">
        <v>27.209302325581302</v>
      </c>
      <c r="F6" s="6">
        <f t="shared" si="1"/>
        <v>1.3449976433801929</v>
      </c>
      <c r="G6" s="7">
        <v>400</v>
      </c>
      <c r="H6" s="7" t="s">
        <v>9</v>
      </c>
      <c r="I6" s="6">
        <f t="shared" si="2"/>
        <v>0.79363403068928762</v>
      </c>
      <c r="J6" s="7">
        <v>1000</v>
      </c>
      <c r="K6" s="7"/>
      <c r="L6" s="6">
        <v>3.5629453681710298E-2</v>
      </c>
      <c r="M6" s="6">
        <v>399.99999999999898</v>
      </c>
      <c r="N6" s="6">
        <v>0.79168026101141897</v>
      </c>
      <c r="O6" s="6">
        <f t="shared" si="3"/>
        <v>1.4152814177898336</v>
      </c>
      <c r="P6" s="7">
        <v>800</v>
      </c>
      <c r="Q6" s="7" t="s">
        <v>23</v>
      </c>
      <c r="R6" s="6">
        <f t="shared" si="4"/>
        <v>0.79076215026256813</v>
      </c>
      <c r="S6" s="6">
        <v>400</v>
      </c>
      <c r="T6" s="6">
        <v>7.18</v>
      </c>
      <c r="U6" s="6">
        <f t="shared" si="5"/>
        <v>0.40865110984632896</v>
      </c>
      <c r="V6" s="6">
        <v>400</v>
      </c>
      <c r="W6" s="6">
        <v>8.65</v>
      </c>
      <c r="X6" s="6">
        <f>W6/17.57</f>
        <v>0.49231644849174733</v>
      </c>
      <c r="Y6" s="6">
        <v>400</v>
      </c>
      <c r="Z6" s="6">
        <v>10.18</v>
      </c>
      <c r="AA6" s="6">
        <f t="shared" si="6"/>
        <v>0.57939669891861123</v>
      </c>
      <c r="AB6" s="8">
        <v>250</v>
      </c>
      <c r="AC6" s="8">
        <v>6.02</v>
      </c>
      <c r="AD6" s="6">
        <f t="shared" si="7"/>
        <v>0.44725111441307575</v>
      </c>
      <c r="AE6" s="7">
        <v>500</v>
      </c>
      <c r="AF6" s="7">
        <v>36.046511627906902</v>
      </c>
      <c r="AG6" s="6">
        <f t="shared" si="8"/>
        <v>0.82505176534463043</v>
      </c>
      <c r="AH6" s="8">
        <v>400</v>
      </c>
      <c r="AI6" s="8">
        <v>6.02</v>
      </c>
      <c r="AJ6" s="9">
        <f t="shared" si="9"/>
        <v>0.8892171344165436</v>
      </c>
      <c r="AK6" s="8">
        <v>400</v>
      </c>
      <c r="AL6" s="8">
        <v>5.79</v>
      </c>
      <c r="AM6" s="9">
        <f t="shared" si="10"/>
        <v>0.85524372230428369</v>
      </c>
      <c r="AN6" s="8">
        <v>500</v>
      </c>
      <c r="AO6" s="8">
        <v>34.54</v>
      </c>
      <c r="AP6" s="6">
        <f t="shared" si="11"/>
        <v>0.8017641597028784</v>
      </c>
      <c r="AQ6" s="8"/>
      <c r="AR6" s="8"/>
      <c r="AS6" s="6"/>
      <c r="AT6" s="8">
        <v>900</v>
      </c>
      <c r="AU6" s="6"/>
      <c r="AV6" s="8">
        <v>0.44</v>
      </c>
      <c r="AW6" s="8">
        <v>900</v>
      </c>
      <c r="AX6" s="6"/>
      <c r="AY6" s="8">
        <v>0.05</v>
      </c>
      <c r="AZ6" s="6"/>
      <c r="BA6" s="8"/>
      <c r="BB6" s="8"/>
      <c r="BC6" s="8"/>
      <c r="BD6" s="8"/>
      <c r="BE6" s="8"/>
      <c r="BF6" s="10">
        <v>800</v>
      </c>
      <c r="BG6" s="10">
        <v>9.6059999999999999</v>
      </c>
      <c r="BH6" s="10">
        <f t="shared" si="15"/>
        <v>0.960984393757503</v>
      </c>
      <c r="BI6" s="10">
        <v>800</v>
      </c>
      <c r="BJ6" s="10">
        <v>8.8919999999999995</v>
      </c>
      <c r="BK6" s="10">
        <f t="shared" si="16"/>
        <v>1.0032720297867539</v>
      </c>
      <c r="BL6" s="10">
        <v>800</v>
      </c>
      <c r="BM6" s="10">
        <v>7.5330000000000004</v>
      </c>
      <c r="BN6" s="6">
        <f t="shared" si="17"/>
        <v>1.0197644510626778</v>
      </c>
      <c r="BO6" s="6">
        <v>400</v>
      </c>
      <c r="BP6" s="6">
        <v>22.507692307692299</v>
      </c>
      <c r="BQ6" s="6">
        <v>0.9529082264052624</v>
      </c>
      <c r="BR6" s="6">
        <v>800</v>
      </c>
      <c r="BS6" s="6"/>
      <c r="BT6" s="6">
        <v>0.70834951456310602</v>
      </c>
      <c r="BU6" s="6">
        <v>800</v>
      </c>
      <c r="BV6" s="6"/>
      <c r="BW6" s="6">
        <v>0.72</v>
      </c>
      <c r="BX6" s="6">
        <v>800</v>
      </c>
      <c r="BY6" s="6"/>
      <c r="BZ6" s="6">
        <v>0.82485436893203901</v>
      </c>
      <c r="CA6" s="6">
        <v>800</v>
      </c>
      <c r="CB6" s="6"/>
      <c r="CC6" s="6">
        <v>0.71533980582524204</v>
      </c>
      <c r="CD6" s="6">
        <v>800</v>
      </c>
      <c r="CE6" s="6"/>
      <c r="CF6" s="6">
        <v>0.64310679611650501</v>
      </c>
      <c r="CG6" s="11">
        <v>600</v>
      </c>
      <c r="CH6" s="11">
        <v>14.9253731343283</v>
      </c>
      <c r="CI6" s="11">
        <f t="shared" si="18"/>
        <v>0.62921348314606651</v>
      </c>
      <c r="CJ6" s="11">
        <v>500</v>
      </c>
      <c r="CK6" s="11">
        <v>29.51</v>
      </c>
      <c r="CL6" s="11">
        <f t="shared" si="19"/>
        <v>0.87024476555588337</v>
      </c>
      <c r="CM6" s="6"/>
      <c r="CN6" s="6"/>
      <c r="CO6" s="6"/>
      <c r="CP6" s="6">
        <v>900</v>
      </c>
      <c r="CQ6" s="6"/>
      <c r="CR6" s="6">
        <v>0.44</v>
      </c>
      <c r="CS6" s="8">
        <v>900</v>
      </c>
      <c r="CT6" s="8"/>
      <c r="CU6" s="8">
        <v>0.05</v>
      </c>
    </row>
    <row r="7" spans="1:99" x14ac:dyDescent="0.25">
      <c r="A7" s="6">
        <v>600</v>
      </c>
      <c r="B7" s="6">
        <v>12.1</v>
      </c>
      <c r="C7" s="6">
        <f t="shared" si="0"/>
        <v>0.74233128834355822</v>
      </c>
      <c r="D7" s="7">
        <v>600</v>
      </c>
      <c r="E7" s="7">
        <v>17.325581395348799</v>
      </c>
      <c r="F7" s="6">
        <f t="shared" si="1"/>
        <v>0.85643012334892721</v>
      </c>
      <c r="G7" s="7">
        <v>500</v>
      </c>
      <c r="H7" s="7" t="s">
        <v>10</v>
      </c>
      <c r="I7" s="6">
        <f t="shared" si="2"/>
        <v>1.0051113622202723</v>
      </c>
      <c r="J7" s="6"/>
      <c r="K7" s="6"/>
      <c r="L7" s="6"/>
      <c r="M7" s="6">
        <v>500</v>
      </c>
      <c r="N7" s="6">
        <v>0.774061990212071</v>
      </c>
      <c r="O7" s="6">
        <f t="shared" si="3"/>
        <v>1.3837853549171144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8">
        <v>300</v>
      </c>
      <c r="AC7" s="8">
        <v>4.3099999999999996</v>
      </c>
      <c r="AD7" s="6">
        <f t="shared" si="7"/>
        <v>0.32020802377414559</v>
      </c>
      <c r="AE7" s="6">
        <v>600</v>
      </c>
      <c r="AF7" s="7">
        <v>22.591362126245802</v>
      </c>
      <c r="AG7" s="6">
        <f t="shared" si="8"/>
        <v>0.51708313404087436</v>
      </c>
      <c r="AH7" s="8">
        <v>500</v>
      </c>
      <c r="AI7" s="8">
        <v>6.11</v>
      </c>
      <c r="AJ7" s="9">
        <f t="shared" si="9"/>
        <v>0.90251107828655841</v>
      </c>
      <c r="AK7" s="8">
        <v>500</v>
      </c>
      <c r="AL7" s="8">
        <v>5.9</v>
      </c>
      <c r="AM7" s="9">
        <f t="shared" si="10"/>
        <v>0.87149187592319066</v>
      </c>
      <c r="AN7" s="8">
        <v>600</v>
      </c>
      <c r="AO7" s="8">
        <v>21.8</v>
      </c>
      <c r="AP7" s="6">
        <f t="shared" si="11"/>
        <v>0.50603528319405755</v>
      </c>
      <c r="AQ7" s="8"/>
      <c r="AR7" s="8"/>
      <c r="AS7" s="6"/>
      <c r="AT7" s="8"/>
      <c r="AU7" s="6"/>
      <c r="AV7" s="6"/>
      <c r="AW7" s="8">
        <v>1000</v>
      </c>
      <c r="AX7" s="6"/>
      <c r="AY7" s="8">
        <v>0.05</v>
      </c>
      <c r="AZ7" s="6"/>
      <c r="BA7" s="8"/>
      <c r="BB7" s="8"/>
      <c r="BC7" s="8"/>
      <c r="BD7" s="8"/>
      <c r="BE7" s="8"/>
      <c r="BF7" s="10">
        <v>1000</v>
      </c>
      <c r="BG7" s="10">
        <v>8.5609999999999999</v>
      </c>
      <c r="BH7" s="10">
        <f t="shared" si="15"/>
        <v>0.85644257703081228</v>
      </c>
      <c r="BI7" s="10">
        <v>1000</v>
      </c>
      <c r="BJ7" s="10">
        <v>7.7439999999999998</v>
      </c>
      <c r="BK7" s="10">
        <f t="shared" si="16"/>
        <v>0.87374478167663316</v>
      </c>
      <c r="BL7" s="10">
        <v>1000</v>
      </c>
      <c r="BM7" s="10">
        <v>6.524</v>
      </c>
      <c r="BN7" s="6">
        <f t="shared" si="17"/>
        <v>0.88317314200622721</v>
      </c>
      <c r="BO7" s="6">
        <v>500</v>
      </c>
      <c r="BP7" s="6">
        <v>21.1538461538461</v>
      </c>
      <c r="BQ7" s="6">
        <v>0.89559043835080865</v>
      </c>
      <c r="BR7" s="6">
        <v>1000</v>
      </c>
      <c r="BS7" s="6"/>
      <c r="BT7" s="6">
        <v>0.32388349514563097</v>
      </c>
      <c r="BU7" s="6">
        <v>1000</v>
      </c>
      <c r="BV7" s="6"/>
      <c r="BW7" s="6">
        <v>0.321553398058252</v>
      </c>
      <c r="BX7" s="6">
        <v>1000</v>
      </c>
      <c r="BY7" s="6"/>
      <c r="BZ7" s="6">
        <v>0.36815533980582499</v>
      </c>
      <c r="CA7" s="6">
        <v>1000</v>
      </c>
      <c r="CB7" s="6"/>
      <c r="CC7" s="6">
        <v>0.30291262135922298</v>
      </c>
      <c r="CD7" s="6">
        <v>1000</v>
      </c>
      <c r="CE7" s="6"/>
      <c r="CF7" s="6">
        <v>0.34485436893203802</v>
      </c>
      <c r="CG7" s="11">
        <v>750</v>
      </c>
      <c r="CH7" s="11">
        <v>11.513859275053299</v>
      </c>
      <c r="CI7" s="11">
        <f t="shared" si="18"/>
        <v>0.48539325842696723</v>
      </c>
      <c r="CJ7" s="11">
        <v>600</v>
      </c>
      <c r="CK7" s="11">
        <v>16.52</v>
      </c>
      <c r="CL7" s="11">
        <f t="shared" si="19"/>
        <v>0.4871719256856385</v>
      </c>
      <c r="CM7" s="6"/>
      <c r="CN7" s="6"/>
      <c r="CO7" s="6"/>
      <c r="CP7" s="6"/>
      <c r="CQ7" s="6"/>
      <c r="CR7" s="6"/>
      <c r="CS7" s="8">
        <v>1000</v>
      </c>
      <c r="CT7" s="8"/>
      <c r="CU7" s="8">
        <v>0.05</v>
      </c>
    </row>
    <row r="8" spans="1:99" x14ac:dyDescent="0.25">
      <c r="A8" s="6"/>
      <c r="B8" s="6"/>
      <c r="C8" s="6"/>
      <c r="D8" s="7">
        <v>900</v>
      </c>
      <c r="E8" s="7">
        <v>8.7209302325581408</v>
      </c>
      <c r="F8" s="6">
        <f t="shared" si="1"/>
        <v>0.43108898826288389</v>
      </c>
      <c r="G8" s="7">
        <v>600</v>
      </c>
      <c r="H8" s="7" t="s">
        <v>11</v>
      </c>
      <c r="I8" s="6">
        <f t="shared" si="2"/>
        <v>0.89818462155854051</v>
      </c>
      <c r="J8" s="6"/>
      <c r="K8" s="6"/>
      <c r="L8" s="6"/>
      <c r="M8" s="6">
        <v>600</v>
      </c>
      <c r="N8" s="6">
        <v>0.746655791190864</v>
      </c>
      <c r="O8" s="6">
        <f t="shared" si="3"/>
        <v>1.3347914793373306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8">
        <v>600</v>
      </c>
      <c r="AI8" s="8">
        <v>4.4800000000000004</v>
      </c>
      <c r="AJ8" s="9">
        <f t="shared" si="9"/>
        <v>0.66174298375184648</v>
      </c>
      <c r="AK8" s="8">
        <v>600</v>
      </c>
      <c r="AL8" s="8">
        <v>4.57</v>
      </c>
      <c r="AM8" s="9">
        <f t="shared" si="10"/>
        <v>0.67503692762186118</v>
      </c>
      <c r="AN8" s="6"/>
      <c r="AO8" s="8"/>
      <c r="AP8" s="8"/>
      <c r="AQ8" s="8"/>
      <c r="AR8" s="8"/>
      <c r="AS8" s="6"/>
      <c r="AT8" s="6"/>
      <c r="AU8" s="6"/>
      <c r="AV8" s="6"/>
      <c r="AW8" s="6"/>
      <c r="AX8" s="6"/>
      <c r="AY8" s="6"/>
      <c r="AZ8" s="6"/>
      <c r="BA8" s="8"/>
      <c r="BB8" s="8"/>
      <c r="BC8" s="8"/>
      <c r="BD8" s="8"/>
      <c r="BE8" s="8"/>
      <c r="BF8" s="6"/>
      <c r="BG8" s="6"/>
      <c r="BH8" s="10"/>
      <c r="BI8" s="6"/>
      <c r="BJ8" s="6"/>
      <c r="BK8" s="6"/>
      <c r="BL8" s="6"/>
      <c r="BM8" s="6"/>
      <c r="BN8" s="6"/>
      <c r="BO8" s="6">
        <v>600</v>
      </c>
      <c r="BP8" s="6">
        <v>19.799999999999901</v>
      </c>
      <c r="BQ8" s="6">
        <v>0.83827265029635478</v>
      </c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11">
        <v>1000</v>
      </c>
      <c r="CH8" s="11">
        <v>1.3326226012793101</v>
      </c>
      <c r="CI8" s="11">
        <f t="shared" si="18"/>
        <v>5.6179775280898687E-2</v>
      </c>
      <c r="CJ8" s="11"/>
      <c r="CK8" s="11"/>
      <c r="CL8" s="11"/>
      <c r="CM8" s="6"/>
      <c r="CN8" s="6"/>
      <c r="CO8" s="6"/>
      <c r="CP8" s="6"/>
      <c r="CQ8" s="6"/>
      <c r="CR8" s="6"/>
      <c r="CS8" s="6"/>
      <c r="CT8" s="6"/>
      <c r="CU8" s="6"/>
    </row>
    <row r="9" spans="1:99" x14ac:dyDescent="0.25">
      <c r="A9" s="6"/>
      <c r="B9" s="6"/>
      <c r="C9" s="6"/>
      <c r="D9" s="6"/>
      <c r="E9" s="6"/>
      <c r="F9" s="6"/>
      <c r="G9" s="7">
        <v>800</v>
      </c>
      <c r="H9" s="7" t="s">
        <v>12</v>
      </c>
      <c r="I9" s="6">
        <f t="shared" si="2"/>
        <v>0.68670729002756281</v>
      </c>
      <c r="J9" s="6"/>
      <c r="K9" s="6"/>
      <c r="L9" s="6"/>
      <c r="M9" s="6">
        <v>800</v>
      </c>
      <c r="N9" s="6">
        <v>0.75187601957585604</v>
      </c>
      <c r="O9" s="6">
        <f t="shared" si="3"/>
        <v>1.3441236461144328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8">
        <v>700</v>
      </c>
      <c r="AI9" s="8">
        <v>4.62</v>
      </c>
      <c r="AJ9" s="9">
        <f t="shared" si="9"/>
        <v>0.68242245199409168</v>
      </c>
      <c r="AK9" s="8">
        <v>700</v>
      </c>
      <c r="AL9" s="8">
        <v>3.81</v>
      </c>
      <c r="AM9" s="9">
        <f t="shared" si="10"/>
        <v>0.5627769571639587</v>
      </c>
      <c r="AN9" s="6"/>
      <c r="AO9" s="8"/>
      <c r="AP9" s="8"/>
      <c r="AQ9" s="8"/>
      <c r="AR9" s="8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10"/>
      <c r="BI9" s="6"/>
      <c r="BJ9" s="6"/>
      <c r="BK9" s="6"/>
      <c r="BL9" s="6"/>
      <c r="BM9" s="6"/>
      <c r="BN9" s="6"/>
      <c r="BO9" s="6">
        <v>700</v>
      </c>
      <c r="BP9" s="6">
        <v>19.184615384615299</v>
      </c>
      <c r="BQ9" s="6">
        <v>0.81221911027160443</v>
      </c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11"/>
      <c r="CH9" s="11"/>
      <c r="CI9" s="11"/>
      <c r="CJ9" s="11"/>
      <c r="CK9" s="11"/>
      <c r="CL9" s="11"/>
      <c r="CM9" s="6"/>
      <c r="CN9" s="6"/>
      <c r="CO9" s="6"/>
      <c r="CP9" s="6"/>
      <c r="CQ9" s="6"/>
      <c r="CR9" s="6"/>
      <c r="CS9" s="6"/>
      <c r="CT9" s="6"/>
      <c r="CU9" s="6"/>
    </row>
    <row r="10" spans="1:99" x14ac:dyDescent="0.25">
      <c r="A10" s="6"/>
      <c r="B10" s="6"/>
      <c r="C10" s="6"/>
      <c r="D10" s="6"/>
      <c r="E10" s="6"/>
      <c r="F10" s="6"/>
      <c r="G10" s="7">
        <v>1000</v>
      </c>
      <c r="H10" s="7" t="s">
        <v>13</v>
      </c>
      <c r="I10" s="6">
        <f t="shared" si="2"/>
        <v>0.35879861866492035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8">
        <v>800</v>
      </c>
      <c r="AI10" s="8">
        <v>5.09</v>
      </c>
      <c r="AJ10" s="9">
        <f t="shared" si="9"/>
        <v>0.75184638109305768</v>
      </c>
      <c r="AK10" s="8">
        <v>800</v>
      </c>
      <c r="AL10" s="8">
        <v>3.16</v>
      </c>
      <c r="AM10" s="9">
        <f t="shared" si="10"/>
        <v>0.46676514032496313</v>
      </c>
      <c r="AN10" s="6"/>
      <c r="AO10" s="8"/>
      <c r="AP10" s="8"/>
      <c r="AQ10" s="8"/>
      <c r="AR10" s="8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10"/>
      <c r="BI10" s="6"/>
      <c r="BJ10" s="6"/>
      <c r="BK10" s="6"/>
      <c r="BL10" s="6"/>
      <c r="BM10" s="6"/>
      <c r="BN10" s="6"/>
      <c r="BO10" s="6">
        <v>800</v>
      </c>
      <c r="BP10" s="6">
        <v>19.246153846153799</v>
      </c>
      <c r="BQ10" s="6">
        <v>0.81482446427408117</v>
      </c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11"/>
      <c r="CH10" s="11"/>
      <c r="CI10" s="11"/>
      <c r="CJ10" s="11"/>
      <c r="CK10" s="11"/>
      <c r="CL10" s="11"/>
      <c r="CM10" s="6"/>
      <c r="CN10" s="6"/>
      <c r="CO10" s="6"/>
      <c r="CP10" s="6"/>
      <c r="CQ10" s="6"/>
      <c r="CR10" s="6"/>
      <c r="CS10" s="6"/>
      <c r="CT10" s="6"/>
      <c r="CU10" s="6"/>
    </row>
    <row r="11" spans="1:99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8">
        <v>900</v>
      </c>
      <c r="AI11" s="8">
        <v>4.43</v>
      </c>
      <c r="AJ11" s="9">
        <f t="shared" si="9"/>
        <v>0.65435745937961598</v>
      </c>
      <c r="AK11" s="8">
        <v>900</v>
      </c>
      <c r="AL11" s="8">
        <v>3.18</v>
      </c>
      <c r="AM11" s="9">
        <f t="shared" si="10"/>
        <v>0.46971935007385529</v>
      </c>
      <c r="AN11" s="6"/>
      <c r="AO11" s="8"/>
      <c r="AP11" s="8"/>
      <c r="AQ11" s="8"/>
      <c r="AR11" s="8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10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11"/>
      <c r="CH11" s="11"/>
      <c r="CI11" s="11"/>
      <c r="CJ11" s="11"/>
      <c r="CK11" s="11"/>
      <c r="CL11" s="11"/>
      <c r="CM11" s="6"/>
      <c r="CN11" s="6"/>
      <c r="CO11" s="6"/>
      <c r="CP11" s="6"/>
      <c r="CQ11" s="6"/>
      <c r="CR11" s="6"/>
      <c r="CS11" s="6"/>
      <c r="CT11" s="6"/>
      <c r="CU11" s="6"/>
    </row>
    <row r="12" spans="1:99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8">
        <v>1000</v>
      </c>
      <c r="AI12" s="8">
        <v>4.53</v>
      </c>
      <c r="AJ12" s="9">
        <f t="shared" si="9"/>
        <v>0.66912850812407687</v>
      </c>
      <c r="AK12" s="8">
        <v>1000</v>
      </c>
      <c r="AL12" s="8">
        <v>2.23</v>
      </c>
      <c r="AM12" s="9">
        <f t="shared" si="10"/>
        <v>0.32939438700147711</v>
      </c>
      <c r="AN12" s="6"/>
      <c r="AO12" s="8"/>
      <c r="AP12" s="8"/>
      <c r="AQ12" s="8"/>
      <c r="AR12" s="8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10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11"/>
      <c r="CH12" s="11"/>
      <c r="CI12" s="11"/>
      <c r="CJ12" s="11"/>
      <c r="CK12" s="11"/>
      <c r="CL12" s="11"/>
      <c r="CM12" s="6"/>
      <c r="CN12" s="6"/>
      <c r="CO12" s="6"/>
      <c r="CP12" s="6"/>
      <c r="CQ12" s="6"/>
      <c r="CR12" s="6"/>
      <c r="CS12" s="6"/>
      <c r="CT12" s="6"/>
      <c r="CU12" s="6"/>
    </row>
    <row r="13" spans="1:99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8"/>
      <c r="AI13" s="8"/>
      <c r="AJ13" s="6"/>
      <c r="AK13" s="8"/>
      <c r="AL13" s="8"/>
      <c r="AM13" s="6"/>
      <c r="AN13" s="6"/>
      <c r="AO13" s="8"/>
      <c r="AP13" s="8"/>
      <c r="AQ13" s="8"/>
      <c r="AR13" s="8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11"/>
      <c r="CH13" s="11"/>
      <c r="CI13" s="11"/>
      <c r="CJ13" s="11"/>
      <c r="CK13" s="11"/>
      <c r="CL13" s="11"/>
      <c r="CM13" s="6"/>
      <c r="CN13" s="6"/>
      <c r="CO13" s="6"/>
      <c r="CP13" s="6"/>
      <c r="CQ13" s="6"/>
      <c r="CR13" s="6"/>
      <c r="CS13" s="6"/>
      <c r="CT13" s="6"/>
      <c r="CU13" s="6"/>
    </row>
    <row r="14" spans="1:99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8"/>
      <c r="AI14" s="8"/>
      <c r="AJ14" s="6"/>
      <c r="AK14" s="8"/>
      <c r="AL14" s="8"/>
      <c r="AM14" s="6"/>
      <c r="AN14" s="6"/>
      <c r="AO14" s="8"/>
      <c r="AP14" s="8"/>
      <c r="AQ14" s="8"/>
      <c r="AR14" s="8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11"/>
      <c r="CH14" s="11"/>
      <c r="CI14" s="11"/>
      <c r="CJ14" s="11"/>
      <c r="CK14" s="11"/>
      <c r="CL14" s="11"/>
      <c r="CM14" s="6"/>
      <c r="CN14" s="6"/>
      <c r="CO14" s="6"/>
      <c r="CP14" s="6"/>
      <c r="CQ14" s="6"/>
      <c r="CR14" s="6"/>
      <c r="CS14" s="6"/>
      <c r="CT14" s="6"/>
      <c r="CU14" s="6"/>
    </row>
    <row r="15" spans="1:99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8"/>
      <c r="AI15" s="8"/>
      <c r="AJ15" s="6"/>
      <c r="AK15" s="6"/>
      <c r="AL15" s="6"/>
      <c r="AM15" s="6"/>
      <c r="AN15" s="6"/>
      <c r="AO15" s="8"/>
      <c r="AP15" s="8"/>
      <c r="AQ15" s="8"/>
      <c r="AR15" s="8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</row>
    <row r="16" spans="1:99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8"/>
      <c r="AI16" s="8"/>
      <c r="AJ16" s="6"/>
      <c r="AK16" s="6"/>
      <c r="AL16" s="6"/>
      <c r="AM16" s="6"/>
      <c r="AN16" s="6"/>
      <c r="AO16" s="8"/>
      <c r="AP16" s="8"/>
      <c r="AQ16" s="8"/>
      <c r="AR16" s="8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</row>
    <row r="17" spans="1:99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8"/>
      <c r="AP17" s="8"/>
      <c r="AQ17" s="8"/>
      <c r="AR17" s="8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</row>
    <row r="18" spans="1:99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8"/>
      <c r="AI18" s="8"/>
      <c r="AJ18" s="6"/>
      <c r="AK18" s="8"/>
      <c r="AL18" s="8"/>
      <c r="AM18" s="6"/>
      <c r="AN18" s="6"/>
      <c r="AO18" s="8"/>
      <c r="AP18" s="8"/>
      <c r="AQ18" s="8"/>
      <c r="AR18" s="8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</row>
    <row r="19" spans="1:99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8"/>
      <c r="AI19" s="8"/>
      <c r="AJ19" s="6"/>
      <c r="AK19" s="8"/>
      <c r="AL19" s="8"/>
      <c r="AM19" s="6"/>
      <c r="AN19" s="6"/>
      <c r="AO19" s="8"/>
      <c r="AP19" s="8"/>
      <c r="AQ19" s="8"/>
      <c r="AR19" s="8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</row>
    <row r="20" spans="1:99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8"/>
      <c r="AI20" s="8"/>
      <c r="AJ20" s="6"/>
      <c r="AK20" s="8"/>
      <c r="AL20" s="8"/>
      <c r="AM20" s="6"/>
      <c r="AN20" s="6"/>
      <c r="AO20" s="8"/>
      <c r="AP20" s="8"/>
      <c r="AQ20" s="8"/>
      <c r="AR20" s="8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</row>
    <row r="21" spans="1:99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8"/>
      <c r="AI21" s="8"/>
      <c r="AJ21" s="6"/>
      <c r="AK21" s="8"/>
      <c r="AL21" s="8"/>
      <c r="AM21" s="6"/>
      <c r="AN21" s="6"/>
      <c r="AO21" s="8"/>
      <c r="AP21" s="8"/>
      <c r="AQ21" s="8"/>
      <c r="AR21" s="8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 t="s">
        <v>51</v>
      </c>
      <c r="BS21" s="6"/>
      <c r="BT21" s="6"/>
      <c r="BU21" s="6" t="s">
        <v>52</v>
      </c>
      <c r="BV21" s="6"/>
      <c r="BW21" s="6"/>
      <c r="BX21" s="6" t="s">
        <v>53</v>
      </c>
      <c r="BY21" s="6"/>
      <c r="BZ21" s="6"/>
      <c r="CA21" s="6" t="s">
        <v>54</v>
      </c>
      <c r="CB21" s="6"/>
      <c r="CC21" s="6"/>
      <c r="CD21" s="6" t="s">
        <v>55</v>
      </c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12"/>
      <c r="CQ21" s="12"/>
      <c r="CR21" s="12"/>
      <c r="CS21" s="6"/>
      <c r="CT21" s="6"/>
      <c r="CU21" s="6"/>
    </row>
    <row r="22" spans="1:99" x14ac:dyDescent="0.25">
      <c r="A22" s="6" t="s">
        <v>1</v>
      </c>
      <c r="B22" s="6"/>
      <c r="C22" s="6"/>
      <c r="D22" s="6" t="s">
        <v>5</v>
      </c>
      <c r="E22" s="6"/>
      <c r="F22" s="6"/>
      <c r="G22" s="6" t="s">
        <v>5</v>
      </c>
      <c r="H22" s="6"/>
      <c r="I22" s="6"/>
      <c r="J22" s="6" t="s">
        <v>5</v>
      </c>
      <c r="K22" s="6"/>
      <c r="L22" s="6"/>
      <c r="M22" s="12" t="s">
        <v>18</v>
      </c>
      <c r="N22" s="12"/>
      <c r="O22" s="12"/>
      <c r="P22" s="6" t="s">
        <v>25</v>
      </c>
      <c r="Q22" s="6"/>
      <c r="R22" s="6"/>
      <c r="S22" s="6" t="s">
        <v>26</v>
      </c>
      <c r="T22" s="6"/>
      <c r="U22" s="6"/>
      <c r="V22" s="6" t="s">
        <v>27</v>
      </c>
      <c r="W22" s="6"/>
      <c r="X22" s="6"/>
      <c r="Y22" s="6" t="s">
        <v>28</v>
      </c>
      <c r="Z22" s="6"/>
      <c r="AA22" s="6"/>
      <c r="AB22" s="6" t="s">
        <v>31</v>
      </c>
      <c r="AC22" s="6"/>
      <c r="AD22" s="6"/>
      <c r="AE22" s="6" t="s">
        <v>5</v>
      </c>
      <c r="AF22" s="6"/>
      <c r="AG22" s="8"/>
      <c r="AH22" s="6" t="s">
        <v>33</v>
      </c>
      <c r="AI22" s="8"/>
      <c r="AJ22" s="8"/>
      <c r="AK22" s="6" t="s">
        <v>34</v>
      </c>
      <c r="AL22" s="6"/>
      <c r="AM22" s="8"/>
      <c r="AN22" s="8" t="s">
        <v>5</v>
      </c>
      <c r="AO22" s="8"/>
      <c r="AP22" s="8"/>
      <c r="AQ22" s="6" t="s">
        <v>5</v>
      </c>
      <c r="AR22" s="12"/>
      <c r="AS22" s="12"/>
      <c r="AT22" s="6" t="s">
        <v>5</v>
      </c>
      <c r="AU22" s="12"/>
      <c r="AV22" s="12"/>
      <c r="AW22" s="6" t="s">
        <v>5</v>
      </c>
      <c r="AX22" s="6"/>
      <c r="AY22" s="6"/>
      <c r="AZ22" s="6" t="s">
        <v>40</v>
      </c>
      <c r="BA22" s="6"/>
      <c r="BB22" s="6"/>
      <c r="BC22" s="6" t="s">
        <v>41</v>
      </c>
      <c r="BD22" s="6"/>
      <c r="BE22" s="6"/>
      <c r="BF22" s="6" t="s">
        <v>45</v>
      </c>
      <c r="BG22" s="6"/>
      <c r="BH22" s="6"/>
      <c r="BI22" s="6" t="s">
        <v>46</v>
      </c>
      <c r="BJ22" s="6"/>
      <c r="BK22" s="6"/>
      <c r="BL22" s="6" t="s">
        <v>47</v>
      </c>
      <c r="BM22" s="6"/>
      <c r="BN22" s="6"/>
      <c r="BO22" s="6" t="s">
        <v>48</v>
      </c>
      <c r="BP22" s="6"/>
      <c r="BQ22" s="6"/>
      <c r="BR22" s="6" t="s">
        <v>48</v>
      </c>
      <c r="BS22" s="6"/>
      <c r="BT22" s="6"/>
      <c r="BU22" s="6" t="s">
        <v>48</v>
      </c>
      <c r="BV22" s="6"/>
      <c r="BW22" s="6"/>
      <c r="BX22" s="6" t="s">
        <v>48</v>
      </c>
      <c r="BY22" s="6"/>
      <c r="BZ22" s="6"/>
      <c r="CA22" s="6" t="s">
        <v>48</v>
      </c>
      <c r="CB22" s="6"/>
      <c r="CC22" s="6"/>
      <c r="CD22" s="6" t="s">
        <v>48</v>
      </c>
      <c r="CE22" s="6"/>
      <c r="CF22" s="6"/>
      <c r="CG22" s="6" t="s">
        <v>5</v>
      </c>
      <c r="CH22" s="6"/>
      <c r="CI22" s="6"/>
      <c r="CJ22" s="6" t="s">
        <v>5</v>
      </c>
      <c r="CK22" s="6"/>
      <c r="CL22" s="6"/>
      <c r="CM22" s="6" t="s">
        <v>48</v>
      </c>
      <c r="CN22" s="6"/>
      <c r="CO22" s="6"/>
      <c r="CP22" s="6" t="s">
        <v>5</v>
      </c>
      <c r="CQ22" s="6"/>
      <c r="CR22" s="6"/>
      <c r="CS22" s="12" t="s">
        <v>5</v>
      </c>
      <c r="CT22" s="12"/>
      <c r="CU22" s="12"/>
    </row>
    <row r="23" spans="1:99" s="2" customFormat="1" ht="409.5" x14ac:dyDescent="0.25">
      <c r="A23" s="13" t="s">
        <v>0</v>
      </c>
      <c r="B23" s="12"/>
      <c r="C23" s="12"/>
      <c r="D23" s="13" t="s">
        <v>4</v>
      </c>
      <c r="E23" s="12"/>
      <c r="F23" s="12"/>
      <c r="G23" s="13" t="s">
        <v>15</v>
      </c>
      <c r="H23" s="12"/>
      <c r="I23" s="12"/>
      <c r="J23" s="13" t="s">
        <v>16</v>
      </c>
      <c r="K23" s="12"/>
      <c r="L23" s="12"/>
      <c r="M23" s="13" t="s">
        <v>17</v>
      </c>
      <c r="N23" s="6"/>
      <c r="O23" s="6"/>
      <c r="P23" s="13" t="s">
        <v>24</v>
      </c>
      <c r="Q23" s="12"/>
      <c r="R23" s="12"/>
      <c r="S23" s="13" t="s">
        <v>29</v>
      </c>
      <c r="T23" s="6"/>
      <c r="U23" s="12"/>
      <c r="V23" s="13" t="s">
        <v>29</v>
      </c>
      <c r="W23" s="6"/>
      <c r="X23" s="12"/>
      <c r="Y23" s="13" t="s">
        <v>29</v>
      </c>
      <c r="Z23" s="6"/>
      <c r="AA23" s="12"/>
      <c r="AB23" s="13" t="s">
        <v>30</v>
      </c>
      <c r="AC23" s="12"/>
      <c r="AD23" s="12"/>
      <c r="AE23" s="13" t="s">
        <v>32</v>
      </c>
      <c r="AF23" s="12"/>
      <c r="AG23" s="8"/>
      <c r="AH23" s="14" t="s">
        <v>35</v>
      </c>
      <c r="AI23" s="8"/>
      <c r="AJ23" s="8"/>
      <c r="AK23" s="14" t="s">
        <v>35</v>
      </c>
      <c r="AL23" s="6"/>
      <c r="AM23" s="8"/>
      <c r="AN23" s="14" t="s">
        <v>36</v>
      </c>
      <c r="AO23" s="8"/>
      <c r="AP23" s="8"/>
      <c r="AQ23" s="13" t="s">
        <v>37</v>
      </c>
      <c r="AR23" s="6"/>
      <c r="AS23" s="6"/>
      <c r="AT23" s="13" t="s">
        <v>38</v>
      </c>
      <c r="AU23" s="6"/>
      <c r="AV23" s="6"/>
      <c r="AW23" s="13" t="s">
        <v>38</v>
      </c>
      <c r="AX23" s="12"/>
      <c r="AY23" s="12"/>
      <c r="AZ23" s="13" t="s">
        <v>39</v>
      </c>
      <c r="BA23" s="12"/>
      <c r="BB23" s="12"/>
      <c r="BC23" s="13" t="s">
        <v>39</v>
      </c>
      <c r="BD23" s="12"/>
      <c r="BE23" s="12"/>
      <c r="BF23" s="13" t="s">
        <v>44</v>
      </c>
      <c r="BG23" s="12"/>
      <c r="BH23" s="12"/>
      <c r="BI23" s="13" t="s">
        <v>44</v>
      </c>
      <c r="BJ23" s="12"/>
      <c r="BK23" s="12"/>
      <c r="BL23" s="13" t="s">
        <v>44</v>
      </c>
      <c r="BM23" s="12"/>
      <c r="BN23" s="12"/>
      <c r="BO23" s="13" t="s">
        <v>49</v>
      </c>
      <c r="BP23" s="12"/>
      <c r="BQ23" s="12"/>
      <c r="BR23" s="13" t="s">
        <v>50</v>
      </c>
      <c r="BS23" s="12"/>
      <c r="BT23" s="12"/>
      <c r="BU23" s="13" t="s">
        <v>50</v>
      </c>
      <c r="BV23" s="12"/>
      <c r="BW23" s="12"/>
      <c r="BX23" s="13" t="s">
        <v>50</v>
      </c>
      <c r="BY23" s="12"/>
      <c r="BZ23" s="12"/>
      <c r="CA23" s="13" t="s">
        <v>50</v>
      </c>
      <c r="CB23" s="12"/>
      <c r="CC23" s="12"/>
      <c r="CD23" s="13" t="s">
        <v>50</v>
      </c>
      <c r="CE23" s="12"/>
      <c r="CF23" s="12"/>
      <c r="CG23" s="13" t="s">
        <v>56</v>
      </c>
      <c r="CH23" s="12"/>
      <c r="CI23" s="12"/>
      <c r="CJ23" s="13" t="s">
        <v>57</v>
      </c>
      <c r="CK23" s="12"/>
      <c r="CL23" s="12"/>
      <c r="CM23" s="13" t="s">
        <v>58</v>
      </c>
      <c r="CN23" s="12"/>
      <c r="CO23" s="12"/>
      <c r="CP23" s="13" t="s">
        <v>59</v>
      </c>
      <c r="CQ23" s="6"/>
      <c r="CR23" s="6"/>
      <c r="CS23" s="13" t="s">
        <v>60</v>
      </c>
      <c r="CT23" s="6"/>
      <c r="CU23" s="6"/>
    </row>
    <row r="24" spans="1:99" x14ac:dyDescent="0.25">
      <c r="A24" s="2"/>
      <c r="B24" s="2"/>
      <c r="AO24" s="3"/>
      <c r="AP24" s="3"/>
      <c r="AQ24" s="3"/>
      <c r="AR24" s="3"/>
    </row>
    <row r="25" spans="1:99" x14ac:dyDescent="0.25">
      <c r="AH25" s="3"/>
      <c r="AI25" s="3"/>
      <c r="AK25" s="3"/>
      <c r="AL25" s="3"/>
      <c r="AO25" s="3"/>
      <c r="AP25" s="3"/>
      <c r="AQ25" s="3"/>
      <c r="AR25" s="3"/>
    </row>
    <row r="26" spans="1:99" x14ac:dyDescent="0.25">
      <c r="AH26" s="3"/>
      <c r="AI26" s="3"/>
      <c r="AK26" s="3"/>
      <c r="AL26" s="3"/>
    </row>
    <row r="27" spans="1:99" x14ac:dyDescent="0.25">
      <c r="AH27" s="3"/>
      <c r="AI27" s="3"/>
      <c r="AK27" s="3"/>
      <c r="AL27" s="3"/>
    </row>
    <row r="28" spans="1:99" x14ac:dyDescent="0.25">
      <c r="AH28" s="3"/>
      <c r="AI28" s="3"/>
      <c r="AK28" s="3"/>
      <c r="AL28" s="3"/>
    </row>
    <row r="29" spans="1:99" x14ac:dyDescent="0.25">
      <c r="AH29" s="3"/>
      <c r="AI29" s="3"/>
      <c r="AK29" s="3"/>
      <c r="AL29" s="3"/>
    </row>
    <row r="30" spans="1:99" x14ac:dyDescent="0.25">
      <c r="AH30" s="3"/>
      <c r="AI30" s="3"/>
      <c r="AK30" s="3"/>
      <c r="AL30" s="3"/>
    </row>
    <row r="32" spans="1:99" x14ac:dyDescent="0.25">
      <c r="AH32" s="3"/>
      <c r="AI32" s="3"/>
      <c r="AK32" s="3"/>
      <c r="AL32" s="3"/>
    </row>
    <row r="33" spans="34:38" x14ac:dyDescent="0.25">
      <c r="AH33" s="3"/>
      <c r="AI33" s="3"/>
      <c r="AK33" s="3"/>
      <c r="AL33" s="3"/>
    </row>
    <row r="34" spans="34:38" x14ac:dyDescent="0.25">
      <c r="AH34" s="3"/>
      <c r="AI34" s="3"/>
      <c r="AK34" s="3"/>
      <c r="AL34" s="3"/>
    </row>
    <row r="35" spans="34:38" x14ac:dyDescent="0.25">
      <c r="AH35" s="3"/>
      <c r="AI35" s="3"/>
      <c r="AK35" s="3"/>
      <c r="AL35" s="3"/>
    </row>
    <row r="36" spans="34:38" x14ac:dyDescent="0.25">
      <c r="AH36" s="3"/>
      <c r="AI36" s="3"/>
      <c r="AK36" s="3"/>
      <c r="AL36" s="3"/>
    </row>
    <row r="37" spans="34:38" x14ac:dyDescent="0.25">
      <c r="AH37" s="3"/>
      <c r="AI37" s="3"/>
      <c r="AK37" s="3"/>
      <c r="AL37" s="3"/>
    </row>
  </sheetData>
  <pageMargins left="0.7" right="0.7" top="0.75" bottom="0.75" header="0.3" footer="0.3"/>
  <pageSetup paperSize="9" scale="6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cohesion</vt:lpstr>
      <vt:lpstr>cohesion!bbib11</vt:lpstr>
      <vt:lpstr>cohesion!bbib24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Tomás</dc:creator>
  <cp:lastModifiedBy>ROBERTO</cp:lastModifiedBy>
  <cp:lastPrinted>2025-03-26T10:41:00Z</cp:lastPrinted>
  <dcterms:created xsi:type="dcterms:W3CDTF">2024-10-08T16:39:22Z</dcterms:created>
  <dcterms:modified xsi:type="dcterms:W3CDTF">2025-03-26T10:41:01Z</dcterms:modified>
</cp:coreProperties>
</file>