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https://unialicante-my.sharepoint.com/personal/roberto_tomas_mscloud_ua_es/Documents/Investigación/Líneas/Fuego/propiedades/"/>
    </mc:Choice>
  </mc:AlternateContent>
  <xr:revisionPtr revIDLastSave="78" documentId="14_{2ED148E9-4168-47A2-9AEF-FCFE0AAC7EE2}" xr6:coauthVersionLast="47" xr6:coauthVersionMax="47" xr10:uidLastSave="{B073CE46-B31C-4E32-A5FD-CAC7F1BFE23B}"/>
  <bookViews>
    <workbookView xWindow="-120" yWindow="-120" windowWidth="29040" windowHeight="15720" xr2:uid="{073AB2AE-BC57-466E-A4C1-BFF1A5A9DA1D}"/>
  </bookViews>
  <sheets>
    <sheet name="Poisson"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R8" i="1" l="1"/>
  <c r="CU7" i="1"/>
  <c r="CR7" i="1"/>
  <c r="CU6" i="1"/>
  <c r="CR6" i="1"/>
  <c r="CU5" i="1"/>
  <c r="CR5" i="1"/>
  <c r="CU4" i="1"/>
  <c r="CR4" i="1"/>
  <c r="CU3" i="1"/>
  <c r="CR3" i="1"/>
  <c r="CU2" i="1"/>
  <c r="CR2" i="1"/>
  <c r="CI3" i="1"/>
  <c r="CI4" i="1"/>
  <c r="CI5" i="1"/>
  <c r="CI6" i="1"/>
  <c r="CI7" i="1"/>
  <c r="CI8" i="1"/>
  <c r="CI9" i="1"/>
  <c r="CI2" i="1"/>
  <c r="CF3" i="1"/>
  <c r="CF4" i="1"/>
  <c r="CF5" i="1"/>
  <c r="CF6" i="1"/>
  <c r="CF7" i="1"/>
  <c r="CF8" i="1"/>
  <c r="CF9" i="1"/>
  <c r="CF2" i="1"/>
  <c r="BT3" i="1" l="1"/>
  <c r="BT4" i="1"/>
  <c r="BT5" i="1"/>
  <c r="BT6" i="1"/>
  <c r="BT2" i="1"/>
  <c r="BQ3" i="1"/>
  <c r="BQ4" i="1"/>
  <c r="BQ5" i="1"/>
  <c r="BQ2" i="1"/>
  <c r="BN3" i="1"/>
  <c r="BN4" i="1"/>
  <c r="BN5" i="1"/>
  <c r="BN2" i="1"/>
  <c r="BK3" i="1" l="1"/>
  <c r="BK4" i="1"/>
  <c r="BK5" i="1"/>
  <c r="BK2" i="1"/>
  <c r="BB8" i="1"/>
  <c r="BB7" i="1"/>
  <c r="BB6" i="1"/>
  <c r="BB5" i="1"/>
  <c r="BB4" i="1"/>
  <c r="BB3" i="1"/>
  <c r="BB2" i="1"/>
  <c r="AV3" i="1"/>
  <c r="AV4" i="1"/>
  <c r="AV2" i="1"/>
  <c r="AS3" i="1"/>
  <c r="AS4" i="1"/>
  <c r="AS2" i="1"/>
  <c r="AP3" i="1"/>
  <c r="AP4" i="1"/>
  <c r="AP2" i="1"/>
  <c r="AM3" i="1"/>
  <c r="AM4" i="1"/>
  <c r="AM2" i="1"/>
  <c r="AD8" i="1"/>
  <c r="AA8" i="1"/>
  <c r="X8" i="1"/>
  <c r="U8" i="1"/>
  <c r="AD7" i="1"/>
  <c r="AA7" i="1"/>
  <c r="X7" i="1"/>
  <c r="U7" i="1"/>
  <c r="AD6" i="1"/>
  <c r="AA6" i="1"/>
  <c r="X6" i="1"/>
  <c r="U6" i="1"/>
  <c r="AD5" i="1"/>
  <c r="AA5" i="1"/>
  <c r="X5" i="1"/>
  <c r="U5" i="1"/>
  <c r="AD4" i="1"/>
  <c r="AA4" i="1"/>
  <c r="X4" i="1"/>
  <c r="U4" i="1"/>
  <c r="AD3" i="1"/>
  <c r="AA3" i="1"/>
  <c r="X3" i="1"/>
  <c r="U3" i="1"/>
  <c r="AD2" i="1"/>
  <c r="AA2" i="1"/>
  <c r="X2" i="1"/>
  <c r="U2" i="1"/>
  <c r="O9" i="1"/>
  <c r="O8" i="1"/>
  <c r="O7" i="1"/>
  <c r="O6" i="1"/>
  <c r="O5" i="1"/>
  <c r="O4" i="1"/>
  <c r="O3" i="1"/>
  <c r="O2" i="1"/>
  <c r="L3" i="1"/>
  <c r="L4" i="1"/>
  <c r="L5" i="1"/>
  <c r="L6" i="1"/>
  <c r="L7" i="1"/>
  <c r="L8" i="1"/>
  <c r="L9" i="1"/>
  <c r="L10" i="1"/>
  <c r="L2" i="1"/>
  <c r="I3" i="1"/>
  <c r="I4" i="1"/>
  <c r="I5" i="1"/>
  <c r="I6" i="1"/>
  <c r="I7" i="1"/>
  <c r="I8" i="1"/>
  <c r="I9" i="1"/>
  <c r="I10" i="1"/>
  <c r="I2" i="1"/>
  <c r="C3" i="1"/>
  <c r="C4" i="1"/>
  <c r="C5" i="1"/>
  <c r="C6" i="1"/>
  <c r="C7" i="1"/>
  <c r="C8" i="1"/>
  <c r="C9" i="1"/>
  <c r="C10" i="1"/>
  <c r="C11" i="1"/>
  <c r="C12" i="1"/>
  <c r="C2" i="1"/>
  <c r="F3" i="1"/>
  <c r="F4" i="1"/>
  <c r="F5" i="1"/>
  <c r="F2" i="1"/>
</calcChain>
</file>

<file path=xl/sharedStrings.xml><?xml version="1.0" encoding="utf-8"?>
<sst xmlns="http://schemas.openxmlformats.org/spreadsheetml/2006/main" count="179" uniqueCount="43">
  <si>
    <t>Sandstone WC</t>
  </si>
  <si>
    <t>Sirdesai, N.N., Singh, T.N. and Pathegama Gamage, R., 2017. Thermal alterations in the poro-mechanical characteristic of an Indian sandstone – A comparative study. Engineering Geology, 226: 208-220.</t>
  </si>
  <si>
    <t>Marble</t>
  </si>
  <si>
    <t>Vagnon, F., Colombero, C., Colombo, F., Comina, C., Ferrero, A.M., Mandrone, G. and Vinciguerra, S.C., 2019. Effects of thermal treatment on physical and mechanical properties of Valdieri Marble - NW Italy. International Journal of Rock Mechanics and Mining Sciences, 116: 75-86.</t>
  </si>
  <si>
    <t>T (ºC)</t>
  </si>
  <si>
    <t>n</t>
  </si>
  <si>
    <t>Kumari, W.G.P., Ranjith, P.G., Perera, M.S.A., Chen, B.K. &amp; Abdulagatov, I.M. 2017. Temperature-dependent mechanical behaviour of Australian Strathbogie granite with different cooling treatments. Engineering Geology, 229, 31-44, doi: https://doi.org/10.1016/j.enggeo.2017.09.012.</t>
  </si>
  <si>
    <t>Granite AC</t>
  </si>
  <si>
    <t>Granite WC</t>
  </si>
  <si>
    <t>Yang, S.-Q., Ranjith, P.G., Jing, H.-W., Tian, W.-L. and Ju, Y., 2017. An experimental investigation on thermal damage and failure mechanical behavior of granite after exposure to different high temperature treatments. Geothermics, 65: 180-197.</t>
  </si>
  <si>
    <t>Granite</t>
  </si>
  <si>
    <t>Yin, T., Wu, Y., Li, Q., Wang, C. and Wu, B., 2020. Determination of double-K fracture toughness parameters of thermally treated granite using notched semi-circular bending specimen. Engineering Fracture Mechanics, 226: 106865.</t>
  </si>
  <si>
    <t>Zhang, F., Zhao, J., Hu, D., Skoczylas, F. and Shao, J., 2018. Laboratory Investigation on Physical and Mechanical Properties of Granite After Heating and Water-Cooling Treatment. Rock Mechanics and Rock Engineering, 51(3): 677-694.</t>
  </si>
  <si>
    <t>Granite S3=0</t>
  </si>
  <si>
    <t>Granite S3=5</t>
  </si>
  <si>
    <t>Granite S3=10</t>
  </si>
  <si>
    <t>Granite S3=15 Mpa</t>
  </si>
  <si>
    <t>Sandstonte-vacuum</t>
  </si>
  <si>
    <t>Sandstone-aerobic</t>
  </si>
  <si>
    <t>Yin, T., Zhuang, D., Li, Q., Tan, X. and Wu, Y., 2021. Effect of oxygen on damage mechanism and mechanical properties of sandstone at high temperature. Bulletin of Engineering Geology and the Environment, 80(8): 6047-6064.</t>
  </si>
  <si>
    <t>Limestone</t>
  </si>
  <si>
    <t>Sandstone</t>
  </si>
  <si>
    <t>Jaber, H., Maalouf, E., Yehya, A., Salah, M.K., Bou-Hamdan, K. and Harb, M., 2024. The effect of temperature on the mechanical and hydraulic properties of sedimentary rocks. Geoenergy Science and Engineering, 235: 212702.</t>
  </si>
  <si>
    <t>Mahanta, B., Ranjith, P.G., Vishal, V. &amp; Singh, T.N. 2020. Temperature-induced deformational responses and microstructural alteration of sandstone. Journal of Petroleum Science and Engineering, 192, 107239, doi: https://doi.org/10.1016/j.petrol.2020.107239.</t>
  </si>
  <si>
    <t>Wu, G., Wang, Y., Swift, G. &amp; Chen, J. 2013. Laboratory Investigation of the Effects of Temperature on the Mechanical Properties of Sandstone. Geotechnical and Geological Engineering, 31, 809-816, doi: 10.1007/s10706-013-9614-x.</t>
  </si>
  <si>
    <t>AC</t>
  </si>
  <si>
    <t>WC</t>
  </si>
  <si>
    <t>Saiang, C. (2012). Influence of heat on the physical and mechanical properties of selected rock types. PhD thesis, In: Föredrag vid Bergmekanikdag i Stockholm, 12 mars 2012, Stockholm: Stiftelsen bergteknisk forskning - Befo , 2012, p. 15-22 http://www.diva-portal.org/smash/get/diva2:1002802/FULLTEXT01.pdf</t>
  </si>
  <si>
    <t>Diabase</t>
  </si>
  <si>
    <t>Schist</t>
  </si>
  <si>
    <t>Parallel foliation</t>
  </si>
  <si>
    <t>Perpendicular foliation</t>
  </si>
  <si>
    <t>Li, M. and Liu, X., 2022. Effect of Thermal Treatment on the Physical and Mechanical Properties of Sandstone: Insights from Experiments and Simulations. Rock Mechanics and Rock Engineering, 55(6): 3171-3194.</t>
  </si>
  <si>
    <t>Brotóns, V., Tomás, R., Ivorra, S. &amp; Alarcón, J.C. 2013. Temperature influence on the physical and mechanical properties of a porous rock: San Julian's calcarenite. Engineering Geology, 167, 117-127, doi: http://dx.doi.org/10.1016/j.enggeo.2013.10.012.</t>
  </si>
  <si>
    <t>Wu, X., Huang, Z., Song, H., Zhang, S., Cheng, Z., Li, R., Wen, H., Huang, P. &amp; Dai, X. 2019. Variations of Physical and Mechanical Properties of Heated Granite After Rapid Cooling with Liquid Nitrogen. Rock Mechanics and Rock Engineering, doi: 10.1007/s00603-018-1727-3.</t>
  </si>
  <si>
    <t>LN2C</t>
  </si>
  <si>
    <t>Isaka, B.L.A.; Gamage, R.P.; Rathnaweera, T.D.; Perera, M.S.A.; Chandrasekharam, D.; Kumari, W.G.P. An Influence of Thermally-Induced Micro-Cracking under Cooling Treatments: Mechanical Characteristics of Australian Granite. Energies 2018, 11, 1338. https://doi.org/10.3390/en11061338</t>
  </si>
  <si>
    <t>Martinez-Ibanez V,, Garrido M,E,, Hidalgo Signes C,, Tomas R, Micro and macro-structural effects of high temperatures in Prada limestone: Key factors for future fire-intervention protocols in Tres Ponts Tunnel (Spain),Construction and Building Materials (2021) 286, https://dx,doi,org/10,1016/j,conbuildmat,2021,122960</t>
  </si>
  <si>
    <t>v 25 (25% UCS)</t>
  </si>
  <si>
    <t>v init (At 10 Mpa Axial stress)</t>
  </si>
  <si>
    <t xml:space="preserve">Ove Alm, Lise-Lotte Jaktlund, Kuo Shaoquan,
The influence of microcrack density on the elastic and fracture mechanical properties of Stripa granite,
Physics of the Earth and Planetary Interiors,
Volume 40, Issue 3,
1985,
Pages 161-179,
ISSN 0031-9201,
https://doi.org/10.1016/0031-9201(85)90127-X.
</t>
  </si>
  <si>
    <r>
      <rPr>
        <sz val="11"/>
        <color theme="1"/>
        <rFont val="Symbol"/>
        <family val="1"/>
        <charset val="2"/>
      </rPr>
      <t>n/n</t>
    </r>
    <r>
      <rPr>
        <vertAlign val="subscript"/>
        <sz val="11"/>
        <color theme="1"/>
        <rFont val="Calibri"/>
        <family val="2"/>
        <scheme val="minor"/>
      </rPr>
      <t>0</t>
    </r>
  </si>
  <si>
    <r>
      <rPr>
        <sz val="11"/>
        <rFont val="Symbol"/>
        <family val="1"/>
        <charset val="2"/>
      </rPr>
      <t>n/n</t>
    </r>
    <r>
      <rPr>
        <vertAlign val="subscript"/>
        <sz val="11"/>
        <rFont val="Calibri"/>
        <family val="2"/>
        <scheme val="minor"/>
      </rPr>
      <t>0</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</si>
</sst>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0"/>
    <numFmt numFmtId="165" formatCode="0.000"/>
  </numFmts>
  <fonts count="10">
    <font>
      <sz val="11"/>
      <color theme="1"/>
      <name val="Calibri"/>
      <family val="2"/>
      <scheme val="minor"/>
    </font>
    <font>
      <b/>
      <sz val="11"/>
      <color theme="1"/>
      <name val="Calibri"/>
      <family val="2"/>
      <scheme val="minor"/>
    </font>
    <font>
      <b/>
      <sz val="11"/>
      <name val="Calibri"/>
      <family val="2"/>
      <scheme val="minor"/>
    </font>
    <font>
      <sz val="11"/>
      <name val="Calibri"/>
      <family val="2"/>
      <scheme val="minor"/>
    </font>
    <font>
      <sz val="11"/>
      <color theme="1"/>
      <name val="Symbol"/>
      <family val="1"/>
      <charset val="2"/>
    </font>
    <font>
      <sz val="11"/>
      <color theme="1"/>
      <name val="Calibri"/>
      <family val="1"/>
      <charset val="2"/>
      <scheme val="minor"/>
    </font>
    <font>
      <vertAlign val="subscript"/>
      <sz val="11"/>
      <color theme="1"/>
      <name val="Calibri"/>
      <family val="2"/>
      <scheme val="minor"/>
    </font>
    <font>
      <sz val="11"/>
      <name val="Symbol"/>
      <family val="1"/>
      <charset val="2"/>
    </font>
    <font>
      <sz val="11"/>
      <name val="Calibri"/>
      <family val="1"/>
      <charset val="2"/>
      <scheme val="minor"/>
    </font>
    <font>
      <vertAlign val="subscript"/>
      <sz val="11"/>
      <name val="Calibri"/>
      <family val="2"/>
      <scheme val="minor"/>
    </font>
  </fonts>
  <fills count="3">
    <fill>
      <patternFill patternType="none"/>
    </fill>
    <fill>
      <patternFill patternType="gray125"/>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4">
    <xf numFmtId="0" fontId="0" fillId="0" borderId="0" xfId="0"/>
    <xf numFmtId="0" fontId="1" fillId="0" borderId="0" xfId="0" applyFont="1"/>
    <xf numFmtId="0" fontId="0" fillId="0" borderId="0" xfId="0" applyAlignment="1">
      <alignment vertical="center" wrapText="1"/>
    </xf>
    <xf numFmtId="0" fontId="0" fillId="0" borderId="0" xfId="0" applyFill="1"/>
    <xf numFmtId="0" fontId="2" fillId="0" borderId="0" xfId="0" applyFont="1"/>
    <xf numFmtId="0" fontId="3" fillId="0" borderId="0" xfId="0" applyFont="1"/>
    <xf numFmtId="0" fontId="3" fillId="0" borderId="0" xfId="0" applyFont="1" applyFill="1"/>
    <xf numFmtId="0" fontId="0" fillId="0" borderId="1" xfId="0" applyFont="1" applyBorder="1"/>
    <xf numFmtId="0" fontId="4" fillId="0" borderId="1" xfId="0" applyFont="1" applyBorder="1"/>
    <xf numFmtId="0" fontId="5" fillId="0" borderId="1" xfId="0" applyFont="1" applyBorder="1"/>
    <xf numFmtId="0" fontId="4" fillId="0" borderId="1" xfId="0" applyFont="1" applyFill="1" applyBorder="1"/>
    <xf numFmtId="0" fontId="5" fillId="0" borderId="1" xfId="0" applyFont="1" applyFill="1" applyBorder="1"/>
    <xf numFmtId="0" fontId="0" fillId="0" borderId="1" xfId="0" applyFont="1" applyFill="1" applyBorder="1"/>
    <xf numFmtId="0" fontId="3" fillId="0" borderId="1" xfId="0" applyFont="1" applyBorder="1"/>
    <xf numFmtId="0" fontId="7" fillId="0" borderId="1" xfId="0" applyFont="1" applyBorder="1"/>
    <xf numFmtId="0" fontId="8" fillId="0" borderId="1" xfId="0" applyFont="1" applyBorder="1"/>
    <xf numFmtId="0" fontId="0" fillId="0" borderId="1" xfId="0" applyFont="1" applyBorder="1" applyAlignment="1">
      <alignment vertical="center" wrapText="1"/>
    </xf>
    <xf numFmtId="0" fontId="0" fillId="0" borderId="1" xfId="0" applyFont="1" applyBorder="1" applyAlignment="1">
      <alignment horizontal="center" vertical="center" wrapText="1"/>
    </xf>
    <xf numFmtId="0" fontId="3" fillId="0" borderId="1" xfId="0" applyFont="1" applyFill="1" applyBorder="1"/>
    <xf numFmtId="164" fontId="3" fillId="0" borderId="1" xfId="0" applyNumberFormat="1" applyFont="1" applyFill="1" applyBorder="1"/>
    <xf numFmtId="165" fontId="3" fillId="0" borderId="1" xfId="0" applyNumberFormat="1" applyFont="1" applyFill="1" applyBorder="1"/>
    <xf numFmtId="0" fontId="0" fillId="2" borderId="1" xfId="0" applyFont="1" applyFill="1" applyBorder="1" applyAlignment="1">
      <alignment vertical="justify"/>
    </xf>
    <xf numFmtId="0" fontId="0" fillId="0" borderId="1" xfId="0" applyFont="1" applyBorder="1" applyAlignment="1">
      <alignment vertical="top" wrapText="1"/>
    </xf>
    <xf numFmtId="0" fontId="0" fillId="2" borderId="1" xfId="0" applyFont="1" applyFill="1"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91EED3-F5FD-4A83-AFD2-7B562426E693}">
  <sheetPr>
    <pageSetUpPr fitToPage="1"/>
  </sheetPr>
  <dimension ref="A1:CX37"/>
  <sheetViews>
    <sheetView tabSelected="1" topLeftCell="CE1" zoomScale="70" zoomScaleNormal="70" workbookViewId="0">
      <selection activeCell="CU1" sqref="A1:CU23"/>
    </sheetView>
  </sheetViews>
  <sheetFormatPr baseColWidth="10" defaultColWidth="11.42578125" defaultRowHeight="15"/>
  <cols>
    <col min="71" max="71" width="17.42578125" customWidth="1"/>
    <col min="99" max="99" width="27.28515625" bestFit="1" customWidth="1"/>
  </cols>
  <sheetData>
    <row r="1" spans="1:102" s="1" customFormat="1" ht="18">
      <c r="A1" s="7" t="s">
        <v>4</v>
      </c>
      <c r="B1" s="8" t="s">
        <v>5</v>
      </c>
      <c r="C1" s="9" t="s">
        <v>41</v>
      </c>
      <c r="D1" s="7" t="s">
        <v>4</v>
      </c>
      <c r="E1" s="8" t="s">
        <v>5</v>
      </c>
      <c r="F1" s="9" t="s">
        <v>41</v>
      </c>
      <c r="G1" s="7" t="s">
        <v>4</v>
      </c>
      <c r="H1" s="8" t="s">
        <v>5</v>
      </c>
      <c r="I1" s="9" t="s">
        <v>41</v>
      </c>
      <c r="J1" s="7" t="s">
        <v>4</v>
      </c>
      <c r="K1" s="8" t="s">
        <v>5</v>
      </c>
      <c r="L1" s="9" t="s">
        <v>41</v>
      </c>
      <c r="M1" s="7" t="s">
        <v>4</v>
      </c>
      <c r="N1" s="8" t="s">
        <v>5</v>
      </c>
      <c r="O1" s="9" t="s">
        <v>41</v>
      </c>
      <c r="P1" s="7" t="s">
        <v>4</v>
      </c>
      <c r="Q1" s="8" t="s">
        <v>5</v>
      </c>
      <c r="R1" s="9" t="s">
        <v>41</v>
      </c>
      <c r="S1" s="7" t="s">
        <v>4</v>
      </c>
      <c r="T1" s="8" t="s">
        <v>5</v>
      </c>
      <c r="U1" s="9" t="s">
        <v>41</v>
      </c>
      <c r="V1" s="7" t="s">
        <v>4</v>
      </c>
      <c r="W1" s="8" t="s">
        <v>5</v>
      </c>
      <c r="X1" s="9" t="s">
        <v>41</v>
      </c>
      <c r="Y1" s="7" t="s">
        <v>4</v>
      </c>
      <c r="Z1" s="8" t="s">
        <v>5</v>
      </c>
      <c r="AA1" s="9" t="s">
        <v>41</v>
      </c>
      <c r="AB1" s="7" t="s">
        <v>4</v>
      </c>
      <c r="AC1" s="8" t="s">
        <v>5</v>
      </c>
      <c r="AD1" s="9" t="s">
        <v>41</v>
      </c>
      <c r="AE1" s="7" t="s">
        <v>4</v>
      </c>
      <c r="AF1" s="8" t="s">
        <v>5</v>
      </c>
      <c r="AG1" s="9" t="s">
        <v>41</v>
      </c>
      <c r="AH1" s="7" t="s">
        <v>4</v>
      </c>
      <c r="AI1" s="8" t="s">
        <v>5</v>
      </c>
      <c r="AJ1" s="9" t="s">
        <v>41</v>
      </c>
      <c r="AK1" s="7" t="s">
        <v>4</v>
      </c>
      <c r="AL1" s="8" t="s">
        <v>5</v>
      </c>
      <c r="AM1" s="9" t="s">
        <v>41</v>
      </c>
      <c r="AN1" s="7" t="s">
        <v>4</v>
      </c>
      <c r="AO1" s="8" t="s">
        <v>5</v>
      </c>
      <c r="AP1" s="9" t="s">
        <v>41</v>
      </c>
      <c r="AQ1" s="7" t="s">
        <v>4</v>
      </c>
      <c r="AR1" s="8" t="s">
        <v>5</v>
      </c>
      <c r="AS1" s="9" t="s">
        <v>41</v>
      </c>
      <c r="AT1" s="7" t="s">
        <v>4</v>
      </c>
      <c r="AU1" s="8" t="s">
        <v>5</v>
      </c>
      <c r="AV1" s="9" t="s">
        <v>41</v>
      </c>
      <c r="AW1" s="7" t="s">
        <v>4</v>
      </c>
      <c r="AX1" s="8" t="s">
        <v>5</v>
      </c>
      <c r="AY1" s="9" t="s">
        <v>41</v>
      </c>
      <c r="AZ1" s="7" t="s">
        <v>4</v>
      </c>
      <c r="BA1" s="8" t="s">
        <v>5</v>
      </c>
      <c r="BB1" s="9" t="s">
        <v>41</v>
      </c>
      <c r="BC1" s="7" t="s">
        <v>4</v>
      </c>
      <c r="BD1" s="8" t="s">
        <v>5</v>
      </c>
      <c r="BE1" s="9" t="s">
        <v>41</v>
      </c>
      <c r="BF1" s="7" t="s">
        <v>4</v>
      </c>
      <c r="BG1" s="8" t="s">
        <v>5</v>
      </c>
      <c r="BH1" s="9" t="s">
        <v>41</v>
      </c>
      <c r="BI1" s="7" t="s">
        <v>4</v>
      </c>
      <c r="BJ1" s="8" t="s">
        <v>5</v>
      </c>
      <c r="BK1" s="9" t="s">
        <v>41</v>
      </c>
      <c r="BL1" s="7" t="s">
        <v>4</v>
      </c>
      <c r="BM1" s="8" t="s">
        <v>5</v>
      </c>
      <c r="BN1" s="9" t="s">
        <v>41</v>
      </c>
      <c r="BO1" s="7" t="s">
        <v>4</v>
      </c>
      <c r="BP1" s="8" t="s">
        <v>5</v>
      </c>
      <c r="BQ1" s="9" t="s">
        <v>41</v>
      </c>
      <c r="BR1" s="7" t="s">
        <v>4</v>
      </c>
      <c r="BS1" s="10" t="s">
        <v>5</v>
      </c>
      <c r="BT1" s="11" t="s">
        <v>41</v>
      </c>
      <c r="BU1" s="12" t="s">
        <v>4</v>
      </c>
      <c r="BV1" s="10" t="s">
        <v>5</v>
      </c>
      <c r="BW1" s="11" t="s">
        <v>41</v>
      </c>
      <c r="BX1" s="12" t="s">
        <v>4</v>
      </c>
      <c r="BY1" s="10" t="s">
        <v>5</v>
      </c>
      <c r="BZ1" s="11" t="s">
        <v>41</v>
      </c>
      <c r="CA1" s="12" t="s">
        <v>4</v>
      </c>
      <c r="CB1" s="10" t="s">
        <v>5</v>
      </c>
      <c r="CC1" s="11" t="s">
        <v>41</v>
      </c>
      <c r="CD1" s="12" t="s">
        <v>4</v>
      </c>
      <c r="CE1" s="10" t="s">
        <v>5</v>
      </c>
      <c r="CF1" s="11" t="s">
        <v>41</v>
      </c>
      <c r="CG1" s="12" t="s">
        <v>4</v>
      </c>
      <c r="CH1" s="10" t="s">
        <v>5</v>
      </c>
      <c r="CI1" s="11" t="s">
        <v>41</v>
      </c>
      <c r="CJ1" s="12" t="s">
        <v>4</v>
      </c>
      <c r="CK1" s="10" t="s">
        <v>5</v>
      </c>
      <c r="CL1" s="11" t="s">
        <v>41</v>
      </c>
      <c r="CM1" s="12" t="s">
        <v>4</v>
      </c>
      <c r="CN1" s="10" t="s">
        <v>5</v>
      </c>
      <c r="CO1" s="11" t="s">
        <v>41</v>
      </c>
      <c r="CP1" s="13" t="s">
        <v>4</v>
      </c>
      <c r="CQ1" s="14" t="s">
        <v>5</v>
      </c>
      <c r="CR1" s="15" t="s">
        <v>42</v>
      </c>
      <c r="CS1" s="13" t="s">
        <v>4</v>
      </c>
      <c r="CT1" s="14" t="s">
        <v>5</v>
      </c>
      <c r="CU1" s="15" t="s">
        <v>42</v>
      </c>
      <c r="CV1" s="4"/>
      <c r="CW1" s="4"/>
    </row>
    <row r="2" spans="1:102">
      <c r="A2" s="16">
        <v>25</v>
      </c>
      <c r="B2" s="16">
        <v>0.28000000000000003</v>
      </c>
      <c r="C2" s="17">
        <f>B2/0.28</f>
        <v>1</v>
      </c>
      <c r="D2" s="16">
        <v>105</v>
      </c>
      <c r="E2" s="16">
        <v>0.39</v>
      </c>
      <c r="F2" s="7">
        <f>E2/0.39</f>
        <v>1</v>
      </c>
      <c r="G2" s="7">
        <v>20</v>
      </c>
      <c r="H2" s="7">
        <v>0.24</v>
      </c>
      <c r="I2" s="7">
        <f>H2/0.24</f>
        <v>1</v>
      </c>
      <c r="J2" s="7">
        <v>20</v>
      </c>
      <c r="K2" s="7">
        <v>0.24</v>
      </c>
      <c r="L2" s="7">
        <f>K2/0.24</f>
        <v>1</v>
      </c>
      <c r="M2" s="16">
        <v>25</v>
      </c>
      <c r="N2" s="7">
        <v>0.127</v>
      </c>
      <c r="O2" s="7">
        <f>N2/0.127</f>
        <v>1</v>
      </c>
      <c r="P2" s="7">
        <v>25</v>
      </c>
      <c r="Q2" s="7">
        <v>0.2</v>
      </c>
      <c r="R2" s="7">
        <v>1</v>
      </c>
      <c r="S2" s="16">
        <v>25</v>
      </c>
      <c r="T2" s="16">
        <v>0.23</v>
      </c>
      <c r="U2" s="16">
        <f>T2/0.23</f>
        <v>1</v>
      </c>
      <c r="V2" s="16">
        <v>25</v>
      </c>
      <c r="W2" s="16">
        <v>0.65</v>
      </c>
      <c r="X2" s="16">
        <f>W2/0.65</f>
        <v>1</v>
      </c>
      <c r="Y2" s="16">
        <v>25</v>
      </c>
      <c r="Z2" s="16">
        <v>0.36</v>
      </c>
      <c r="AA2" s="16">
        <f>Z2/0.36</f>
        <v>1</v>
      </c>
      <c r="AB2" s="16">
        <v>25</v>
      </c>
      <c r="AC2" s="16">
        <v>0.24</v>
      </c>
      <c r="AD2" s="16">
        <f>AC2/0.24</f>
        <v>1</v>
      </c>
      <c r="AE2" s="7">
        <v>25</v>
      </c>
      <c r="AF2" s="7">
        <v>0.18000000000000002</v>
      </c>
      <c r="AG2" s="7">
        <v>1.0000000000000002</v>
      </c>
      <c r="AH2" s="7">
        <v>25</v>
      </c>
      <c r="AI2" s="7">
        <v>0.18000000000000002</v>
      </c>
      <c r="AJ2" s="7">
        <v>1.0000000000000002</v>
      </c>
      <c r="AK2" s="7">
        <v>25</v>
      </c>
      <c r="AL2" s="16">
        <v>0.10299999999999999</v>
      </c>
      <c r="AM2" s="16">
        <f>AL2/0.103</f>
        <v>1</v>
      </c>
      <c r="AN2" s="7">
        <v>25</v>
      </c>
      <c r="AO2" s="16">
        <v>0.1</v>
      </c>
      <c r="AP2" s="7">
        <f>AO2/0.1</f>
        <v>1</v>
      </c>
      <c r="AQ2" s="7">
        <v>25</v>
      </c>
      <c r="AR2" s="16">
        <v>0.23</v>
      </c>
      <c r="AS2" s="7">
        <f>AR2/0.23</f>
        <v>1</v>
      </c>
      <c r="AT2" s="7">
        <v>25</v>
      </c>
      <c r="AU2" s="16">
        <v>0.18</v>
      </c>
      <c r="AV2" s="7">
        <f>AU2/0.18</f>
        <v>1</v>
      </c>
      <c r="AW2" s="7">
        <v>25</v>
      </c>
      <c r="AX2" s="7">
        <v>0.219</v>
      </c>
      <c r="AY2" s="7">
        <v>1</v>
      </c>
      <c r="AZ2" s="7">
        <v>20</v>
      </c>
      <c r="BA2" s="7">
        <v>0.26641221374045798</v>
      </c>
      <c r="BB2" s="7">
        <f>BA2/0.266412213740458</f>
        <v>1</v>
      </c>
      <c r="BC2" s="7">
        <v>100</v>
      </c>
      <c r="BD2" s="7">
        <v>0.31088560885608801</v>
      </c>
      <c r="BE2" s="7">
        <v>1</v>
      </c>
      <c r="BF2" s="7">
        <v>100</v>
      </c>
      <c r="BG2" s="7">
        <v>0.31088560885608801</v>
      </c>
      <c r="BH2" s="7">
        <v>1</v>
      </c>
      <c r="BI2" s="7">
        <v>0</v>
      </c>
      <c r="BJ2" s="7">
        <v>0.26</v>
      </c>
      <c r="BK2" s="7">
        <f>BJ2/0.26</f>
        <v>1</v>
      </c>
      <c r="BL2" s="7">
        <v>0</v>
      </c>
      <c r="BM2" s="7">
        <v>0.28999999999999998</v>
      </c>
      <c r="BN2" s="7">
        <f>BM2/0.29</f>
        <v>1</v>
      </c>
      <c r="BO2" s="7">
        <v>0</v>
      </c>
      <c r="BP2" s="7">
        <v>0.26</v>
      </c>
      <c r="BQ2" s="7">
        <f>BP2/0.26</f>
        <v>1</v>
      </c>
      <c r="BR2" s="12">
        <v>25</v>
      </c>
      <c r="BS2" s="12">
        <v>0.24866666666666667</v>
      </c>
      <c r="BT2" s="12">
        <f>BS2/0.248666667</f>
        <v>0.99999999865951739</v>
      </c>
      <c r="BU2" s="12">
        <v>25</v>
      </c>
      <c r="BV2" s="12">
        <v>0.24456521739130399</v>
      </c>
      <c r="BW2" s="12">
        <v>1</v>
      </c>
      <c r="BX2" s="12">
        <v>25</v>
      </c>
      <c r="BY2" s="12">
        <v>0.23260869565217299</v>
      </c>
      <c r="BZ2" s="12">
        <v>1</v>
      </c>
      <c r="CA2" s="12">
        <v>25</v>
      </c>
      <c r="CB2" s="12">
        <v>0.25833333333333303</v>
      </c>
      <c r="CC2" s="12">
        <v>1</v>
      </c>
      <c r="CD2" s="12">
        <v>25</v>
      </c>
      <c r="CE2" s="12">
        <v>0.218</v>
      </c>
      <c r="CF2" s="12">
        <f>CE2/0.218</f>
        <v>1</v>
      </c>
      <c r="CG2" s="12">
        <v>25</v>
      </c>
      <c r="CH2" s="12">
        <v>0.218</v>
      </c>
      <c r="CI2" s="12">
        <f>CH2/0.218</f>
        <v>1</v>
      </c>
      <c r="CJ2" s="12">
        <v>100</v>
      </c>
      <c r="CK2" s="12">
        <v>0.31</v>
      </c>
      <c r="CL2" s="12">
        <v>1</v>
      </c>
      <c r="CM2" s="12">
        <v>100</v>
      </c>
      <c r="CN2" s="12">
        <v>0.31</v>
      </c>
      <c r="CO2" s="7">
        <v>1</v>
      </c>
      <c r="CP2" s="18">
        <v>20</v>
      </c>
      <c r="CQ2" s="19">
        <v>0.24036144578313201</v>
      </c>
      <c r="CR2" s="19">
        <f t="shared" ref="CR2:CR8" si="0">+CQ2/CQ$2</f>
        <v>1</v>
      </c>
      <c r="CS2" s="18">
        <v>20</v>
      </c>
      <c r="CT2" s="20">
        <v>0.209638554216867</v>
      </c>
      <c r="CU2" s="20">
        <f t="shared" ref="CU2:CU7" si="1">+CT2/CT$2</f>
        <v>1</v>
      </c>
      <c r="CV2" s="6"/>
      <c r="CW2" s="6"/>
      <c r="CX2" s="3"/>
    </row>
    <row r="3" spans="1:102">
      <c r="A3" s="16">
        <v>100</v>
      </c>
      <c r="B3" s="16">
        <v>0.26</v>
      </c>
      <c r="C3" s="17">
        <f t="shared" ref="C3:C12" si="2">B3/0.28</f>
        <v>0.92857142857142849</v>
      </c>
      <c r="D3" s="16">
        <v>200</v>
      </c>
      <c r="E3" s="17">
        <v>0.26</v>
      </c>
      <c r="F3" s="7">
        <f t="shared" ref="F3:F5" si="3">E3/0.39</f>
        <v>0.66666666666666663</v>
      </c>
      <c r="G3" s="17">
        <v>100</v>
      </c>
      <c r="H3" s="17">
        <v>0.22</v>
      </c>
      <c r="I3" s="7">
        <f t="shared" ref="I3:I10" si="4">H3/0.24</f>
        <v>0.91666666666666674</v>
      </c>
      <c r="J3" s="17">
        <v>100</v>
      </c>
      <c r="K3" s="17">
        <v>0.21</v>
      </c>
      <c r="L3" s="7">
        <f t="shared" ref="L3:L10" si="5">K3/0.24</f>
        <v>0.875</v>
      </c>
      <c r="M3" s="16">
        <v>200</v>
      </c>
      <c r="N3" s="7">
        <v>9.8000000000000004E-2</v>
      </c>
      <c r="O3" s="7">
        <f t="shared" ref="O3:O9" si="6">N3/0.127</f>
        <v>0.77165354330708669</v>
      </c>
      <c r="P3" s="7">
        <v>100</v>
      </c>
      <c r="Q3" s="7">
        <v>0.19</v>
      </c>
      <c r="R3" s="7">
        <v>0.95</v>
      </c>
      <c r="S3" s="16">
        <v>200</v>
      </c>
      <c r="T3" s="16">
        <v>0.17</v>
      </c>
      <c r="U3" s="16">
        <f t="shared" ref="U3:U8" si="7">T3/0.23</f>
        <v>0.73913043478260876</v>
      </c>
      <c r="V3" s="16">
        <v>200</v>
      </c>
      <c r="W3" s="16">
        <v>0.3</v>
      </c>
      <c r="X3" s="16">
        <f t="shared" ref="X3:X8" si="8">W3/0.65</f>
        <v>0.46153846153846151</v>
      </c>
      <c r="Y3" s="16">
        <v>200</v>
      </c>
      <c r="Z3" s="16">
        <v>0.31</v>
      </c>
      <c r="AA3" s="16">
        <f t="shared" ref="AA3:AA8" si="9">Z3/0.36</f>
        <v>0.86111111111111116</v>
      </c>
      <c r="AB3" s="16">
        <v>200</v>
      </c>
      <c r="AC3" s="16">
        <v>0.19</v>
      </c>
      <c r="AD3" s="16">
        <f t="shared" ref="AD3:AD8" si="10">AC3/0.24</f>
        <v>0.79166666666666674</v>
      </c>
      <c r="AE3" s="7">
        <v>200</v>
      </c>
      <c r="AF3" s="7">
        <v>0.15866666666666665</v>
      </c>
      <c r="AG3" s="7">
        <v>0.88148148148148142</v>
      </c>
      <c r="AH3" s="7">
        <v>200</v>
      </c>
      <c r="AI3" s="7">
        <v>0.151</v>
      </c>
      <c r="AJ3" s="7">
        <v>0.83888888888888891</v>
      </c>
      <c r="AK3" s="7">
        <v>100</v>
      </c>
      <c r="AL3" s="16">
        <v>0.10199999999999999</v>
      </c>
      <c r="AM3" s="16">
        <f t="shared" ref="AM3:AM4" si="11">AL3/0.103</f>
        <v>0.99029126213592233</v>
      </c>
      <c r="AN3" s="7">
        <v>100</v>
      </c>
      <c r="AO3" s="16">
        <v>0.11</v>
      </c>
      <c r="AP3" s="7">
        <f t="shared" ref="AP3:AP4" si="12">AO3/0.1</f>
        <v>1.0999999999999999</v>
      </c>
      <c r="AQ3" s="7">
        <v>100</v>
      </c>
      <c r="AR3" s="16">
        <v>0.22700000000000001</v>
      </c>
      <c r="AS3" s="7">
        <f t="shared" ref="AS3:AS4" si="13">AR3/0.23</f>
        <v>0.9869565217391304</v>
      </c>
      <c r="AT3" s="7">
        <v>100</v>
      </c>
      <c r="AU3" s="16">
        <v>0.17399999999999999</v>
      </c>
      <c r="AV3" s="7">
        <f t="shared" ref="AV3:AV4" si="14">AU3/0.18</f>
        <v>0.96666666666666667</v>
      </c>
      <c r="AW3" s="7">
        <v>100</v>
      </c>
      <c r="AX3" s="7">
        <v>0.19034482758620599</v>
      </c>
      <c r="AY3" s="7">
        <v>0.86915446386395434</v>
      </c>
      <c r="AZ3" s="7">
        <v>100</v>
      </c>
      <c r="BA3" s="7">
        <v>0.34809160305343501</v>
      </c>
      <c r="BB3" s="7">
        <f t="shared" ref="BB3:BB8" si="15">BA3/0.266412213740458</f>
        <v>1.306590257879656</v>
      </c>
      <c r="BC3" s="7">
        <v>200</v>
      </c>
      <c r="BD3" s="7">
        <v>0.27933579335793302</v>
      </c>
      <c r="BE3" s="7">
        <v>0.89851632047477725</v>
      </c>
      <c r="BF3" s="7">
        <v>200</v>
      </c>
      <c r="BG3" s="7">
        <v>0.14870848708487</v>
      </c>
      <c r="BH3" s="7">
        <v>0.47833827893174885</v>
      </c>
      <c r="BI3" s="7">
        <v>400</v>
      </c>
      <c r="BJ3" s="7">
        <v>0.33</v>
      </c>
      <c r="BK3" s="7">
        <f t="shared" ref="BK3:BK5" si="16">BJ3/0.26</f>
        <v>1.2692307692307692</v>
      </c>
      <c r="BL3" s="7">
        <v>400</v>
      </c>
      <c r="BM3" s="7">
        <v>0.27</v>
      </c>
      <c r="BN3" s="7">
        <f t="shared" ref="BN3:BN5" si="17">BM3/0.29</f>
        <v>0.93103448275862077</v>
      </c>
      <c r="BO3" s="7">
        <v>400</v>
      </c>
      <c r="BP3" s="7">
        <v>0.22</v>
      </c>
      <c r="BQ3" s="7">
        <f t="shared" ref="BQ3:BQ5" si="18">BP3/0.26</f>
        <v>0.84615384615384615</v>
      </c>
      <c r="BR3" s="12">
        <v>200</v>
      </c>
      <c r="BS3" s="12">
        <v>0.23366666666666666</v>
      </c>
      <c r="BT3" s="12">
        <f t="shared" ref="BT3:BT6" si="19">BS3/0.248666667</f>
        <v>0.93967828292268318</v>
      </c>
      <c r="BU3" s="12">
        <v>150</v>
      </c>
      <c r="BV3" s="12">
        <v>0.21630434782608601</v>
      </c>
      <c r="BW3" s="12">
        <v>0.88444444444444192</v>
      </c>
      <c r="BX3" s="12">
        <v>150</v>
      </c>
      <c r="BY3" s="12">
        <v>0.22608695652173899</v>
      </c>
      <c r="BZ3" s="12">
        <v>0.97196261682243312</v>
      </c>
      <c r="CA3" s="12">
        <v>150</v>
      </c>
      <c r="CB3" s="12">
        <v>0.26739130434782599</v>
      </c>
      <c r="CC3" s="12">
        <v>1.035063113604489</v>
      </c>
      <c r="CD3" s="12">
        <v>100</v>
      </c>
      <c r="CE3" s="12">
        <v>0.215</v>
      </c>
      <c r="CF3" s="12">
        <f t="shared" ref="CF3:CF9" si="20">CE3/0.218</f>
        <v>0.98623853211009171</v>
      </c>
      <c r="CG3" s="12">
        <v>100</v>
      </c>
      <c r="CH3" s="12">
        <v>0.20100000000000001</v>
      </c>
      <c r="CI3" s="12">
        <f t="shared" ref="CI3:CI9" si="21">CH3/0.218</f>
        <v>0.92201834862385323</v>
      </c>
      <c r="CJ3" s="12">
        <v>200</v>
      </c>
      <c r="CK3" s="12">
        <v>0.27</v>
      </c>
      <c r="CL3" s="12">
        <v>0.87096774193548399</v>
      </c>
      <c r="CM3" s="12">
        <v>200</v>
      </c>
      <c r="CN3" s="12">
        <v>0.3</v>
      </c>
      <c r="CO3" s="7">
        <v>0.96774193548387089</v>
      </c>
      <c r="CP3" s="18">
        <v>100</v>
      </c>
      <c r="CQ3" s="19">
        <v>0.21867469879518001</v>
      </c>
      <c r="CR3" s="19">
        <f t="shared" si="0"/>
        <v>0.90977443609022457</v>
      </c>
      <c r="CS3" s="18">
        <v>100</v>
      </c>
      <c r="CT3" s="20">
        <v>0.18524096385542099</v>
      </c>
      <c r="CU3" s="20">
        <f t="shared" si="1"/>
        <v>0.88362068965517104</v>
      </c>
      <c r="CV3" s="6"/>
      <c r="CW3" s="6"/>
      <c r="CX3" s="3"/>
    </row>
    <row r="4" spans="1:102">
      <c r="A4" s="16">
        <v>200</v>
      </c>
      <c r="B4" s="16">
        <v>0.28000000000000003</v>
      </c>
      <c r="C4" s="17">
        <f t="shared" si="2"/>
        <v>1</v>
      </c>
      <c r="D4" s="16">
        <v>400</v>
      </c>
      <c r="E4" s="16">
        <v>-3.0000000000000001E-3</v>
      </c>
      <c r="F4" s="7">
        <f t="shared" si="3"/>
        <v>-7.6923076923076919E-3</v>
      </c>
      <c r="G4" s="16">
        <v>200</v>
      </c>
      <c r="H4" s="16">
        <v>0.21</v>
      </c>
      <c r="I4" s="7">
        <f t="shared" si="4"/>
        <v>0.875</v>
      </c>
      <c r="J4" s="16">
        <v>200</v>
      </c>
      <c r="K4" s="16">
        <v>0.2</v>
      </c>
      <c r="L4" s="7">
        <f t="shared" si="5"/>
        <v>0.83333333333333337</v>
      </c>
      <c r="M4" s="16">
        <v>300</v>
      </c>
      <c r="N4" s="7">
        <v>0.109</v>
      </c>
      <c r="O4" s="7">
        <f t="shared" si="6"/>
        <v>0.8582677165354331</v>
      </c>
      <c r="P4" s="7">
        <v>200</v>
      </c>
      <c r="Q4" s="7">
        <v>0.19</v>
      </c>
      <c r="R4" s="7">
        <v>0.95</v>
      </c>
      <c r="S4" s="16">
        <v>300</v>
      </c>
      <c r="T4" s="16">
        <v>0.54</v>
      </c>
      <c r="U4" s="16">
        <f t="shared" si="7"/>
        <v>2.347826086956522</v>
      </c>
      <c r="V4" s="16">
        <v>300</v>
      </c>
      <c r="W4" s="16">
        <v>0.37</v>
      </c>
      <c r="X4" s="16">
        <f t="shared" si="8"/>
        <v>0.56923076923076921</v>
      </c>
      <c r="Y4" s="16">
        <v>300</v>
      </c>
      <c r="Z4" s="16">
        <v>0.43</v>
      </c>
      <c r="AA4" s="16">
        <f t="shared" si="9"/>
        <v>1.1944444444444444</v>
      </c>
      <c r="AB4" s="16">
        <v>300</v>
      </c>
      <c r="AC4" s="16">
        <v>0.18</v>
      </c>
      <c r="AD4" s="16">
        <f t="shared" si="10"/>
        <v>0.75</v>
      </c>
      <c r="AE4" s="7">
        <v>400</v>
      </c>
      <c r="AF4" s="7">
        <v>0.15</v>
      </c>
      <c r="AG4" s="7">
        <v>0.83333333333333337</v>
      </c>
      <c r="AH4" s="7">
        <v>400</v>
      </c>
      <c r="AI4" s="7">
        <v>0.14333333333333331</v>
      </c>
      <c r="AJ4" s="7">
        <v>0.79629629629629617</v>
      </c>
      <c r="AK4" s="7">
        <v>300</v>
      </c>
      <c r="AL4" s="16">
        <v>0.15</v>
      </c>
      <c r="AM4" s="16">
        <f t="shared" si="11"/>
        <v>1.4563106796116505</v>
      </c>
      <c r="AN4" s="7">
        <v>300</v>
      </c>
      <c r="AO4" s="16">
        <v>0.09</v>
      </c>
      <c r="AP4" s="7">
        <f t="shared" si="12"/>
        <v>0.89999999999999991</v>
      </c>
      <c r="AQ4" s="7">
        <v>300</v>
      </c>
      <c r="AR4" s="16">
        <v>0.22</v>
      </c>
      <c r="AS4" s="7">
        <f t="shared" si="13"/>
        <v>0.9565217391304347</v>
      </c>
      <c r="AT4" s="7">
        <v>300</v>
      </c>
      <c r="AU4" s="16">
        <v>0.155</v>
      </c>
      <c r="AV4" s="7">
        <f t="shared" si="14"/>
        <v>0.86111111111111116</v>
      </c>
      <c r="AW4" s="7">
        <v>200</v>
      </c>
      <c r="AX4" s="7">
        <v>0.19655172413793101</v>
      </c>
      <c r="AY4" s="7">
        <v>0.8974964572508265</v>
      </c>
      <c r="AZ4" s="7">
        <v>200</v>
      </c>
      <c r="BA4" s="7">
        <v>0.129007633587786</v>
      </c>
      <c r="BB4" s="7">
        <f t="shared" si="15"/>
        <v>0.48424068767908218</v>
      </c>
      <c r="BC4" s="7">
        <v>300</v>
      </c>
      <c r="BD4" s="7">
        <v>0.17804428044280399</v>
      </c>
      <c r="BE4" s="7">
        <v>0.57270029673590461</v>
      </c>
      <c r="BF4" s="7">
        <v>300</v>
      </c>
      <c r="BG4" s="7">
        <v>8.4501845018450095E-2</v>
      </c>
      <c r="BH4" s="7">
        <v>0.27181008902077169</v>
      </c>
      <c r="BI4" s="7">
        <v>750</v>
      </c>
      <c r="BJ4" s="7">
        <v>0.42</v>
      </c>
      <c r="BK4" s="7">
        <f t="shared" si="16"/>
        <v>1.6153846153846152</v>
      </c>
      <c r="BL4" s="7">
        <v>750</v>
      </c>
      <c r="BM4" s="7">
        <v>0.71</v>
      </c>
      <c r="BN4" s="7">
        <f t="shared" si="17"/>
        <v>2.4482758620689657</v>
      </c>
      <c r="BO4" s="7">
        <v>750</v>
      </c>
      <c r="BP4" s="7">
        <v>0.18</v>
      </c>
      <c r="BQ4" s="7">
        <f t="shared" si="18"/>
        <v>0.69230769230769229</v>
      </c>
      <c r="BR4" s="12">
        <v>400</v>
      </c>
      <c r="BS4" s="12">
        <v>0.21166666666666667</v>
      </c>
      <c r="BT4" s="12">
        <f t="shared" si="19"/>
        <v>0.85120643317532652</v>
      </c>
      <c r="BU4" s="12">
        <v>260</v>
      </c>
      <c r="BV4" s="12">
        <v>0.20217391304347801</v>
      </c>
      <c r="BW4" s="12">
        <v>0.82666666666666688</v>
      </c>
      <c r="BX4" s="12">
        <v>260</v>
      </c>
      <c r="BY4" s="12">
        <v>0.23876811594202901</v>
      </c>
      <c r="BZ4" s="12">
        <v>1.0264797507788204</v>
      </c>
      <c r="CA4" s="12">
        <v>260</v>
      </c>
      <c r="CB4" s="12">
        <v>0.25688405797101399</v>
      </c>
      <c r="CC4" s="12">
        <v>0.99438990182328113</v>
      </c>
      <c r="CD4" s="12">
        <v>200</v>
      </c>
      <c r="CE4" s="12">
        <v>0.20899999999999999</v>
      </c>
      <c r="CF4" s="12">
        <f t="shared" si="20"/>
        <v>0.95871559633027514</v>
      </c>
      <c r="CG4" s="12">
        <v>200</v>
      </c>
      <c r="CH4" s="12">
        <v>0.186</v>
      </c>
      <c r="CI4" s="12">
        <f t="shared" si="21"/>
        <v>0.85321100917431192</v>
      </c>
      <c r="CJ4" s="12">
        <v>300</v>
      </c>
      <c r="CK4" s="12">
        <v>0.25</v>
      </c>
      <c r="CL4" s="12">
        <v>0.80645161290322587</v>
      </c>
      <c r="CM4" s="12">
        <v>300</v>
      </c>
      <c r="CN4" s="12">
        <v>0.27</v>
      </c>
      <c r="CO4" s="7">
        <v>0.87096774193548399</v>
      </c>
      <c r="CP4" s="18">
        <v>150</v>
      </c>
      <c r="CQ4" s="19">
        <v>0.22048192771084299</v>
      </c>
      <c r="CR4" s="19">
        <f t="shared" si="0"/>
        <v>0.91729323308270716</v>
      </c>
      <c r="CS4" s="18">
        <v>150</v>
      </c>
      <c r="CT4" s="20">
        <v>0.16626506024096299</v>
      </c>
      <c r="CU4" s="20">
        <f t="shared" si="1"/>
        <v>0.79310344827585977</v>
      </c>
      <c r="CV4" s="6"/>
      <c r="CW4" s="6"/>
      <c r="CX4" s="3"/>
    </row>
    <row r="5" spans="1:102">
      <c r="A5" s="16">
        <v>300</v>
      </c>
      <c r="B5" s="16">
        <v>0.23</v>
      </c>
      <c r="C5" s="17">
        <f t="shared" si="2"/>
        <v>0.8214285714285714</v>
      </c>
      <c r="D5" s="16">
        <v>600</v>
      </c>
      <c r="E5" s="16">
        <v>6.5000000000000002E-2</v>
      </c>
      <c r="F5" s="7">
        <f t="shared" si="3"/>
        <v>0.16666666666666666</v>
      </c>
      <c r="G5" s="16">
        <v>300</v>
      </c>
      <c r="H5" s="16">
        <v>0.19</v>
      </c>
      <c r="I5" s="7">
        <f t="shared" si="4"/>
        <v>0.79166666666666674</v>
      </c>
      <c r="J5" s="16">
        <v>300</v>
      </c>
      <c r="K5" s="16">
        <v>0.19</v>
      </c>
      <c r="L5" s="7">
        <f t="shared" si="5"/>
        <v>0.79166666666666674</v>
      </c>
      <c r="M5" s="16">
        <v>400</v>
      </c>
      <c r="N5" s="7">
        <v>9.5000000000000001E-2</v>
      </c>
      <c r="O5" s="7">
        <f t="shared" si="6"/>
        <v>0.74803149606299213</v>
      </c>
      <c r="P5" s="7">
        <v>300</v>
      </c>
      <c r="Q5" s="7">
        <v>0.21</v>
      </c>
      <c r="R5" s="7">
        <v>1.0499999999999998</v>
      </c>
      <c r="S5" s="16">
        <v>400</v>
      </c>
      <c r="T5" s="16">
        <v>0.26</v>
      </c>
      <c r="U5" s="16">
        <f t="shared" si="7"/>
        <v>1.1304347826086956</v>
      </c>
      <c r="V5" s="16">
        <v>400</v>
      </c>
      <c r="W5" s="16">
        <v>0.28999999999999998</v>
      </c>
      <c r="X5" s="16">
        <f t="shared" si="8"/>
        <v>0.44615384615384612</v>
      </c>
      <c r="Y5" s="16">
        <v>400</v>
      </c>
      <c r="Z5" s="16">
        <v>0.32</v>
      </c>
      <c r="AA5" s="16">
        <f t="shared" si="9"/>
        <v>0.88888888888888895</v>
      </c>
      <c r="AB5" s="16">
        <v>400</v>
      </c>
      <c r="AC5" s="16">
        <v>0.13</v>
      </c>
      <c r="AD5" s="16">
        <f t="shared" si="10"/>
        <v>0.54166666666666674</v>
      </c>
      <c r="AE5" s="7">
        <v>600</v>
      </c>
      <c r="AF5" s="7">
        <v>8.2000000000000003E-2</v>
      </c>
      <c r="AG5" s="7">
        <v>0.4555555555555556</v>
      </c>
      <c r="AH5" s="7">
        <v>600</v>
      </c>
      <c r="AI5" s="7">
        <v>4.0333333333333332E-2</v>
      </c>
      <c r="AJ5" s="7">
        <v>0.22407407407407406</v>
      </c>
      <c r="AK5" s="7"/>
      <c r="AL5" s="7"/>
      <c r="AM5" s="7"/>
      <c r="AN5" s="7"/>
      <c r="AO5" s="7"/>
      <c r="AP5" s="7"/>
      <c r="AQ5" s="7"/>
      <c r="AR5" s="7"/>
      <c r="AS5" s="7"/>
      <c r="AT5" s="7"/>
      <c r="AU5" s="7"/>
      <c r="AV5" s="7"/>
      <c r="AW5" s="7">
        <v>300</v>
      </c>
      <c r="AX5" s="7">
        <v>0.203349753694581</v>
      </c>
      <c r="AY5" s="7">
        <v>0.92853768810310955</v>
      </c>
      <c r="AZ5" s="7">
        <v>400</v>
      </c>
      <c r="BA5" s="7">
        <v>0.113740458015267</v>
      </c>
      <c r="BB5" s="7">
        <f t="shared" si="15"/>
        <v>0.42693409742120281</v>
      </c>
      <c r="BC5" s="7">
        <v>400</v>
      </c>
      <c r="BD5" s="7">
        <v>0.14428044280442801</v>
      </c>
      <c r="BE5" s="7">
        <v>0.46409495548961494</v>
      </c>
      <c r="BF5" s="7">
        <v>400</v>
      </c>
      <c r="BG5" s="7">
        <v>8.8929889298892895E-2</v>
      </c>
      <c r="BH5" s="7">
        <v>0.28605341246290822</v>
      </c>
      <c r="BI5" s="7">
        <v>1100</v>
      </c>
      <c r="BJ5" s="7">
        <v>0.85</v>
      </c>
      <c r="BK5" s="7">
        <f t="shared" si="16"/>
        <v>3.2692307692307692</v>
      </c>
      <c r="BL5" s="7">
        <v>1100</v>
      </c>
      <c r="BM5" s="7">
        <v>0.76</v>
      </c>
      <c r="BN5" s="7">
        <f t="shared" si="17"/>
        <v>2.6206896551724141</v>
      </c>
      <c r="BO5" s="7">
        <v>1100</v>
      </c>
      <c r="BP5" s="7">
        <v>0.44</v>
      </c>
      <c r="BQ5" s="7">
        <f t="shared" si="18"/>
        <v>1.6923076923076923</v>
      </c>
      <c r="BR5" s="12">
        <v>600</v>
      </c>
      <c r="BS5" s="12">
        <v>0.25733333333333336</v>
      </c>
      <c r="BT5" s="12">
        <f t="shared" si="19"/>
        <v>1.0348525455296884</v>
      </c>
      <c r="BU5" s="12">
        <v>370</v>
      </c>
      <c r="BV5" s="12">
        <v>0.186231884057971</v>
      </c>
      <c r="BW5" s="12">
        <v>0.76148148148148254</v>
      </c>
      <c r="BX5" s="12">
        <v>370</v>
      </c>
      <c r="BY5" s="12">
        <v>0.23913043478260801</v>
      </c>
      <c r="BZ5" s="12">
        <v>1.0280373831775713</v>
      </c>
      <c r="CA5" s="12">
        <v>370</v>
      </c>
      <c r="CB5" s="12">
        <v>0.23731884057971001</v>
      </c>
      <c r="CC5" s="12">
        <v>0.91865357643758816</v>
      </c>
      <c r="CD5" s="12">
        <v>300</v>
      </c>
      <c r="CE5" s="12">
        <v>0.183</v>
      </c>
      <c r="CF5" s="12">
        <f t="shared" si="20"/>
        <v>0.83944954128440363</v>
      </c>
      <c r="CG5" s="12">
        <v>300</v>
      </c>
      <c r="CH5" s="12">
        <v>0.20300000000000001</v>
      </c>
      <c r="CI5" s="12">
        <f t="shared" si="21"/>
        <v>0.9311926605504588</v>
      </c>
      <c r="CJ5" s="12">
        <v>400</v>
      </c>
      <c r="CK5" s="12">
        <v>0.19</v>
      </c>
      <c r="CL5" s="12">
        <v>0.61290322580645162</v>
      </c>
      <c r="CM5" s="12">
        <v>400</v>
      </c>
      <c r="CN5" s="12">
        <v>0.22</v>
      </c>
      <c r="CO5" s="7">
        <v>0.70967741935483875</v>
      </c>
      <c r="CP5" s="18">
        <v>200</v>
      </c>
      <c r="CQ5" s="19">
        <v>0.20421686746987899</v>
      </c>
      <c r="CR5" s="19">
        <f t="shared" si="0"/>
        <v>0.84962406015037562</v>
      </c>
      <c r="CS5" s="18">
        <v>200</v>
      </c>
      <c r="CT5" s="20">
        <v>0.12831325301204799</v>
      </c>
      <c r="CU5" s="20">
        <f t="shared" si="1"/>
        <v>0.61206896551724177</v>
      </c>
      <c r="CV5" s="6"/>
      <c r="CW5" s="6"/>
      <c r="CX5" s="3"/>
    </row>
    <row r="6" spans="1:102">
      <c r="A6" s="16">
        <v>400</v>
      </c>
      <c r="B6" s="16">
        <v>0.18</v>
      </c>
      <c r="C6" s="17">
        <f t="shared" si="2"/>
        <v>0.64285714285714279</v>
      </c>
      <c r="D6" s="16"/>
      <c r="E6" s="16"/>
      <c r="F6" s="16"/>
      <c r="G6" s="16">
        <v>400</v>
      </c>
      <c r="H6" s="16">
        <v>0.18</v>
      </c>
      <c r="I6" s="7">
        <f t="shared" si="4"/>
        <v>0.75</v>
      </c>
      <c r="J6" s="16">
        <v>400</v>
      </c>
      <c r="K6" s="16">
        <v>0.25</v>
      </c>
      <c r="L6" s="7">
        <f t="shared" si="5"/>
        <v>1.0416666666666667</v>
      </c>
      <c r="M6" s="16">
        <v>500</v>
      </c>
      <c r="N6" s="7">
        <v>4.1000000000000002E-2</v>
      </c>
      <c r="O6" s="7">
        <f t="shared" si="6"/>
        <v>0.32283464566929132</v>
      </c>
      <c r="P6" s="7">
        <v>400</v>
      </c>
      <c r="Q6" s="7">
        <v>0.11</v>
      </c>
      <c r="R6" s="7">
        <v>0.54999999999999993</v>
      </c>
      <c r="S6" s="16">
        <v>500</v>
      </c>
      <c r="T6" s="16">
        <v>0.41</v>
      </c>
      <c r="U6" s="16">
        <f t="shared" si="7"/>
        <v>1.7826086956521738</v>
      </c>
      <c r="V6" s="16">
        <v>500</v>
      </c>
      <c r="W6" s="16">
        <v>0.38</v>
      </c>
      <c r="X6" s="16">
        <f t="shared" si="8"/>
        <v>0.58461538461538465</v>
      </c>
      <c r="Y6" s="16">
        <v>500</v>
      </c>
      <c r="Z6" s="16">
        <v>0.34</v>
      </c>
      <c r="AA6" s="16">
        <f t="shared" si="9"/>
        <v>0.94444444444444453</v>
      </c>
      <c r="AB6" s="16">
        <v>500</v>
      </c>
      <c r="AC6" s="16">
        <v>0.19</v>
      </c>
      <c r="AD6" s="16">
        <f t="shared" si="10"/>
        <v>0.79166666666666674</v>
      </c>
      <c r="AE6" s="7">
        <v>800</v>
      </c>
      <c r="AF6" s="7">
        <v>7.2666666666666671E-2</v>
      </c>
      <c r="AG6" s="7">
        <v>0.40370370370370373</v>
      </c>
      <c r="AH6" s="7">
        <v>800</v>
      </c>
      <c r="AI6" s="7">
        <v>0.104</v>
      </c>
      <c r="AJ6" s="7">
        <v>0.57777777777777772</v>
      </c>
      <c r="AK6" s="7"/>
      <c r="AL6" s="7"/>
      <c r="AM6" s="7"/>
      <c r="AN6" s="7"/>
      <c r="AO6" s="7"/>
      <c r="AP6" s="7"/>
      <c r="AQ6" s="7"/>
      <c r="AR6" s="7"/>
      <c r="AS6" s="7"/>
      <c r="AT6" s="7"/>
      <c r="AU6" s="7"/>
      <c r="AV6" s="7"/>
      <c r="AW6" s="7">
        <v>400</v>
      </c>
      <c r="AX6" s="7">
        <v>0.20955665024630499</v>
      </c>
      <c r="AY6" s="7">
        <v>0.95687968148997715</v>
      </c>
      <c r="AZ6" s="7">
        <v>600</v>
      </c>
      <c r="BA6" s="7">
        <v>6.7175572519083904E-2</v>
      </c>
      <c r="BB6" s="7">
        <f t="shared" si="15"/>
        <v>0.25214899713467026</v>
      </c>
      <c r="BC6" s="7">
        <v>500</v>
      </c>
      <c r="BD6" s="7">
        <v>0.12490774907749</v>
      </c>
      <c r="BE6" s="7">
        <v>0.40178041543026527</v>
      </c>
      <c r="BF6" s="7">
        <v>500</v>
      </c>
      <c r="BG6" s="7">
        <v>8.2287822878228695E-2</v>
      </c>
      <c r="BH6" s="7">
        <v>0.26468842729970343</v>
      </c>
      <c r="BI6" s="7"/>
      <c r="BJ6" s="7"/>
      <c r="BK6" s="7"/>
      <c r="BL6" s="7"/>
      <c r="BM6" s="7"/>
      <c r="BN6" s="7"/>
      <c r="BO6" s="7"/>
      <c r="BP6" s="7"/>
      <c r="BQ6" s="7"/>
      <c r="BR6" s="12">
        <v>800</v>
      </c>
      <c r="BS6" s="12">
        <v>0.29199999999999998</v>
      </c>
      <c r="BT6" s="12">
        <f t="shared" si="19"/>
        <v>1.1742627330103717</v>
      </c>
      <c r="BU6" s="12">
        <v>480</v>
      </c>
      <c r="BV6" s="12">
        <v>0.25652173913043402</v>
      </c>
      <c r="BW6" s="12">
        <v>1.0488888888888872</v>
      </c>
      <c r="BX6" s="12">
        <v>480</v>
      </c>
      <c r="BY6" s="12">
        <v>0.29818840579710099</v>
      </c>
      <c r="BZ6" s="12">
        <v>1.2819314641744579</v>
      </c>
      <c r="CA6" s="12">
        <v>480</v>
      </c>
      <c r="CB6" s="12">
        <v>0.27427536231883998</v>
      </c>
      <c r="CC6" s="12">
        <v>1.061711079943898</v>
      </c>
      <c r="CD6" s="12">
        <v>400</v>
      </c>
      <c r="CE6" s="12">
        <v>0.23400000000000001</v>
      </c>
      <c r="CF6" s="12">
        <f t="shared" si="20"/>
        <v>1.073394495412844</v>
      </c>
      <c r="CG6" s="12">
        <v>400</v>
      </c>
      <c r="CH6" s="12">
        <v>0.223</v>
      </c>
      <c r="CI6" s="12">
        <f t="shared" si="21"/>
        <v>1.0229357798165137</v>
      </c>
      <c r="CJ6" s="12">
        <v>500</v>
      </c>
      <c r="CK6" s="12">
        <v>0.18</v>
      </c>
      <c r="CL6" s="12">
        <v>0.58064516129032251</v>
      </c>
      <c r="CM6" s="12">
        <v>500</v>
      </c>
      <c r="CN6" s="12">
        <v>0.14000000000000001</v>
      </c>
      <c r="CO6" s="7">
        <v>0.45161290322580649</v>
      </c>
      <c r="CP6" s="18">
        <v>300</v>
      </c>
      <c r="CQ6" s="19">
        <v>0.19789156626505999</v>
      </c>
      <c r="CR6" s="19">
        <f t="shared" si="0"/>
        <v>0.82330827067669243</v>
      </c>
      <c r="CS6" s="18">
        <v>300</v>
      </c>
      <c r="CT6" s="20">
        <v>0.106626506024096</v>
      </c>
      <c r="CU6" s="20">
        <f t="shared" si="1"/>
        <v>0.50862068965517171</v>
      </c>
      <c r="CV6" s="6"/>
      <c r="CW6" s="6"/>
      <c r="CX6" s="3"/>
    </row>
    <row r="7" spans="1:102">
      <c r="A7" s="16">
        <v>500</v>
      </c>
      <c r="B7" s="16">
        <v>0.21</v>
      </c>
      <c r="C7" s="17">
        <f t="shared" si="2"/>
        <v>0.74999999999999989</v>
      </c>
      <c r="D7" s="16"/>
      <c r="E7" s="16"/>
      <c r="F7" s="16"/>
      <c r="G7" s="16">
        <v>500</v>
      </c>
      <c r="H7" s="16">
        <v>0.18</v>
      </c>
      <c r="I7" s="7">
        <f t="shared" si="4"/>
        <v>0.75</v>
      </c>
      <c r="J7" s="16">
        <v>500</v>
      </c>
      <c r="K7" s="16">
        <v>0.25</v>
      </c>
      <c r="L7" s="7">
        <f t="shared" si="5"/>
        <v>1.0416666666666667</v>
      </c>
      <c r="M7" s="16">
        <v>600</v>
      </c>
      <c r="N7" s="7">
        <v>3.7999999999999999E-2</v>
      </c>
      <c r="O7" s="7">
        <f t="shared" si="6"/>
        <v>0.29921259842519682</v>
      </c>
      <c r="P7" s="7">
        <v>500</v>
      </c>
      <c r="Q7" s="7">
        <v>0.01</v>
      </c>
      <c r="R7" s="7">
        <v>4.9999999999999996E-2</v>
      </c>
      <c r="S7" s="16">
        <v>600</v>
      </c>
      <c r="T7" s="16">
        <v>0.2</v>
      </c>
      <c r="U7" s="16">
        <f t="shared" si="7"/>
        <v>0.86956521739130432</v>
      </c>
      <c r="V7" s="16">
        <v>600</v>
      </c>
      <c r="W7" s="16">
        <v>0.34</v>
      </c>
      <c r="X7" s="16">
        <f t="shared" si="8"/>
        <v>0.52307692307692311</v>
      </c>
      <c r="Y7" s="16">
        <v>600</v>
      </c>
      <c r="Z7" s="16">
        <v>0.28999999999999998</v>
      </c>
      <c r="AA7" s="16">
        <f t="shared" si="9"/>
        <v>0.80555555555555558</v>
      </c>
      <c r="AB7" s="16">
        <v>600</v>
      </c>
      <c r="AC7" s="16">
        <v>0.32</v>
      </c>
      <c r="AD7" s="16">
        <f t="shared" si="10"/>
        <v>1.3333333333333335</v>
      </c>
      <c r="AE7" s="7">
        <v>1000</v>
      </c>
      <c r="AF7" s="7">
        <v>0.26033333333333336</v>
      </c>
      <c r="AG7" s="7">
        <v>1.4462962962962964</v>
      </c>
      <c r="AH7" s="7">
        <v>1000</v>
      </c>
      <c r="AI7" s="7">
        <v>0.29166666666666669</v>
      </c>
      <c r="AJ7" s="7">
        <v>1.6203703703703705</v>
      </c>
      <c r="AK7" s="7"/>
      <c r="AL7" s="7"/>
      <c r="AM7" s="7"/>
      <c r="AN7" s="7"/>
      <c r="AO7" s="7"/>
      <c r="AP7" s="7"/>
      <c r="AQ7" s="7"/>
      <c r="AR7" s="7"/>
      <c r="AS7" s="7"/>
      <c r="AT7" s="7"/>
      <c r="AU7" s="7"/>
      <c r="AV7" s="7"/>
      <c r="AW7" s="7">
        <v>500</v>
      </c>
      <c r="AX7" s="7">
        <v>0.216354679802955</v>
      </c>
      <c r="AY7" s="7">
        <v>0.98792091234226032</v>
      </c>
      <c r="AZ7" s="7">
        <v>800</v>
      </c>
      <c r="BA7" s="7">
        <v>0.121374045801526</v>
      </c>
      <c r="BB7" s="7">
        <f t="shared" si="15"/>
        <v>0.45558739255014064</v>
      </c>
      <c r="BC7" s="7">
        <v>600</v>
      </c>
      <c r="BD7" s="7">
        <v>0.100553505535055</v>
      </c>
      <c r="BE7" s="7">
        <v>0.32344213649851578</v>
      </c>
      <c r="BF7" s="7">
        <v>600</v>
      </c>
      <c r="BG7" s="7">
        <v>0.100553505535055</v>
      </c>
      <c r="BH7" s="7">
        <v>0.32344213649851578</v>
      </c>
      <c r="BI7" s="7"/>
      <c r="BJ7" s="7"/>
      <c r="BK7" s="7"/>
      <c r="BL7" s="7"/>
      <c r="BM7" s="7"/>
      <c r="BN7" s="7"/>
      <c r="BO7" s="7"/>
      <c r="BP7" s="7"/>
      <c r="BQ7" s="7"/>
      <c r="BR7" s="12"/>
      <c r="BS7" s="12"/>
      <c r="BT7" s="12"/>
      <c r="BU7" s="12">
        <v>600</v>
      </c>
      <c r="BV7" s="12">
        <v>0.32355072463768098</v>
      </c>
      <c r="BW7" s="12">
        <v>1.3229629629629642</v>
      </c>
      <c r="BX7" s="12">
        <v>600</v>
      </c>
      <c r="BY7" s="12">
        <v>0.29384057971014399</v>
      </c>
      <c r="BZ7" s="12">
        <v>1.2632398753894092</v>
      </c>
      <c r="CA7" s="12">
        <v>600</v>
      </c>
      <c r="CB7" s="12">
        <v>0.24239130434782599</v>
      </c>
      <c r="CC7" s="12">
        <v>0.93828892005610176</v>
      </c>
      <c r="CD7" s="12">
        <v>600</v>
      </c>
      <c r="CE7" s="12">
        <v>0.29899999999999999</v>
      </c>
      <c r="CF7" s="12">
        <f t="shared" si="20"/>
        <v>1.3715596330275228</v>
      </c>
      <c r="CG7" s="12">
        <v>600</v>
      </c>
      <c r="CH7" s="12">
        <v>0.27100000000000002</v>
      </c>
      <c r="CI7" s="12">
        <f t="shared" si="21"/>
        <v>1.2431192660550459</v>
      </c>
      <c r="CJ7" s="12">
        <v>600</v>
      </c>
      <c r="CK7" s="12">
        <v>0.11</v>
      </c>
      <c r="CL7" s="12">
        <v>0.35483870967741937</v>
      </c>
      <c r="CM7" s="12">
        <v>600</v>
      </c>
      <c r="CN7" s="12">
        <v>0.08</v>
      </c>
      <c r="CO7" s="7">
        <v>0.25806451612903225</v>
      </c>
      <c r="CP7" s="18">
        <v>450</v>
      </c>
      <c r="CQ7" s="19">
        <v>0.15090361445783099</v>
      </c>
      <c r="CR7" s="19">
        <f t="shared" si="0"/>
        <v>0.62781954887218039</v>
      </c>
      <c r="CS7" s="18">
        <v>450</v>
      </c>
      <c r="CT7" s="20">
        <v>2.2590361445783101E-2</v>
      </c>
      <c r="CU7" s="20">
        <f t="shared" si="1"/>
        <v>0.10775862068965526</v>
      </c>
      <c r="CV7" s="6"/>
      <c r="CW7" s="6"/>
      <c r="CX7" s="3"/>
    </row>
    <row r="8" spans="1:102">
      <c r="A8" s="16">
        <v>600</v>
      </c>
      <c r="B8" s="16">
        <v>0.28000000000000003</v>
      </c>
      <c r="C8" s="17">
        <f t="shared" si="2"/>
        <v>1</v>
      </c>
      <c r="D8" s="16"/>
      <c r="E8" s="16"/>
      <c r="F8" s="16"/>
      <c r="G8" s="16">
        <v>600</v>
      </c>
      <c r="H8" s="16">
        <v>0.21</v>
      </c>
      <c r="I8" s="7">
        <f t="shared" si="4"/>
        <v>0.875</v>
      </c>
      <c r="J8" s="16">
        <v>600</v>
      </c>
      <c r="K8" s="16">
        <v>0.27</v>
      </c>
      <c r="L8" s="7">
        <f t="shared" si="5"/>
        <v>1.1250000000000002</v>
      </c>
      <c r="M8" s="16">
        <v>700</v>
      </c>
      <c r="N8" s="7">
        <v>0.24399999999999999</v>
      </c>
      <c r="O8" s="7">
        <f t="shared" si="6"/>
        <v>1.921259842519685</v>
      </c>
      <c r="P8" s="7">
        <v>600</v>
      </c>
      <c r="Q8" s="7">
        <v>0.04</v>
      </c>
      <c r="R8" s="7">
        <v>0.19999999999999998</v>
      </c>
      <c r="S8" s="16">
        <v>900</v>
      </c>
      <c r="T8" s="16">
        <v>0.48</v>
      </c>
      <c r="U8" s="16">
        <f t="shared" si="7"/>
        <v>2.0869565217391304</v>
      </c>
      <c r="V8" s="16">
        <v>900</v>
      </c>
      <c r="W8" s="16">
        <v>0.41</v>
      </c>
      <c r="X8" s="16">
        <f t="shared" si="8"/>
        <v>0.63076923076923075</v>
      </c>
      <c r="Y8" s="16">
        <v>900</v>
      </c>
      <c r="Z8" s="16">
        <v>0.28999999999999998</v>
      </c>
      <c r="AA8" s="16">
        <f t="shared" si="9"/>
        <v>0.80555555555555558</v>
      </c>
      <c r="AB8" s="16">
        <v>900</v>
      </c>
      <c r="AC8" s="16">
        <v>0.36</v>
      </c>
      <c r="AD8" s="16">
        <f t="shared" si="10"/>
        <v>1.5</v>
      </c>
      <c r="AE8" s="7"/>
      <c r="AF8" s="7"/>
      <c r="AG8" s="7"/>
      <c r="AH8" s="7"/>
      <c r="AI8" s="7"/>
      <c r="AJ8" s="7"/>
      <c r="AK8" s="7"/>
      <c r="AL8" s="7"/>
      <c r="AM8" s="7"/>
      <c r="AN8" s="7"/>
      <c r="AO8" s="7"/>
      <c r="AP8" s="7"/>
      <c r="AQ8" s="7"/>
      <c r="AR8" s="7"/>
      <c r="AS8" s="7"/>
      <c r="AT8" s="7"/>
      <c r="AU8" s="7"/>
      <c r="AV8" s="7"/>
      <c r="AW8" s="7">
        <v>600</v>
      </c>
      <c r="AX8" s="7">
        <v>0.223004926108374</v>
      </c>
      <c r="AY8" s="7">
        <v>1.0182873338281917</v>
      </c>
      <c r="AZ8" s="7">
        <v>1000</v>
      </c>
      <c r="BA8" s="7">
        <v>0.34885496183206099</v>
      </c>
      <c r="BB8" s="7">
        <f t="shared" si="15"/>
        <v>1.30945558739255</v>
      </c>
      <c r="BC8" s="7"/>
      <c r="BD8" s="7"/>
      <c r="BE8" s="7"/>
      <c r="BF8" s="7"/>
      <c r="BG8" s="7"/>
      <c r="BH8" s="7"/>
      <c r="BI8" s="7"/>
      <c r="BJ8" s="7"/>
      <c r="BK8" s="7"/>
      <c r="BL8" s="7"/>
      <c r="BM8" s="7"/>
      <c r="BN8" s="7"/>
      <c r="BO8" s="7"/>
      <c r="BP8" s="7"/>
      <c r="BQ8" s="7"/>
      <c r="BR8" s="12"/>
      <c r="BS8" s="12"/>
      <c r="BT8" s="12"/>
      <c r="BU8" s="12"/>
      <c r="BV8" s="12"/>
      <c r="BW8" s="12"/>
      <c r="BX8" s="12"/>
      <c r="BY8" s="12"/>
      <c r="BZ8" s="12"/>
      <c r="CA8" s="12"/>
      <c r="CB8" s="12"/>
      <c r="CC8" s="12"/>
      <c r="CD8" s="12">
        <v>800</v>
      </c>
      <c r="CE8" s="12">
        <v>0.40300000000000002</v>
      </c>
      <c r="CF8" s="12">
        <f t="shared" si="20"/>
        <v>1.8486238532110093</v>
      </c>
      <c r="CG8" s="12">
        <v>800</v>
      </c>
      <c r="CH8" s="12">
        <v>0.38900000000000001</v>
      </c>
      <c r="CI8" s="12">
        <f t="shared" si="21"/>
        <v>1.7844036697247707</v>
      </c>
      <c r="CJ8" s="12"/>
      <c r="CK8" s="12"/>
      <c r="CL8" s="12"/>
      <c r="CM8" s="12"/>
      <c r="CN8" s="12"/>
      <c r="CO8" s="7"/>
      <c r="CP8" s="18">
        <v>600</v>
      </c>
      <c r="CQ8" s="19">
        <v>0</v>
      </c>
      <c r="CR8" s="19">
        <f t="shared" si="0"/>
        <v>0</v>
      </c>
      <c r="CS8" s="18"/>
      <c r="CT8" s="20"/>
      <c r="CU8" s="20"/>
      <c r="CV8" s="6"/>
      <c r="CW8" s="6"/>
      <c r="CX8" s="3"/>
    </row>
    <row r="9" spans="1:102">
      <c r="A9" s="16">
        <v>700</v>
      </c>
      <c r="B9" s="16">
        <v>0.36</v>
      </c>
      <c r="C9" s="17">
        <f t="shared" si="2"/>
        <v>1.2857142857142856</v>
      </c>
      <c r="D9" s="16"/>
      <c r="E9" s="16"/>
      <c r="F9" s="16"/>
      <c r="G9" s="16">
        <v>700</v>
      </c>
      <c r="H9" s="16">
        <v>0.32</v>
      </c>
      <c r="I9" s="7">
        <f t="shared" si="4"/>
        <v>1.3333333333333335</v>
      </c>
      <c r="J9" s="16">
        <v>700</v>
      </c>
      <c r="K9" s="16">
        <v>0.35</v>
      </c>
      <c r="L9" s="7">
        <f t="shared" si="5"/>
        <v>1.4583333333333333</v>
      </c>
      <c r="M9" s="16">
        <v>800</v>
      </c>
      <c r="N9" s="7">
        <v>0.36699999999999999</v>
      </c>
      <c r="O9" s="7">
        <f t="shared" si="6"/>
        <v>2.8897637795275588</v>
      </c>
      <c r="P9" s="7">
        <v>700</v>
      </c>
      <c r="Q9" s="7">
        <v>0.05</v>
      </c>
      <c r="R9" s="7">
        <v>0.25</v>
      </c>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v>700</v>
      </c>
      <c r="AX9" s="7">
        <v>0.24103448275861999</v>
      </c>
      <c r="AY9" s="7">
        <v>1.1006140765233789</v>
      </c>
      <c r="AZ9" s="7"/>
      <c r="BA9" s="7"/>
      <c r="BB9" s="7"/>
      <c r="BC9" s="7"/>
      <c r="BD9" s="7"/>
      <c r="BE9" s="7"/>
      <c r="BF9" s="7"/>
      <c r="BG9" s="7"/>
      <c r="BH9" s="7"/>
      <c r="BI9" s="7"/>
      <c r="BJ9" s="7"/>
      <c r="BK9" s="7"/>
      <c r="BL9" s="7"/>
      <c r="BM9" s="7"/>
      <c r="BN9" s="7"/>
      <c r="BO9" s="7"/>
      <c r="BP9" s="7"/>
      <c r="BQ9" s="7"/>
      <c r="BR9" s="12"/>
      <c r="BS9" s="12"/>
      <c r="BT9" s="12"/>
      <c r="BU9" s="12"/>
      <c r="BV9" s="12"/>
      <c r="BW9" s="12"/>
      <c r="BX9" s="12"/>
      <c r="BY9" s="12"/>
      <c r="BZ9" s="12"/>
      <c r="CA9" s="12"/>
      <c r="CB9" s="12"/>
      <c r="CC9" s="12"/>
      <c r="CD9" s="12">
        <v>1000</v>
      </c>
      <c r="CE9" s="12">
        <v>0.43</v>
      </c>
      <c r="CF9" s="12">
        <f t="shared" si="20"/>
        <v>1.9724770642201834</v>
      </c>
      <c r="CG9" s="12">
        <v>1000</v>
      </c>
      <c r="CH9" s="12">
        <v>0.41099999999999998</v>
      </c>
      <c r="CI9" s="12">
        <f t="shared" si="21"/>
        <v>1.8853211009174311</v>
      </c>
      <c r="CJ9" s="12"/>
      <c r="CK9" s="12"/>
      <c r="CL9" s="12"/>
      <c r="CM9" s="12"/>
      <c r="CN9" s="12"/>
      <c r="CO9" s="7"/>
      <c r="CP9" s="18"/>
      <c r="CQ9" s="18"/>
      <c r="CR9" s="18"/>
      <c r="CS9" s="18"/>
      <c r="CT9" s="18"/>
      <c r="CU9" s="18"/>
      <c r="CV9" s="6"/>
      <c r="CW9" s="6"/>
      <c r="CX9" s="3"/>
    </row>
    <row r="10" spans="1:102">
      <c r="A10" s="16">
        <v>800</v>
      </c>
      <c r="B10" s="16">
        <v>0.38</v>
      </c>
      <c r="C10" s="17">
        <f t="shared" si="2"/>
        <v>1.357142857142857</v>
      </c>
      <c r="D10" s="16"/>
      <c r="E10" s="16"/>
      <c r="F10" s="16"/>
      <c r="G10" s="16">
        <v>800</v>
      </c>
      <c r="H10" s="16">
        <v>0.33</v>
      </c>
      <c r="I10" s="7">
        <f t="shared" si="4"/>
        <v>1.3750000000000002</v>
      </c>
      <c r="J10" s="16">
        <v>800</v>
      </c>
      <c r="K10" s="16">
        <v>0.36</v>
      </c>
      <c r="L10" s="7">
        <f t="shared" si="5"/>
        <v>1.5</v>
      </c>
      <c r="M10" s="16"/>
      <c r="N10" s="16"/>
      <c r="O10" s="16"/>
      <c r="P10" s="7">
        <v>800</v>
      </c>
      <c r="Q10" s="7">
        <v>0.1</v>
      </c>
      <c r="R10" s="7">
        <v>0.5</v>
      </c>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v>800</v>
      </c>
      <c r="AX10" s="7">
        <v>0.25876847290640398</v>
      </c>
      <c r="AY10" s="7">
        <v>1.1815912004858629</v>
      </c>
      <c r="AZ10" s="7"/>
      <c r="BA10" s="7"/>
      <c r="BB10" s="7"/>
      <c r="BC10" s="7"/>
      <c r="BD10" s="7"/>
      <c r="BE10" s="7"/>
      <c r="BF10" s="7"/>
      <c r="BG10" s="7"/>
      <c r="BH10" s="7"/>
      <c r="BI10" s="7"/>
      <c r="BJ10" s="7"/>
      <c r="BK10" s="7"/>
      <c r="BL10" s="7"/>
      <c r="BM10" s="7"/>
      <c r="BN10" s="7"/>
      <c r="BO10" s="7"/>
      <c r="BP10" s="7"/>
      <c r="BQ10" s="7"/>
      <c r="BR10" s="12"/>
      <c r="BS10" s="12"/>
      <c r="BT10" s="12"/>
      <c r="BU10" s="12"/>
      <c r="BV10" s="12"/>
      <c r="BW10" s="12"/>
      <c r="BX10" s="12"/>
      <c r="BY10" s="12"/>
      <c r="BZ10" s="12"/>
      <c r="CA10" s="12"/>
      <c r="CB10" s="12"/>
      <c r="CC10" s="12"/>
      <c r="CD10" s="12"/>
      <c r="CE10" s="12"/>
      <c r="CF10" s="12"/>
      <c r="CG10" s="12"/>
      <c r="CH10" s="12"/>
      <c r="CI10" s="12"/>
      <c r="CJ10" s="12"/>
      <c r="CK10" s="12"/>
      <c r="CL10" s="12"/>
      <c r="CM10" s="12"/>
      <c r="CN10" s="12"/>
      <c r="CO10" s="7"/>
      <c r="CP10" s="18"/>
      <c r="CQ10" s="18"/>
      <c r="CR10" s="18"/>
      <c r="CS10" s="18"/>
      <c r="CT10" s="18"/>
      <c r="CU10" s="18"/>
      <c r="CV10" s="6"/>
      <c r="CW10" s="6"/>
      <c r="CX10" s="3"/>
    </row>
    <row r="11" spans="1:102">
      <c r="A11" s="16">
        <v>900</v>
      </c>
      <c r="B11" s="16">
        <v>0.4</v>
      </c>
      <c r="C11" s="17">
        <f t="shared" si="2"/>
        <v>1.4285714285714286</v>
      </c>
      <c r="D11" s="16"/>
      <c r="E11" s="16"/>
      <c r="F11" s="16"/>
      <c r="G11" s="16"/>
      <c r="H11" s="16"/>
      <c r="I11" s="16"/>
      <c r="J11" s="16"/>
      <c r="K11" s="16"/>
      <c r="L11" s="16"/>
      <c r="M11" s="16"/>
      <c r="N11" s="16"/>
      <c r="O11" s="16"/>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v>899.99999999999898</v>
      </c>
      <c r="AX11" s="7">
        <v>0.27709359605911299</v>
      </c>
      <c r="AY11" s="7">
        <v>1.2652675619137579</v>
      </c>
      <c r="AZ11" s="7"/>
      <c r="BA11" s="7"/>
      <c r="BB11" s="7"/>
      <c r="BC11" s="7"/>
      <c r="BD11" s="7"/>
      <c r="BE11" s="7"/>
      <c r="BF11" s="7"/>
      <c r="BG11" s="7"/>
      <c r="BH11" s="7"/>
      <c r="BI11" s="7"/>
      <c r="BJ11" s="7"/>
      <c r="BK11" s="7"/>
      <c r="BL11" s="7"/>
      <c r="BM11" s="7"/>
      <c r="BN11" s="7"/>
      <c r="BO11" s="7"/>
      <c r="BP11" s="7"/>
      <c r="BQ11" s="7"/>
      <c r="BR11" s="12"/>
      <c r="BS11" s="12"/>
      <c r="BT11" s="12"/>
      <c r="BU11" s="12"/>
      <c r="BV11" s="12"/>
      <c r="BW11" s="12"/>
      <c r="BX11" s="12"/>
      <c r="BY11" s="12"/>
      <c r="BZ11" s="12"/>
      <c r="CA11" s="12"/>
      <c r="CB11" s="12"/>
      <c r="CC11" s="12"/>
      <c r="CD11" s="12"/>
      <c r="CE11" s="12"/>
      <c r="CF11" s="12"/>
      <c r="CG11" s="12"/>
      <c r="CH11" s="12"/>
      <c r="CI11" s="12"/>
      <c r="CJ11" s="12"/>
      <c r="CK11" s="12"/>
      <c r="CL11" s="12"/>
      <c r="CM11" s="12"/>
      <c r="CN11" s="12"/>
      <c r="CO11" s="7"/>
      <c r="CP11" s="18"/>
      <c r="CQ11" s="18"/>
      <c r="CR11" s="18"/>
      <c r="CS11" s="18"/>
      <c r="CT11" s="18"/>
      <c r="CU11" s="18"/>
      <c r="CV11" s="6"/>
      <c r="CW11" s="6"/>
      <c r="CX11" s="3"/>
    </row>
    <row r="12" spans="1:102">
      <c r="A12" s="16">
        <v>1000</v>
      </c>
      <c r="B12" s="16">
        <v>0.46</v>
      </c>
      <c r="C12" s="17">
        <f t="shared" si="2"/>
        <v>1.6428571428571428</v>
      </c>
      <c r="D12" s="16"/>
      <c r="E12" s="16"/>
      <c r="F12" s="16"/>
      <c r="G12" s="16"/>
      <c r="H12" s="16"/>
      <c r="I12" s="16"/>
      <c r="J12" s="16"/>
      <c r="K12" s="16"/>
      <c r="L12" s="16"/>
      <c r="M12" s="16"/>
      <c r="N12" s="16"/>
      <c r="O12" s="16"/>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12"/>
      <c r="BS12" s="12"/>
      <c r="BT12" s="12"/>
      <c r="BU12" s="12"/>
      <c r="BV12" s="12"/>
      <c r="BW12" s="12"/>
      <c r="BX12" s="12"/>
      <c r="BY12" s="12"/>
      <c r="BZ12" s="12"/>
      <c r="CA12" s="12"/>
      <c r="CB12" s="12"/>
      <c r="CC12" s="12"/>
      <c r="CD12" s="12"/>
      <c r="CE12" s="12"/>
      <c r="CF12" s="12"/>
      <c r="CG12" s="12"/>
      <c r="CH12" s="12"/>
      <c r="CI12" s="12"/>
      <c r="CJ12" s="12"/>
      <c r="CK12" s="12"/>
      <c r="CL12" s="12"/>
      <c r="CM12" s="12"/>
      <c r="CN12" s="12"/>
      <c r="CO12" s="7"/>
      <c r="CP12" s="18"/>
      <c r="CQ12" s="18"/>
      <c r="CR12" s="18"/>
      <c r="CS12" s="18"/>
      <c r="CT12" s="18"/>
      <c r="CU12" s="18"/>
      <c r="CV12" s="6"/>
      <c r="CW12" s="6"/>
      <c r="CX12" s="3"/>
    </row>
    <row r="13" spans="1:102">
      <c r="A13" s="16"/>
      <c r="B13" s="16"/>
      <c r="C13" s="7"/>
      <c r="D13" s="16"/>
      <c r="E13" s="16"/>
      <c r="F13" s="16"/>
      <c r="G13" s="16"/>
      <c r="H13" s="16"/>
      <c r="I13" s="16"/>
      <c r="J13" s="16"/>
      <c r="K13" s="16"/>
      <c r="L13" s="16"/>
      <c r="M13" s="16"/>
      <c r="N13" s="16"/>
      <c r="O13" s="16"/>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12"/>
      <c r="BU13" s="12"/>
      <c r="BV13" s="12"/>
      <c r="BW13" s="12"/>
      <c r="BX13" s="12"/>
      <c r="BY13" s="12"/>
      <c r="BZ13" s="12"/>
      <c r="CA13" s="12"/>
      <c r="CB13" s="12"/>
      <c r="CC13" s="12"/>
      <c r="CD13" s="12"/>
      <c r="CE13" s="12"/>
      <c r="CF13" s="12"/>
      <c r="CG13" s="12"/>
      <c r="CH13" s="12"/>
      <c r="CI13" s="12"/>
      <c r="CJ13" s="12"/>
      <c r="CK13" s="12"/>
      <c r="CL13" s="12"/>
      <c r="CM13" s="12"/>
      <c r="CN13" s="12"/>
      <c r="CO13" s="7"/>
      <c r="CP13" s="18"/>
      <c r="CQ13" s="18"/>
      <c r="CR13" s="18"/>
      <c r="CS13" s="18"/>
      <c r="CT13" s="18"/>
      <c r="CU13" s="18"/>
      <c r="CV13" s="6"/>
      <c r="CW13" s="6"/>
      <c r="CX13" s="3"/>
    </row>
    <row r="14" spans="1:102">
      <c r="A14" s="16"/>
      <c r="B14" s="16"/>
      <c r="C14" s="7"/>
      <c r="D14" s="16"/>
      <c r="E14" s="16"/>
      <c r="F14" s="16"/>
      <c r="G14" s="16"/>
      <c r="H14" s="16"/>
      <c r="I14" s="16"/>
      <c r="J14" s="16"/>
      <c r="K14" s="16"/>
      <c r="L14" s="16"/>
      <c r="M14" s="16"/>
      <c r="N14" s="16"/>
      <c r="O14" s="16"/>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12"/>
      <c r="BU14" s="12"/>
      <c r="BV14" s="12"/>
      <c r="BW14" s="12"/>
      <c r="BX14" s="12"/>
      <c r="BY14" s="12"/>
      <c r="BZ14" s="12"/>
      <c r="CA14" s="12"/>
      <c r="CB14" s="12"/>
      <c r="CC14" s="12"/>
      <c r="CD14" s="12"/>
      <c r="CE14" s="12"/>
      <c r="CF14" s="12"/>
      <c r="CG14" s="12"/>
      <c r="CH14" s="12"/>
      <c r="CI14" s="12"/>
      <c r="CJ14" s="12"/>
      <c r="CK14" s="12"/>
      <c r="CL14" s="12"/>
      <c r="CM14" s="12"/>
      <c r="CN14" s="12"/>
      <c r="CO14" s="7"/>
      <c r="CP14" s="18"/>
      <c r="CQ14" s="18"/>
      <c r="CR14" s="18"/>
      <c r="CS14" s="18"/>
      <c r="CT14" s="18"/>
      <c r="CU14" s="18"/>
      <c r="CV14" s="6"/>
      <c r="CW14" s="6"/>
      <c r="CX14" s="3"/>
    </row>
    <row r="15" spans="1:102">
      <c r="A15" s="7"/>
      <c r="B15" s="7"/>
      <c r="C15" s="7"/>
      <c r="D15" s="16"/>
      <c r="E15" s="16"/>
      <c r="F15" s="7"/>
      <c r="G15" s="16"/>
      <c r="H15" s="16"/>
      <c r="I15" s="16"/>
      <c r="J15" s="16"/>
      <c r="K15" s="16"/>
      <c r="L15" s="16"/>
      <c r="M15" s="16"/>
      <c r="N15" s="16"/>
      <c r="O15" s="16"/>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12"/>
      <c r="BU15" s="12"/>
      <c r="BV15" s="12"/>
      <c r="BW15" s="12"/>
      <c r="BX15" s="12"/>
      <c r="BY15" s="12"/>
      <c r="BZ15" s="12"/>
      <c r="CA15" s="12"/>
      <c r="CB15" s="12"/>
      <c r="CC15" s="12"/>
      <c r="CD15" s="12"/>
      <c r="CE15" s="12"/>
      <c r="CF15" s="12"/>
      <c r="CG15" s="12"/>
      <c r="CH15" s="12"/>
      <c r="CI15" s="12"/>
      <c r="CJ15" s="12"/>
      <c r="CK15" s="12"/>
      <c r="CL15" s="12"/>
      <c r="CM15" s="12"/>
      <c r="CN15" s="12"/>
      <c r="CO15" s="7"/>
      <c r="CP15" s="18"/>
      <c r="CQ15" s="18"/>
      <c r="CR15" s="18"/>
      <c r="CS15" s="18"/>
      <c r="CT15" s="18"/>
      <c r="CU15" s="18"/>
      <c r="CV15" s="6"/>
      <c r="CW15" s="6"/>
      <c r="CX15" s="3"/>
    </row>
    <row r="16" spans="1:102">
      <c r="A16" s="7"/>
      <c r="B16" s="7"/>
      <c r="C16" s="7"/>
      <c r="D16" s="16"/>
      <c r="E16" s="16"/>
      <c r="F16" s="7"/>
      <c r="G16" s="16"/>
      <c r="H16" s="16"/>
      <c r="I16" s="16"/>
      <c r="J16" s="16"/>
      <c r="K16" s="16"/>
      <c r="L16" s="16"/>
      <c r="M16" s="16"/>
      <c r="N16" s="16"/>
      <c r="O16" s="16"/>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18"/>
      <c r="CQ16" s="18"/>
      <c r="CR16" s="18"/>
      <c r="CS16" s="18"/>
      <c r="CT16" s="18"/>
      <c r="CU16" s="18"/>
      <c r="CV16" s="6"/>
      <c r="CW16" s="6"/>
      <c r="CX16" s="3"/>
    </row>
    <row r="17" spans="1:102">
      <c r="A17" s="7"/>
      <c r="B17" s="7"/>
      <c r="C17" s="7"/>
      <c r="D17" s="16"/>
      <c r="E17" s="16"/>
      <c r="F17" s="7"/>
      <c r="G17" s="16"/>
      <c r="H17" s="16"/>
      <c r="I17" s="16"/>
      <c r="J17" s="16"/>
      <c r="K17" s="16"/>
      <c r="L17" s="16"/>
      <c r="M17" s="16"/>
      <c r="N17" s="16"/>
      <c r="O17" s="16"/>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18"/>
      <c r="CQ17" s="18"/>
      <c r="CR17" s="18"/>
      <c r="CS17" s="18"/>
      <c r="CT17" s="18"/>
      <c r="CU17" s="18"/>
      <c r="CV17" s="6"/>
      <c r="CW17" s="6"/>
      <c r="CX17" s="3"/>
    </row>
    <row r="18" spans="1:102">
      <c r="A18" s="16"/>
      <c r="B18" s="16"/>
      <c r="C18" s="7"/>
      <c r="D18" s="16"/>
      <c r="E18" s="16"/>
      <c r="F18" s="7"/>
      <c r="G18" s="16"/>
      <c r="H18" s="16"/>
      <c r="I18" s="16"/>
      <c r="J18" s="16"/>
      <c r="K18" s="16"/>
      <c r="L18" s="16"/>
      <c r="M18" s="16"/>
      <c r="N18" s="16"/>
      <c r="O18" s="16"/>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18"/>
      <c r="CQ18" s="18"/>
      <c r="CR18" s="18"/>
      <c r="CS18" s="18"/>
      <c r="CT18" s="18"/>
      <c r="CU18" s="18"/>
      <c r="CV18" s="6"/>
      <c r="CW18" s="6"/>
      <c r="CX18" s="3"/>
    </row>
    <row r="19" spans="1:102">
      <c r="A19" s="16"/>
      <c r="B19" s="16"/>
      <c r="C19" s="7"/>
      <c r="D19" s="16"/>
      <c r="E19" s="16"/>
      <c r="F19" s="16"/>
      <c r="G19" s="16"/>
      <c r="H19" s="16"/>
      <c r="I19" s="16"/>
      <c r="J19" s="16"/>
      <c r="K19" s="16"/>
      <c r="L19" s="16"/>
      <c r="M19" s="16"/>
      <c r="N19" s="16"/>
      <c r="O19" s="16"/>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18"/>
      <c r="CQ19" s="18"/>
      <c r="CR19" s="18"/>
      <c r="CS19" s="18"/>
      <c r="CT19" s="18"/>
      <c r="CU19" s="18"/>
      <c r="CV19" s="6"/>
      <c r="CW19" s="6"/>
      <c r="CX19" s="3"/>
    </row>
    <row r="20" spans="1:102">
      <c r="A20" s="16"/>
      <c r="B20" s="16"/>
      <c r="C20" s="7"/>
      <c r="D20" s="16"/>
      <c r="E20" s="16"/>
      <c r="F20" s="16"/>
      <c r="G20" s="16"/>
      <c r="H20" s="16"/>
      <c r="I20" s="16"/>
      <c r="J20" s="16"/>
      <c r="K20" s="16"/>
      <c r="L20" s="16"/>
      <c r="M20" s="16"/>
      <c r="N20" s="16"/>
      <c r="O20" s="16"/>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18"/>
      <c r="CQ20" s="18"/>
      <c r="CR20" s="18"/>
      <c r="CS20" s="18"/>
      <c r="CT20" s="18"/>
      <c r="CU20" s="18"/>
      <c r="CV20" s="6"/>
      <c r="CW20" s="6"/>
      <c r="CX20" s="3"/>
    </row>
    <row r="21" spans="1:102">
      <c r="A21" s="16"/>
      <c r="B21" s="16"/>
      <c r="C21" s="7"/>
      <c r="D21" s="16"/>
      <c r="E21" s="16"/>
      <c r="F21" s="16"/>
      <c r="G21" s="16"/>
      <c r="H21" s="16"/>
      <c r="I21" s="16"/>
      <c r="J21" s="16"/>
      <c r="K21" s="16"/>
      <c r="L21" s="16"/>
      <c r="M21" s="16"/>
      <c r="N21" s="16"/>
      <c r="O21" s="16"/>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t="s">
        <v>25</v>
      </c>
      <c r="BF21" s="7"/>
      <c r="BG21" s="7"/>
      <c r="BH21" s="7" t="s">
        <v>26</v>
      </c>
      <c r="BI21" s="7"/>
      <c r="BJ21" s="7"/>
      <c r="BK21" s="7"/>
      <c r="BL21" s="7"/>
      <c r="BM21" s="7"/>
      <c r="BN21" s="7" t="s">
        <v>30</v>
      </c>
      <c r="BO21" s="7"/>
      <c r="BP21" s="7"/>
      <c r="BQ21" s="7" t="s">
        <v>31</v>
      </c>
      <c r="BR21" s="7"/>
      <c r="BS21" s="7"/>
      <c r="BT21" s="7"/>
      <c r="BU21" s="7"/>
      <c r="BV21" s="7"/>
      <c r="BW21" s="7" t="s">
        <v>35</v>
      </c>
      <c r="BX21" s="7"/>
      <c r="BY21" s="7"/>
      <c r="BZ21" s="7" t="s">
        <v>25</v>
      </c>
      <c r="CA21" s="7"/>
      <c r="CB21" s="7"/>
      <c r="CC21" s="7" t="s">
        <v>26</v>
      </c>
      <c r="CD21" s="7"/>
      <c r="CE21" s="7"/>
      <c r="CF21" s="7" t="s">
        <v>26</v>
      </c>
      <c r="CG21" s="7"/>
      <c r="CH21" s="7"/>
      <c r="CI21" s="7" t="s">
        <v>25</v>
      </c>
      <c r="CJ21" s="7"/>
      <c r="CK21" s="7"/>
      <c r="CL21" s="7" t="s">
        <v>25</v>
      </c>
      <c r="CM21" s="7"/>
      <c r="CN21" s="7"/>
      <c r="CO21" s="7" t="s">
        <v>26</v>
      </c>
      <c r="CP21" s="13"/>
      <c r="CQ21" s="13"/>
      <c r="CR21" s="13" t="s">
        <v>38</v>
      </c>
      <c r="CS21" s="13"/>
      <c r="CT21" s="13"/>
      <c r="CU21" s="13" t="s">
        <v>39</v>
      </c>
      <c r="CV21" s="5"/>
      <c r="CW21" s="5"/>
    </row>
    <row r="22" spans="1:102">
      <c r="A22" s="16"/>
      <c r="B22" s="16"/>
      <c r="C22" s="7" t="s">
        <v>0</v>
      </c>
      <c r="D22" s="16"/>
      <c r="E22" s="16"/>
      <c r="F22" s="16" t="s">
        <v>2</v>
      </c>
      <c r="G22" s="16"/>
      <c r="H22" s="16"/>
      <c r="I22" s="16" t="s">
        <v>7</v>
      </c>
      <c r="J22" s="16"/>
      <c r="K22" s="16"/>
      <c r="L22" s="16" t="s">
        <v>8</v>
      </c>
      <c r="M22" s="16"/>
      <c r="N22" s="16"/>
      <c r="O22" s="16" t="s">
        <v>10</v>
      </c>
      <c r="P22" s="7"/>
      <c r="Q22" s="7"/>
      <c r="R22" s="7" t="s">
        <v>10</v>
      </c>
      <c r="S22" s="7"/>
      <c r="T22" s="7"/>
      <c r="U22" s="7" t="s">
        <v>13</v>
      </c>
      <c r="V22" s="7"/>
      <c r="W22" s="7"/>
      <c r="X22" s="7" t="s">
        <v>14</v>
      </c>
      <c r="Y22" s="7"/>
      <c r="Z22" s="7"/>
      <c r="AA22" s="7" t="s">
        <v>15</v>
      </c>
      <c r="AB22" s="7"/>
      <c r="AC22" s="7"/>
      <c r="AD22" s="7" t="s">
        <v>16</v>
      </c>
      <c r="AE22" s="7"/>
      <c r="AF22" s="7"/>
      <c r="AG22" s="7" t="s">
        <v>17</v>
      </c>
      <c r="AH22" s="7"/>
      <c r="AI22" s="7"/>
      <c r="AJ22" s="7" t="s">
        <v>18</v>
      </c>
      <c r="AK22" s="7"/>
      <c r="AL22" s="7"/>
      <c r="AM22" s="7" t="s">
        <v>20</v>
      </c>
      <c r="AN22" s="7"/>
      <c r="AO22" s="7"/>
      <c r="AP22" s="7" t="s">
        <v>20</v>
      </c>
      <c r="AQ22" s="7"/>
      <c r="AR22" s="7"/>
      <c r="AS22" s="7" t="s">
        <v>21</v>
      </c>
      <c r="AT22" s="7"/>
      <c r="AU22" s="7"/>
      <c r="AV22" s="7" t="s">
        <v>21</v>
      </c>
      <c r="AW22" s="7"/>
      <c r="AX22" s="7"/>
      <c r="AY22" s="7" t="s">
        <v>21</v>
      </c>
      <c r="AZ22" s="7"/>
      <c r="BA22" s="7"/>
      <c r="BB22" s="7" t="s">
        <v>21</v>
      </c>
      <c r="BC22" s="7"/>
      <c r="BD22" s="7"/>
      <c r="BE22" s="7" t="s">
        <v>21</v>
      </c>
      <c r="BF22" s="7"/>
      <c r="BG22" s="7"/>
      <c r="BH22" s="7" t="s">
        <v>21</v>
      </c>
      <c r="BI22" s="7"/>
      <c r="BJ22" s="7"/>
      <c r="BK22" s="7" t="s">
        <v>28</v>
      </c>
      <c r="BL22" s="7"/>
      <c r="BM22" s="7"/>
      <c r="BN22" s="7" t="s">
        <v>29</v>
      </c>
      <c r="BO22" s="7"/>
      <c r="BP22" s="7"/>
      <c r="BQ22" s="7" t="s">
        <v>29</v>
      </c>
      <c r="BR22" s="7"/>
      <c r="BS22" s="7"/>
      <c r="BT22" s="7" t="s">
        <v>21</v>
      </c>
      <c r="BU22" s="7"/>
      <c r="BV22" s="7"/>
      <c r="BW22" s="7" t="s">
        <v>10</v>
      </c>
      <c r="BX22" s="7"/>
      <c r="BY22" s="7"/>
      <c r="BZ22" s="7" t="s">
        <v>10</v>
      </c>
      <c r="CA22" s="7"/>
      <c r="CB22" s="7"/>
      <c r="CC22" s="7" t="s">
        <v>10</v>
      </c>
      <c r="CD22" s="7"/>
      <c r="CE22" s="7"/>
      <c r="CF22" s="7" t="s">
        <v>10</v>
      </c>
      <c r="CG22" s="7"/>
      <c r="CH22" s="7"/>
      <c r="CI22" s="7" t="s">
        <v>10</v>
      </c>
      <c r="CJ22" s="7"/>
      <c r="CK22" s="7"/>
      <c r="CL22" s="7" t="s">
        <v>20</v>
      </c>
      <c r="CM22" s="7"/>
      <c r="CN22" s="7"/>
      <c r="CO22" s="7" t="s">
        <v>20</v>
      </c>
      <c r="CP22" s="13"/>
      <c r="CQ22" s="13"/>
      <c r="CR22" s="13" t="s">
        <v>10</v>
      </c>
      <c r="CS22" s="13"/>
      <c r="CT22" s="13"/>
      <c r="CU22" s="13" t="s">
        <v>10</v>
      </c>
      <c r="CV22" s="5"/>
      <c r="CW22" s="5"/>
    </row>
    <row r="23" spans="1:102" ht="409.5">
      <c r="A23" s="16"/>
      <c r="B23" s="16"/>
      <c r="C23" s="21" t="s">
        <v>1</v>
      </c>
      <c r="D23" s="16"/>
      <c r="E23" s="16"/>
      <c r="F23" s="21" t="s">
        <v>3</v>
      </c>
      <c r="G23" s="16"/>
      <c r="H23" s="16"/>
      <c r="I23" s="21" t="s">
        <v>6</v>
      </c>
      <c r="J23" s="16"/>
      <c r="K23" s="16"/>
      <c r="L23" s="21" t="s">
        <v>6</v>
      </c>
      <c r="M23" s="16"/>
      <c r="N23" s="16"/>
      <c r="O23" s="21" t="s">
        <v>9</v>
      </c>
      <c r="P23" s="22"/>
      <c r="Q23" s="7"/>
      <c r="R23" s="21" t="s">
        <v>11</v>
      </c>
      <c r="S23" s="7"/>
      <c r="T23" s="7"/>
      <c r="U23" s="21" t="s">
        <v>12</v>
      </c>
      <c r="V23" s="7"/>
      <c r="W23" s="7"/>
      <c r="X23" s="21" t="s">
        <v>12</v>
      </c>
      <c r="Y23" s="7"/>
      <c r="Z23" s="7"/>
      <c r="AA23" s="21" t="s">
        <v>12</v>
      </c>
      <c r="AB23" s="7"/>
      <c r="AC23" s="7"/>
      <c r="AD23" s="21" t="s">
        <v>12</v>
      </c>
      <c r="AE23" s="7"/>
      <c r="AF23" s="7"/>
      <c r="AG23" s="21" t="s">
        <v>19</v>
      </c>
      <c r="AH23" s="7"/>
      <c r="AI23" s="7"/>
      <c r="AJ23" s="21" t="s">
        <v>19</v>
      </c>
      <c r="AK23" s="7"/>
      <c r="AL23" s="7"/>
      <c r="AM23" s="21" t="s">
        <v>22</v>
      </c>
      <c r="AN23" s="7"/>
      <c r="AO23" s="7" t="s">
        <v>22</v>
      </c>
      <c r="AP23" s="21" t="s">
        <v>22</v>
      </c>
      <c r="AQ23" s="7"/>
      <c r="AR23" s="7"/>
      <c r="AS23" s="21" t="s">
        <v>22</v>
      </c>
      <c r="AT23" s="7"/>
      <c r="AU23" s="7"/>
      <c r="AV23" s="21" t="s">
        <v>22</v>
      </c>
      <c r="AW23" s="7"/>
      <c r="AX23" s="7"/>
      <c r="AY23" s="21" t="s">
        <v>23</v>
      </c>
      <c r="AZ23" s="7"/>
      <c r="BA23" s="7"/>
      <c r="BB23" s="23" t="s">
        <v>24</v>
      </c>
      <c r="BC23" s="7"/>
      <c r="BD23" s="7"/>
      <c r="BE23" s="23" t="s">
        <v>33</v>
      </c>
      <c r="BF23" s="7"/>
      <c r="BG23" s="7"/>
      <c r="BH23" s="23" t="s">
        <v>33</v>
      </c>
      <c r="BI23" s="7"/>
      <c r="BJ23" s="7"/>
      <c r="BK23" s="23" t="s">
        <v>27</v>
      </c>
      <c r="BL23" s="7"/>
      <c r="BM23" s="7"/>
      <c r="BN23" s="23" t="s">
        <v>27</v>
      </c>
      <c r="BO23" s="7"/>
      <c r="BP23" s="7"/>
      <c r="BQ23" s="23" t="s">
        <v>27</v>
      </c>
      <c r="BR23" s="7"/>
      <c r="BS23" s="7"/>
      <c r="BT23" s="23" t="s">
        <v>32</v>
      </c>
      <c r="BU23" s="7"/>
      <c r="BV23" s="7"/>
      <c r="BW23" s="23" t="s">
        <v>34</v>
      </c>
      <c r="BX23" s="7"/>
      <c r="BY23" s="7"/>
      <c r="BZ23" s="23" t="s">
        <v>34</v>
      </c>
      <c r="CA23" s="7"/>
      <c r="CB23" s="7"/>
      <c r="CC23" s="23" t="s">
        <v>34</v>
      </c>
      <c r="CD23" s="7"/>
      <c r="CE23" s="7"/>
      <c r="CF23" s="23" t="s">
        <v>36</v>
      </c>
      <c r="CG23" s="7"/>
      <c r="CH23" s="7"/>
      <c r="CI23" s="23" t="s">
        <v>36</v>
      </c>
      <c r="CJ23" s="7"/>
      <c r="CK23" s="7"/>
      <c r="CL23" s="23" t="s">
        <v>37</v>
      </c>
      <c r="CM23" s="7"/>
      <c r="CN23" s="7"/>
      <c r="CO23" s="23" t="s">
        <v>37</v>
      </c>
      <c r="CP23" s="13"/>
      <c r="CQ23" s="13"/>
      <c r="CR23" s="23" t="s">
        <v>40</v>
      </c>
      <c r="CS23" s="13"/>
      <c r="CT23" s="13"/>
      <c r="CU23" s="23" t="s">
        <v>40</v>
      </c>
      <c r="CV23" s="5"/>
      <c r="CW23" s="5"/>
    </row>
    <row r="24" spans="1:102">
      <c r="D24" s="2"/>
      <c r="E24" s="2"/>
      <c r="F24" s="2"/>
      <c r="G24" s="2"/>
      <c r="H24" s="2"/>
      <c r="I24" s="2"/>
      <c r="J24" s="2"/>
      <c r="K24" s="2"/>
      <c r="L24" s="2"/>
      <c r="M24" s="2"/>
      <c r="N24" s="2"/>
      <c r="O24" s="2"/>
      <c r="CP24" s="5"/>
      <c r="CQ24" s="5"/>
      <c r="CR24" s="5"/>
      <c r="CS24" s="5"/>
      <c r="CT24" s="5"/>
      <c r="CU24" s="5"/>
      <c r="CV24" s="5"/>
      <c r="CW24" s="5"/>
    </row>
    <row r="25" spans="1:102">
      <c r="A25" s="2"/>
      <c r="B25" s="2"/>
      <c r="D25" s="2"/>
      <c r="E25" s="2"/>
      <c r="F25" s="2"/>
      <c r="G25" s="2"/>
      <c r="H25" s="2"/>
      <c r="I25" s="2"/>
      <c r="J25" s="2"/>
      <c r="K25" s="2"/>
      <c r="L25" s="2"/>
      <c r="M25" s="2"/>
      <c r="N25" s="2"/>
      <c r="O25" s="2"/>
      <c r="CP25" s="5"/>
      <c r="CQ25" s="5"/>
      <c r="CR25" s="5"/>
      <c r="CS25" s="5"/>
      <c r="CT25" s="5"/>
      <c r="CU25" s="5"/>
      <c r="CV25" s="5"/>
      <c r="CW25" s="5"/>
    </row>
    <row r="26" spans="1:102">
      <c r="A26" s="2"/>
      <c r="B26" s="2"/>
    </row>
    <row r="27" spans="1:102">
      <c r="A27" s="2"/>
      <c r="B27" s="2"/>
    </row>
    <row r="28" spans="1:102">
      <c r="A28" s="2"/>
      <c r="B28" s="2"/>
    </row>
    <row r="29" spans="1:102">
      <c r="A29" s="2"/>
      <c r="B29" s="2"/>
    </row>
    <row r="30" spans="1:102">
      <c r="A30" s="2"/>
      <c r="B30" s="2"/>
    </row>
    <row r="32" spans="1:102">
      <c r="A32" s="2"/>
      <c r="B32" s="2"/>
    </row>
    <row r="33" spans="1:2">
      <c r="A33" s="2"/>
      <c r="B33" s="2"/>
    </row>
    <row r="34" spans="1:2">
      <c r="A34" s="2"/>
      <c r="B34" s="2"/>
    </row>
    <row r="35" spans="1:2">
      <c r="A35" s="2"/>
      <c r="B35" s="2"/>
    </row>
    <row r="36" spans="1:2">
      <c r="A36" s="2"/>
      <c r="B36" s="2"/>
    </row>
    <row r="37" spans="1:2">
      <c r="A37" s="2"/>
      <c r="B37" s="2"/>
    </row>
  </sheetData>
  <pageMargins left="0.7" right="0.7" top="0.75" bottom="0.75" header="0.3" footer="0.3"/>
  <pageSetup paperSize="9" scale="67" fitToWidth="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Poisson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Roberto Tomás</dc:creator>
  <cp:lastModifiedBy>ROBERTO</cp:lastModifiedBy>
  <cp:lastPrinted>2025-03-26T10:52:09Z</cp:lastPrinted>
  <dcterms:created xsi:type="dcterms:W3CDTF">2024-10-08T16:23:30Z</dcterms:created>
  <dcterms:modified xsi:type="dcterms:W3CDTF">2025-03-26T10:52:12Z</dcterms:modified>
</cp:coreProperties>
</file>