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alicante-my.sharepoint.com/personal/roberto_tomas_mscloud_ua_es/Documents/Investigación/Líneas/Fuego/propiedades - copia/"/>
    </mc:Choice>
  </mc:AlternateContent>
  <xr:revisionPtr revIDLastSave="0" documentId="8_{B25CDE50-4971-4779-9C90-02DB1FB67FFE}" xr6:coauthVersionLast="47" xr6:coauthVersionMax="47" xr10:uidLastSave="{00000000-0000-0000-0000-000000000000}"/>
  <bookViews>
    <workbookView xWindow="-120" yWindow="-120" windowWidth="29040" windowHeight="15720" xr2:uid="{4BF6028B-A27F-4EAC-8C0B-706B2DD714D6}"/>
  </bookViews>
  <sheets>
    <sheet name="Expansion coeffici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F27" i="1" l="1"/>
  <c r="CF26" i="1"/>
  <c r="CF25" i="1"/>
  <c r="CI24" i="1"/>
  <c r="CF24" i="1"/>
  <c r="CI23" i="1"/>
  <c r="CF23" i="1"/>
  <c r="BW23" i="1"/>
  <c r="CI22" i="1"/>
  <c r="CF22" i="1"/>
  <c r="BW22" i="1"/>
  <c r="CI21" i="1"/>
  <c r="CF21" i="1"/>
  <c r="BW21" i="1"/>
  <c r="DV20" i="1"/>
  <c r="CI20" i="1"/>
  <c r="CF20" i="1"/>
  <c r="BW20" i="1"/>
  <c r="DV19" i="1"/>
  <c r="CI19" i="1"/>
  <c r="CF19" i="1"/>
  <c r="BW19" i="1"/>
  <c r="DV18" i="1"/>
  <c r="CI18" i="1"/>
  <c r="CF18" i="1"/>
  <c r="BZ18" i="1"/>
  <c r="BW18" i="1"/>
  <c r="DV17" i="1"/>
  <c r="CI17" i="1"/>
  <c r="CF17" i="1"/>
  <c r="BZ17" i="1"/>
  <c r="BW17" i="1"/>
  <c r="DV16" i="1"/>
  <c r="CI16" i="1"/>
  <c r="CF16" i="1"/>
  <c r="BZ16" i="1"/>
  <c r="BW16" i="1"/>
  <c r="BQ16" i="1"/>
  <c r="DV15" i="1"/>
  <c r="CI15" i="1"/>
  <c r="CF15" i="1"/>
  <c r="BZ15" i="1"/>
  <c r="BW15" i="1"/>
  <c r="BT15" i="1"/>
  <c r="BQ15" i="1"/>
  <c r="EQ14" i="1"/>
  <c r="DV14" i="1"/>
  <c r="CI14" i="1"/>
  <c r="CF14" i="1"/>
  <c r="CC14" i="1"/>
  <c r="BZ14" i="1"/>
  <c r="BW14" i="1"/>
  <c r="BT14" i="1"/>
  <c r="BQ14" i="1"/>
  <c r="EQ13" i="1"/>
  <c r="DV13" i="1"/>
  <c r="CI13" i="1"/>
  <c r="CF13" i="1"/>
  <c r="CC13" i="1"/>
  <c r="BZ13" i="1"/>
  <c r="BW13" i="1"/>
  <c r="BT13" i="1"/>
  <c r="BQ13" i="1"/>
  <c r="EQ12" i="1"/>
  <c r="EN12" i="1"/>
  <c r="EK12" i="1"/>
  <c r="EH12" i="1"/>
  <c r="EE12" i="1"/>
  <c r="EB12" i="1"/>
  <c r="DV12" i="1"/>
  <c r="CI12" i="1"/>
  <c r="CF12" i="1"/>
  <c r="CC12" i="1"/>
  <c r="BZ12" i="1"/>
  <c r="BW12" i="1"/>
  <c r="BT12" i="1"/>
  <c r="BQ12" i="1"/>
  <c r="BE12" i="1"/>
  <c r="EQ11" i="1"/>
  <c r="EN11" i="1"/>
  <c r="EK11" i="1"/>
  <c r="EH11" i="1"/>
  <c r="EE11" i="1"/>
  <c r="EB11" i="1"/>
  <c r="DV11" i="1"/>
  <c r="DP11" i="1"/>
  <c r="DM11" i="1"/>
  <c r="CI11" i="1"/>
  <c r="CF11" i="1"/>
  <c r="CC11" i="1"/>
  <c r="BZ11" i="1"/>
  <c r="BW11" i="1"/>
  <c r="BT11" i="1"/>
  <c r="BQ11" i="1"/>
  <c r="BE11" i="1"/>
  <c r="EQ10" i="1"/>
  <c r="EN10" i="1"/>
  <c r="EK10" i="1"/>
  <c r="EH10" i="1"/>
  <c r="EE10" i="1"/>
  <c r="EB10" i="1"/>
  <c r="DV10" i="1"/>
  <c r="DP10" i="1"/>
  <c r="DM10" i="1"/>
  <c r="CI10" i="1"/>
  <c r="CF10" i="1"/>
  <c r="CC10" i="1"/>
  <c r="BZ10" i="1"/>
  <c r="BW10" i="1"/>
  <c r="BT10" i="1"/>
  <c r="BQ10" i="1"/>
  <c r="BE10" i="1"/>
  <c r="EQ9" i="1"/>
  <c r="EN9" i="1"/>
  <c r="EK9" i="1"/>
  <c r="EH9" i="1"/>
  <c r="EE9" i="1"/>
  <c r="EB9" i="1"/>
  <c r="DV9" i="1"/>
  <c r="DP9" i="1"/>
  <c r="DM9" i="1"/>
  <c r="CI9" i="1"/>
  <c r="CF9" i="1"/>
  <c r="CC9" i="1"/>
  <c r="BZ9" i="1"/>
  <c r="BW9" i="1"/>
  <c r="BT9" i="1"/>
  <c r="BQ9" i="1"/>
  <c r="BE9" i="1"/>
  <c r="EQ8" i="1"/>
  <c r="EN8" i="1"/>
  <c r="EK8" i="1"/>
  <c r="EH8" i="1"/>
  <c r="EE8" i="1"/>
  <c r="EB8" i="1"/>
  <c r="DV8" i="1"/>
  <c r="DP8" i="1"/>
  <c r="DM8" i="1"/>
  <c r="CI8" i="1"/>
  <c r="CF8" i="1"/>
  <c r="CC8" i="1"/>
  <c r="BZ8" i="1"/>
  <c r="BW8" i="1"/>
  <c r="BT8" i="1"/>
  <c r="BQ8" i="1"/>
  <c r="BE8" i="1"/>
  <c r="AG8" i="1"/>
  <c r="F8" i="1"/>
  <c r="C8" i="1"/>
  <c r="EQ7" i="1"/>
  <c r="EN7" i="1"/>
  <c r="EK7" i="1"/>
  <c r="EH7" i="1"/>
  <c r="EE7" i="1"/>
  <c r="EB7" i="1"/>
  <c r="DV7" i="1"/>
  <c r="DP7" i="1"/>
  <c r="DM7" i="1"/>
  <c r="DJ7" i="1"/>
  <c r="DG7" i="1"/>
  <c r="DD7" i="1"/>
  <c r="DA7" i="1"/>
  <c r="CX7" i="1"/>
  <c r="CU7" i="1"/>
  <c r="CR7" i="1"/>
  <c r="CO7" i="1"/>
  <c r="CI7" i="1"/>
  <c r="CF7" i="1"/>
  <c r="CC7" i="1"/>
  <c r="BZ7" i="1"/>
  <c r="BW7" i="1"/>
  <c r="BT7" i="1"/>
  <c r="BQ7" i="1"/>
  <c r="BH7" i="1"/>
  <c r="BE7" i="1"/>
  <c r="BB7" i="1"/>
  <c r="AG7" i="1"/>
  <c r="AA7" i="1"/>
  <c r="X7" i="1"/>
  <c r="U7" i="1"/>
  <c r="F7" i="1"/>
  <c r="C7" i="1"/>
  <c r="EQ6" i="1"/>
  <c r="EN6" i="1"/>
  <c r="EK6" i="1"/>
  <c r="EH6" i="1"/>
  <c r="EE6" i="1"/>
  <c r="EB6" i="1"/>
  <c r="DV6" i="1"/>
  <c r="DP6" i="1"/>
  <c r="DM6" i="1"/>
  <c r="DJ6" i="1"/>
  <c r="DG6" i="1"/>
  <c r="DD6" i="1"/>
  <c r="DA6" i="1"/>
  <c r="CX6" i="1"/>
  <c r="CU6" i="1"/>
  <c r="CR6" i="1"/>
  <c r="CO6" i="1"/>
  <c r="CI6" i="1"/>
  <c r="CF6" i="1"/>
  <c r="CC6" i="1"/>
  <c r="BZ6" i="1"/>
  <c r="BW6" i="1"/>
  <c r="BT6" i="1"/>
  <c r="BQ6" i="1"/>
  <c r="BH6" i="1"/>
  <c r="BE6" i="1"/>
  <c r="BB6" i="1"/>
  <c r="AY6" i="1"/>
  <c r="AS6" i="1"/>
  <c r="AP6" i="1"/>
  <c r="AM6" i="1"/>
  <c r="AG6" i="1"/>
  <c r="AA6" i="1"/>
  <c r="X6" i="1"/>
  <c r="U6" i="1"/>
  <c r="L6" i="1"/>
  <c r="I6" i="1"/>
  <c r="F6" i="1"/>
  <c r="C6" i="1"/>
  <c r="EQ5" i="1"/>
  <c r="EN5" i="1"/>
  <c r="EK5" i="1"/>
  <c r="EH5" i="1"/>
  <c r="EE5" i="1"/>
  <c r="EB5" i="1"/>
  <c r="DV5" i="1"/>
  <c r="DP5" i="1"/>
  <c r="DM5" i="1"/>
  <c r="DJ5" i="1"/>
  <c r="DG5" i="1"/>
  <c r="DD5" i="1"/>
  <c r="DA5" i="1"/>
  <c r="CX5" i="1"/>
  <c r="CU5" i="1"/>
  <c r="CR5" i="1"/>
  <c r="CO5" i="1"/>
  <c r="CI5" i="1"/>
  <c r="CF5" i="1"/>
  <c r="CC5" i="1"/>
  <c r="BZ5" i="1"/>
  <c r="BW5" i="1"/>
  <c r="BT5" i="1"/>
  <c r="BQ5" i="1"/>
  <c r="BH5" i="1"/>
  <c r="BE5" i="1"/>
  <c r="BB5" i="1"/>
  <c r="AY5" i="1"/>
  <c r="AV5" i="1"/>
  <c r="AS5" i="1"/>
  <c r="AP5" i="1"/>
  <c r="AM5" i="1"/>
  <c r="AJ5" i="1"/>
  <c r="AG5" i="1"/>
  <c r="AA5" i="1"/>
  <c r="X5" i="1"/>
  <c r="U5" i="1"/>
  <c r="R5" i="1"/>
  <c r="O5" i="1"/>
  <c r="L5" i="1"/>
  <c r="I5" i="1"/>
  <c r="F5" i="1"/>
  <c r="C5" i="1"/>
  <c r="EQ4" i="1"/>
  <c r="EN4" i="1"/>
  <c r="EK4" i="1"/>
  <c r="EH4" i="1"/>
  <c r="EE4" i="1"/>
  <c r="EB4" i="1"/>
  <c r="DV4" i="1"/>
  <c r="DP4" i="1"/>
  <c r="DM4" i="1"/>
  <c r="DJ4" i="1"/>
  <c r="DG4" i="1"/>
  <c r="DD4" i="1"/>
  <c r="DA4" i="1"/>
  <c r="CX4" i="1"/>
  <c r="CU4" i="1"/>
  <c r="CR4" i="1"/>
  <c r="CO4" i="1"/>
  <c r="CI4" i="1"/>
  <c r="CF4" i="1"/>
  <c r="CC4" i="1"/>
  <c r="BZ4" i="1"/>
  <c r="BW4" i="1"/>
  <c r="BT4" i="1"/>
  <c r="BQ4" i="1"/>
  <c r="BH4" i="1"/>
  <c r="BE4" i="1"/>
  <c r="BB4" i="1"/>
  <c r="AY4" i="1"/>
  <c r="AV4" i="1"/>
  <c r="AS4" i="1"/>
  <c r="AP4" i="1"/>
  <c r="AM4" i="1"/>
  <c r="AJ4" i="1"/>
  <c r="AG4" i="1"/>
  <c r="AD4" i="1"/>
  <c r="AA4" i="1"/>
  <c r="X4" i="1"/>
  <c r="U4" i="1"/>
  <c r="R4" i="1"/>
  <c r="O4" i="1"/>
  <c r="L4" i="1"/>
  <c r="I4" i="1"/>
  <c r="F4" i="1"/>
  <c r="C4" i="1"/>
  <c r="EQ3" i="1"/>
  <c r="EN3" i="1"/>
  <c r="EK3" i="1"/>
  <c r="EH3" i="1"/>
  <c r="EE3" i="1"/>
  <c r="EB3" i="1"/>
  <c r="DV3" i="1"/>
  <c r="DP3" i="1"/>
  <c r="DM3" i="1"/>
  <c r="DJ3" i="1"/>
  <c r="DG3" i="1"/>
  <c r="DD3" i="1"/>
  <c r="DA3" i="1"/>
  <c r="CX3" i="1"/>
  <c r="CU3" i="1"/>
  <c r="CR3" i="1"/>
  <c r="CO3" i="1"/>
  <c r="CI3" i="1"/>
  <c r="CF3" i="1"/>
  <c r="CC3" i="1"/>
  <c r="BZ3" i="1"/>
  <c r="BW3" i="1"/>
  <c r="BT3" i="1"/>
  <c r="BQ3" i="1"/>
  <c r="BH3" i="1"/>
  <c r="BE3" i="1"/>
  <c r="BB3" i="1"/>
  <c r="AY3" i="1"/>
  <c r="AV3" i="1"/>
  <c r="AS3" i="1"/>
  <c r="AP3" i="1"/>
  <c r="AM3" i="1"/>
  <c r="AJ3" i="1"/>
  <c r="AG3" i="1"/>
  <c r="AD3" i="1"/>
  <c r="AA3" i="1"/>
  <c r="X3" i="1"/>
  <c r="U3" i="1"/>
  <c r="R3" i="1"/>
  <c r="O3" i="1"/>
  <c r="L3" i="1"/>
  <c r="I3" i="1"/>
  <c r="F3" i="1"/>
  <c r="C3" i="1"/>
  <c r="DV2" i="1"/>
  <c r="DP2" i="1"/>
  <c r="DM2" i="1"/>
  <c r="DJ2" i="1"/>
  <c r="DG2" i="1"/>
  <c r="DD2" i="1"/>
  <c r="DA2" i="1"/>
  <c r="CX2" i="1"/>
  <c r="CU2" i="1"/>
  <c r="CR2" i="1"/>
  <c r="CO2" i="1"/>
  <c r="CI2" i="1"/>
  <c r="CF2" i="1"/>
  <c r="CC2" i="1"/>
  <c r="BZ2" i="1"/>
  <c r="BW2" i="1"/>
  <c r="BT2" i="1"/>
  <c r="BQ2" i="1"/>
  <c r="BK2" i="1"/>
  <c r="BH2" i="1"/>
  <c r="BE2" i="1"/>
  <c r="BB2" i="1"/>
  <c r="AY2" i="1"/>
  <c r="AV2" i="1"/>
  <c r="AS2" i="1"/>
  <c r="AP2" i="1"/>
  <c r="AM2" i="1"/>
  <c r="AJ2" i="1"/>
  <c r="AG2" i="1"/>
  <c r="AD2" i="1"/>
  <c r="AA2" i="1"/>
  <c r="X2" i="1"/>
  <c r="U2" i="1"/>
  <c r="R2" i="1"/>
  <c r="O2" i="1"/>
  <c r="L2" i="1"/>
  <c r="I2" i="1"/>
</calcChain>
</file>

<file path=xl/sharedStrings.xml><?xml version="1.0" encoding="utf-8"?>
<sst xmlns="http://schemas.openxmlformats.org/spreadsheetml/2006/main" count="362" uniqueCount="63">
  <si>
    <r>
      <t>T</t>
    </r>
    <r>
      <rPr>
        <b/>
        <sz val="11"/>
        <color theme="1"/>
        <rFont val="Calibri"/>
        <family val="2"/>
        <scheme val="minor"/>
      </rPr>
      <t xml:space="preserve"> (°C)</t>
    </r>
  </si>
  <si>
    <r>
      <t>α</t>
    </r>
    <r>
      <rPr>
        <b/>
        <vertAlign val="subscript"/>
        <sz val="11"/>
        <color theme="1"/>
        <rFont val="Calibri"/>
        <family val="2"/>
        <scheme val="minor"/>
      </rPr>
      <t>u</t>
    </r>
    <r>
      <rPr>
        <b/>
        <sz val="11"/>
        <color theme="1"/>
        <rFont val="Calibri"/>
        <family val="2"/>
        <scheme val="minor"/>
      </rPr>
      <t>(10–6/°C)</t>
    </r>
  </si>
  <si>
    <r>
      <t>α</t>
    </r>
    <r>
      <rPr>
        <b/>
        <vertAlign val="subscript"/>
        <sz val="11"/>
        <color theme="1"/>
        <rFont val="Calibri"/>
        <family val="2"/>
        <scheme val="minor"/>
      </rPr>
      <t>u</t>
    </r>
    <r>
      <rPr>
        <b/>
        <sz val="11"/>
        <color theme="1"/>
        <rFont val="Calibri"/>
        <family val="2"/>
        <scheme val="minor"/>
      </rPr>
      <t>/α</t>
    </r>
    <r>
      <rPr>
        <b/>
        <vertAlign val="subscript"/>
        <sz val="11"/>
        <color theme="1"/>
        <rFont val="Calibri"/>
        <family val="2"/>
        <scheme val="minor"/>
      </rPr>
      <t>u0</t>
    </r>
  </si>
  <si>
    <t>FjG</t>
  </si>
  <si>
    <t>BjG</t>
  </si>
  <si>
    <t>GsG</t>
  </si>
  <si>
    <t>InG</t>
  </si>
  <si>
    <t>ReG</t>
  </si>
  <si>
    <t>SeG</t>
  </si>
  <si>
    <t>WeG</t>
  </si>
  <si>
    <t>HnG</t>
  </si>
  <si>
    <t>OnG</t>
  </si>
  <si>
    <t>SdG</t>
  </si>
  <si>
    <t>StG</t>
  </si>
  <si>
    <t>EUV</t>
  </si>
  <si>
    <t>SA</t>
  </si>
  <si>
    <t>LS</t>
  </si>
  <si>
    <t>GR</t>
  </si>
  <si>
    <t>MX</t>
  </si>
  <si>
    <t>MA</t>
  </si>
  <si>
    <t>MI</t>
  </si>
  <si>
    <t>Etna</t>
  </si>
  <si>
    <t>Rubble creek</t>
  </si>
  <si>
    <t>La Lumbre</t>
  </si>
  <si>
    <t>Gandonna</t>
  </si>
  <si>
    <t>Pink Granite</t>
  </si>
  <si>
    <t>Buff GraniteII</t>
  </si>
  <si>
    <t>Fantazia</t>
  </si>
  <si>
    <t>Red Granite</t>
  </si>
  <si>
    <t>Rosa Granite</t>
  </si>
  <si>
    <t>Quessir Granite</t>
  </si>
  <si>
    <t>AC</t>
  </si>
  <si>
    <t>WC</t>
  </si>
  <si>
    <t>parall</t>
  </si>
  <si>
    <t>perp</t>
  </si>
  <si>
    <t>Granite</t>
  </si>
  <si>
    <t>Gabbro/diabase</t>
  </si>
  <si>
    <t>Schist</t>
  </si>
  <si>
    <t>Sandstone</t>
  </si>
  <si>
    <t>Mudstone</t>
  </si>
  <si>
    <t>Limestone</t>
  </si>
  <si>
    <t>Basalt</t>
  </si>
  <si>
    <t>Andesite</t>
  </si>
  <si>
    <t>Tuff</t>
  </si>
  <si>
    <t>basalt</t>
  </si>
  <si>
    <t>Rhyodacite</t>
  </si>
  <si>
    <t>Rhyolite</t>
  </si>
  <si>
    <t>marble</t>
  </si>
  <si>
    <t>Metasiltstone</t>
  </si>
  <si>
    <t>Siltstone</t>
  </si>
  <si>
    <t>Zhu, Z., Yang, S., Wang, R., Tian, H., Jiang, G. &amp; Dou, B. 2022. Effects of high temperature on the linear thermal expansion coefficient of Nanan granite. Acta Geodaetica et Geophysica, 57, 231-243, doi: 10.1007/s40328-022-00375-7.</t>
  </si>
  <si>
    <t>Luc Leroy, M.N., Marius, F.W. &amp; François, N. 2021. Experimental and theoretical investigations of hard rocks at high temperature: applications in civil engineering. Advances in Civil Engineering, 2021, 8893944.</t>
  </si>
  <si>
    <t>Ngueyep Mambou, L.L., Ndop, J. &amp; Ndjaka, J.M.B. 2014. Theoretical investigations of mechanical properties of sandstone rock specimen at high temperatures. Journal of Mining Science, 50, 69-80, doi: 10.1134/S1062739114010116.</t>
  </si>
  <si>
    <t>Dong, Z., Chen, Y., Wang, X., Kong, L., Wang, L., Li, X., Sun, F., Ding, K., Wu, H., Chen, S. &amp; Zhang, M. 2022. Evaluation of Thermophysical and Mechanical Properties of Sandstone Due to High-Temperature. Materials, 15, 8692.</t>
  </si>
  <si>
    <t>Zhang, L., Mao, X., Li, M. &amp; Liu, R. 2018. Experimental Study of Thermal Expansion Characteristics of Coaly Mudstone at High Temperatures. Geotechnical and Geological Engineering, 36, 521-529, doi: 10.1007/s10706-017-0344-3.</t>
  </si>
  <si>
    <t>Vigroux, M., Eslami, J., Beaucour, A.-L., Bourgès, A. &amp; Noumowé, A. 2021. High temperature behaviour of various natural building stones. Construction and Building Materials, 272, 121629, doi: https://doi.org/10.1016/j.conbuildmat.2020.121629.</t>
  </si>
  <si>
    <t>Griffiths, L., Heap, M.J., Lengliné, O., Baud, P., Schmittbuhl, J. &amp; Gilg, H.A. 2024. Thermal stressing of volcanic rock: Microcracking and crack closure monitored through acoustic emission, ultrasonic velocity, and thermal expansion. Journal of Geophysical Research: Solid Earth, 129, e2023JB027766.</t>
  </si>
  <si>
    <t>Alzahrani, A.M., Lasheen, E.S.R. &amp; Rashwan, M.A. 2022. Relationship of Mineralogical Composition to Thermal Expansion, Spectral Reflectance, and Physico-Mechanical Aspects of Commercial Ornamental Granitic Rocks. Materials, 15, 2041.</t>
  </si>
  <si>
    <t>Sirdesai, N.N., Mahanta, B., Ranjith, P.G. &amp; Singh, T.N. 2019. Effects of thermal treatment on physico-morphological properties of Indian fine-grained sandstone. Bulletin of Engineering Geology and the Environment, 78, 883-897, doi: 10.1007/s10064-017-1149-6.</t>
  </si>
  <si>
    <t>Ma, J., Zhang, Y., Lv, J. &amp; Yu, K. 2023. Experimental Study on Permeability Characteristics of Mudstone under High Temperature Overburden Condition. Processes, 11, 2828.</t>
  </si>
  <si>
    <t>Ma, Z., Xu, L., Gong, P., Chen, Y., &amp; Zhang, L. (2019). The thermal expansion characteristics of mudstone. Thermal Science, 23(6 Part B), 3731-3737.</t>
  </si>
  <si>
    <t>Liu, Z., Wong, L. N. Y., &amp; Chang, S. C. (2024). Experimental investigation of major rocks in Hong Kong as potential sensible thermal energy storage medium. Engineering Geology, 343, 107763.</t>
  </si>
  <si>
    <t>Tang, Z.C., Sun, M. and Peng, J., 2019. Influence of high temperature duration on physical, thermal and mechanical properties of a fine-grained marble. Applied Thermal Engineering, 156: 34-50.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</si>
</sst>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11"/>
      <color rgb="FF1F1F1F"/>
      <name val="Georgia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right"/>
    </xf>
    <xf numFmtId="164" fontId="0" fillId="0" borderId="0" xfId="0" applyNumberFormat="1"/>
    <xf numFmtId="0" fontId="4" fillId="0" borderId="0" xfId="0" applyFont="1" applyAlignment="1">
      <alignment vertical="center" wrapText="1"/>
    </xf>
    <xf numFmtId="0" fontId="0" fillId="0" borderId="0" xfId="0" applyAlignment="1">
      <alignment vertical="justify"/>
    </xf>
    <xf numFmtId="0" fontId="0" fillId="2" borderId="0" xfId="0" applyFill="1" applyAlignment="1">
      <alignment vertical="top" wrapText="1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F9926-ECA8-4BA6-895A-1610D3782644}">
  <dimension ref="A1:HN55"/>
  <sheetViews>
    <sheetView tabSelected="1" topLeftCell="BJ1" zoomScale="70" zoomScaleNormal="70" workbookViewId="0">
      <selection activeCell="BT9" sqref="BT9"/>
    </sheetView>
  </sheetViews>
  <sheetFormatPr baseColWidth="10" defaultColWidth="14.42578125" defaultRowHeight="15" x14ac:dyDescent="0.25"/>
  <sheetData>
    <row r="1" spans="1:222" ht="18" x14ac:dyDescent="0.25">
      <c r="A1" s="1" t="s">
        <v>0</v>
      </c>
      <c r="B1" s="2" t="s">
        <v>1</v>
      </c>
      <c r="C1" s="2" t="s">
        <v>2</v>
      </c>
      <c r="D1" s="1" t="s">
        <v>0</v>
      </c>
      <c r="E1" s="2" t="s">
        <v>1</v>
      </c>
      <c r="F1" s="2" t="s">
        <v>2</v>
      </c>
      <c r="G1" s="1" t="s">
        <v>0</v>
      </c>
      <c r="H1" s="2" t="s">
        <v>1</v>
      </c>
      <c r="I1" s="2" t="s">
        <v>2</v>
      </c>
      <c r="J1" s="1" t="s">
        <v>0</v>
      </c>
      <c r="K1" s="2" t="s">
        <v>1</v>
      </c>
      <c r="L1" s="2" t="s">
        <v>2</v>
      </c>
      <c r="M1" s="1" t="s">
        <v>0</v>
      </c>
      <c r="N1" s="2" t="s">
        <v>1</v>
      </c>
      <c r="O1" s="2" t="s">
        <v>2</v>
      </c>
      <c r="P1" s="1" t="s">
        <v>0</v>
      </c>
      <c r="Q1" s="2" t="s">
        <v>1</v>
      </c>
      <c r="R1" s="2" t="s">
        <v>2</v>
      </c>
      <c r="S1" s="1" t="s">
        <v>0</v>
      </c>
      <c r="T1" s="2" t="s">
        <v>1</v>
      </c>
      <c r="U1" s="2" t="s">
        <v>2</v>
      </c>
      <c r="V1" s="1" t="s">
        <v>0</v>
      </c>
      <c r="W1" s="2" t="s">
        <v>1</v>
      </c>
      <c r="X1" s="2" t="s">
        <v>2</v>
      </c>
      <c r="Y1" s="1" t="s">
        <v>0</v>
      </c>
      <c r="Z1" s="2" t="s">
        <v>1</v>
      </c>
      <c r="AA1" s="2" t="s">
        <v>2</v>
      </c>
      <c r="AB1" s="1" t="s">
        <v>0</v>
      </c>
      <c r="AC1" s="2" t="s">
        <v>1</v>
      </c>
      <c r="AD1" s="2" t="s">
        <v>2</v>
      </c>
      <c r="AE1" s="1" t="s">
        <v>0</v>
      </c>
      <c r="AF1" s="2" t="s">
        <v>1</v>
      </c>
      <c r="AG1" s="2" t="s">
        <v>2</v>
      </c>
      <c r="AH1" s="1" t="s">
        <v>0</v>
      </c>
      <c r="AI1" s="2" t="s">
        <v>1</v>
      </c>
      <c r="AJ1" s="2" t="s">
        <v>2</v>
      </c>
      <c r="AK1" s="1" t="s">
        <v>0</v>
      </c>
      <c r="AL1" s="2" t="s">
        <v>1</v>
      </c>
      <c r="AM1" s="2" t="s">
        <v>2</v>
      </c>
      <c r="AN1" s="1" t="s">
        <v>0</v>
      </c>
      <c r="AO1" s="2" t="s">
        <v>1</v>
      </c>
      <c r="AP1" s="2" t="s">
        <v>2</v>
      </c>
      <c r="AQ1" s="1" t="s">
        <v>0</v>
      </c>
      <c r="AR1" s="2" t="s">
        <v>1</v>
      </c>
      <c r="AS1" s="2" t="s">
        <v>2</v>
      </c>
      <c r="AT1" s="1" t="s">
        <v>0</v>
      </c>
      <c r="AU1" s="2" t="s">
        <v>1</v>
      </c>
      <c r="AV1" s="2" t="s">
        <v>2</v>
      </c>
      <c r="AW1" s="1" t="s">
        <v>0</v>
      </c>
      <c r="AX1" s="2" t="s">
        <v>1</v>
      </c>
      <c r="AY1" s="2" t="s">
        <v>2</v>
      </c>
      <c r="AZ1" s="1" t="s">
        <v>0</v>
      </c>
      <c r="BA1" s="2" t="s">
        <v>1</v>
      </c>
      <c r="BB1" s="2" t="s">
        <v>2</v>
      </c>
      <c r="BC1" s="1" t="s">
        <v>0</v>
      </c>
      <c r="BD1" s="2" t="s">
        <v>1</v>
      </c>
      <c r="BE1" s="2" t="s">
        <v>2</v>
      </c>
      <c r="BF1" s="1" t="s">
        <v>0</v>
      </c>
      <c r="BG1" s="2" t="s">
        <v>1</v>
      </c>
      <c r="BH1" s="2" t="s">
        <v>2</v>
      </c>
      <c r="BI1" s="1" t="s">
        <v>0</v>
      </c>
      <c r="BJ1" s="2" t="s">
        <v>1</v>
      </c>
      <c r="BK1" s="2" t="s">
        <v>2</v>
      </c>
      <c r="BL1" s="1" t="s">
        <v>0</v>
      </c>
      <c r="BM1" s="2" t="s">
        <v>1</v>
      </c>
      <c r="BN1" s="2" t="s">
        <v>2</v>
      </c>
      <c r="BO1" s="1" t="s">
        <v>0</v>
      </c>
      <c r="BP1" s="2" t="s">
        <v>1</v>
      </c>
      <c r="BQ1" s="2" t="s">
        <v>2</v>
      </c>
      <c r="BR1" s="1" t="s">
        <v>0</v>
      </c>
      <c r="BS1" s="2" t="s">
        <v>1</v>
      </c>
      <c r="BT1" s="2" t="s">
        <v>2</v>
      </c>
      <c r="BU1" s="1" t="s">
        <v>0</v>
      </c>
      <c r="BV1" s="2" t="s">
        <v>1</v>
      </c>
      <c r="BW1" s="2" t="s">
        <v>2</v>
      </c>
      <c r="BX1" s="1" t="s">
        <v>0</v>
      </c>
      <c r="BY1" s="2" t="s">
        <v>1</v>
      </c>
      <c r="BZ1" s="2" t="s">
        <v>2</v>
      </c>
      <c r="CA1" s="1" t="s">
        <v>0</v>
      </c>
      <c r="CB1" s="2" t="s">
        <v>1</v>
      </c>
      <c r="CC1" s="2" t="s">
        <v>2</v>
      </c>
      <c r="CD1" s="1" t="s">
        <v>0</v>
      </c>
      <c r="CE1" s="2" t="s">
        <v>1</v>
      </c>
      <c r="CF1" s="2" t="s">
        <v>2</v>
      </c>
      <c r="CG1" s="1" t="s">
        <v>0</v>
      </c>
      <c r="CH1" s="2" t="s">
        <v>1</v>
      </c>
      <c r="CI1" s="2" t="s">
        <v>2</v>
      </c>
      <c r="CJ1" s="1" t="s">
        <v>0</v>
      </c>
      <c r="CK1" s="2" t="s">
        <v>1</v>
      </c>
      <c r="CL1" s="2" t="s">
        <v>2</v>
      </c>
      <c r="CM1" s="1" t="s">
        <v>0</v>
      </c>
      <c r="CN1" s="2" t="s">
        <v>1</v>
      </c>
      <c r="CO1" s="2" t="s">
        <v>2</v>
      </c>
      <c r="CP1" s="1" t="s">
        <v>0</v>
      </c>
      <c r="CQ1" s="2" t="s">
        <v>1</v>
      </c>
      <c r="CR1" s="2" t="s">
        <v>2</v>
      </c>
      <c r="CS1" s="1" t="s">
        <v>0</v>
      </c>
      <c r="CT1" s="2" t="s">
        <v>1</v>
      </c>
      <c r="CU1" s="2" t="s">
        <v>2</v>
      </c>
      <c r="CV1" s="1" t="s">
        <v>0</v>
      </c>
      <c r="CW1" s="2" t="s">
        <v>1</v>
      </c>
      <c r="CX1" s="2" t="s">
        <v>2</v>
      </c>
      <c r="CY1" s="1" t="s">
        <v>0</v>
      </c>
      <c r="CZ1" s="2" t="s">
        <v>1</v>
      </c>
      <c r="DA1" s="2" t="s">
        <v>2</v>
      </c>
      <c r="DB1" s="1" t="s">
        <v>0</v>
      </c>
      <c r="DC1" s="2" t="s">
        <v>1</v>
      </c>
      <c r="DD1" s="2" t="s">
        <v>2</v>
      </c>
      <c r="DE1" s="1" t="s">
        <v>0</v>
      </c>
      <c r="DF1" s="2" t="s">
        <v>1</v>
      </c>
      <c r="DG1" s="2" t="s">
        <v>2</v>
      </c>
      <c r="DH1" s="1" t="s">
        <v>0</v>
      </c>
      <c r="DI1" s="2" t="s">
        <v>1</v>
      </c>
      <c r="DJ1" s="2" t="s">
        <v>2</v>
      </c>
      <c r="DK1" s="1" t="s">
        <v>0</v>
      </c>
      <c r="DL1" s="2" t="s">
        <v>1</v>
      </c>
      <c r="DM1" s="2" t="s">
        <v>2</v>
      </c>
      <c r="DN1" s="1" t="s">
        <v>0</v>
      </c>
      <c r="DO1" s="2" t="s">
        <v>1</v>
      </c>
      <c r="DP1" s="2" t="s">
        <v>2</v>
      </c>
      <c r="DQ1" s="1"/>
      <c r="DR1" s="2"/>
      <c r="DS1" s="2"/>
      <c r="DT1" s="1" t="s">
        <v>0</v>
      </c>
      <c r="DU1" s="2" t="s">
        <v>1</v>
      </c>
      <c r="DV1" s="2" t="s">
        <v>2</v>
      </c>
      <c r="DW1" s="1" t="s">
        <v>0</v>
      </c>
      <c r="DX1" s="2" t="s">
        <v>1</v>
      </c>
      <c r="DY1" s="2" t="s">
        <v>2</v>
      </c>
      <c r="DZ1" s="1" t="s">
        <v>0</v>
      </c>
      <c r="EA1" s="2" t="s">
        <v>1</v>
      </c>
      <c r="EB1" s="2" t="s">
        <v>2</v>
      </c>
      <c r="EC1" s="1" t="s">
        <v>0</v>
      </c>
      <c r="ED1" s="2" t="s">
        <v>1</v>
      </c>
      <c r="EE1" s="2" t="s">
        <v>2</v>
      </c>
      <c r="EF1" s="1" t="s">
        <v>0</v>
      </c>
      <c r="EG1" s="2" t="s">
        <v>1</v>
      </c>
      <c r="EH1" s="2" t="s">
        <v>2</v>
      </c>
      <c r="EI1" s="1" t="s">
        <v>0</v>
      </c>
      <c r="EJ1" s="2" t="s">
        <v>1</v>
      </c>
      <c r="EK1" s="2" t="s">
        <v>2</v>
      </c>
      <c r="EL1" s="1" t="s">
        <v>0</v>
      </c>
      <c r="EM1" s="2" t="s">
        <v>1</v>
      </c>
      <c r="EN1" s="2" t="s">
        <v>2</v>
      </c>
      <c r="EO1" s="1" t="s">
        <v>0</v>
      </c>
      <c r="EP1" s="2" t="s">
        <v>1</v>
      </c>
      <c r="EQ1" s="2" t="s">
        <v>2</v>
      </c>
      <c r="ER1" s="1" t="s">
        <v>0</v>
      </c>
      <c r="ES1" s="2" t="s">
        <v>1</v>
      </c>
      <c r="ET1" s="2" t="s">
        <v>2</v>
      </c>
      <c r="EU1" s="1" t="s">
        <v>0</v>
      </c>
      <c r="EV1" s="2" t="s">
        <v>1</v>
      </c>
      <c r="EW1" s="2" t="s">
        <v>2</v>
      </c>
      <c r="EX1" s="1" t="s">
        <v>0</v>
      </c>
      <c r="EY1" s="2" t="s">
        <v>1</v>
      </c>
      <c r="EZ1" s="2" t="s">
        <v>2</v>
      </c>
      <c r="FA1" s="1" t="s">
        <v>0</v>
      </c>
      <c r="FB1" s="2" t="s">
        <v>1</v>
      </c>
      <c r="FC1" s="2" t="s">
        <v>2</v>
      </c>
      <c r="FD1" s="1" t="s">
        <v>0</v>
      </c>
      <c r="FE1" s="2" t="s">
        <v>1</v>
      </c>
      <c r="FF1" s="2" t="s">
        <v>2</v>
      </c>
      <c r="FG1" s="1" t="s">
        <v>0</v>
      </c>
      <c r="FH1" s="2" t="s">
        <v>1</v>
      </c>
      <c r="FI1" s="2" t="s">
        <v>2</v>
      </c>
      <c r="FJ1" s="1" t="s">
        <v>0</v>
      </c>
      <c r="FK1" s="2" t="s">
        <v>1</v>
      </c>
      <c r="FL1" s="2" t="s">
        <v>2</v>
      </c>
      <c r="FM1" s="1" t="s">
        <v>0</v>
      </c>
      <c r="FN1" s="2" t="s">
        <v>1</v>
      </c>
      <c r="FO1" s="2" t="s">
        <v>2</v>
      </c>
      <c r="FP1" s="1" t="s">
        <v>0</v>
      </c>
      <c r="FQ1" s="2" t="s">
        <v>1</v>
      </c>
      <c r="FR1" s="2" t="s">
        <v>2</v>
      </c>
      <c r="FS1" s="1" t="s">
        <v>0</v>
      </c>
      <c r="FT1" s="2" t="s">
        <v>1</v>
      </c>
      <c r="FU1" s="2" t="s">
        <v>2</v>
      </c>
      <c r="FV1" s="1" t="s">
        <v>0</v>
      </c>
      <c r="FW1" s="2" t="s">
        <v>1</v>
      </c>
      <c r="FX1" s="2" t="s">
        <v>2</v>
      </c>
      <c r="FY1" s="1" t="s">
        <v>0</v>
      </c>
      <c r="FZ1" s="2" t="s">
        <v>1</v>
      </c>
      <c r="GA1" s="2" t="s">
        <v>2</v>
      </c>
      <c r="GB1" s="1" t="s">
        <v>0</v>
      </c>
      <c r="GC1" s="2" t="s">
        <v>1</v>
      </c>
      <c r="GD1" s="2" t="s">
        <v>2</v>
      </c>
      <c r="GE1" s="1" t="s">
        <v>0</v>
      </c>
      <c r="GF1" s="2" t="s">
        <v>1</v>
      </c>
      <c r="GG1" s="2" t="s">
        <v>2</v>
      </c>
      <c r="GH1" s="1" t="s">
        <v>0</v>
      </c>
      <c r="GI1" s="2" t="s">
        <v>1</v>
      </c>
      <c r="GJ1" s="2" t="s">
        <v>2</v>
      </c>
      <c r="GK1" s="1" t="s">
        <v>0</v>
      </c>
      <c r="GL1" s="2" t="s">
        <v>1</v>
      </c>
      <c r="GM1" s="2" t="s">
        <v>2</v>
      </c>
      <c r="GN1" s="1" t="s">
        <v>0</v>
      </c>
      <c r="GO1" s="2" t="s">
        <v>1</v>
      </c>
      <c r="GP1" s="2" t="s">
        <v>2</v>
      </c>
      <c r="GQ1" s="1" t="s">
        <v>0</v>
      </c>
      <c r="GR1" s="2" t="s">
        <v>1</v>
      </c>
      <c r="GS1" s="2" t="s">
        <v>2</v>
      </c>
      <c r="GT1" s="1" t="s">
        <v>0</v>
      </c>
      <c r="GU1" s="2" t="s">
        <v>1</v>
      </c>
      <c r="GV1" s="2" t="s">
        <v>2</v>
      </c>
      <c r="GW1" s="1" t="s">
        <v>0</v>
      </c>
      <c r="GX1" s="2" t="s">
        <v>1</v>
      </c>
      <c r="GY1" s="2" t="s">
        <v>2</v>
      </c>
      <c r="GZ1" s="1" t="s">
        <v>0</v>
      </c>
      <c r="HA1" s="2" t="s">
        <v>1</v>
      </c>
      <c r="HB1" s="2" t="s">
        <v>2</v>
      </c>
      <c r="HC1" s="1" t="s">
        <v>0</v>
      </c>
      <c r="HD1" s="2" t="s">
        <v>1</v>
      </c>
      <c r="HE1" s="2" t="s">
        <v>2</v>
      </c>
      <c r="HF1" s="1" t="s">
        <v>0</v>
      </c>
      <c r="HG1" s="2" t="s">
        <v>1</v>
      </c>
      <c r="HH1" s="2" t="s">
        <v>2</v>
      </c>
      <c r="HI1" s="1" t="s">
        <v>0</v>
      </c>
      <c r="HJ1" s="2" t="s">
        <v>1</v>
      </c>
      <c r="HK1" s="2" t="s">
        <v>2</v>
      </c>
      <c r="HL1" s="1" t="s">
        <v>0</v>
      </c>
      <c r="HM1" s="2" t="s">
        <v>1</v>
      </c>
      <c r="HN1" s="2" t="s">
        <v>2</v>
      </c>
    </row>
    <row r="2" spans="1:222" x14ac:dyDescent="0.25">
      <c r="A2">
        <v>20</v>
      </c>
      <c r="B2">
        <v>0</v>
      </c>
      <c r="D2">
        <v>20</v>
      </c>
      <c r="E2">
        <v>0</v>
      </c>
      <c r="G2" s="3">
        <v>100</v>
      </c>
      <c r="H2" s="3">
        <v>4.7425474254742497</v>
      </c>
      <c r="I2" s="3">
        <f>H2/4.74254742547425</f>
        <v>1</v>
      </c>
      <c r="J2" s="3">
        <v>200</v>
      </c>
      <c r="K2" s="3">
        <v>3.2520325203252001</v>
      </c>
      <c r="L2" s="3">
        <f>K2/3.2520325203252</f>
        <v>1</v>
      </c>
      <c r="M2" s="3">
        <v>50</v>
      </c>
      <c r="N2" s="3">
        <v>6.9783197831978203</v>
      </c>
      <c r="O2" s="3">
        <f>N2/6.97831978319782</f>
        <v>1</v>
      </c>
      <c r="P2" s="3">
        <v>100</v>
      </c>
      <c r="Q2" s="3">
        <v>7.7235772357723498</v>
      </c>
      <c r="R2" s="3">
        <f>Q2/7.72357723577235</f>
        <v>1</v>
      </c>
      <c r="S2" s="3">
        <v>100</v>
      </c>
      <c r="T2" s="3">
        <v>9.5528455284552791</v>
      </c>
      <c r="U2" s="3">
        <f>T2/9.55284552845528</f>
        <v>1</v>
      </c>
      <c r="V2" s="3">
        <v>100</v>
      </c>
      <c r="W2" s="3">
        <v>9.0108401084010801</v>
      </c>
      <c r="X2" s="3">
        <f>W2/9.01084010840108</f>
        <v>1</v>
      </c>
      <c r="Y2" s="3">
        <v>100</v>
      </c>
      <c r="Z2" s="3">
        <v>6.02981029810298</v>
      </c>
      <c r="AA2" s="3">
        <f>Z2/6.02981029810298</f>
        <v>1</v>
      </c>
      <c r="AB2" s="3">
        <v>400</v>
      </c>
      <c r="AC2" s="3">
        <v>3.59078590785907</v>
      </c>
      <c r="AD2" s="3">
        <f>AC2/3.59078590785907</f>
        <v>1</v>
      </c>
      <c r="AE2" s="3">
        <v>50</v>
      </c>
      <c r="AF2" s="3">
        <v>9.3495934959349505</v>
      </c>
      <c r="AG2" s="3">
        <f>AF2/9.34959349593495</f>
        <v>1</v>
      </c>
      <c r="AH2" s="3">
        <v>300</v>
      </c>
      <c r="AI2" s="3">
        <v>5.2845528455284496</v>
      </c>
      <c r="AJ2" s="3">
        <f>AI2/5.28455284552845</f>
        <v>1</v>
      </c>
      <c r="AK2" s="3">
        <v>100</v>
      </c>
      <c r="AL2" s="3">
        <v>9.9593495934959293</v>
      </c>
      <c r="AM2" s="3">
        <f>AL2/9.95934959349593</f>
        <v>1</v>
      </c>
      <c r="AN2" s="3">
        <v>99.999999999999901</v>
      </c>
      <c r="AO2" s="3">
        <v>5.4693877551020398</v>
      </c>
      <c r="AP2" s="3">
        <f>AO2/5.46938775510204</f>
        <v>1</v>
      </c>
      <c r="AQ2" s="3">
        <v>100</v>
      </c>
      <c r="AR2" s="3">
        <v>6.0408163265306101</v>
      </c>
      <c r="AS2" s="3">
        <f>AR2/6.04081632653061</f>
        <v>1</v>
      </c>
      <c r="AT2" s="3">
        <v>99.999999999999901</v>
      </c>
      <c r="AU2" s="3">
        <v>7.5918367346938798</v>
      </c>
      <c r="AV2" s="3">
        <f>AU2/7.59183673469388</f>
        <v>1</v>
      </c>
      <c r="AW2" s="3">
        <v>99.999999999999901</v>
      </c>
      <c r="AX2" s="3">
        <v>7.9183673469387799</v>
      </c>
      <c r="AY2" s="3">
        <f>AX2/7.91836734693878</f>
        <v>1</v>
      </c>
      <c r="AZ2" s="4">
        <v>60</v>
      </c>
      <c r="BA2" s="4">
        <v>10.0432525951557</v>
      </c>
      <c r="BB2" s="3">
        <f>BA2/10.0432525951557</f>
        <v>1</v>
      </c>
      <c r="BC2" s="5">
        <v>50</v>
      </c>
      <c r="BD2" s="5">
        <v>13.695014662756501</v>
      </c>
      <c r="BE2" s="3">
        <f>BD2/13.6950146627565</f>
        <v>1</v>
      </c>
      <c r="BF2" s="5">
        <v>100</v>
      </c>
      <c r="BG2" s="5">
        <v>12.1348314606741</v>
      </c>
      <c r="BH2" s="3">
        <f>BG2/12.1348314606741</f>
        <v>1</v>
      </c>
      <c r="BI2" s="3">
        <v>33.088235294117602</v>
      </c>
      <c r="BJ2" s="3">
        <v>0</v>
      </c>
      <c r="BK2" s="3">
        <f>BJ2*100</f>
        <v>0</v>
      </c>
      <c r="BL2" s="3">
        <v>40.441176470588204</v>
      </c>
      <c r="BM2" s="3">
        <v>0</v>
      </c>
      <c r="BN2" s="3"/>
      <c r="BO2">
        <v>40.441176470588204</v>
      </c>
      <c r="BP2">
        <v>6.5217391304347601</v>
      </c>
      <c r="BQ2">
        <f>BP2/6.52173913043476</f>
        <v>1</v>
      </c>
      <c r="BR2">
        <v>44.117647058823501</v>
      </c>
      <c r="BS2">
        <v>8.3850931677018608</v>
      </c>
      <c r="BT2">
        <f>BS2/8.38509316770186</f>
        <v>1</v>
      </c>
      <c r="BU2">
        <v>49.6323529411764</v>
      </c>
      <c r="BV2">
        <v>9.3167701863353791</v>
      </c>
      <c r="BW2" s="3">
        <f>BV2/9.31677018633538</f>
        <v>1</v>
      </c>
      <c r="BX2">
        <v>40.441176470588204</v>
      </c>
      <c r="BY2">
        <v>5.5900621118012399</v>
      </c>
      <c r="BZ2">
        <f>BY2/5.59006211180124</f>
        <v>1</v>
      </c>
      <c r="CA2">
        <v>47.794117647058897</v>
      </c>
      <c r="CB2">
        <v>6.5217391304347601</v>
      </c>
      <c r="CC2" s="3">
        <f>CB2/6.52173913043476</f>
        <v>1</v>
      </c>
      <c r="CD2" s="3">
        <v>21.040462427745599</v>
      </c>
      <c r="CE2" s="3">
        <v>4.0607210626185903</v>
      </c>
      <c r="CF2" s="3">
        <f>CE2/4.06072106261859</f>
        <v>1</v>
      </c>
      <c r="CG2" s="3">
        <v>22.964763061968402</v>
      </c>
      <c r="CH2" s="3">
        <v>7.2265625</v>
      </c>
      <c r="CI2" s="3">
        <f>CH2/7.2265625</f>
        <v>1</v>
      </c>
      <c r="CJ2" s="3">
        <v>23.020706455542001</v>
      </c>
      <c r="CK2" s="3">
        <v>4.2284569138276504</v>
      </c>
      <c r="CL2" s="3">
        <v>1</v>
      </c>
      <c r="CM2" s="5">
        <v>50</v>
      </c>
      <c r="CN2" s="5">
        <v>26.35</v>
      </c>
      <c r="CO2">
        <f>CN2/26.35</f>
        <v>1</v>
      </c>
      <c r="CP2" s="5">
        <v>50</v>
      </c>
      <c r="CQ2" s="5">
        <v>-5.0599999999999996</v>
      </c>
      <c r="CR2">
        <f>CQ2/-5.06</f>
        <v>1</v>
      </c>
      <c r="CS2" s="5">
        <v>50</v>
      </c>
      <c r="CT2" s="5">
        <v>2.85</v>
      </c>
      <c r="CU2">
        <f>CT2/2.85</f>
        <v>1</v>
      </c>
      <c r="CV2" s="5">
        <v>50</v>
      </c>
      <c r="CW2" s="5">
        <v>23.22</v>
      </c>
      <c r="CX2">
        <f>CW2/23.22</f>
        <v>1</v>
      </c>
      <c r="CY2" s="5">
        <v>50</v>
      </c>
      <c r="CZ2" s="5">
        <v>0.69</v>
      </c>
      <c r="DA2">
        <f>CZ2/0.69</f>
        <v>1</v>
      </c>
      <c r="DB2" s="5">
        <v>50</v>
      </c>
      <c r="DC2" s="5">
        <v>2.44</v>
      </c>
      <c r="DD2">
        <f>DC2/2.44</f>
        <v>1</v>
      </c>
      <c r="DE2" s="5">
        <v>50</v>
      </c>
      <c r="DF2" s="5">
        <v>-6.4</v>
      </c>
      <c r="DG2">
        <f>DF2/6.4</f>
        <v>-1</v>
      </c>
      <c r="DH2" s="5">
        <v>50</v>
      </c>
      <c r="DI2" s="5">
        <v>4.42</v>
      </c>
      <c r="DJ2" s="3">
        <f>DI2/4.42</f>
        <v>1</v>
      </c>
      <c r="DK2" s="3">
        <v>100</v>
      </c>
      <c r="DL2" s="3">
        <v>13.419773095623899</v>
      </c>
      <c r="DM2">
        <f>DL2/13.4197730956239</f>
        <v>1</v>
      </c>
      <c r="DN2" s="3">
        <v>100</v>
      </c>
      <c r="DO2" s="3">
        <v>2.7228525121555802</v>
      </c>
      <c r="DP2" s="3">
        <f>DO2/2.72285251215558</f>
        <v>1</v>
      </c>
      <c r="DQ2" s="3"/>
      <c r="DR2" s="3"/>
      <c r="DS2" s="3"/>
      <c r="DT2" s="3">
        <v>27.4106175514626</v>
      </c>
      <c r="DU2" s="3">
        <v>3.7708333333333299</v>
      </c>
      <c r="DV2" s="3">
        <f>DU2/3.77083333333333</f>
        <v>1</v>
      </c>
      <c r="DW2" s="3">
        <v>100</v>
      </c>
      <c r="DX2" s="3">
        <v>11.958762886597899</v>
      </c>
      <c r="DY2" s="3">
        <v>1</v>
      </c>
      <c r="DZ2" s="3">
        <v>29.855072463768099</v>
      </c>
      <c r="EA2" s="3">
        <v>0</v>
      </c>
      <c r="EB2" s="3"/>
      <c r="EC2" s="3">
        <v>35.652173913043498</v>
      </c>
      <c r="ED2" s="3">
        <v>0</v>
      </c>
      <c r="EE2" s="3"/>
      <c r="EF2" s="3">
        <v>40.289855072463702</v>
      </c>
      <c r="EG2" s="3">
        <v>0</v>
      </c>
      <c r="EH2" s="3"/>
      <c r="EI2" s="3">
        <v>40.289855072463702</v>
      </c>
      <c r="EJ2" s="3">
        <v>0</v>
      </c>
      <c r="EK2" s="3"/>
      <c r="EL2" s="3">
        <v>40.289855072463702</v>
      </c>
      <c r="EM2" s="3">
        <v>0</v>
      </c>
      <c r="EN2" s="3"/>
      <c r="EO2" s="3">
        <v>25.587467362924201</v>
      </c>
      <c r="EP2" s="3"/>
      <c r="EQ2" s="3"/>
      <c r="ER2" s="3">
        <v>25.525339925834299</v>
      </c>
      <c r="ES2" s="3">
        <v>9.2296511627906899</v>
      </c>
      <c r="ET2" s="3">
        <v>1</v>
      </c>
      <c r="EU2" s="3">
        <v>24.9690976514215</v>
      </c>
      <c r="EV2" s="3">
        <v>9.0843023255813904</v>
      </c>
      <c r="EW2" s="3">
        <v>1</v>
      </c>
      <c r="EX2" s="3">
        <v>25.525339925834299</v>
      </c>
      <c r="EY2" s="3">
        <v>6.1046511627906899</v>
      </c>
      <c r="EZ2" s="3">
        <v>1</v>
      </c>
      <c r="FA2" s="3">
        <v>27.194066749072899</v>
      </c>
      <c r="FB2" s="3">
        <v>11.991279069767399</v>
      </c>
      <c r="FC2" s="3">
        <v>1</v>
      </c>
      <c r="FD2" s="1"/>
      <c r="FE2" s="2"/>
      <c r="FF2" s="2"/>
      <c r="FG2" s="1"/>
      <c r="FH2" s="2"/>
      <c r="FI2" s="2"/>
      <c r="FJ2" s="1"/>
      <c r="FK2" s="2"/>
      <c r="FL2" s="2"/>
      <c r="FM2" s="1"/>
      <c r="FN2" s="2"/>
      <c r="FO2" s="2"/>
      <c r="FP2" s="1"/>
      <c r="FQ2" s="2"/>
      <c r="FR2" s="2"/>
      <c r="FS2" s="1"/>
      <c r="FT2" s="2"/>
      <c r="FU2" s="2"/>
      <c r="FV2" s="1"/>
      <c r="FW2" s="2"/>
      <c r="FX2" s="2"/>
      <c r="FY2" s="1"/>
      <c r="FZ2" s="2"/>
      <c r="GA2" s="2"/>
      <c r="GB2" s="1"/>
      <c r="GC2" s="2"/>
      <c r="GD2" s="2"/>
      <c r="GE2" s="1"/>
      <c r="GF2" s="2"/>
      <c r="GG2" s="2"/>
      <c r="GH2" s="1"/>
      <c r="GI2" s="2"/>
      <c r="GJ2" s="2"/>
      <c r="GK2" s="1"/>
      <c r="GL2" s="2"/>
      <c r="GM2" s="2"/>
      <c r="GN2" s="1"/>
      <c r="GO2" s="2"/>
      <c r="GP2" s="2"/>
      <c r="GQ2" s="1"/>
      <c r="GR2" s="2"/>
      <c r="GS2" s="2"/>
      <c r="GT2" s="1"/>
      <c r="GU2" s="2"/>
      <c r="GV2" s="2"/>
      <c r="GW2" s="1"/>
      <c r="GX2" s="2"/>
      <c r="GY2" s="2"/>
      <c r="GZ2" s="1"/>
      <c r="HA2" s="2"/>
      <c r="HB2" s="2"/>
      <c r="HC2" s="1"/>
      <c r="HD2" s="2"/>
      <c r="HE2" s="2"/>
      <c r="HF2" s="1"/>
      <c r="HG2" s="2"/>
      <c r="HH2" s="2"/>
      <c r="HI2" s="1"/>
      <c r="HJ2" s="2"/>
      <c r="HK2" s="2"/>
      <c r="HL2" s="1"/>
      <c r="HM2" s="2"/>
      <c r="HN2" s="2"/>
    </row>
    <row r="3" spans="1:222" x14ac:dyDescent="0.25">
      <c r="A3">
        <v>200</v>
      </c>
      <c r="B3">
        <v>8.6266666666666705</v>
      </c>
      <c r="C3">
        <f>B3/8.62666666666667</f>
        <v>1</v>
      </c>
      <c r="D3">
        <v>200</v>
      </c>
      <c r="E3">
        <v>4.06666666666667</v>
      </c>
      <c r="F3">
        <f>E3/4.06666666666667</f>
        <v>1</v>
      </c>
      <c r="G3" s="3">
        <v>200</v>
      </c>
      <c r="H3" s="4">
        <v>5.1490514905148999</v>
      </c>
      <c r="I3" s="3">
        <f t="shared" ref="I3:I6" si="0">H3/4.74254742547425</f>
        <v>1.0857142857142859</v>
      </c>
      <c r="J3" s="3">
        <v>400</v>
      </c>
      <c r="K3" s="4">
        <v>3.2520325203252001</v>
      </c>
      <c r="L3" s="3">
        <f t="shared" ref="L3:L6" si="1">K3/3.2520325203252</f>
        <v>1</v>
      </c>
      <c r="M3" s="3">
        <v>100</v>
      </c>
      <c r="N3" s="4">
        <v>9.62059620596205</v>
      </c>
      <c r="O3" s="3">
        <f t="shared" ref="O3:O5" si="2">N3/6.97831978319782</f>
        <v>1.3786407766990301</v>
      </c>
      <c r="P3" s="3">
        <v>200</v>
      </c>
      <c r="Q3" s="4">
        <v>14.024390243902401</v>
      </c>
      <c r="R3" s="3">
        <f t="shared" ref="R3:R5" si="3">Q3/7.72357723577235</f>
        <v>1.8157894736842075</v>
      </c>
      <c r="S3" s="3">
        <v>200</v>
      </c>
      <c r="T3" s="4">
        <v>12.466124661246599</v>
      </c>
      <c r="U3" s="3">
        <f t="shared" ref="U3:U7" si="4">T3/9.55284552845528</f>
        <v>1.3049645390070916</v>
      </c>
      <c r="V3" s="3">
        <v>150</v>
      </c>
      <c r="W3" s="4">
        <v>9.4850948509484994</v>
      </c>
      <c r="X3" s="3">
        <f t="shared" ref="X3:X7" si="5">W3/9.01084010840108</f>
        <v>1.0526315789473677</v>
      </c>
      <c r="Y3" s="3">
        <v>200</v>
      </c>
      <c r="Z3" s="4">
        <v>8.0623306233062308</v>
      </c>
      <c r="AA3" s="3">
        <f t="shared" ref="AA3:AA7" si="6">Z3/6.02981029810298</f>
        <v>1.3370786516853932</v>
      </c>
      <c r="AB3" s="3">
        <v>600</v>
      </c>
      <c r="AC3" s="4">
        <v>9.3495934959349505</v>
      </c>
      <c r="AD3" s="3">
        <f t="shared" ref="AD3:AD4" si="7">AC3/3.59078590785907</f>
        <v>2.6037735849056642</v>
      </c>
      <c r="AE3" s="3">
        <v>100</v>
      </c>
      <c r="AF3" s="4">
        <v>11.5853658536585</v>
      </c>
      <c r="AG3" s="3">
        <f t="shared" ref="AG3:AG8" si="8">AF3/9.34959349593495</f>
        <v>1.239130434782606</v>
      </c>
      <c r="AH3" s="3">
        <v>499.99999999999898</v>
      </c>
      <c r="AI3" s="4">
        <v>7.9945799457994502</v>
      </c>
      <c r="AJ3" s="3">
        <f t="shared" ref="AJ3:AJ5" si="9">AI3/5.28455284552845</f>
        <v>1.512820512820513</v>
      </c>
      <c r="AK3" s="3">
        <v>150</v>
      </c>
      <c r="AL3" s="4">
        <v>12.3983739837398</v>
      </c>
      <c r="AM3" s="3">
        <f t="shared" ref="AM3:AM6" si="10">AL3/9.95934959349593</f>
        <v>1.2448979591836704</v>
      </c>
      <c r="AN3" s="3">
        <v>400</v>
      </c>
      <c r="AO3" s="4">
        <v>22.530612244897902</v>
      </c>
      <c r="AP3" s="3">
        <f t="shared" ref="AP3:AP6" si="11">AO3/5.46938775510204</f>
        <v>4.1194029850746174</v>
      </c>
      <c r="AQ3" s="3">
        <v>400</v>
      </c>
      <c r="AR3" s="4">
        <v>8.7346938775510203</v>
      </c>
      <c r="AS3" s="3">
        <f t="shared" ref="AS3:AS6" si="12">AR3/6.04081632653061</f>
        <v>1.4459459459459465</v>
      </c>
      <c r="AT3" s="3">
        <v>400</v>
      </c>
      <c r="AU3" s="4">
        <v>17.306122448979501</v>
      </c>
      <c r="AV3" s="3">
        <f t="shared" ref="AV3:AV5" si="13">AU3/7.59183673469388</f>
        <v>2.2795698924731056</v>
      </c>
      <c r="AW3" s="3">
        <v>400</v>
      </c>
      <c r="AX3" s="3">
        <v>11.183673469387701</v>
      </c>
      <c r="AY3" s="3">
        <f t="shared" ref="AY3:AY6" si="14">AX3/7.91836734693878</f>
        <v>1.4123711340206109</v>
      </c>
      <c r="AZ3" s="4">
        <v>200</v>
      </c>
      <c r="BA3" s="4">
        <v>14.8702422145328</v>
      </c>
      <c r="BB3" s="3">
        <f t="shared" ref="BB3:BB7" si="15">BA3/10.0432525951557</f>
        <v>1.4806201550387539</v>
      </c>
      <c r="BC3" s="5">
        <v>100</v>
      </c>
      <c r="BD3" s="5">
        <v>10.791788856304899</v>
      </c>
      <c r="BE3" s="3">
        <f t="shared" ref="BE3:BE12" si="16">BD3/13.6950146627565</f>
        <v>0.78800856531049179</v>
      </c>
      <c r="BF3" s="5">
        <v>200</v>
      </c>
      <c r="BG3" s="5">
        <v>20.337078651685303</v>
      </c>
      <c r="BH3" s="3">
        <f t="shared" ref="BH3:BH7" si="17">BG3/12.1348314606741</f>
        <v>1.6759259259259265</v>
      </c>
      <c r="BI3" s="3">
        <v>66.176470588235304</v>
      </c>
      <c r="BJ3" s="4">
        <v>20.496894409937898</v>
      </c>
      <c r="BK3" s="4">
        <v>0.99999999999999978</v>
      </c>
      <c r="BL3" s="3">
        <v>75.367647058823493</v>
      </c>
      <c r="BM3" s="4">
        <v>6.5217391304347601</v>
      </c>
      <c r="BN3" s="4">
        <v>1</v>
      </c>
      <c r="BO3">
        <v>137.867647058823</v>
      </c>
      <c r="BP3">
        <v>4.65838509316771</v>
      </c>
      <c r="BQ3">
        <f t="shared" ref="BQ3:BQ16" si="18">BP3/6.52173913043476</f>
        <v>0.71428571428571797</v>
      </c>
      <c r="BR3">
        <v>91.911764705882305</v>
      </c>
      <c r="BS3">
        <v>13.043478260869501</v>
      </c>
      <c r="BT3">
        <f t="shared" ref="BT3:BT15" si="19">BS3/8.38509316770186</f>
        <v>1.5555555555555483</v>
      </c>
      <c r="BU3">
        <v>205.88235294117601</v>
      </c>
      <c r="BV3">
        <v>12.111801242236</v>
      </c>
      <c r="BW3" s="3">
        <f t="shared" ref="BW3:BW23" si="20">BV3/9.31677018633538</f>
        <v>1.3000000000000007</v>
      </c>
      <c r="BX3">
        <v>240.808823529411</v>
      </c>
      <c r="BY3">
        <v>18.633540372670701</v>
      </c>
      <c r="BZ3">
        <f t="shared" ref="BZ3:BZ18" si="21">BY3/5.59006211180124</f>
        <v>3.3333333333333157</v>
      </c>
      <c r="CA3">
        <v>172.79411764705799</v>
      </c>
      <c r="CB3">
        <v>7.45341614906829</v>
      </c>
      <c r="CC3" s="3">
        <f t="shared" ref="CC3:CC14" si="22">CB3/6.52173913043476</f>
        <v>1.1428571428571417</v>
      </c>
      <c r="CD3" s="3">
        <v>32.369942196531703</v>
      </c>
      <c r="CE3" s="4">
        <v>4.4022770398481894</v>
      </c>
      <c r="CF3" s="3">
        <f t="shared" ref="CF3:CF27" si="23">CE3/4.06072106261859</f>
        <v>1.0841121495327097</v>
      </c>
      <c r="CG3" s="3">
        <v>30.619684082624499</v>
      </c>
      <c r="CH3" s="4">
        <v>7.3828125</v>
      </c>
      <c r="CI3" s="3">
        <f t="shared" ref="CI3:CI24" si="24">CH3/7.2265625</f>
        <v>1.0216216216216216</v>
      </c>
      <c r="CJ3" s="3">
        <v>34.957369062119298</v>
      </c>
      <c r="CK3" s="4">
        <v>4.4488977955911801</v>
      </c>
      <c r="CL3" s="4">
        <v>1.0521327014218016</v>
      </c>
      <c r="CM3" s="5">
        <v>100</v>
      </c>
      <c r="CN3" s="5">
        <v>1.28</v>
      </c>
      <c r="CO3">
        <f t="shared" ref="CO3:CO7" si="25">CN3/26.35</f>
        <v>4.857685009487666E-2</v>
      </c>
      <c r="CP3" s="5">
        <v>100</v>
      </c>
      <c r="CQ3" s="5">
        <v>-2.73</v>
      </c>
      <c r="CR3">
        <f t="shared" ref="CR3:CR7" si="26">CQ3/-5.06</f>
        <v>0.53952569169960474</v>
      </c>
      <c r="CS3" s="5">
        <v>100</v>
      </c>
      <c r="CT3" s="5">
        <v>3.47</v>
      </c>
      <c r="CU3">
        <f t="shared" ref="CU3:CU7" si="27">CT3/2.85</f>
        <v>1.2175438596491228</v>
      </c>
      <c r="CV3" s="5">
        <v>100</v>
      </c>
      <c r="CW3" s="5">
        <v>5.68</v>
      </c>
      <c r="CX3">
        <f t="shared" ref="CX3:CX7" si="28">CW3/23.22</f>
        <v>0.2446167097329888</v>
      </c>
      <c r="CY3" s="5">
        <v>100</v>
      </c>
      <c r="CZ3" s="5">
        <v>-0.02</v>
      </c>
      <c r="DA3">
        <f t="shared" ref="DA3:DA7" si="29">CZ3/0.69</f>
        <v>-2.8985507246376815E-2</v>
      </c>
      <c r="DB3" s="5">
        <v>100</v>
      </c>
      <c r="DC3" s="5">
        <v>3.75</v>
      </c>
      <c r="DD3">
        <f t="shared" ref="DD3:DD7" si="30">DC3/2.44</f>
        <v>1.5368852459016393</v>
      </c>
      <c r="DE3" s="5">
        <v>100</v>
      </c>
      <c r="DF3" s="5">
        <v>-2.2999999999999998</v>
      </c>
      <c r="DG3">
        <f t="shared" ref="DG3:DG7" si="31">DF3/6.4</f>
        <v>-0.35937499999999994</v>
      </c>
      <c r="DH3" s="5">
        <v>100</v>
      </c>
      <c r="DI3" s="5">
        <v>3.52</v>
      </c>
      <c r="DJ3" s="3">
        <f t="shared" ref="DJ3:DJ7" si="32">DI3/4.42</f>
        <v>0.79638009049773761</v>
      </c>
      <c r="DK3" s="3">
        <v>200</v>
      </c>
      <c r="DL3" s="4">
        <v>11.9286871961102</v>
      </c>
      <c r="DM3">
        <f t="shared" ref="DM3:DM11" si="33">DL3/13.4197730956239</f>
        <v>0.88888888888889395</v>
      </c>
      <c r="DN3" s="4">
        <v>200</v>
      </c>
      <c r="DO3" s="3">
        <v>4.1491085899513696</v>
      </c>
      <c r="DP3" s="3">
        <f t="shared" ref="DP3:DP11" si="34">DO3/2.72285251215558</f>
        <v>1.5238095238095273</v>
      </c>
      <c r="DQ3" s="3"/>
      <c r="DR3" s="4"/>
      <c r="DS3" s="3"/>
      <c r="DT3" s="3">
        <v>49.0790899241603</v>
      </c>
      <c r="DU3" s="4">
        <v>1.5</v>
      </c>
      <c r="DV3" s="3">
        <f t="shared" ref="DV3:DV20" si="35">DU3/3.77083333333333</f>
        <v>0.39779005524861916</v>
      </c>
      <c r="DW3" s="3">
        <v>200</v>
      </c>
      <c r="DX3" s="4">
        <v>13.247422680412299</v>
      </c>
      <c r="DY3" s="4">
        <v>1.1077586206896528</v>
      </c>
      <c r="DZ3" s="3">
        <v>49.565217391304301</v>
      </c>
      <c r="EA3" s="4">
        <v>7.5</v>
      </c>
      <c r="EB3" s="4">
        <f>EA3/7.5</f>
        <v>1</v>
      </c>
      <c r="EC3" s="3">
        <v>49.565217391304301</v>
      </c>
      <c r="ED3" s="4">
        <v>3.1818181818181701</v>
      </c>
      <c r="EE3" s="4">
        <f>ED3/3.18181818181817</f>
        <v>1</v>
      </c>
      <c r="EF3" s="3">
        <v>50.144927536231798</v>
      </c>
      <c r="EG3" s="4">
        <v>2.1969696969696901</v>
      </c>
      <c r="EH3" s="4">
        <f>EG3/2.19696969696969</f>
        <v>1</v>
      </c>
      <c r="EI3" s="3">
        <v>50.7246376811594</v>
      </c>
      <c r="EJ3" s="4">
        <v>2.4242424242424199</v>
      </c>
      <c r="EK3" s="4">
        <f>EJ3/2.42424242424242</f>
        <v>1</v>
      </c>
      <c r="EL3" s="3">
        <v>51.884057971014499</v>
      </c>
      <c r="EM3" s="4">
        <v>2.2727272727272698</v>
      </c>
      <c r="EN3" s="4">
        <f>EM3/2.27272727272727</f>
        <v>1</v>
      </c>
      <c r="EO3" s="3">
        <v>49.086161879895499</v>
      </c>
      <c r="EP3" s="4">
        <v>6.1440677966101598</v>
      </c>
      <c r="EQ3" s="3">
        <f>EP3/6.14406779661016</f>
        <v>1</v>
      </c>
      <c r="ER3" s="3">
        <v>34.42521631644</v>
      </c>
      <c r="ES3" s="4">
        <v>11.4098837209302</v>
      </c>
      <c r="ET3" s="4">
        <v>1.2362204724409425</v>
      </c>
      <c r="EU3" s="3">
        <v>33.868974042027197</v>
      </c>
      <c r="EV3" s="4">
        <v>11.482558139534801</v>
      </c>
      <c r="EW3" s="4">
        <v>1.2639999999999916</v>
      </c>
      <c r="EX3" s="3">
        <v>28.306551297898601</v>
      </c>
      <c r="EY3" s="4">
        <v>5.7412790697674296</v>
      </c>
      <c r="EZ3" s="4">
        <v>0.94047619047618969</v>
      </c>
      <c r="FA3" s="3">
        <v>50</v>
      </c>
      <c r="FB3" s="4">
        <v>10.7558139534883</v>
      </c>
      <c r="FC3" s="4">
        <v>0.89696969696969409</v>
      </c>
      <c r="FD3" s="3"/>
      <c r="FE3" s="4"/>
      <c r="FF3" s="4"/>
      <c r="FG3" s="3"/>
      <c r="FH3" s="4"/>
      <c r="FI3" s="4"/>
      <c r="FJ3" s="3"/>
      <c r="FK3" s="4"/>
      <c r="FL3" s="4"/>
      <c r="FM3" s="3"/>
      <c r="FN3" s="4"/>
      <c r="FO3" s="4"/>
      <c r="FP3" s="3"/>
      <c r="FQ3" s="4"/>
      <c r="FR3" s="4"/>
      <c r="FS3" s="3"/>
      <c r="FT3" s="4"/>
      <c r="FU3" s="4"/>
      <c r="FV3" s="3"/>
      <c r="FW3" s="4"/>
      <c r="FX3" s="4"/>
      <c r="FY3" s="3"/>
      <c r="FZ3" s="4"/>
      <c r="GA3" s="4"/>
      <c r="GB3" s="3"/>
      <c r="GC3" s="4"/>
    </row>
    <row r="4" spans="1:222" x14ac:dyDescent="0.25">
      <c r="A4">
        <v>400</v>
      </c>
      <c r="B4" s="4">
        <v>13.949999999999998</v>
      </c>
      <c r="C4">
        <f t="shared" ref="C4:C8" si="36">B4/8.62666666666667</f>
        <v>1.6170788253477579</v>
      </c>
      <c r="D4">
        <v>400</v>
      </c>
      <c r="E4">
        <v>6.2866666666666662</v>
      </c>
      <c r="F4">
        <f t="shared" ref="F4:F8" si="37">E4/4.06666666666667</f>
        <v>1.5459016393442608</v>
      </c>
      <c r="G4" s="3">
        <v>300</v>
      </c>
      <c r="H4" s="4">
        <v>7.1138211382113701</v>
      </c>
      <c r="I4" s="3">
        <f t="shared" si="0"/>
        <v>1.4999999999999991</v>
      </c>
      <c r="J4" s="3">
        <v>499.99999999999898</v>
      </c>
      <c r="K4" s="4">
        <v>7.9268292682926704</v>
      </c>
      <c r="L4" s="3">
        <f t="shared" si="1"/>
        <v>2.4374999999999987</v>
      </c>
      <c r="M4" s="3">
        <v>150</v>
      </c>
      <c r="N4" s="4">
        <v>11.9918699186991</v>
      </c>
      <c r="O4" s="3">
        <f t="shared" si="2"/>
        <v>1.7184466019417379</v>
      </c>
      <c r="P4" s="3">
        <v>400</v>
      </c>
      <c r="Q4" s="4">
        <v>23.441734417344101</v>
      </c>
      <c r="R4" s="3">
        <f t="shared" si="3"/>
        <v>3.0350877192982395</v>
      </c>
      <c r="S4" s="3">
        <v>300</v>
      </c>
      <c r="T4" s="4">
        <v>15.1761517615176</v>
      </c>
      <c r="U4" s="3">
        <f t="shared" si="4"/>
        <v>1.588652482269503</v>
      </c>
      <c r="V4" s="3">
        <v>200</v>
      </c>
      <c r="W4" s="4">
        <v>10.5013550135501</v>
      </c>
      <c r="X4" s="3">
        <f t="shared" si="5"/>
        <v>1.165413533834583</v>
      </c>
      <c r="Y4" s="3">
        <v>300</v>
      </c>
      <c r="Z4" s="4">
        <v>9.7560975609756007</v>
      </c>
      <c r="AA4" s="3">
        <f t="shared" si="6"/>
        <v>1.6179775280898865</v>
      </c>
      <c r="AB4" s="3">
        <v>800</v>
      </c>
      <c r="AC4" s="4">
        <v>9.0785907859078492</v>
      </c>
      <c r="AD4" s="3">
        <f t="shared" si="7"/>
        <v>2.5283018867924563</v>
      </c>
      <c r="AE4" s="3">
        <v>150</v>
      </c>
      <c r="AF4" s="4">
        <v>14.024390243902401</v>
      </c>
      <c r="AG4" s="3">
        <f t="shared" si="8"/>
        <v>1.4999999999999973</v>
      </c>
      <c r="AH4" s="3">
        <v>600</v>
      </c>
      <c r="AI4" s="4">
        <v>17.208672086720799</v>
      </c>
      <c r="AJ4" s="3">
        <f t="shared" si="9"/>
        <v>3.2564102564102471</v>
      </c>
      <c r="AK4" s="3">
        <v>300</v>
      </c>
      <c r="AL4" s="4">
        <v>15.040650406504</v>
      </c>
      <c r="AM4" s="3">
        <f t="shared" si="10"/>
        <v>1.5102040816326474</v>
      </c>
      <c r="AN4" s="3">
        <v>600</v>
      </c>
      <c r="AO4" s="4">
        <v>26.530612244897899</v>
      </c>
      <c r="AP4" s="3">
        <f t="shared" si="11"/>
        <v>4.8507462686567067</v>
      </c>
      <c r="AQ4" s="3">
        <v>600</v>
      </c>
      <c r="AR4" s="4">
        <v>9.9591836734693899</v>
      </c>
      <c r="AS4" s="3">
        <f t="shared" si="12"/>
        <v>1.6486486486486496</v>
      </c>
      <c r="AT4" s="3">
        <v>600</v>
      </c>
      <c r="AU4" s="4">
        <v>37.714285714285701</v>
      </c>
      <c r="AV4" s="3">
        <f t="shared" si="13"/>
        <v>4.9677419354838674</v>
      </c>
      <c r="AW4" s="3">
        <v>600</v>
      </c>
      <c r="AX4" s="3">
        <v>21.061224489795897</v>
      </c>
      <c r="AY4" s="3">
        <f t="shared" si="14"/>
        <v>2.6597938144329856</v>
      </c>
      <c r="AZ4" s="4">
        <v>400</v>
      </c>
      <c r="BA4" s="4">
        <v>21.565743944636601</v>
      </c>
      <c r="BB4" s="3">
        <f t="shared" si="15"/>
        <v>2.1472868217054208</v>
      </c>
      <c r="BC4" s="5">
        <v>200</v>
      </c>
      <c r="BD4" s="5">
        <v>10.0586510263929</v>
      </c>
      <c r="BE4" s="3">
        <f t="shared" si="16"/>
        <v>0.73447537473233471</v>
      </c>
      <c r="BF4" s="5">
        <v>400</v>
      </c>
      <c r="BG4" s="5">
        <v>50.449438202247102</v>
      </c>
      <c r="BH4" s="3">
        <f t="shared" si="17"/>
        <v>4.1574074074074199</v>
      </c>
      <c r="BI4" s="3">
        <v>117.64705882352899</v>
      </c>
      <c r="BJ4" s="4">
        <v>25.155279503105497</v>
      </c>
      <c r="BK4" s="4">
        <v>1.227272727272722</v>
      </c>
      <c r="BL4" s="3">
        <v>141.54411764705799</v>
      </c>
      <c r="BM4" s="4">
        <v>14.906832298136599</v>
      </c>
      <c r="BN4" s="4">
        <v>2.2857142857142865</v>
      </c>
      <c r="BO4">
        <v>262.86764705882302</v>
      </c>
      <c r="BP4">
        <v>9.3167701863353791</v>
      </c>
      <c r="BQ4">
        <f t="shared" si="18"/>
        <v>1.4285714285714297</v>
      </c>
      <c r="BR4">
        <v>156.25</v>
      </c>
      <c r="BS4">
        <v>15.8385093167702</v>
      </c>
      <c r="BT4">
        <f t="shared" si="19"/>
        <v>1.8888888888888911</v>
      </c>
      <c r="BU4">
        <v>417.27941176470603</v>
      </c>
      <c r="BV4">
        <v>24.223602484472</v>
      </c>
      <c r="BW4" s="3">
        <f t="shared" si="20"/>
        <v>2.6000000000000014</v>
      </c>
      <c r="BX4">
        <v>431.98529411764702</v>
      </c>
      <c r="BY4">
        <v>30.745341614906803</v>
      </c>
      <c r="BZ4">
        <f t="shared" si="21"/>
        <v>5.4999999999999973</v>
      </c>
      <c r="CA4">
        <v>308.82352941176401</v>
      </c>
      <c r="CB4">
        <v>17.701863354037201</v>
      </c>
      <c r="CC4" s="3">
        <f t="shared" si="22"/>
        <v>2.7142857142857135</v>
      </c>
      <c r="CD4" s="3">
        <v>35.606936416185</v>
      </c>
      <c r="CE4" s="4">
        <v>4.5730550284629903</v>
      </c>
      <c r="CF4" s="3">
        <f t="shared" si="23"/>
        <v>1.1261682242990649</v>
      </c>
      <c r="CG4" s="3">
        <v>36.573511543134899</v>
      </c>
      <c r="CH4" s="4">
        <v>7.65625</v>
      </c>
      <c r="CI4" s="3">
        <f t="shared" si="24"/>
        <v>1.0594594594594595</v>
      </c>
      <c r="CJ4" s="3">
        <v>46.041412911084002</v>
      </c>
      <c r="CK4" s="4">
        <v>4.3687374749498993</v>
      </c>
      <c r="CL4" s="4">
        <v>1.0331753554502381</v>
      </c>
      <c r="CM4" s="5">
        <v>300</v>
      </c>
      <c r="CN4" s="5">
        <v>10.97</v>
      </c>
      <c r="CO4">
        <f t="shared" si="25"/>
        <v>0.41631878557874763</v>
      </c>
      <c r="CP4" s="5">
        <v>300</v>
      </c>
      <c r="CQ4" s="5">
        <v>10.95</v>
      </c>
      <c r="CR4">
        <f t="shared" si="26"/>
        <v>-2.1640316205533598</v>
      </c>
      <c r="CS4" s="5">
        <v>300</v>
      </c>
      <c r="CT4" s="5">
        <v>13.11</v>
      </c>
      <c r="CU4">
        <f t="shared" si="27"/>
        <v>4.5999999999999996</v>
      </c>
      <c r="CV4" s="5">
        <v>300</v>
      </c>
      <c r="CW4" s="5">
        <v>13.58</v>
      </c>
      <c r="CX4">
        <f t="shared" si="28"/>
        <v>0.58484065460809653</v>
      </c>
      <c r="CY4" s="5">
        <v>300</v>
      </c>
      <c r="CZ4" s="5">
        <v>11.34</v>
      </c>
      <c r="DA4">
        <f t="shared" si="29"/>
        <v>16.434782608695652</v>
      </c>
      <c r="DB4" s="5">
        <v>300</v>
      </c>
      <c r="DC4" s="5">
        <v>14.7</v>
      </c>
      <c r="DD4">
        <f t="shared" si="30"/>
        <v>6.0245901639344259</v>
      </c>
      <c r="DE4" s="5">
        <v>300</v>
      </c>
      <c r="DF4" s="5">
        <v>14.2</v>
      </c>
      <c r="DG4">
        <f t="shared" si="31"/>
        <v>2.2187499999999996</v>
      </c>
      <c r="DH4" s="5">
        <v>300</v>
      </c>
      <c r="DI4" s="5">
        <v>11.7</v>
      </c>
      <c r="DJ4" s="3">
        <f t="shared" si="32"/>
        <v>2.6470588235294117</v>
      </c>
      <c r="DK4" s="3">
        <v>300</v>
      </c>
      <c r="DL4" s="4">
        <v>12.641815235008099</v>
      </c>
      <c r="DM4">
        <f t="shared" si="33"/>
        <v>0.94202898550725223</v>
      </c>
      <c r="DN4" s="4">
        <v>300</v>
      </c>
      <c r="DO4" s="3">
        <v>4.7325769854132798</v>
      </c>
      <c r="DP4" s="3">
        <f t="shared" si="34"/>
        <v>1.7380952380952415</v>
      </c>
      <c r="DQ4" s="3"/>
      <c r="DR4" s="4"/>
      <c r="DS4" s="3"/>
      <c r="DT4" s="3">
        <v>65.330444203683598</v>
      </c>
      <c r="DU4" s="4">
        <v>1.0208333333333299</v>
      </c>
      <c r="DV4" s="3">
        <f t="shared" si="35"/>
        <v>0.27071823204419826</v>
      </c>
      <c r="DW4" s="3">
        <v>300</v>
      </c>
      <c r="DX4" s="4">
        <v>14.793814432989601</v>
      </c>
      <c r="DY4" s="4">
        <v>1.237068965517238</v>
      </c>
      <c r="DZ4" s="3">
        <v>100</v>
      </c>
      <c r="EA4" s="4">
        <v>11.818181818181801</v>
      </c>
      <c r="EB4" s="4">
        <f t="shared" ref="EB4:EB12" si="38">EA4/7.5</f>
        <v>1.5757575757575735</v>
      </c>
      <c r="EC4" s="3">
        <v>100.57971014492701</v>
      </c>
      <c r="ED4" s="4">
        <v>6.7424242424242404</v>
      </c>
      <c r="EE4" s="4">
        <f t="shared" ref="EE4:EE12" si="39">ED4/3.18181818181817</f>
        <v>2.1190476190476262</v>
      </c>
      <c r="EF4" s="3">
        <v>100</v>
      </c>
      <c r="EG4" s="4">
        <v>5.5303030303030303</v>
      </c>
      <c r="EH4" s="4">
        <f t="shared" ref="EH4:EH12" si="40">EG4/2.19696969696969</f>
        <v>2.5172413793103527</v>
      </c>
      <c r="EI4" s="3">
        <v>100.57971014492701</v>
      </c>
      <c r="EJ4" s="4">
        <v>6.5151515151515103</v>
      </c>
      <c r="EK4" s="4">
        <f t="shared" ref="EK4:EK12" si="41">EJ4/2.42424242424242</f>
        <v>2.6875000000000027</v>
      </c>
      <c r="EL4" s="3">
        <v>99.420289855072397</v>
      </c>
      <c r="EM4" s="4">
        <v>5.7575757575757498</v>
      </c>
      <c r="EN4" s="4">
        <f t="shared" ref="EN4:EN12" si="42">EM4/2.27272727272727</f>
        <v>2.5333333333333332</v>
      </c>
      <c r="EO4" s="3">
        <v>97.389033942558697</v>
      </c>
      <c r="EP4" s="4">
        <v>15.7485875706214</v>
      </c>
      <c r="EQ4" s="3">
        <f t="shared" ref="EQ4:EQ14" si="43">EP4/6.14406779661016</f>
        <v>2.5632183908045905</v>
      </c>
      <c r="ER4" s="3">
        <v>50</v>
      </c>
      <c r="ES4" s="4">
        <v>11.918604651162701</v>
      </c>
      <c r="ET4" s="4">
        <v>1.2913385826771566</v>
      </c>
      <c r="EU4" s="3">
        <v>50.556242274412803</v>
      </c>
      <c r="EV4" s="4">
        <v>11.7005813953488</v>
      </c>
      <c r="EW4" s="4">
        <v>1.2879999999999967</v>
      </c>
      <c r="EX4" s="3">
        <v>49.443757725587098</v>
      </c>
      <c r="EY4" s="4">
        <v>6.32267441860464</v>
      </c>
      <c r="EZ4" s="4">
        <v>1.0357142857142851</v>
      </c>
      <c r="FA4" s="3">
        <v>99.505562422744106</v>
      </c>
      <c r="FB4" s="4">
        <v>10.465116279069701</v>
      </c>
      <c r="FC4" s="4">
        <v>0.87272727272727024</v>
      </c>
      <c r="FD4" s="3"/>
      <c r="FE4" s="4"/>
      <c r="FF4" s="4"/>
      <c r="FG4" s="3"/>
      <c r="FH4" s="4"/>
      <c r="FI4" s="4"/>
      <c r="FJ4" s="3"/>
      <c r="FK4" s="4"/>
      <c r="FL4" s="4"/>
      <c r="FM4" s="3"/>
      <c r="FN4" s="4"/>
      <c r="FO4" s="4"/>
      <c r="FP4" s="3"/>
      <c r="FQ4" s="4"/>
      <c r="FR4" s="4"/>
      <c r="FS4" s="3"/>
      <c r="FT4" s="4"/>
      <c r="FU4" s="4"/>
      <c r="FV4" s="3"/>
      <c r="FW4" s="4"/>
      <c r="FX4" s="4"/>
      <c r="FY4" s="3"/>
      <c r="FZ4" s="4"/>
      <c r="GA4" s="4"/>
      <c r="GB4" s="3"/>
      <c r="GC4" s="4"/>
    </row>
    <row r="5" spans="1:222" x14ac:dyDescent="0.25">
      <c r="A5">
        <v>500</v>
      </c>
      <c r="B5" s="4">
        <v>16.829999999999998</v>
      </c>
      <c r="C5">
        <f t="shared" si="36"/>
        <v>1.9509273570324563</v>
      </c>
      <c r="D5">
        <v>500</v>
      </c>
      <c r="E5">
        <v>7.3266666666666653</v>
      </c>
      <c r="F5">
        <f t="shared" si="37"/>
        <v>1.8016393442622933</v>
      </c>
      <c r="G5" s="3">
        <v>400</v>
      </c>
      <c r="H5" s="4">
        <v>10.0271002710027</v>
      </c>
      <c r="I5" s="3">
        <f t="shared" si="0"/>
        <v>2.1142857142857143</v>
      </c>
      <c r="J5" s="3">
        <v>600</v>
      </c>
      <c r="K5" s="4">
        <v>12.940379403793999</v>
      </c>
      <c r="L5" s="3">
        <f t="shared" si="1"/>
        <v>3.9791666666666585</v>
      </c>
      <c r="M5" s="3">
        <v>200</v>
      </c>
      <c r="N5" s="4">
        <v>13.821138211382101</v>
      </c>
      <c r="O5" s="3">
        <f t="shared" si="2"/>
        <v>1.980582524271846</v>
      </c>
      <c r="P5" s="3">
        <v>500</v>
      </c>
      <c r="Q5" s="4">
        <v>36.043360433604299</v>
      </c>
      <c r="R5" s="3">
        <f t="shared" si="3"/>
        <v>4.666666666666667</v>
      </c>
      <c r="S5" s="3">
        <v>400</v>
      </c>
      <c r="T5" s="4">
        <v>17.886178861788601</v>
      </c>
      <c r="U5" s="3">
        <f t="shared" si="4"/>
        <v>1.872340425531914</v>
      </c>
      <c r="V5" s="3">
        <v>300</v>
      </c>
      <c r="W5" s="4">
        <v>13.0758807588075</v>
      </c>
      <c r="X5" s="3">
        <f t="shared" si="5"/>
        <v>1.4511278195488631</v>
      </c>
      <c r="Y5" s="3">
        <v>400</v>
      </c>
      <c r="Z5" s="4">
        <v>11.7886178861788</v>
      </c>
      <c r="AA5" s="3">
        <f t="shared" si="6"/>
        <v>1.955056179775271</v>
      </c>
      <c r="AB5" s="3"/>
      <c r="AC5" s="4"/>
      <c r="AD5" s="4"/>
      <c r="AE5" s="3">
        <v>200</v>
      </c>
      <c r="AF5" s="4">
        <v>15.9891598915989</v>
      </c>
      <c r="AG5" s="3">
        <f t="shared" si="8"/>
        <v>1.7101449275362319</v>
      </c>
      <c r="AH5" s="3">
        <v>700</v>
      </c>
      <c r="AI5" s="4">
        <v>40.582655826558202</v>
      </c>
      <c r="AJ5" s="3">
        <f t="shared" si="9"/>
        <v>7.6794871794871753</v>
      </c>
      <c r="AK5" s="3">
        <v>400</v>
      </c>
      <c r="AL5" s="4">
        <v>20.7994579945799</v>
      </c>
      <c r="AM5" s="3">
        <f t="shared" si="10"/>
        <v>2.0884353741496566</v>
      </c>
      <c r="AN5" s="3">
        <v>750</v>
      </c>
      <c r="AO5" s="4">
        <v>21.795918367346896</v>
      </c>
      <c r="AP5" s="3">
        <f t="shared" si="11"/>
        <v>3.9850746268656647</v>
      </c>
      <c r="AQ5" s="3">
        <v>750</v>
      </c>
      <c r="AR5" s="4">
        <v>10.1224489795918</v>
      </c>
      <c r="AS5" s="3">
        <f t="shared" si="12"/>
        <v>1.6756756756756701</v>
      </c>
      <c r="AT5" s="3">
        <v>750</v>
      </c>
      <c r="AU5" s="4">
        <v>33.714285714285701</v>
      </c>
      <c r="AV5" s="3">
        <f t="shared" si="13"/>
        <v>4.4408602150537604</v>
      </c>
      <c r="AW5" s="3">
        <v>750</v>
      </c>
      <c r="AX5" s="3">
        <v>19.183673469387703</v>
      </c>
      <c r="AY5" s="3">
        <f t="shared" si="14"/>
        <v>2.4226804123711259</v>
      </c>
      <c r="AZ5" s="4">
        <v>600</v>
      </c>
      <c r="BA5" s="4">
        <v>24.9913494809688</v>
      </c>
      <c r="BB5" s="3">
        <f t="shared" si="15"/>
        <v>2.4883720930232522</v>
      </c>
      <c r="BC5" s="5">
        <v>300</v>
      </c>
      <c r="BD5" s="5">
        <v>12.463343108504299</v>
      </c>
      <c r="BE5" s="3">
        <f t="shared" si="16"/>
        <v>0.910064239828693</v>
      </c>
      <c r="BF5" s="5">
        <v>600</v>
      </c>
      <c r="BG5" s="5">
        <v>42.808988764044898</v>
      </c>
      <c r="BH5" s="3">
        <f t="shared" si="17"/>
        <v>3.5277777777777906</v>
      </c>
      <c r="BI5" s="3">
        <v>187.5</v>
      </c>
      <c r="BJ5" s="4">
        <v>27.950310559006198</v>
      </c>
      <c r="BK5" s="4">
        <v>1.363636363636362</v>
      </c>
      <c r="BL5" s="3">
        <v>211.39705882352899</v>
      </c>
      <c r="BM5" s="4">
        <v>15.8385093167702</v>
      </c>
      <c r="BN5" s="4">
        <v>2.428571428571439</v>
      </c>
      <c r="BO5">
        <v>382.35294117646998</v>
      </c>
      <c r="BP5">
        <v>13.043478260869501</v>
      </c>
      <c r="BQ5">
        <f t="shared" si="18"/>
        <v>1.9999999999999971</v>
      </c>
      <c r="BR5">
        <v>314.338235294117</v>
      </c>
      <c r="BS5">
        <v>19.565217391304298</v>
      </c>
      <c r="BT5">
        <f t="shared" si="19"/>
        <v>2.3333333333333282</v>
      </c>
      <c r="BU5">
        <v>487.13235294117601</v>
      </c>
      <c r="BV5">
        <v>32.6086956521738</v>
      </c>
      <c r="BW5" s="3">
        <f t="shared" si="20"/>
        <v>3.4999999999999973</v>
      </c>
      <c r="BX5">
        <v>536.76470588235304</v>
      </c>
      <c r="BY5">
        <v>34.472049689440901</v>
      </c>
      <c r="BZ5">
        <f t="shared" si="21"/>
        <v>6.1666666666666528</v>
      </c>
      <c r="CA5">
        <v>404.41176470588198</v>
      </c>
      <c r="CB5">
        <v>19.565217391304298</v>
      </c>
      <c r="CC5" s="3">
        <f t="shared" si="22"/>
        <v>3.0000000000000027</v>
      </c>
      <c r="CD5" s="3">
        <v>64.739884393063505</v>
      </c>
      <c r="CE5" s="4">
        <v>4.5351043643263704</v>
      </c>
      <c r="CF5" s="3">
        <f t="shared" si="23"/>
        <v>1.1168224299065423</v>
      </c>
      <c r="CG5" s="3">
        <v>49.331713244228403</v>
      </c>
      <c r="CH5" s="4">
        <v>7.4609375</v>
      </c>
      <c r="CI5" s="3">
        <f t="shared" si="24"/>
        <v>1.0324324324324323</v>
      </c>
      <c r="CJ5" s="3">
        <v>74.177831912302096</v>
      </c>
      <c r="CK5" s="4">
        <v>4.5891783567134201</v>
      </c>
      <c r="CL5" s="4">
        <v>1.0853080568720375</v>
      </c>
      <c r="CM5" s="5">
        <v>500</v>
      </c>
      <c r="CN5" s="5">
        <v>23.78</v>
      </c>
      <c r="CO5">
        <f t="shared" si="25"/>
        <v>0.90246679316888045</v>
      </c>
      <c r="CP5" s="5">
        <v>500</v>
      </c>
      <c r="CQ5" s="5">
        <v>18.54</v>
      </c>
      <c r="CR5">
        <f t="shared" si="26"/>
        <v>-3.6640316205533598</v>
      </c>
      <c r="CS5" s="5">
        <v>500</v>
      </c>
      <c r="CT5" s="5">
        <v>20.05</v>
      </c>
      <c r="CU5">
        <f t="shared" si="27"/>
        <v>7.0350877192982457</v>
      </c>
      <c r="CV5" s="5">
        <v>500</v>
      </c>
      <c r="CW5" s="5">
        <v>19.54</v>
      </c>
      <c r="CX5">
        <f t="shared" si="28"/>
        <v>0.84151593453919038</v>
      </c>
      <c r="CY5" s="5">
        <v>500</v>
      </c>
      <c r="CZ5" s="5">
        <v>19.489999999999998</v>
      </c>
      <c r="DA5">
        <f t="shared" si="29"/>
        <v>28.246376811594203</v>
      </c>
      <c r="DB5" s="5">
        <v>500</v>
      </c>
      <c r="DC5" s="5">
        <v>22.5</v>
      </c>
      <c r="DD5">
        <f t="shared" si="30"/>
        <v>9.221311475409836</v>
      </c>
      <c r="DE5" s="5">
        <v>500</v>
      </c>
      <c r="DF5" s="5">
        <v>27</v>
      </c>
      <c r="DG5">
        <f t="shared" si="31"/>
        <v>4.21875</v>
      </c>
      <c r="DH5" s="5">
        <v>500</v>
      </c>
      <c r="DI5" s="5">
        <v>18.600000000000001</v>
      </c>
      <c r="DJ5" s="3">
        <f t="shared" si="32"/>
        <v>4.2081447963800906</v>
      </c>
      <c r="DK5" s="3">
        <v>400</v>
      </c>
      <c r="DL5" s="4">
        <v>12.5769854132901</v>
      </c>
      <c r="DM5">
        <f t="shared" si="33"/>
        <v>0.93719806763285529</v>
      </c>
      <c r="DN5" s="4">
        <v>400</v>
      </c>
      <c r="DO5" s="3">
        <v>4.2139384116693694</v>
      </c>
      <c r="DP5" s="3">
        <f t="shared" si="34"/>
        <v>1.5476190476190546</v>
      </c>
      <c r="DQ5" s="3"/>
      <c r="DR5" s="4"/>
      <c r="DS5" s="3"/>
      <c r="DT5" s="3">
        <v>89.707475622968502</v>
      </c>
      <c r="DU5" s="4">
        <v>1.2916666666666601</v>
      </c>
      <c r="DV5" s="3">
        <f t="shared" si="35"/>
        <v>0.34254143646408697</v>
      </c>
      <c r="DW5" s="3">
        <v>400</v>
      </c>
      <c r="DX5" s="4">
        <v>15.463917525773102</v>
      </c>
      <c r="DY5" s="4">
        <v>1.2931034482758583</v>
      </c>
      <c r="DZ5" s="3">
        <v>149.85507246376801</v>
      </c>
      <c r="EA5" s="4">
        <v>13.7121212121212</v>
      </c>
      <c r="EB5" s="4">
        <f t="shared" si="38"/>
        <v>1.8282828282828267</v>
      </c>
      <c r="EC5" s="3">
        <v>149.27536231884</v>
      </c>
      <c r="ED5" s="4">
        <v>8.5606060606060606</v>
      </c>
      <c r="EE5" s="4">
        <f t="shared" si="39"/>
        <v>2.6904761904762005</v>
      </c>
      <c r="EF5" s="3">
        <v>151.01449275362299</v>
      </c>
      <c r="EG5" s="4">
        <v>7.2727272727272601</v>
      </c>
      <c r="EH5" s="4">
        <f t="shared" si="40"/>
        <v>3.3103448275862113</v>
      </c>
      <c r="EI5" s="3">
        <v>150.434782608695</v>
      </c>
      <c r="EJ5" s="4">
        <v>9.9242424242424203</v>
      </c>
      <c r="EK5" s="4">
        <f t="shared" si="41"/>
        <v>4.0937500000000053</v>
      </c>
      <c r="EL5" s="3">
        <v>151.01449275362299</v>
      </c>
      <c r="EM5" s="4">
        <v>7.5757575757575699</v>
      </c>
      <c r="EN5" s="4">
        <f t="shared" si="42"/>
        <v>3.3333333333333348</v>
      </c>
      <c r="EO5" s="3">
        <v>150.261096605744</v>
      </c>
      <c r="EP5" s="4">
        <v>18.220338983050802</v>
      </c>
      <c r="EQ5" s="3">
        <f t="shared" si="43"/>
        <v>2.9655172413793074</v>
      </c>
      <c r="ER5" s="3">
        <v>98.949320148331296</v>
      </c>
      <c r="ES5" s="4">
        <v>12.7180232558139</v>
      </c>
      <c r="ET5" s="4">
        <v>1.3779527559055071</v>
      </c>
      <c r="EU5" s="3">
        <v>100.061804697157</v>
      </c>
      <c r="EV5" s="4">
        <v>12.6453488372092</v>
      </c>
      <c r="EW5" s="4">
        <v>1.3919999999999895</v>
      </c>
      <c r="EX5" s="3">
        <v>99.505562422744106</v>
      </c>
      <c r="EY5" s="4">
        <v>6.9040697674418601</v>
      </c>
      <c r="EZ5" s="4">
        <v>1.1309523809523823</v>
      </c>
      <c r="FA5" s="3">
        <v>149.56736711990101</v>
      </c>
      <c r="FB5" s="4">
        <v>10.1744186046511</v>
      </c>
      <c r="FC5" s="4">
        <v>0.84848484848484629</v>
      </c>
      <c r="FD5" s="3"/>
      <c r="FE5" s="4"/>
      <c r="FF5" s="4"/>
      <c r="FG5" s="3"/>
      <c r="FH5" s="4"/>
      <c r="FI5" s="4"/>
      <c r="FJ5" s="3"/>
      <c r="FK5" s="4"/>
      <c r="FL5" s="4"/>
      <c r="FM5" s="3"/>
      <c r="FN5" s="4"/>
      <c r="FO5" s="4"/>
      <c r="FP5" s="3"/>
      <c r="FQ5" s="4"/>
      <c r="FR5" s="4"/>
      <c r="FS5" s="3"/>
      <c r="FT5" s="4"/>
      <c r="FU5" s="4"/>
      <c r="FV5" s="3"/>
      <c r="FW5" s="4"/>
      <c r="FX5" s="4"/>
      <c r="FY5" s="3"/>
      <c r="FZ5" s="4"/>
      <c r="GA5" s="4"/>
      <c r="GB5" s="3"/>
      <c r="GC5" s="4"/>
    </row>
    <row r="6" spans="1:222" x14ac:dyDescent="0.25">
      <c r="A6">
        <v>600</v>
      </c>
      <c r="B6" s="4">
        <v>23.706666666666667</v>
      </c>
      <c r="C6">
        <f t="shared" si="36"/>
        <v>2.748068006182379</v>
      </c>
      <c r="D6">
        <v>600</v>
      </c>
      <c r="E6">
        <v>11.29</v>
      </c>
      <c r="F6">
        <f t="shared" si="37"/>
        <v>2.7762295081967188</v>
      </c>
      <c r="G6">
        <v>500</v>
      </c>
      <c r="H6">
        <v>11.9241192411924</v>
      </c>
      <c r="I6" s="3">
        <f t="shared" si="0"/>
        <v>2.5142857142857147</v>
      </c>
      <c r="J6">
        <v>1000</v>
      </c>
      <c r="K6">
        <v>21.138211382113798</v>
      </c>
      <c r="L6" s="3">
        <f t="shared" si="1"/>
        <v>6.4999999999999991</v>
      </c>
      <c r="S6">
        <v>499.99999999999898</v>
      </c>
      <c r="T6">
        <v>26.693766937669299</v>
      </c>
      <c r="U6" s="3">
        <f t="shared" si="4"/>
        <v>2.7943262411347454</v>
      </c>
      <c r="V6">
        <v>400</v>
      </c>
      <c r="W6">
        <v>17.953929539295299</v>
      </c>
      <c r="X6" s="3">
        <f t="shared" si="5"/>
        <v>1.9924812030075092</v>
      </c>
      <c r="Y6">
        <v>499.99999999999898</v>
      </c>
      <c r="Z6">
        <v>13.9566395663956</v>
      </c>
      <c r="AA6" s="3">
        <f t="shared" si="6"/>
        <v>2.3146067415730234</v>
      </c>
      <c r="AE6">
        <v>250</v>
      </c>
      <c r="AF6">
        <v>17.479674796747901</v>
      </c>
      <c r="AG6" s="3">
        <f t="shared" si="8"/>
        <v>1.8695652173912989</v>
      </c>
      <c r="AK6">
        <v>450</v>
      </c>
      <c r="AL6">
        <v>24.525745257452499</v>
      </c>
      <c r="AM6" s="3">
        <f t="shared" si="10"/>
        <v>2.4625850340135993</v>
      </c>
      <c r="AN6">
        <v>1050</v>
      </c>
      <c r="AO6">
        <v>41.061224489795897</v>
      </c>
      <c r="AP6" s="3">
        <f t="shared" si="11"/>
        <v>7.5074626865671616</v>
      </c>
      <c r="AQ6">
        <v>1050</v>
      </c>
      <c r="AR6">
        <v>14.693877551020401</v>
      </c>
      <c r="AS6" s="3">
        <f t="shared" si="12"/>
        <v>2.432432432432432</v>
      </c>
      <c r="AW6">
        <v>1050</v>
      </c>
      <c r="AX6" s="3">
        <v>34.040816326530596</v>
      </c>
      <c r="AY6" s="3">
        <f t="shared" si="14"/>
        <v>4.2989690721649438</v>
      </c>
      <c r="AZ6">
        <v>800</v>
      </c>
      <c r="BA6">
        <v>31.141868512110701</v>
      </c>
      <c r="BB6" s="3">
        <f t="shared" si="15"/>
        <v>3.1007751937984502</v>
      </c>
      <c r="BC6" s="6">
        <v>400</v>
      </c>
      <c r="BD6" s="6">
        <v>15.1906158357771</v>
      </c>
      <c r="BE6" s="3">
        <f t="shared" si="16"/>
        <v>1.1092077087794492</v>
      </c>
      <c r="BF6" s="6">
        <v>700</v>
      </c>
      <c r="BG6" s="6">
        <v>55.393258426966199</v>
      </c>
      <c r="BH6" s="3">
        <f t="shared" si="17"/>
        <v>4.5648148148148291</v>
      </c>
      <c r="BI6">
        <v>244.48529411764699</v>
      </c>
      <c r="BJ6">
        <v>28.881987577639702</v>
      </c>
      <c r="BK6">
        <v>1.4090909090909058</v>
      </c>
      <c r="BL6">
        <v>284.92647058823502</v>
      </c>
      <c r="BM6">
        <v>17.701863354037201</v>
      </c>
      <c r="BN6">
        <v>2.7142857142857135</v>
      </c>
      <c r="BO6">
        <v>468.75</v>
      </c>
      <c r="BP6">
        <v>14.906832298136599</v>
      </c>
      <c r="BQ6">
        <f t="shared" si="18"/>
        <v>2.2857142857142865</v>
      </c>
      <c r="BR6">
        <v>450.36764705882302</v>
      </c>
      <c r="BS6">
        <v>27.950310559006198</v>
      </c>
      <c r="BT6">
        <f t="shared" si="19"/>
        <v>3.3333333333333326</v>
      </c>
      <c r="BU6">
        <v>538.60294117647004</v>
      </c>
      <c r="BV6">
        <v>28.881987577639702</v>
      </c>
      <c r="BW6" s="3">
        <f t="shared" si="20"/>
        <v>3.1000000000000028</v>
      </c>
      <c r="BX6">
        <v>599.26470588235202</v>
      </c>
      <c r="BY6">
        <v>42.857142857142797</v>
      </c>
      <c r="BZ6">
        <f t="shared" si="21"/>
        <v>7.666666666666659</v>
      </c>
      <c r="CA6">
        <v>564.338235294117</v>
      </c>
      <c r="CB6">
        <v>25.155279503105497</v>
      </c>
      <c r="CC6" s="3">
        <f t="shared" si="22"/>
        <v>3.8571428571428563</v>
      </c>
      <c r="CD6">
        <v>104.39306358381501</v>
      </c>
      <c r="CE6">
        <v>4.5161290322580596</v>
      </c>
      <c r="CF6" s="3">
        <f t="shared" si="23"/>
        <v>1.1121495327102806</v>
      </c>
      <c r="CG6">
        <v>68.894289185905194</v>
      </c>
      <c r="CH6">
        <v>8.6328125</v>
      </c>
      <c r="CI6" s="3">
        <f t="shared" si="24"/>
        <v>1.1945945945945946</v>
      </c>
      <c r="CJ6" s="3">
        <v>111.69305724725901</v>
      </c>
      <c r="CK6">
        <v>4.8296593186372698</v>
      </c>
      <c r="CL6">
        <v>1.14218009478673</v>
      </c>
      <c r="CM6" s="6">
        <v>700</v>
      </c>
      <c r="CN6" s="6">
        <v>59.7</v>
      </c>
      <c r="CO6">
        <f t="shared" si="25"/>
        <v>2.2656546489563567</v>
      </c>
      <c r="CP6" s="6">
        <v>700</v>
      </c>
      <c r="CQ6" s="6">
        <v>21.61</v>
      </c>
      <c r="CR6">
        <f t="shared" si="26"/>
        <v>-4.2707509881422929</v>
      </c>
      <c r="CS6" s="6">
        <v>700</v>
      </c>
      <c r="CT6" s="6">
        <v>21.82</v>
      </c>
      <c r="CU6">
        <f t="shared" si="27"/>
        <v>7.6561403508771928</v>
      </c>
      <c r="CV6" s="6">
        <v>700</v>
      </c>
      <c r="CW6" s="6">
        <v>20.100000000000001</v>
      </c>
      <c r="CX6">
        <f t="shared" si="28"/>
        <v>0.86563307493540065</v>
      </c>
      <c r="CY6" s="6">
        <v>700</v>
      </c>
      <c r="CZ6" s="6">
        <v>23.63</v>
      </c>
      <c r="DA6">
        <f t="shared" si="29"/>
        <v>34.246376811594203</v>
      </c>
      <c r="DB6" s="6">
        <v>700</v>
      </c>
      <c r="DC6" s="6">
        <v>25.1</v>
      </c>
      <c r="DD6">
        <f t="shared" si="30"/>
        <v>10.28688524590164</v>
      </c>
      <c r="DE6" s="6">
        <v>700</v>
      </c>
      <c r="DF6" s="6">
        <v>134</v>
      </c>
      <c r="DG6">
        <f t="shared" si="31"/>
        <v>20.9375</v>
      </c>
      <c r="DH6" s="6">
        <v>700</v>
      </c>
      <c r="DI6" s="6">
        <v>23</v>
      </c>
      <c r="DJ6" s="3">
        <f t="shared" si="32"/>
        <v>5.2036199095022626</v>
      </c>
      <c r="DK6">
        <v>500</v>
      </c>
      <c r="DL6">
        <v>13.095623987034001</v>
      </c>
      <c r="DM6">
        <f t="shared" si="33"/>
        <v>0.9758454106280231</v>
      </c>
      <c r="DN6">
        <v>500</v>
      </c>
      <c r="DO6">
        <v>5.0567260940032401</v>
      </c>
      <c r="DP6" s="3">
        <f t="shared" si="34"/>
        <v>1.8571428571428643</v>
      </c>
      <c r="DS6" s="3"/>
      <c r="DT6">
        <v>124.918743228602</v>
      </c>
      <c r="DU6">
        <v>2.625</v>
      </c>
      <c r="DV6" s="3">
        <f t="shared" si="35"/>
        <v>0.69613259668508354</v>
      </c>
      <c r="DW6">
        <v>500</v>
      </c>
      <c r="DX6">
        <v>15.876288659793801</v>
      </c>
      <c r="DY6">
        <v>1.3275862068965549</v>
      </c>
      <c r="DZ6">
        <v>200.28985507246301</v>
      </c>
      <c r="EA6">
        <v>15.530303030302999</v>
      </c>
      <c r="EB6" s="4">
        <f t="shared" si="38"/>
        <v>2.0707070707070665</v>
      </c>
      <c r="EC6">
        <v>199.71014492753599</v>
      </c>
      <c r="ED6">
        <v>10.984848484848399</v>
      </c>
      <c r="EE6" s="4">
        <f t="shared" si="39"/>
        <v>3.4523809523809383</v>
      </c>
      <c r="EF6">
        <v>200.28985507246301</v>
      </c>
      <c r="EG6">
        <v>8.5606060606060606</v>
      </c>
      <c r="EH6" s="4">
        <f t="shared" si="40"/>
        <v>3.896551724137943</v>
      </c>
      <c r="EI6">
        <v>199.13043478260801</v>
      </c>
      <c r="EJ6">
        <v>12.651515151515101</v>
      </c>
      <c r="EK6" s="4">
        <f t="shared" si="41"/>
        <v>5.2187499999999885</v>
      </c>
      <c r="EL6">
        <v>199.71014492753599</v>
      </c>
      <c r="EM6">
        <v>8.7121212121212093</v>
      </c>
      <c r="EN6" s="4">
        <f t="shared" si="42"/>
        <v>3.833333333333337</v>
      </c>
      <c r="EO6">
        <v>198.563968668407</v>
      </c>
      <c r="EP6">
        <v>19.209039548022599</v>
      </c>
      <c r="EQ6" s="3">
        <f t="shared" si="43"/>
        <v>3.1264367816092005</v>
      </c>
      <c r="ER6">
        <v>150.12360939431301</v>
      </c>
      <c r="ES6">
        <v>13.8808139534883</v>
      </c>
      <c r="ET6">
        <v>1.5039370078740091</v>
      </c>
      <c r="EU6">
        <v>150.679851668726</v>
      </c>
      <c r="EV6">
        <v>13.953488372093</v>
      </c>
      <c r="EW6">
        <v>1.5359999999999983</v>
      </c>
      <c r="EX6">
        <v>150.679851668726</v>
      </c>
      <c r="EY6">
        <v>8.1395348837209198</v>
      </c>
      <c r="EZ6">
        <v>1.3333333333333333</v>
      </c>
      <c r="FA6">
        <v>199.62917181705799</v>
      </c>
      <c r="FB6">
        <v>10.3924418604651</v>
      </c>
      <c r="FC6">
        <v>0.86666666666666836</v>
      </c>
    </row>
    <row r="7" spans="1:222" x14ac:dyDescent="0.25">
      <c r="A7">
        <v>800</v>
      </c>
      <c r="B7" s="4">
        <v>24.683333333333334</v>
      </c>
      <c r="C7">
        <f t="shared" si="36"/>
        <v>2.8612828438948985</v>
      </c>
      <c r="D7">
        <v>800</v>
      </c>
      <c r="E7">
        <v>13.24</v>
      </c>
      <c r="F7">
        <f t="shared" si="37"/>
        <v>3.2557377049180301</v>
      </c>
      <c r="S7">
        <v>550</v>
      </c>
      <c r="T7">
        <v>49.864498644986398</v>
      </c>
      <c r="U7" s="3">
        <f t="shared" si="4"/>
        <v>5.2198581560283666</v>
      </c>
      <c r="V7">
        <v>450</v>
      </c>
      <c r="W7">
        <v>22.560975609755999</v>
      </c>
      <c r="X7" s="3">
        <f t="shared" si="5"/>
        <v>2.5037593984962307</v>
      </c>
      <c r="Y7">
        <v>600</v>
      </c>
      <c r="Z7">
        <v>22.696476964769602</v>
      </c>
      <c r="AA7" s="3">
        <f t="shared" si="6"/>
        <v>3.7640449438202177</v>
      </c>
      <c r="AE7">
        <v>300</v>
      </c>
      <c r="AF7">
        <v>18.4281842818428</v>
      </c>
      <c r="AG7" s="3">
        <f t="shared" si="8"/>
        <v>1.9710144927536231</v>
      </c>
      <c r="AZ7">
        <v>1200</v>
      </c>
      <c r="BA7">
        <v>42.664359861591706</v>
      </c>
      <c r="BB7" s="3">
        <f t="shared" si="15"/>
        <v>4.2480620155038809</v>
      </c>
      <c r="BC7" s="6">
        <v>500</v>
      </c>
      <c r="BD7" s="6">
        <v>17.859237536656799</v>
      </c>
      <c r="BE7" s="3">
        <f t="shared" si="16"/>
        <v>1.3040685224839426</v>
      </c>
      <c r="BF7" s="6">
        <v>800</v>
      </c>
      <c r="BG7" s="6">
        <v>56.292134831460601</v>
      </c>
      <c r="BH7" s="3">
        <f t="shared" si="17"/>
        <v>4.6388888888889044</v>
      </c>
      <c r="BI7">
        <v>299.63235294117601</v>
      </c>
      <c r="BJ7">
        <v>30.745341614906803</v>
      </c>
      <c r="BK7">
        <v>1.4999999999999976</v>
      </c>
      <c r="BL7">
        <v>352.941176470588</v>
      </c>
      <c r="BM7">
        <v>21.428571428571299</v>
      </c>
      <c r="BN7">
        <v>3.2857142857142771</v>
      </c>
      <c r="BO7">
        <v>612.13235294117601</v>
      </c>
      <c r="BP7">
        <v>15.8385093167702</v>
      </c>
      <c r="BQ7">
        <f t="shared" si="18"/>
        <v>2.428571428571439</v>
      </c>
      <c r="BR7">
        <v>522.05882352941103</v>
      </c>
      <c r="BS7">
        <v>40.993788819875697</v>
      </c>
      <c r="BT7">
        <f t="shared" si="19"/>
        <v>4.8888888888888813</v>
      </c>
      <c r="BU7">
        <v>564.338235294117</v>
      </c>
      <c r="BV7">
        <v>38.198757763975102</v>
      </c>
      <c r="BW7" s="3">
        <f t="shared" si="20"/>
        <v>4.100000000000005</v>
      </c>
      <c r="BX7">
        <v>623.16176470588198</v>
      </c>
      <c r="BY7">
        <v>63.354037267080699</v>
      </c>
      <c r="BZ7">
        <f t="shared" si="21"/>
        <v>11.33333333333333</v>
      </c>
      <c r="CA7">
        <v>716.91176470588198</v>
      </c>
      <c r="CB7">
        <v>25.155279503105497</v>
      </c>
      <c r="CC7" s="3">
        <f t="shared" si="22"/>
        <v>3.8571428571428563</v>
      </c>
      <c r="CD7">
        <v>178.84393063583801</v>
      </c>
      <c r="CE7">
        <v>4.8197343453510397</v>
      </c>
      <c r="CF7" s="3">
        <f t="shared" si="23"/>
        <v>1.186915887850468</v>
      </c>
      <c r="CG7">
        <v>85.054678007290406</v>
      </c>
      <c r="CH7">
        <v>9.84375</v>
      </c>
      <c r="CI7" s="3">
        <f t="shared" si="24"/>
        <v>1.3621621621621622</v>
      </c>
      <c r="CJ7" s="3">
        <v>129.59805115712501</v>
      </c>
      <c r="CK7">
        <v>4.8496993987975898</v>
      </c>
      <c r="CL7">
        <v>1.1469194312796209</v>
      </c>
      <c r="CM7" s="6">
        <v>1000</v>
      </c>
      <c r="CN7" s="6">
        <v>39.39</v>
      </c>
      <c r="CO7">
        <f t="shared" si="25"/>
        <v>1.494876660341556</v>
      </c>
      <c r="CP7" s="6">
        <v>1000</v>
      </c>
      <c r="CQ7" s="6">
        <v>16.329999999999998</v>
      </c>
      <c r="CR7">
        <f t="shared" si="26"/>
        <v>-3.2272727272727271</v>
      </c>
      <c r="CS7" s="6">
        <v>1000</v>
      </c>
      <c r="CT7" s="6">
        <v>40.04</v>
      </c>
      <c r="CU7">
        <f t="shared" si="27"/>
        <v>14.049122807017543</v>
      </c>
      <c r="CV7" s="6">
        <v>1000</v>
      </c>
      <c r="CW7" s="6">
        <v>16.829999999999998</v>
      </c>
      <c r="CX7">
        <f t="shared" si="28"/>
        <v>0.72480620155038755</v>
      </c>
      <c r="CY7" s="6">
        <v>1000</v>
      </c>
      <c r="CZ7" s="6">
        <v>18.100000000000001</v>
      </c>
      <c r="DA7">
        <f t="shared" si="29"/>
        <v>26.231884057971019</v>
      </c>
      <c r="DB7" s="6">
        <v>1000</v>
      </c>
      <c r="DC7" s="6">
        <v>19.7</v>
      </c>
      <c r="DD7">
        <f t="shared" si="30"/>
        <v>8.0737704918032787</v>
      </c>
      <c r="DE7" s="6">
        <v>1000</v>
      </c>
      <c r="DF7" s="6">
        <v>55.1</v>
      </c>
      <c r="DG7">
        <f t="shared" si="31"/>
        <v>8.609375</v>
      </c>
      <c r="DH7" s="6">
        <v>1000</v>
      </c>
      <c r="DI7" s="6">
        <v>17.899999999999999</v>
      </c>
      <c r="DJ7" s="3">
        <f t="shared" si="32"/>
        <v>4.0497737556561084</v>
      </c>
      <c r="DK7">
        <v>600</v>
      </c>
      <c r="DL7">
        <v>19.124797406807101</v>
      </c>
      <c r="DM7">
        <f t="shared" si="33"/>
        <v>1.4251207729468669</v>
      </c>
      <c r="DN7">
        <v>600</v>
      </c>
      <c r="DO7">
        <v>8.3630470016207497</v>
      </c>
      <c r="DP7" s="3">
        <f t="shared" si="34"/>
        <v>3.0714285714285858</v>
      </c>
      <c r="DS7" s="3"/>
      <c r="DT7">
        <v>159.588299024918</v>
      </c>
      <c r="DU7">
        <v>3.3958333333333299</v>
      </c>
      <c r="DV7" s="3">
        <f t="shared" si="35"/>
        <v>0.90055248618784522</v>
      </c>
      <c r="DW7">
        <v>600</v>
      </c>
      <c r="DX7">
        <v>19.1237113402061</v>
      </c>
      <c r="DY7">
        <v>1.5991379310344809</v>
      </c>
      <c r="DZ7">
        <v>250.14492753623099</v>
      </c>
      <c r="EA7">
        <v>17.5</v>
      </c>
      <c r="EB7" s="4">
        <f t="shared" si="38"/>
        <v>2.3333333333333335</v>
      </c>
      <c r="EC7">
        <v>250.72463768115901</v>
      </c>
      <c r="ED7">
        <v>12.1969696969696</v>
      </c>
      <c r="EE7" s="4">
        <f t="shared" si="39"/>
        <v>3.8333333333333166</v>
      </c>
      <c r="EF7">
        <v>250.14492753623099</v>
      </c>
      <c r="EG7">
        <v>9.6212121212121104</v>
      </c>
      <c r="EH7" s="4">
        <f t="shared" si="40"/>
        <v>4.3793103448275952</v>
      </c>
      <c r="EI7">
        <v>250.14492753623099</v>
      </c>
      <c r="EJ7">
        <v>15.6818181818181</v>
      </c>
      <c r="EK7" s="4">
        <f t="shared" si="41"/>
        <v>6.4687499999999778</v>
      </c>
      <c r="EL7">
        <v>250.72463768115901</v>
      </c>
      <c r="EM7">
        <v>9.7727272727272698</v>
      </c>
      <c r="EN7" s="4">
        <f t="shared" si="42"/>
        <v>4.3000000000000043</v>
      </c>
      <c r="EO7">
        <v>248.172323759791</v>
      </c>
      <c r="EP7">
        <v>19.703389830508399</v>
      </c>
      <c r="EQ7" s="3">
        <f t="shared" si="43"/>
        <v>3.2068965517241308</v>
      </c>
      <c r="ER7">
        <v>200.74165636588299</v>
      </c>
      <c r="ES7">
        <v>14.462209302325499</v>
      </c>
      <c r="ET7">
        <v>1.56692913385826</v>
      </c>
      <c r="EU7">
        <v>199.072929542645</v>
      </c>
      <c r="EV7">
        <v>15.116279069767399</v>
      </c>
      <c r="EW7">
        <v>1.6639999999999961</v>
      </c>
      <c r="EX7">
        <v>200.74165636588299</v>
      </c>
      <c r="EY7">
        <v>8.5755813953488307</v>
      </c>
      <c r="EZ7">
        <v>1.4047619047619055</v>
      </c>
      <c r="FA7">
        <v>249.13473423980199</v>
      </c>
      <c r="FB7">
        <v>10.828488372093</v>
      </c>
      <c r="FC7">
        <v>0.90303030303030429</v>
      </c>
    </row>
    <row r="8" spans="1:222" x14ac:dyDescent="0.25">
      <c r="A8" s="4">
        <v>1000</v>
      </c>
      <c r="B8">
        <v>25.163333333333338</v>
      </c>
      <c r="C8">
        <f t="shared" si="36"/>
        <v>2.9169242658423484</v>
      </c>
      <c r="D8" s="4">
        <v>1000</v>
      </c>
      <c r="E8">
        <v>19.403333333333332</v>
      </c>
      <c r="F8">
        <f t="shared" si="37"/>
        <v>4.7713114754098322</v>
      </c>
      <c r="AA8" s="3"/>
      <c r="AE8">
        <v>350</v>
      </c>
      <c r="AF8">
        <v>20.325203252032502</v>
      </c>
      <c r="AG8" s="3">
        <f t="shared" si="8"/>
        <v>2.1739130434782608</v>
      </c>
      <c r="BC8" s="6">
        <v>600</v>
      </c>
      <c r="BD8" s="6">
        <v>24.4868035190615</v>
      </c>
      <c r="BE8" s="3">
        <f t="shared" si="16"/>
        <v>1.7880085653104991</v>
      </c>
      <c r="BI8">
        <v>341.91176470588198</v>
      </c>
      <c r="BJ8">
        <v>35.403726708074501</v>
      </c>
      <c r="BK8">
        <v>1.7272727272727246</v>
      </c>
      <c r="BL8">
        <v>408.088235294117</v>
      </c>
      <c r="BM8">
        <v>21.428571428571299</v>
      </c>
      <c r="BN8">
        <v>3.2857142857142771</v>
      </c>
      <c r="BO8">
        <v>680.14705882352905</v>
      </c>
      <c r="BP8">
        <v>14.906832298136599</v>
      </c>
      <c r="BQ8">
        <f t="shared" si="18"/>
        <v>2.2857142857142865</v>
      </c>
      <c r="BR8">
        <v>566.17647058823502</v>
      </c>
      <c r="BS8">
        <v>85.714285714285595</v>
      </c>
      <c r="BT8">
        <f t="shared" si="19"/>
        <v>10.222222222222211</v>
      </c>
      <c r="BU8">
        <v>577.20588235294099</v>
      </c>
      <c r="BV8">
        <v>54.037267080745302</v>
      </c>
      <c r="BW8" s="3">
        <f t="shared" si="20"/>
        <v>5.8000000000000114</v>
      </c>
      <c r="BX8">
        <v>650.73529411764696</v>
      </c>
      <c r="BY8">
        <v>79.192546583850898</v>
      </c>
      <c r="BZ8">
        <f t="shared" si="21"/>
        <v>14.166666666666666</v>
      </c>
      <c r="CA8">
        <v>810.66176470588198</v>
      </c>
      <c r="CB8">
        <v>8.385093167701859</v>
      </c>
      <c r="CC8" s="3">
        <f t="shared" si="22"/>
        <v>1.2857142857142896</v>
      </c>
      <c r="CD8">
        <v>204.73988439306299</v>
      </c>
      <c r="CE8">
        <v>4.8956356736242803</v>
      </c>
      <c r="CF8" s="3">
        <f t="shared" si="23"/>
        <v>1.2056074766355136</v>
      </c>
      <c r="CG8">
        <v>121.62818955042501</v>
      </c>
      <c r="CH8">
        <v>9.765625</v>
      </c>
      <c r="CI8" s="3">
        <f t="shared" si="24"/>
        <v>1.3513513513513513</v>
      </c>
      <c r="CJ8" s="3">
        <v>144.94518879415301</v>
      </c>
      <c r="CK8">
        <v>5.1503006012023995</v>
      </c>
      <c r="CL8">
        <v>1.218009478672986</v>
      </c>
      <c r="DK8">
        <v>700</v>
      </c>
      <c r="DL8">
        <v>23.9222042139384</v>
      </c>
      <c r="DM8">
        <f t="shared" si="33"/>
        <v>1.7826086956521847</v>
      </c>
      <c r="DN8">
        <v>700</v>
      </c>
      <c r="DO8">
        <v>17.698541329011299</v>
      </c>
      <c r="DP8" s="3">
        <f t="shared" si="34"/>
        <v>6.5000000000000098</v>
      </c>
      <c r="DS8" s="3"/>
      <c r="DT8">
        <v>189.924160346695</v>
      </c>
      <c r="DU8">
        <v>3.9791666666666599</v>
      </c>
      <c r="DV8" s="3">
        <f t="shared" si="35"/>
        <v>1.0552486187845296</v>
      </c>
      <c r="DW8">
        <v>650</v>
      </c>
      <c r="DX8">
        <v>21.5463917525773</v>
      </c>
      <c r="DY8">
        <v>1.8017241379310387</v>
      </c>
      <c r="DZ8">
        <v>300.57971014492699</v>
      </c>
      <c r="EA8">
        <v>18.7878787878787</v>
      </c>
      <c r="EB8" s="4">
        <f t="shared" si="38"/>
        <v>2.5050505050504932</v>
      </c>
      <c r="EC8">
        <v>300</v>
      </c>
      <c r="ED8">
        <v>13.3333333333333</v>
      </c>
      <c r="EE8" s="4">
        <f t="shared" si="39"/>
        <v>4.1904761904761951</v>
      </c>
      <c r="EF8">
        <v>300.57971014492699</v>
      </c>
      <c r="EG8">
        <v>9.9242424242424203</v>
      </c>
      <c r="EH8" s="4">
        <f t="shared" si="40"/>
        <v>4.5172413793103567</v>
      </c>
      <c r="EI8">
        <v>301.15942028985501</v>
      </c>
      <c r="EJ8">
        <v>18.636363636363601</v>
      </c>
      <c r="EK8" s="4">
        <f t="shared" si="41"/>
        <v>7.6874999999999991</v>
      </c>
      <c r="EL8">
        <v>300</v>
      </c>
      <c r="EM8">
        <v>10.530303030302999</v>
      </c>
      <c r="EN8" s="4">
        <f t="shared" si="42"/>
        <v>4.6333333333333258</v>
      </c>
      <c r="EO8">
        <v>300.391644908616</v>
      </c>
      <c r="EP8">
        <v>20.3389830508474</v>
      </c>
      <c r="EQ8" s="3">
        <f t="shared" si="43"/>
        <v>3.3103448275862029</v>
      </c>
      <c r="ER8">
        <v>250.80346106304</v>
      </c>
      <c r="ES8">
        <v>15.625</v>
      </c>
      <c r="ET8">
        <v>1.6929133858267731</v>
      </c>
      <c r="EU8">
        <v>250.80346106304</v>
      </c>
      <c r="EV8">
        <v>15.915697674418601</v>
      </c>
      <c r="EW8">
        <v>1.7520000000000004</v>
      </c>
      <c r="EX8">
        <v>250.24721878862701</v>
      </c>
      <c r="EY8">
        <v>9.5930232558139501</v>
      </c>
      <c r="EZ8">
        <v>1.571428571428573</v>
      </c>
      <c r="FA8">
        <v>299.752781211372</v>
      </c>
      <c r="FB8">
        <v>11.7005813953488</v>
      </c>
      <c r="FC8">
        <v>0.97575757575757616</v>
      </c>
    </row>
    <row r="9" spans="1:222" x14ac:dyDescent="0.25">
      <c r="BC9" s="6">
        <v>700</v>
      </c>
      <c r="BD9" s="6">
        <v>22.258064516129</v>
      </c>
      <c r="BE9" s="3">
        <f t="shared" si="16"/>
        <v>1.6252676659529</v>
      </c>
      <c r="BI9">
        <v>373.16176470588198</v>
      </c>
      <c r="BJ9">
        <v>47.515527950310499</v>
      </c>
      <c r="BK9">
        <v>2.3181818181818139</v>
      </c>
      <c r="BL9">
        <v>472.42647058823502</v>
      </c>
      <c r="BM9">
        <v>23.2919254658384</v>
      </c>
      <c r="BN9">
        <v>3.5714285714285672</v>
      </c>
      <c r="BO9">
        <v>740.80882352941103</v>
      </c>
      <c r="BP9">
        <v>5.5900621118012399</v>
      </c>
      <c r="BQ9">
        <f t="shared" si="18"/>
        <v>0.85714285714285976</v>
      </c>
      <c r="BR9">
        <v>579.04411764705799</v>
      </c>
      <c r="BS9">
        <v>248.757763975155</v>
      </c>
      <c r="BT9">
        <f t="shared" si="19"/>
        <v>29.666666666666643</v>
      </c>
      <c r="BU9">
        <v>599.26470588235202</v>
      </c>
      <c r="BV9">
        <v>25.155279503105497</v>
      </c>
      <c r="BW9" s="3">
        <f t="shared" si="20"/>
        <v>2.6999999999999971</v>
      </c>
      <c r="BX9">
        <v>680.14705882352905</v>
      </c>
      <c r="BY9">
        <v>59.627329192546497</v>
      </c>
      <c r="BZ9">
        <f t="shared" si="21"/>
        <v>10.666666666666655</v>
      </c>
      <c r="CA9">
        <v>869.48529411764696</v>
      </c>
      <c r="CB9">
        <v>-25.155279503105497</v>
      </c>
      <c r="CC9" s="3">
        <f t="shared" si="22"/>
        <v>-3.8571428571428563</v>
      </c>
      <c r="CD9">
        <v>247.63005780346799</v>
      </c>
      <c r="CE9">
        <v>4.8007590132827298</v>
      </c>
      <c r="CF9" s="3">
        <f t="shared" si="23"/>
        <v>1.1822429906542065</v>
      </c>
      <c r="CG9">
        <v>155.65006075334099</v>
      </c>
      <c r="CH9">
        <v>9.5703124999999893</v>
      </c>
      <c r="CI9" s="3">
        <f t="shared" si="24"/>
        <v>1.3243243243243228</v>
      </c>
      <c r="CJ9" s="3">
        <v>189.281364190012</v>
      </c>
      <c r="CK9">
        <v>5.6112224448897692</v>
      </c>
      <c r="CL9">
        <v>1.3270142180094777</v>
      </c>
      <c r="DK9">
        <v>80</v>
      </c>
      <c r="DL9">
        <v>20.4213938411669</v>
      </c>
      <c r="DM9">
        <f t="shared" si="33"/>
        <v>1.5217391304347898</v>
      </c>
      <c r="DN9">
        <v>800</v>
      </c>
      <c r="DO9">
        <v>14.781199351701702</v>
      </c>
      <c r="DP9" s="3">
        <f t="shared" si="34"/>
        <v>5.4285714285714217</v>
      </c>
      <c r="DS9" s="3"/>
      <c r="DT9">
        <v>229.46912242686801</v>
      </c>
      <c r="DU9">
        <v>4.8125</v>
      </c>
      <c r="DV9" s="3">
        <f t="shared" si="35"/>
        <v>1.276243093922653</v>
      </c>
      <c r="DW9">
        <v>700</v>
      </c>
      <c r="DX9">
        <v>28.144329896907202</v>
      </c>
      <c r="DY9">
        <v>2.3534482758620756</v>
      </c>
      <c r="DZ9">
        <v>349.27536231884</v>
      </c>
      <c r="EA9">
        <v>20.4545454545454</v>
      </c>
      <c r="EB9" s="4">
        <f t="shared" si="38"/>
        <v>2.72727272727272</v>
      </c>
      <c r="EC9">
        <v>350.434782608695</v>
      </c>
      <c r="ED9">
        <v>15.2272727272727</v>
      </c>
      <c r="EE9" s="4">
        <f t="shared" si="39"/>
        <v>4.7857142857142945</v>
      </c>
      <c r="EF9">
        <v>349.85507246376801</v>
      </c>
      <c r="EG9">
        <v>10.757575757575699</v>
      </c>
      <c r="EH9" s="4">
        <f t="shared" si="40"/>
        <v>4.8965517241379199</v>
      </c>
      <c r="EI9">
        <v>351.01449275362302</v>
      </c>
      <c r="EJ9">
        <v>20.606060606060598</v>
      </c>
      <c r="EK9" s="4">
        <f t="shared" si="41"/>
        <v>8.5000000000000124</v>
      </c>
      <c r="EL9">
        <v>349.85507246376801</v>
      </c>
      <c r="EM9">
        <v>13.1060606060606</v>
      </c>
      <c r="EN9" s="4">
        <f t="shared" si="42"/>
        <v>5.766666666666671</v>
      </c>
      <c r="EO9">
        <v>350</v>
      </c>
      <c r="EP9">
        <v>20.903954802259801</v>
      </c>
      <c r="EQ9" s="3">
        <f t="shared" si="43"/>
        <v>3.402298850574704</v>
      </c>
      <c r="ER9">
        <v>300.86526576019702</v>
      </c>
      <c r="ES9">
        <v>16.860465116278998</v>
      </c>
      <c r="ET9">
        <v>1.826771653543301</v>
      </c>
      <c r="EU9">
        <v>300.86526576019702</v>
      </c>
      <c r="EV9">
        <v>17.0058139534883</v>
      </c>
      <c r="EW9">
        <v>1.871999999999993</v>
      </c>
      <c r="EX9">
        <v>300.86526576019702</v>
      </c>
      <c r="EY9">
        <v>10.537790697674399</v>
      </c>
      <c r="EZ9">
        <v>1.7261904761904752</v>
      </c>
      <c r="FA9">
        <v>351.483312731767</v>
      </c>
      <c r="FB9">
        <v>12.6453488372092</v>
      </c>
      <c r="FC9">
        <v>1.0545454545454498</v>
      </c>
    </row>
    <row r="10" spans="1:222" x14ac:dyDescent="0.25">
      <c r="A10" s="4"/>
      <c r="BC10" s="6">
        <v>800</v>
      </c>
      <c r="BD10" s="6">
        <v>20.117302052785902</v>
      </c>
      <c r="BE10" s="3">
        <f t="shared" si="16"/>
        <v>1.468950749464677</v>
      </c>
      <c r="BI10">
        <v>393.38235294117601</v>
      </c>
      <c r="BJ10">
        <v>55.900621118012396</v>
      </c>
      <c r="BK10">
        <v>2.727272727272724</v>
      </c>
      <c r="BL10">
        <v>540.44117647058795</v>
      </c>
      <c r="BM10">
        <v>19.565217391304298</v>
      </c>
      <c r="BN10">
        <v>3.0000000000000027</v>
      </c>
      <c r="BO10">
        <v>836.39705882352905</v>
      </c>
      <c r="BP10">
        <v>-15.8385093167702</v>
      </c>
      <c r="BQ10">
        <f t="shared" si="18"/>
        <v>-2.428571428571439</v>
      </c>
      <c r="BR10">
        <v>584.55882352941103</v>
      </c>
      <c r="BS10">
        <v>132.29813664596199</v>
      </c>
      <c r="BT10">
        <f t="shared" si="19"/>
        <v>15.777777777777693</v>
      </c>
      <c r="BU10">
        <v>637.86764705882297</v>
      </c>
      <c r="BV10">
        <v>24.223602484472</v>
      </c>
      <c r="BW10" s="3">
        <f t="shared" si="20"/>
        <v>2.6000000000000014</v>
      </c>
      <c r="BX10">
        <v>724.26470588235202</v>
      </c>
      <c r="BY10">
        <v>49.3788819875776</v>
      </c>
      <c r="BZ10">
        <f t="shared" si="21"/>
        <v>8.8333333333333304</v>
      </c>
      <c r="CA10">
        <v>906.25</v>
      </c>
      <c r="CB10">
        <v>-59.627329192546497</v>
      </c>
      <c r="CC10" s="3">
        <f t="shared" si="22"/>
        <v>-9.1428571428571619</v>
      </c>
      <c r="CD10">
        <v>263.81502890173402</v>
      </c>
      <c r="CE10">
        <v>4.6679316888045506</v>
      </c>
      <c r="CF10" s="3">
        <f t="shared" si="23"/>
        <v>1.1495327102803745</v>
      </c>
      <c r="CG10">
        <v>176.06318347509099</v>
      </c>
      <c r="CH10">
        <v>9.296875</v>
      </c>
      <c r="CI10" s="3">
        <f t="shared" si="24"/>
        <v>1.2864864864864864</v>
      </c>
      <c r="CJ10" s="3">
        <v>193.544457978075</v>
      </c>
      <c r="CK10">
        <v>5.3707414829659292</v>
      </c>
      <c r="CL10">
        <v>1.2701421800947876</v>
      </c>
      <c r="DK10">
        <v>900</v>
      </c>
      <c r="DL10">
        <v>25.996758508914102</v>
      </c>
      <c r="DM10">
        <f t="shared" si="33"/>
        <v>1.9371980676328631</v>
      </c>
      <c r="DN10">
        <v>900</v>
      </c>
      <c r="DO10">
        <v>14.457050243111802</v>
      </c>
      <c r="DP10" s="3">
        <f t="shared" si="34"/>
        <v>5.3095238095238209</v>
      </c>
      <c r="DS10" s="3"/>
      <c r="DT10">
        <v>286.34886240520001</v>
      </c>
      <c r="DU10">
        <v>5.4375</v>
      </c>
      <c r="DV10" s="3">
        <f t="shared" si="35"/>
        <v>1.4419889502762444</v>
      </c>
      <c r="DW10">
        <v>800</v>
      </c>
      <c r="DX10">
        <v>28.865979381443299</v>
      </c>
      <c r="DY10">
        <v>2.4137931034482838</v>
      </c>
      <c r="DZ10">
        <v>400.86956521739103</v>
      </c>
      <c r="EA10">
        <v>23.181818181818102</v>
      </c>
      <c r="EB10" s="4">
        <f t="shared" si="38"/>
        <v>3.0909090909090802</v>
      </c>
      <c r="EC10">
        <v>400.28985507246301</v>
      </c>
      <c r="ED10">
        <v>16.439393939393899</v>
      </c>
      <c r="EE10" s="4">
        <f t="shared" si="39"/>
        <v>5.1666666666666732</v>
      </c>
      <c r="EF10">
        <v>399.13043478260801</v>
      </c>
      <c r="EG10">
        <v>11.590909090908999</v>
      </c>
      <c r="EH10" s="4">
        <f t="shared" si="40"/>
        <v>5.275862068965492</v>
      </c>
      <c r="EI10">
        <v>400.86956521739103</v>
      </c>
      <c r="EJ10">
        <v>22.651515151515099</v>
      </c>
      <c r="EK10" s="4">
        <f t="shared" si="41"/>
        <v>9.3437499999999947</v>
      </c>
      <c r="EL10">
        <v>399.71014492753602</v>
      </c>
      <c r="EM10">
        <v>14.4696969696969</v>
      </c>
      <c r="EN10" s="4">
        <f t="shared" si="42"/>
        <v>6.366666666666644</v>
      </c>
      <c r="EO10">
        <v>398.30287206266303</v>
      </c>
      <c r="EP10">
        <v>19.915254237288099</v>
      </c>
      <c r="EQ10" s="3">
        <f t="shared" si="43"/>
        <v>3.241379310344827</v>
      </c>
      <c r="ER10">
        <v>352.03955500618002</v>
      </c>
      <c r="ES10">
        <v>18.241279069767401</v>
      </c>
      <c r="ET10">
        <v>1.9763779527559029</v>
      </c>
      <c r="EU10">
        <v>350.92707045735398</v>
      </c>
      <c r="EV10">
        <v>18.531976744186</v>
      </c>
      <c r="EW10">
        <v>2.039999999999996</v>
      </c>
      <c r="EX10">
        <v>349.81458590852901</v>
      </c>
      <c r="EY10">
        <v>11.918604651162701</v>
      </c>
      <c r="EZ10">
        <v>1.9523809523809401</v>
      </c>
      <c r="FA10">
        <v>400.98887515451099</v>
      </c>
      <c r="FB10">
        <v>14.0988372093023</v>
      </c>
      <c r="FC10">
        <v>1.1757575757575778</v>
      </c>
    </row>
    <row r="11" spans="1:222" x14ac:dyDescent="0.25">
      <c r="A11" s="4"/>
      <c r="BC11" s="6">
        <v>900</v>
      </c>
      <c r="BD11" s="6">
        <v>18.387096774193498</v>
      </c>
      <c r="BE11" s="3">
        <f t="shared" si="16"/>
        <v>1.34261241970022</v>
      </c>
      <c r="BI11">
        <v>430.14705882352899</v>
      </c>
      <c r="BJ11">
        <v>40.993788819875697</v>
      </c>
      <c r="BK11">
        <v>1.9999999999999949</v>
      </c>
      <c r="BL11">
        <v>612.13235294117601</v>
      </c>
      <c r="BM11">
        <v>22.360248447204899</v>
      </c>
      <c r="BN11">
        <v>3.4285714285714297</v>
      </c>
      <c r="BO11">
        <v>884.19117647058795</v>
      </c>
      <c r="BP11">
        <v>-49.3788819875776</v>
      </c>
      <c r="BQ11">
        <f t="shared" si="18"/>
        <v>-7.5714285714285916</v>
      </c>
      <c r="BR11">
        <v>595.588235294117</v>
      </c>
      <c r="BS11">
        <v>42.857142857142797</v>
      </c>
      <c r="BT11">
        <f t="shared" si="19"/>
        <v>5.1111111111111054</v>
      </c>
      <c r="BU11">
        <v>696.69117647058795</v>
      </c>
      <c r="BV11">
        <v>22.360248447204899</v>
      </c>
      <c r="BW11" s="3">
        <f t="shared" si="20"/>
        <v>2.399999999999999</v>
      </c>
      <c r="BX11">
        <v>757.35294117647004</v>
      </c>
      <c r="BY11">
        <v>53.105590062111794</v>
      </c>
      <c r="BZ11">
        <f t="shared" si="21"/>
        <v>9.5000000000000036</v>
      </c>
      <c r="CA11">
        <v>928.30882352941103</v>
      </c>
      <c r="CB11">
        <v>-68.944099378882001</v>
      </c>
      <c r="CC11" s="3">
        <f t="shared" si="22"/>
        <v>-10.57142857142861</v>
      </c>
      <c r="CD11">
        <v>280.80924855491298</v>
      </c>
      <c r="CE11">
        <v>4.5730550284629903</v>
      </c>
      <c r="CF11" s="3">
        <f t="shared" si="23"/>
        <v>1.1261682242990649</v>
      </c>
      <c r="CG11">
        <v>199.87849331713201</v>
      </c>
      <c r="CH11">
        <v>7.5390625</v>
      </c>
      <c r="CI11" s="3">
        <f t="shared" si="24"/>
        <v>1.0432432432432432</v>
      </c>
      <c r="CJ11" s="3">
        <v>219.975639464068</v>
      </c>
      <c r="CK11">
        <v>5.5110220440881701</v>
      </c>
      <c r="CL11">
        <v>1.3033175355450237</v>
      </c>
      <c r="DK11">
        <v>1000</v>
      </c>
      <c r="DL11">
        <v>30.599675850891401</v>
      </c>
      <c r="DM11">
        <f t="shared" si="33"/>
        <v>2.28019323671499</v>
      </c>
      <c r="DN11">
        <v>1000</v>
      </c>
      <c r="DO11">
        <v>16.9205834683954</v>
      </c>
      <c r="DP11" s="3">
        <f t="shared" si="34"/>
        <v>6.2142857142857171</v>
      </c>
      <c r="DS11" s="3"/>
      <c r="DT11">
        <v>349.18743228602301</v>
      </c>
      <c r="DU11">
        <v>5.8541666666666599</v>
      </c>
      <c r="DV11" s="3">
        <f t="shared" si="35"/>
        <v>1.5524861878453036</v>
      </c>
      <c r="DZ11">
        <v>450.14492753623102</v>
      </c>
      <c r="EA11">
        <v>28.181818181818102</v>
      </c>
      <c r="EB11" s="4">
        <f t="shared" si="38"/>
        <v>3.7575757575757467</v>
      </c>
      <c r="EC11">
        <v>450.72463768115898</v>
      </c>
      <c r="ED11">
        <v>19.469696969696901</v>
      </c>
      <c r="EE11" s="4">
        <f t="shared" si="39"/>
        <v>6.1190476190476204</v>
      </c>
      <c r="EF11">
        <v>450.72463768115898</v>
      </c>
      <c r="EG11">
        <v>12.1212121212121</v>
      </c>
      <c r="EH11" s="4">
        <f t="shared" si="40"/>
        <v>5.5172413793103523</v>
      </c>
      <c r="EI11">
        <v>450.14492753623102</v>
      </c>
      <c r="EJ11">
        <v>25.303030303030301</v>
      </c>
      <c r="EK11" s="4">
        <f t="shared" si="41"/>
        <v>10.437500000000018</v>
      </c>
      <c r="EL11">
        <v>451.30434782608597</v>
      </c>
      <c r="EM11">
        <v>12.1969696969696</v>
      </c>
      <c r="EN11" s="4">
        <f t="shared" si="42"/>
        <v>5.3666666666666307</v>
      </c>
      <c r="EO11">
        <v>450.522193211488</v>
      </c>
      <c r="EP11">
        <v>20.5508474576271</v>
      </c>
      <c r="EQ11" s="3">
        <f t="shared" si="43"/>
        <v>3.3448275862068986</v>
      </c>
      <c r="ER11">
        <v>400.98887515451099</v>
      </c>
      <c r="ES11">
        <v>20.276162790697601</v>
      </c>
      <c r="ET11">
        <v>2.1968503937007813</v>
      </c>
      <c r="EU11">
        <v>400.98887515451099</v>
      </c>
      <c r="EV11">
        <v>20.5668604651162</v>
      </c>
      <c r="EW11">
        <v>2.2639999999999927</v>
      </c>
      <c r="EX11">
        <v>399.876390605685</v>
      </c>
      <c r="EY11">
        <v>13.226744186046499</v>
      </c>
      <c r="EZ11">
        <v>2.1666666666666674</v>
      </c>
      <c r="FA11">
        <v>451.05067985166801</v>
      </c>
      <c r="FB11">
        <v>15.261627906976701</v>
      </c>
      <c r="FC11">
        <v>1.2727272727272736</v>
      </c>
    </row>
    <row r="12" spans="1:222" x14ac:dyDescent="0.25">
      <c r="BC12" s="6">
        <v>1000</v>
      </c>
      <c r="BD12" s="6">
        <v>16.5982404692082</v>
      </c>
      <c r="BE12" s="3">
        <f t="shared" si="16"/>
        <v>1.2119914346895153</v>
      </c>
      <c r="BI12">
        <v>487.13235294117601</v>
      </c>
      <c r="BJ12">
        <v>38.198757763975102</v>
      </c>
      <c r="BK12">
        <v>1.8636363636363598</v>
      </c>
      <c r="BL12">
        <v>670.95588235294099</v>
      </c>
      <c r="BM12">
        <v>20.496894409937898</v>
      </c>
      <c r="BN12">
        <v>3.1428571428571552</v>
      </c>
      <c r="BO12">
        <v>926.47058823529403</v>
      </c>
      <c r="BP12">
        <v>-130.434782608695</v>
      </c>
      <c r="BQ12">
        <f t="shared" si="18"/>
        <v>-19.999999999999968</v>
      </c>
      <c r="BR12">
        <v>652.57352941176396</v>
      </c>
      <c r="BS12">
        <v>3.7267080745341401</v>
      </c>
      <c r="BT12">
        <f t="shared" si="19"/>
        <v>0.44444444444444203</v>
      </c>
      <c r="BU12">
        <v>750</v>
      </c>
      <c r="BV12">
        <v>13.043478260869501</v>
      </c>
      <c r="BW12" s="3">
        <f t="shared" si="20"/>
        <v>1.3999999999999968</v>
      </c>
      <c r="BX12">
        <v>799.63235294117601</v>
      </c>
      <c r="BY12">
        <v>72.670807453416103</v>
      </c>
      <c r="BZ12">
        <f t="shared" si="21"/>
        <v>12.999999999999996</v>
      </c>
      <c r="CA12">
        <v>954.04411764705901</v>
      </c>
      <c r="CB12">
        <v>-40.993788819875697</v>
      </c>
      <c r="CC12" s="3">
        <f t="shared" si="22"/>
        <v>-6.2857142857142954</v>
      </c>
      <c r="CD12">
        <v>322.08092485549099</v>
      </c>
      <c r="CE12">
        <v>4.9905123339658406</v>
      </c>
      <c r="CF12" s="3">
        <f t="shared" si="23"/>
        <v>1.2289719626168232</v>
      </c>
      <c r="CG12">
        <v>221.99270959902799</v>
      </c>
      <c r="CH12">
        <v>5</v>
      </c>
      <c r="CI12" s="3">
        <f t="shared" si="24"/>
        <v>0.69189189189189193</v>
      </c>
      <c r="CJ12" s="3">
        <v>269.42752740560201</v>
      </c>
      <c r="CK12">
        <v>5.3106212424849595</v>
      </c>
      <c r="CL12">
        <v>1.2559241706161126</v>
      </c>
      <c r="DS12" s="3"/>
      <c r="DT12">
        <v>404.44203683640302</v>
      </c>
      <c r="DU12">
        <v>6.5208333333333304</v>
      </c>
      <c r="DV12" s="3">
        <f t="shared" si="35"/>
        <v>1.7292817679558019</v>
      </c>
      <c r="DZ12">
        <v>500.57971014492699</v>
      </c>
      <c r="EA12">
        <v>38.939393939393902</v>
      </c>
      <c r="EB12" s="4">
        <f t="shared" si="38"/>
        <v>5.1919191919191867</v>
      </c>
      <c r="EC12">
        <v>500</v>
      </c>
      <c r="ED12">
        <v>28.106060606060598</v>
      </c>
      <c r="EE12" s="4">
        <f t="shared" si="39"/>
        <v>8.8333333333333641</v>
      </c>
      <c r="EF12">
        <v>500</v>
      </c>
      <c r="EG12">
        <v>13.7121212121212</v>
      </c>
      <c r="EH12" s="4">
        <f t="shared" si="40"/>
        <v>6.2413793103448416</v>
      </c>
      <c r="EI12">
        <v>499.42028985507199</v>
      </c>
      <c r="EJ12">
        <v>33.106060606060602</v>
      </c>
      <c r="EK12" s="4">
        <f t="shared" si="41"/>
        <v>13.656250000000023</v>
      </c>
      <c r="EL12">
        <v>500</v>
      </c>
      <c r="EM12">
        <v>13.7121212121212</v>
      </c>
      <c r="EN12" s="4">
        <f t="shared" si="42"/>
        <v>6.0333333333333359</v>
      </c>
      <c r="EO12">
        <v>500.130548302872</v>
      </c>
      <c r="EP12">
        <v>21.398305084745701</v>
      </c>
      <c r="EQ12" s="3">
        <f t="shared" si="43"/>
        <v>3.4827586206896508</v>
      </c>
      <c r="ER12">
        <v>449.38195302843002</v>
      </c>
      <c r="ES12">
        <v>23.183139534883701</v>
      </c>
      <c r="ET12">
        <v>2.5118110236220472</v>
      </c>
      <c r="EU12">
        <v>449.93819530284298</v>
      </c>
      <c r="EV12">
        <v>23.328488372092998</v>
      </c>
      <c r="EW12">
        <v>2.5679999999999987</v>
      </c>
      <c r="EX12">
        <v>451.05067985166801</v>
      </c>
      <c r="EY12">
        <v>14.607558139534801</v>
      </c>
      <c r="EZ12">
        <v>2.3928571428571321</v>
      </c>
      <c r="FA12">
        <v>498.88751545117401</v>
      </c>
      <c r="FB12">
        <v>18.023255813953401</v>
      </c>
      <c r="FC12">
        <v>1.5030303030303012</v>
      </c>
    </row>
    <row r="13" spans="1:222" x14ac:dyDescent="0.25">
      <c r="BI13">
        <v>542.27941176470495</v>
      </c>
      <c r="BJ13">
        <v>36.335403726708002</v>
      </c>
      <c r="BK13">
        <v>1.772727272727268</v>
      </c>
      <c r="BL13">
        <v>740.80882352941103</v>
      </c>
      <c r="BM13">
        <v>11.1801242236024</v>
      </c>
      <c r="BN13">
        <v>1.7142857142857073</v>
      </c>
      <c r="BO13">
        <v>955.88235294117601</v>
      </c>
      <c r="BP13">
        <v>-181.67701863354</v>
      </c>
      <c r="BQ13">
        <f t="shared" si="18"/>
        <v>-27.857142857142897</v>
      </c>
      <c r="BR13">
        <v>727.94117647058795</v>
      </c>
      <c r="BS13">
        <v>3.7267080745341401</v>
      </c>
      <c r="BT13">
        <f t="shared" si="19"/>
        <v>0.44444444444444203</v>
      </c>
      <c r="BU13">
        <v>805.14705882352905</v>
      </c>
      <c r="BV13">
        <v>0.93167701863348107</v>
      </c>
      <c r="BW13" s="3">
        <f t="shared" si="20"/>
        <v>9.9999999999993899E-2</v>
      </c>
      <c r="BX13">
        <v>821.69117647058795</v>
      </c>
      <c r="BY13">
        <v>67.080745341614801</v>
      </c>
      <c r="BZ13">
        <f t="shared" si="21"/>
        <v>11.999999999999986</v>
      </c>
      <c r="CA13">
        <v>972.42647058823502</v>
      </c>
      <c r="CB13">
        <v>19.565217391304298</v>
      </c>
      <c r="CC13" s="3">
        <f t="shared" si="22"/>
        <v>3.0000000000000027</v>
      </c>
      <c r="CD13">
        <v>341.50289017340998</v>
      </c>
      <c r="CE13">
        <v>5.4079696394686909</v>
      </c>
      <c r="CF13" s="3">
        <f t="shared" si="23"/>
        <v>1.3317757009345812</v>
      </c>
      <c r="CG13">
        <v>247.50911300121501</v>
      </c>
      <c r="CH13">
        <v>0.9375</v>
      </c>
      <c r="CI13" s="3">
        <f t="shared" si="24"/>
        <v>0.12972972972972974</v>
      </c>
      <c r="CJ13" s="3">
        <v>292.44823386114399</v>
      </c>
      <c r="CK13">
        <v>4.8496993987975898</v>
      </c>
      <c r="CL13">
        <v>1.1469194312796209</v>
      </c>
      <c r="DS13" s="3"/>
      <c r="DT13">
        <v>452.11267605633799</v>
      </c>
      <c r="DU13">
        <v>7.25</v>
      </c>
      <c r="DV13" s="3">
        <f t="shared" si="35"/>
        <v>1.9226519337016592</v>
      </c>
      <c r="EO13">
        <v>549.73890339425498</v>
      </c>
      <c r="EP13">
        <v>22.457627118644002</v>
      </c>
      <c r="EQ13" s="3">
        <f t="shared" si="43"/>
        <v>3.6551724137930983</v>
      </c>
      <c r="ER13">
        <v>501.11248454882502</v>
      </c>
      <c r="ES13">
        <v>28.125</v>
      </c>
      <c r="ET13">
        <v>3.0472440944881916</v>
      </c>
      <c r="EU13">
        <v>501.11248454882502</v>
      </c>
      <c r="EV13">
        <v>28.415697674418599</v>
      </c>
      <c r="EW13">
        <v>3.128000000000001</v>
      </c>
      <c r="EX13">
        <v>500</v>
      </c>
      <c r="EY13">
        <v>17.369186046511601</v>
      </c>
      <c r="EZ13">
        <v>2.8452380952380945</v>
      </c>
    </row>
    <row r="14" spans="1:222" x14ac:dyDescent="0.25">
      <c r="BI14">
        <v>606.61764705882297</v>
      </c>
      <c r="BJ14">
        <v>40.993788819875697</v>
      </c>
      <c r="BK14">
        <v>1.9999999999999949</v>
      </c>
      <c r="BL14">
        <v>783.088235294117</v>
      </c>
      <c r="BM14">
        <v>0</v>
      </c>
      <c r="BN14">
        <v>0</v>
      </c>
      <c r="BO14">
        <v>966.91176470588198</v>
      </c>
      <c r="BP14">
        <v>-204.96894409937801</v>
      </c>
      <c r="BQ14">
        <f t="shared" si="18"/>
        <v>-31.428571428571402</v>
      </c>
      <c r="BR14">
        <v>884.19117647058795</v>
      </c>
      <c r="BS14">
        <v>4.65838509316771</v>
      </c>
      <c r="BT14">
        <f t="shared" si="19"/>
        <v>0.55555555555555669</v>
      </c>
      <c r="BU14">
        <v>851.10294117647004</v>
      </c>
      <c r="BV14">
        <v>-31.677018633540399</v>
      </c>
      <c r="BW14" s="3">
        <f t="shared" si="20"/>
        <v>-3.4000000000000119</v>
      </c>
      <c r="BX14">
        <v>849.26470588235304</v>
      </c>
      <c r="BY14">
        <v>57.763975155279404</v>
      </c>
      <c r="BZ14">
        <f t="shared" si="21"/>
        <v>10.33333333333332</v>
      </c>
      <c r="CA14">
        <v>996.32352941176498</v>
      </c>
      <c r="CB14">
        <v>-18.633540372670801</v>
      </c>
      <c r="CC14" s="3">
        <f t="shared" si="22"/>
        <v>-2.8571428571428661</v>
      </c>
      <c r="CD14">
        <v>361.73410404624201</v>
      </c>
      <c r="CE14">
        <v>5.6166982922201107</v>
      </c>
      <c r="CF14" s="3">
        <f t="shared" si="23"/>
        <v>1.383177570093459</v>
      </c>
      <c r="CG14">
        <v>269.62332928311002</v>
      </c>
      <c r="CH14">
        <v>-2.0703125</v>
      </c>
      <c r="CI14" s="3">
        <f t="shared" si="24"/>
        <v>-0.2864864864864865</v>
      </c>
      <c r="CJ14" s="3">
        <v>320.58465286236202</v>
      </c>
      <c r="CK14">
        <v>4.3286573146292504</v>
      </c>
      <c r="CL14">
        <v>1.0236966824644542</v>
      </c>
      <c r="DS14" s="3"/>
      <c r="DT14">
        <v>500.32502708559002</v>
      </c>
      <c r="DU14">
        <v>8.1666666666666607</v>
      </c>
      <c r="DV14" s="3">
        <f t="shared" si="35"/>
        <v>2.1657458563535914</v>
      </c>
      <c r="EO14">
        <v>599.34725848563903</v>
      </c>
      <c r="EP14">
        <v>23.446327683615799</v>
      </c>
      <c r="EQ14" s="3">
        <f t="shared" si="43"/>
        <v>3.8160919540229914</v>
      </c>
    </row>
    <row r="15" spans="1:222" x14ac:dyDescent="0.25">
      <c r="BI15">
        <v>663.60294117647004</v>
      </c>
      <c r="BJ15">
        <v>45.652173913043498</v>
      </c>
      <c r="BK15">
        <v>2.2272727272727266</v>
      </c>
      <c r="BL15">
        <v>836.39705882352905</v>
      </c>
      <c r="BM15">
        <v>-15.8385093167702</v>
      </c>
      <c r="BN15">
        <v>-2.428571428571439</v>
      </c>
      <c r="BO15">
        <v>994.48529411764696</v>
      </c>
      <c r="BP15">
        <v>-148.13664596273199</v>
      </c>
      <c r="BQ15">
        <f t="shared" si="18"/>
        <v>-22.714285714285651</v>
      </c>
      <c r="BR15">
        <v>1001.8382352941099</v>
      </c>
      <c r="BS15">
        <v>4.65838509316771</v>
      </c>
      <c r="BT15">
        <f t="shared" si="19"/>
        <v>0.55555555555555669</v>
      </c>
      <c r="BU15">
        <v>875</v>
      </c>
      <c r="BV15">
        <v>-57.763975155279503</v>
      </c>
      <c r="BW15" s="3">
        <f t="shared" si="20"/>
        <v>-6.2000000000000162</v>
      </c>
      <c r="BX15">
        <v>876.83823529411802</v>
      </c>
      <c r="BY15">
        <v>33.5403726708074</v>
      </c>
      <c r="BZ15">
        <f t="shared" si="21"/>
        <v>5.9999999999999929</v>
      </c>
      <c r="CD15">
        <v>398.15028901734098</v>
      </c>
      <c r="CE15">
        <v>6.3187855787476197</v>
      </c>
      <c r="CF15" s="3">
        <f t="shared" si="23"/>
        <v>1.5560747663551402</v>
      </c>
      <c r="CG15">
        <v>294.28918590522397</v>
      </c>
      <c r="CH15">
        <v>-3.4765625</v>
      </c>
      <c r="CI15" s="3">
        <f t="shared" si="24"/>
        <v>-0.48108108108108111</v>
      </c>
      <c r="CJ15" s="3">
        <v>364.92082825822098</v>
      </c>
      <c r="CK15">
        <v>4.1082164328657296</v>
      </c>
      <c r="CL15">
        <v>0.97156398104265473</v>
      </c>
      <c r="DS15" s="3"/>
      <c r="DT15">
        <v>517.11809317443101</v>
      </c>
      <c r="DU15">
        <v>8.3958333333333304</v>
      </c>
      <c r="DV15" s="3">
        <f t="shared" si="35"/>
        <v>2.2265193370165757</v>
      </c>
    </row>
    <row r="16" spans="1:222" x14ac:dyDescent="0.25">
      <c r="BI16">
        <v>713.23529411764696</v>
      </c>
      <c r="BJ16">
        <v>54.037267080745302</v>
      </c>
      <c r="BK16">
        <v>2.6363636363636327</v>
      </c>
      <c r="BL16">
        <v>867.64705882352905</v>
      </c>
      <c r="BM16">
        <v>-33.5403726708074</v>
      </c>
      <c r="BN16">
        <v>-5.1428571428571521</v>
      </c>
      <c r="BO16">
        <v>1000</v>
      </c>
      <c r="BP16">
        <v>-87.577639751552809</v>
      </c>
      <c r="BQ16">
        <f t="shared" si="18"/>
        <v>-13.428571428571477</v>
      </c>
      <c r="BU16">
        <v>897.05882352941103</v>
      </c>
      <c r="BV16">
        <v>-81.055900621117999</v>
      </c>
      <c r="BW16" s="3">
        <f t="shared" si="20"/>
        <v>-8.7000000000000224</v>
      </c>
      <c r="BX16">
        <v>904.41176470588198</v>
      </c>
      <c r="BY16">
        <v>-27.018633540372601</v>
      </c>
      <c r="BZ16">
        <f t="shared" si="21"/>
        <v>-4.8333333333333233</v>
      </c>
      <c r="CD16">
        <v>416.76300578034602</v>
      </c>
      <c r="CE16">
        <v>6.6793168880455402</v>
      </c>
      <c r="CF16" s="3">
        <f t="shared" si="23"/>
        <v>1.6448598130841143</v>
      </c>
      <c r="CG16">
        <v>330.86269744835897</v>
      </c>
      <c r="CH16">
        <v>-2.890625</v>
      </c>
      <c r="CI16" s="3">
        <f t="shared" si="24"/>
        <v>-0.4</v>
      </c>
      <c r="CJ16" s="3">
        <v>402.436053593179</v>
      </c>
      <c r="CK16">
        <v>4.4689378757515001</v>
      </c>
      <c r="CL16">
        <v>1.0568720379146925</v>
      </c>
      <c r="DS16" s="3"/>
      <c r="DT16">
        <v>548.537378114842</v>
      </c>
      <c r="DU16">
        <v>8.4166666666666607</v>
      </c>
      <c r="DV16" s="3">
        <f t="shared" si="35"/>
        <v>2.2320441988950281</v>
      </c>
    </row>
    <row r="17" spans="1:217" x14ac:dyDescent="0.25">
      <c r="BI17">
        <v>757.35294117647004</v>
      </c>
      <c r="BJ17">
        <v>55.900621118012396</v>
      </c>
      <c r="BK17">
        <v>2.727272727272724</v>
      </c>
      <c r="BL17">
        <v>891.54411764705901</v>
      </c>
      <c r="BM17">
        <v>-61.490683229813605</v>
      </c>
      <c r="BN17">
        <v>-9.4285714285714519</v>
      </c>
      <c r="BU17">
        <v>911.76470588235304</v>
      </c>
      <c r="BV17">
        <v>-94.099378881987505</v>
      </c>
      <c r="BW17" s="3">
        <f t="shared" si="20"/>
        <v>-10.100000000000019</v>
      </c>
      <c r="BX17">
        <v>926.47058823529403</v>
      </c>
      <c r="BY17">
        <v>-49.3788819875776</v>
      </c>
      <c r="BZ17">
        <f t="shared" si="21"/>
        <v>-8.8333333333333304</v>
      </c>
      <c r="CD17">
        <v>435.37572254335203</v>
      </c>
      <c r="CE17">
        <v>6.7552182163187799</v>
      </c>
      <c r="CF17" s="3">
        <f t="shared" si="23"/>
        <v>1.6635514018691597</v>
      </c>
      <c r="CG17">
        <v>364.03402187120201</v>
      </c>
      <c r="CH17">
        <v>-0.78125</v>
      </c>
      <c r="CI17" s="3">
        <f t="shared" si="24"/>
        <v>-0.10810810810810811</v>
      </c>
      <c r="CJ17" s="3">
        <v>430.57247259439703</v>
      </c>
      <c r="CK17">
        <v>5.4108216432865692</v>
      </c>
      <c r="CL17">
        <v>1.2796208530805693</v>
      </c>
      <c r="DS17" s="3"/>
      <c r="DT17">
        <v>562.08017334777901</v>
      </c>
      <c r="DU17">
        <v>8.6875</v>
      </c>
      <c r="DV17" s="3">
        <f t="shared" si="35"/>
        <v>2.3038674033149191</v>
      </c>
    </row>
    <row r="18" spans="1:217" x14ac:dyDescent="0.25">
      <c r="BI18">
        <v>799.63235294117601</v>
      </c>
      <c r="BJ18">
        <v>52.173913043478201</v>
      </c>
      <c r="BK18">
        <v>2.545454545454541</v>
      </c>
      <c r="BL18">
        <v>911.76470588235304</v>
      </c>
      <c r="BM18">
        <v>-80.124223602484406</v>
      </c>
      <c r="BN18">
        <v>-12.285714285714318</v>
      </c>
      <c r="BU18">
        <v>924.63235294117601</v>
      </c>
      <c r="BV18">
        <v>-90.372670807453304</v>
      </c>
      <c r="BW18" s="3">
        <f t="shared" si="20"/>
        <v>-9.7000000000000135</v>
      </c>
      <c r="BX18">
        <v>968.75</v>
      </c>
      <c r="BY18">
        <v>-38.198757763975102</v>
      </c>
      <c r="BZ18">
        <f t="shared" si="21"/>
        <v>-6.8333333333333268</v>
      </c>
      <c r="CD18">
        <v>464.50867052023102</v>
      </c>
      <c r="CE18">
        <v>6.2808349146109999</v>
      </c>
      <c r="CF18" s="3">
        <f t="shared" si="23"/>
        <v>1.5467289719626174</v>
      </c>
      <c r="CG18">
        <v>414.21628189550398</v>
      </c>
      <c r="CH18">
        <v>2.34375</v>
      </c>
      <c r="CI18" s="3">
        <f t="shared" si="24"/>
        <v>0.32432432432432434</v>
      </c>
      <c r="CJ18" s="3">
        <v>461.26674786845302</v>
      </c>
      <c r="CK18">
        <v>6.9939879759518995</v>
      </c>
      <c r="CL18">
        <v>1.6540284360189583</v>
      </c>
      <c r="DS18" s="3"/>
      <c r="DT18">
        <v>576.70639219934901</v>
      </c>
      <c r="DU18">
        <v>9.4791666666666607</v>
      </c>
      <c r="DV18" s="3">
        <f t="shared" si="35"/>
        <v>2.5138121546961334</v>
      </c>
    </row>
    <row r="19" spans="1:217" x14ac:dyDescent="0.25">
      <c r="BI19">
        <v>856.61764705882297</v>
      </c>
      <c r="BJ19">
        <v>37.267080745341502</v>
      </c>
      <c r="BK19">
        <v>1.8181818181818115</v>
      </c>
      <c r="BL19">
        <v>930.14705882352905</v>
      </c>
      <c r="BM19">
        <v>-87.577639751552809</v>
      </c>
      <c r="BN19">
        <v>-13.428571428571477</v>
      </c>
      <c r="BU19">
        <v>937.5</v>
      </c>
      <c r="BV19">
        <v>-55.900621118012396</v>
      </c>
      <c r="BW19" s="3">
        <f t="shared" si="20"/>
        <v>-6.0000000000000133</v>
      </c>
      <c r="CD19">
        <v>478.26589595375702</v>
      </c>
      <c r="CE19">
        <v>6.4326375711574899</v>
      </c>
      <c r="CF19" s="3">
        <f t="shared" si="23"/>
        <v>1.5841121495327111</v>
      </c>
      <c r="CG19">
        <v>455.893074119076</v>
      </c>
      <c r="CH19">
        <v>3.984375</v>
      </c>
      <c r="CI19" s="3">
        <f t="shared" si="24"/>
        <v>0.55135135135135138</v>
      </c>
      <c r="CJ19" s="3">
        <v>491.10840438489601</v>
      </c>
      <c r="CK19">
        <v>8.6773547094188288</v>
      </c>
      <c r="CL19">
        <v>2.0521327014218014</v>
      </c>
      <c r="DS19" s="3"/>
      <c r="DT19">
        <v>589.16576381365098</v>
      </c>
      <c r="DU19">
        <v>9.8958333333333304</v>
      </c>
      <c r="DV19" s="3">
        <f t="shared" si="35"/>
        <v>2.6243093922651948</v>
      </c>
    </row>
    <row r="20" spans="1:217" x14ac:dyDescent="0.25">
      <c r="BI20">
        <v>889.70588235294099</v>
      </c>
      <c r="BJ20">
        <v>6.5217391304347601</v>
      </c>
      <c r="BK20">
        <v>0.3181818181818169</v>
      </c>
      <c r="BL20">
        <v>946.69117647058795</v>
      </c>
      <c r="BM20">
        <v>-73.602484472049696</v>
      </c>
      <c r="BN20">
        <v>-11.285714285714326</v>
      </c>
      <c r="BU20">
        <v>961.39705882352905</v>
      </c>
      <c r="BV20">
        <v>25.155279503105497</v>
      </c>
      <c r="BW20" s="3">
        <f t="shared" si="20"/>
        <v>2.6999999999999971</v>
      </c>
      <c r="CD20">
        <v>499.30635838150198</v>
      </c>
      <c r="CE20">
        <v>6.7552182163187799</v>
      </c>
      <c r="CF20" s="3">
        <f t="shared" si="23"/>
        <v>1.6635514018691597</v>
      </c>
      <c r="CG20">
        <v>514.58080194410604</v>
      </c>
      <c r="CH20">
        <v>5.078125</v>
      </c>
      <c r="CI20" s="3">
        <f t="shared" si="24"/>
        <v>0.70270270270270274</v>
      </c>
      <c r="CJ20" s="3">
        <v>502.192448233861</v>
      </c>
      <c r="CK20">
        <v>9.2585170340681309</v>
      </c>
      <c r="CL20">
        <v>2.1895734597156409</v>
      </c>
      <c r="DS20" s="3"/>
      <c r="DT20">
        <v>599.45828819068197</v>
      </c>
      <c r="DU20">
        <v>9.8958333333333304</v>
      </c>
      <c r="DV20" s="3">
        <f t="shared" si="35"/>
        <v>2.6243093922651948</v>
      </c>
    </row>
    <row r="21" spans="1:217" x14ac:dyDescent="0.25">
      <c r="BI21">
        <v>909.92647058823502</v>
      </c>
      <c r="BJ21">
        <v>-24.223602484472099</v>
      </c>
      <c r="BK21">
        <v>-1.1818181818181834</v>
      </c>
      <c r="BL21">
        <v>955.88235294117601</v>
      </c>
      <c r="BM21">
        <v>-49.3788819875776</v>
      </c>
      <c r="BN21">
        <v>-7.5714285714285916</v>
      </c>
      <c r="BU21">
        <v>977.94117647058795</v>
      </c>
      <c r="BV21">
        <v>-31.677018633540399</v>
      </c>
      <c r="BW21" s="3">
        <f t="shared" si="20"/>
        <v>-3.4000000000000119</v>
      </c>
      <c r="CD21">
        <v>552.71676300577997</v>
      </c>
      <c r="CE21">
        <v>7.4952561669829194</v>
      </c>
      <c r="CF21" s="3">
        <f t="shared" si="23"/>
        <v>1.8457943925233662</v>
      </c>
      <c r="CG21">
        <v>572.41798298906394</v>
      </c>
      <c r="CH21">
        <v>5.703125</v>
      </c>
      <c r="CI21" s="3">
        <f t="shared" si="24"/>
        <v>0.78918918918918923</v>
      </c>
      <c r="CJ21" s="3">
        <v>521.802679658952</v>
      </c>
      <c r="CK21">
        <v>9.7995991983967894</v>
      </c>
      <c r="CL21">
        <v>2.3175355450236985</v>
      </c>
      <c r="DS21" s="3"/>
    </row>
    <row r="22" spans="1:217" x14ac:dyDescent="0.25">
      <c r="BI22">
        <v>920.95588235294099</v>
      </c>
      <c r="BJ22">
        <v>-54.968944099378803</v>
      </c>
      <c r="BK22">
        <v>-2.6818181818181763</v>
      </c>
      <c r="BL22">
        <v>959.55882352941103</v>
      </c>
      <c r="BM22">
        <v>-21.428571428571399</v>
      </c>
      <c r="BN22">
        <v>-3.2857142857142927</v>
      </c>
      <c r="BU22">
        <v>996.32352941176498</v>
      </c>
      <c r="BV22">
        <v>-58.695652173913004</v>
      </c>
      <c r="BW22" s="3">
        <f t="shared" si="20"/>
        <v>-6.3000000000000123</v>
      </c>
      <c r="CD22">
        <v>578.61271676300498</v>
      </c>
      <c r="CE22">
        <v>7.7039848197343392</v>
      </c>
      <c r="CF22" s="3">
        <f t="shared" si="23"/>
        <v>1.897196261682244</v>
      </c>
      <c r="CG22">
        <v>635.35844471445898</v>
      </c>
      <c r="CH22">
        <v>5.5078125</v>
      </c>
      <c r="CI22" s="3">
        <f t="shared" si="24"/>
        <v>0.76216216216216215</v>
      </c>
      <c r="CJ22" s="3">
        <v>532.03410475030398</v>
      </c>
      <c r="CK22">
        <v>9.7795591182364703</v>
      </c>
      <c r="CL22">
        <v>2.3127962085308078</v>
      </c>
      <c r="DS22" s="3"/>
    </row>
    <row r="23" spans="1:217" x14ac:dyDescent="0.25">
      <c r="BI23">
        <v>939.338235294117</v>
      </c>
      <c r="BJ23">
        <v>-100.62111801242199</v>
      </c>
      <c r="BK23">
        <v>-4.9090909090908879</v>
      </c>
      <c r="BL23">
        <v>966.91176470588198</v>
      </c>
      <c r="BM23">
        <v>15.8385093167702</v>
      </c>
      <c r="BN23">
        <v>2.428571428571439</v>
      </c>
      <c r="BU23">
        <v>1000</v>
      </c>
      <c r="BV23">
        <v>-71.739130434782609</v>
      </c>
      <c r="BW23" s="3">
        <f t="shared" si="20"/>
        <v>-7.7000000000000206</v>
      </c>
      <c r="CD23">
        <v>604.50867052023102</v>
      </c>
      <c r="CE23">
        <v>7.6091081593927896</v>
      </c>
      <c r="CF23" s="3">
        <f t="shared" si="23"/>
        <v>1.8738317757009371</v>
      </c>
      <c r="CG23">
        <v>678.73633049817704</v>
      </c>
      <c r="CH23">
        <v>4.296875</v>
      </c>
      <c r="CI23" s="3">
        <f t="shared" si="24"/>
        <v>0.59459459459459463</v>
      </c>
      <c r="CJ23" s="3">
        <v>582.33861144945195</v>
      </c>
      <c r="CK23">
        <v>8.1763527054108192</v>
      </c>
      <c r="CL23">
        <v>1.9336492890995276</v>
      </c>
      <c r="DS23" s="3"/>
    </row>
    <row r="24" spans="1:217" x14ac:dyDescent="0.25">
      <c r="E24" s="7"/>
      <c r="BI24">
        <v>946.69117647058795</v>
      </c>
      <c r="BJ24">
        <v>-134.161490683229</v>
      </c>
      <c r="BK24">
        <v>-6.5454545454545014</v>
      </c>
      <c r="BL24">
        <v>972.42647058823502</v>
      </c>
      <c r="BM24">
        <v>43.788819875776404</v>
      </c>
      <c r="BN24">
        <v>6.7142857142857384</v>
      </c>
      <c r="CD24">
        <v>644.16184971098198</v>
      </c>
      <c r="CE24">
        <v>6.8311195445920303</v>
      </c>
      <c r="CF24" s="3">
        <f t="shared" si="23"/>
        <v>1.6822429906542078</v>
      </c>
      <c r="CG24">
        <v>691.49453219927</v>
      </c>
      <c r="CH24">
        <v>2.8125</v>
      </c>
      <c r="CI24" s="3">
        <f t="shared" si="24"/>
        <v>0.38918918918918921</v>
      </c>
      <c r="CJ24">
        <v>611.32764920828197</v>
      </c>
      <c r="CK24">
        <v>6.8737474949899706</v>
      </c>
      <c r="CL24">
        <v>1.625592417061611</v>
      </c>
      <c r="DS24" s="3"/>
    </row>
    <row r="25" spans="1:217" x14ac:dyDescent="0.25">
      <c r="BI25">
        <v>952.20588235294099</v>
      </c>
      <c r="BJ25">
        <v>-169.565217391304</v>
      </c>
      <c r="BK25">
        <v>-8.2727272727272503</v>
      </c>
      <c r="BL25">
        <v>976.10294117647095</v>
      </c>
      <c r="BM25">
        <v>6.5217391304347601</v>
      </c>
      <c r="BN25">
        <v>1</v>
      </c>
      <c r="CD25">
        <v>662.77456647398799</v>
      </c>
      <c r="CE25">
        <v>6.8121442125237195</v>
      </c>
      <c r="CF25" s="3">
        <f t="shared" si="23"/>
        <v>1.6775700934579463</v>
      </c>
      <c r="CJ25">
        <v>630.08526187576103</v>
      </c>
      <c r="CK25">
        <v>6.3126252505010001</v>
      </c>
      <c r="CL25">
        <v>1.4928909952606648</v>
      </c>
      <c r="DS25" s="3"/>
    </row>
    <row r="26" spans="1:217" x14ac:dyDescent="0.25">
      <c r="BI26">
        <v>965.07352941176396</v>
      </c>
      <c r="BJ26">
        <v>-199.37888198757702</v>
      </c>
      <c r="BK26">
        <v>-9.7272727272726911</v>
      </c>
      <c r="BL26">
        <v>981.61764705882297</v>
      </c>
      <c r="BM26">
        <v>-17.701863354037201</v>
      </c>
      <c r="BN26">
        <v>-2.7142857142857135</v>
      </c>
      <c r="CD26">
        <v>681.38728323699399</v>
      </c>
      <c r="CE26">
        <v>7.0588235294117592</v>
      </c>
      <c r="CF26" s="3">
        <f t="shared" si="23"/>
        <v>1.7383177570093469</v>
      </c>
      <c r="CJ26">
        <v>647.13763702801396</v>
      </c>
      <c r="CK26">
        <v>5.5511022044088101</v>
      </c>
      <c r="CL26">
        <v>1.3127962085308054</v>
      </c>
    </row>
    <row r="27" spans="1:217" x14ac:dyDescent="0.25">
      <c r="BI27">
        <v>974.26470588235304</v>
      </c>
      <c r="BJ27">
        <v>-152.79503105590001</v>
      </c>
      <c r="BK27">
        <v>-7.4545454545454195</v>
      </c>
      <c r="BL27">
        <v>994.48529411764696</v>
      </c>
      <c r="BM27">
        <v>-40.062111801242203</v>
      </c>
      <c r="BN27">
        <v>-6.1428571428571592</v>
      </c>
      <c r="CD27">
        <v>688.67052023121403</v>
      </c>
      <c r="CE27">
        <v>7.1726755218216294</v>
      </c>
      <c r="CF27" s="3">
        <f t="shared" si="23"/>
        <v>1.7663551401869177</v>
      </c>
      <c r="CJ27">
        <v>667.60048721071803</v>
      </c>
      <c r="CK27">
        <v>5.2104208416833595</v>
      </c>
      <c r="CL27">
        <v>1.2322274881516584</v>
      </c>
    </row>
    <row r="28" spans="1:217" x14ac:dyDescent="0.25">
      <c r="BI28">
        <v>1000</v>
      </c>
      <c r="BJ28">
        <v>-193.788819875776</v>
      </c>
      <c r="BK28">
        <v>-9.4545454545454284</v>
      </c>
      <c r="BL28">
        <v>1000</v>
      </c>
      <c r="BM28">
        <v>-51.242236024844701</v>
      </c>
      <c r="BN28">
        <v>-7.8571428571428816</v>
      </c>
      <c r="CF28" s="3"/>
      <c r="CJ28">
        <v>679.53714981729604</v>
      </c>
      <c r="CK28">
        <v>5.3306613226452901</v>
      </c>
      <c r="CL28">
        <v>1.260663507109006</v>
      </c>
    </row>
    <row r="29" spans="1:217" x14ac:dyDescent="0.25">
      <c r="A29" s="8" t="s">
        <v>3</v>
      </c>
      <c r="B29" s="8"/>
      <c r="C29" s="8"/>
      <c r="D29" s="8" t="s">
        <v>3</v>
      </c>
      <c r="E29" s="8"/>
      <c r="G29" t="s">
        <v>4</v>
      </c>
      <c r="J29" t="s">
        <v>5</v>
      </c>
      <c r="M29" t="s">
        <v>6</v>
      </c>
      <c r="P29" t="s">
        <v>7</v>
      </c>
      <c r="S29" t="s">
        <v>8</v>
      </c>
      <c r="V29" t="s">
        <v>9</v>
      </c>
      <c r="Y29" t="s">
        <v>4</v>
      </c>
      <c r="AB29" t="s">
        <v>10</v>
      </c>
      <c r="AE29" t="s">
        <v>11</v>
      </c>
      <c r="AH29" t="s">
        <v>12</v>
      </c>
      <c r="AK29" t="s">
        <v>13</v>
      </c>
      <c r="BI29" t="s">
        <v>14</v>
      </c>
      <c r="BL29" t="s">
        <v>15</v>
      </c>
      <c r="BO29" t="s">
        <v>16</v>
      </c>
      <c r="BR29" t="s">
        <v>17</v>
      </c>
      <c r="BU29" t="s">
        <v>18</v>
      </c>
      <c r="BX29" t="s">
        <v>19</v>
      </c>
      <c r="CA29" t="s">
        <v>20</v>
      </c>
      <c r="CD29" t="s">
        <v>21</v>
      </c>
      <c r="CF29" s="3"/>
      <c r="CG29" t="s">
        <v>22</v>
      </c>
      <c r="CJ29" t="s">
        <v>23</v>
      </c>
      <c r="CM29" t="s">
        <v>24</v>
      </c>
      <c r="CP29" t="s">
        <v>25</v>
      </c>
      <c r="CS29" t="s">
        <v>26</v>
      </c>
      <c r="CV29" t="s">
        <v>26</v>
      </c>
      <c r="CY29" t="s">
        <v>27</v>
      </c>
      <c r="DB29" t="s">
        <v>28</v>
      </c>
      <c r="DE29" t="s">
        <v>29</v>
      </c>
      <c r="DH29" t="s">
        <v>30</v>
      </c>
      <c r="DK29" t="s">
        <v>31</v>
      </c>
      <c r="DN29" t="s">
        <v>32</v>
      </c>
      <c r="ER29" t="s">
        <v>33</v>
      </c>
      <c r="EU29" t="s">
        <v>34</v>
      </c>
      <c r="EX29" t="s">
        <v>33</v>
      </c>
      <c r="FA29" t="s">
        <v>34</v>
      </c>
    </row>
    <row r="30" spans="1:217" ht="30" x14ac:dyDescent="0.25">
      <c r="A30" t="s">
        <v>35</v>
      </c>
      <c r="D30" t="s">
        <v>35</v>
      </c>
      <c r="E30" s="9"/>
      <c r="F30" s="8"/>
      <c r="G30" t="s">
        <v>35</v>
      </c>
      <c r="I30" s="4"/>
      <c r="J30" t="s">
        <v>35</v>
      </c>
      <c r="K30" s="4"/>
      <c r="M30" t="s">
        <v>35</v>
      </c>
      <c r="N30" s="4"/>
      <c r="O30" s="4"/>
      <c r="P30" t="s">
        <v>35</v>
      </c>
      <c r="Q30" s="4"/>
      <c r="R30" s="4"/>
      <c r="S30" t="s">
        <v>35</v>
      </c>
      <c r="T30" s="4"/>
      <c r="U30" s="4"/>
      <c r="V30" t="s">
        <v>35</v>
      </c>
      <c r="W30" s="4"/>
      <c r="X30" s="4"/>
      <c r="Y30" t="s">
        <v>35</v>
      </c>
      <c r="Z30" s="4"/>
      <c r="AA30" s="4"/>
      <c r="AB30" t="s">
        <v>35</v>
      </c>
      <c r="AC30" s="4"/>
      <c r="AD30" s="4"/>
      <c r="AE30" t="s">
        <v>35</v>
      </c>
      <c r="AF30" s="4"/>
      <c r="AG30" s="4"/>
      <c r="AH30" t="s">
        <v>35</v>
      </c>
      <c r="AI30" s="4"/>
      <c r="AJ30" s="4"/>
      <c r="AK30" t="s">
        <v>35</v>
      </c>
      <c r="AL30" s="4"/>
      <c r="AM30" s="4"/>
      <c r="AN30" s="4" t="s">
        <v>35</v>
      </c>
      <c r="AO30" s="4"/>
      <c r="AP30" s="4"/>
      <c r="AQ30" s="4" t="s">
        <v>36</v>
      </c>
      <c r="AR30" s="4"/>
      <c r="AS30" s="4"/>
      <c r="AT30" s="4" t="s">
        <v>37</v>
      </c>
      <c r="AU30" s="4"/>
      <c r="AV30" s="4"/>
      <c r="AW30" s="4" t="s">
        <v>37</v>
      </c>
      <c r="AX30" s="4"/>
      <c r="AY30" s="4"/>
      <c r="AZ30" s="4" t="s">
        <v>38</v>
      </c>
      <c r="BA30" s="4"/>
      <c r="BB30" s="4"/>
      <c r="BC30" t="s">
        <v>38</v>
      </c>
      <c r="BD30" s="4"/>
      <c r="BE30" s="4"/>
      <c r="BF30" s="4" t="s">
        <v>39</v>
      </c>
      <c r="BG30" s="4"/>
      <c r="BH30" s="4"/>
      <c r="BI30" s="4" t="s">
        <v>40</v>
      </c>
      <c r="BJ30" s="4"/>
      <c r="BK30" s="4"/>
      <c r="BL30" s="4" t="s">
        <v>40</v>
      </c>
      <c r="BM30" s="4"/>
      <c r="BN30" s="4"/>
      <c r="BO30" s="4" t="s">
        <v>40</v>
      </c>
      <c r="BP30" s="4"/>
      <c r="BQ30" s="4"/>
      <c r="BR30" s="4" t="s">
        <v>40</v>
      </c>
      <c r="BS30" s="4"/>
      <c r="BT30" s="4"/>
      <c r="BU30" s="4" t="s">
        <v>40</v>
      </c>
      <c r="BV30" s="4"/>
      <c r="BW30" s="4"/>
      <c r="BX30" s="4" t="s">
        <v>40</v>
      </c>
      <c r="BY30" s="4"/>
      <c r="BZ30" s="4"/>
      <c r="CA30" s="4" t="s">
        <v>40</v>
      </c>
      <c r="CB30" s="4"/>
      <c r="CC30" s="4"/>
      <c r="CD30" s="4" t="s">
        <v>41</v>
      </c>
      <c r="CE30" s="4"/>
      <c r="CF30" s="3"/>
      <c r="CG30" s="4" t="s">
        <v>41</v>
      </c>
      <c r="CH30" s="4"/>
      <c r="CI30" s="4"/>
      <c r="CJ30" s="4" t="s">
        <v>42</v>
      </c>
      <c r="CK30" s="4"/>
      <c r="CL30" s="4"/>
      <c r="CM30" s="4" t="s">
        <v>35</v>
      </c>
      <c r="CN30" s="4"/>
      <c r="CO30" s="4"/>
      <c r="CP30" s="4" t="s">
        <v>35</v>
      </c>
      <c r="CQ30" s="4"/>
      <c r="CR30" s="4"/>
      <c r="CS30" s="4" t="s">
        <v>35</v>
      </c>
      <c r="CT30" s="4"/>
      <c r="CU30" s="4"/>
      <c r="CV30" s="4" t="s">
        <v>35</v>
      </c>
      <c r="CW30" s="4"/>
      <c r="CX30" s="4"/>
      <c r="CY30" s="4" t="s">
        <v>35</v>
      </c>
      <c r="CZ30" s="4"/>
      <c r="DA30" s="4"/>
      <c r="DB30" s="4" t="s">
        <v>35</v>
      </c>
      <c r="DC30" s="4"/>
      <c r="DD30" s="4"/>
      <c r="DE30" s="4" t="s">
        <v>35</v>
      </c>
      <c r="DF30" s="4"/>
      <c r="DG30" s="4"/>
      <c r="DH30" s="4" t="s">
        <v>35</v>
      </c>
      <c r="DI30" s="4"/>
      <c r="DJ30" s="4"/>
      <c r="DK30" t="s">
        <v>35</v>
      </c>
      <c r="DN30" t="s">
        <v>35</v>
      </c>
      <c r="DO30" s="4"/>
      <c r="DP30" s="4"/>
      <c r="DQ30" s="4"/>
      <c r="DR30" s="4"/>
      <c r="DS30" s="4"/>
      <c r="DT30" t="s">
        <v>39</v>
      </c>
      <c r="DU30" s="4"/>
      <c r="DV30" s="4"/>
      <c r="DW30" s="4" t="s">
        <v>39</v>
      </c>
      <c r="DX30" s="4"/>
      <c r="DY30" s="4"/>
      <c r="DZ30" s="4" t="s">
        <v>43</v>
      </c>
      <c r="EA30" s="4"/>
      <c r="EB30" s="4"/>
      <c r="EC30" s="4" t="s">
        <v>43</v>
      </c>
      <c r="ED30" s="4"/>
      <c r="EE30" s="4"/>
      <c r="EF30" s="4" t="s">
        <v>44</v>
      </c>
      <c r="EG30" s="4"/>
      <c r="EH30" s="4"/>
      <c r="EI30" s="4" t="s">
        <v>45</v>
      </c>
      <c r="EJ30" s="4"/>
      <c r="EK30" s="4"/>
      <c r="EL30" s="4" t="s">
        <v>46</v>
      </c>
      <c r="EM30" s="4"/>
      <c r="EN30" s="4"/>
      <c r="EO30" s="4" t="s">
        <v>47</v>
      </c>
      <c r="EP30" s="4"/>
      <c r="EQ30" s="4"/>
      <c r="ER30" t="s">
        <v>48</v>
      </c>
      <c r="EU30" t="s">
        <v>48</v>
      </c>
      <c r="EX30" t="s">
        <v>49</v>
      </c>
      <c r="FA30" t="s">
        <v>49</v>
      </c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</row>
    <row r="31" spans="1:217" ht="390" x14ac:dyDescent="0.25">
      <c r="A31" s="10" t="s">
        <v>50</v>
      </c>
      <c r="D31" s="11" t="s">
        <v>50</v>
      </c>
      <c r="F31" s="9"/>
      <c r="G31" s="11" t="s">
        <v>50</v>
      </c>
      <c r="J31" s="11" t="s">
        <v>50</v>
      </c>
      <c r="M31" s="11" t="s">
        <v>50</v>
      </c>
      <c r="P31" s="11" t="s">
        <v>50</v>
      </c>
      <c r="S31" s="11" t="s">
        <v>50</v>
      </c>
      <c r="V31" s="11" t="s">
        <v>50</v>
      </c>
      <c r="W31" s="12"/>
      <c r="X31" s="12"/>
      <c r="Y31" s="11" t="s">
        <v>50</v>
      </c>
      <c r="Z31" s="12"/>
      <c r="AA31" s="12"/>
      <c r="AB31" s="11" t="s">
        <v>50</v>
      </c>
      <c r="AC31" s="12"/>
      <c r="AD31" s="12"/>
      <c r="AE31" s="11" t="s">
        <v>50</v>
      </c>
      <c r="AF31" s="12"/>
      <c r="AG31" s="12"/>
      <c r="AH31" s="11" t="s">
        <v>50</v>
      </c>
      <c r="AI31" s="12"/>
      <c r="AJ31" s="12"/>
      <c r="AK31" s="11" t="s">
        <v>50</v>
      </c>
      <c r="AL31" s="12"/>
      <c r="AM31" s="12"/>
      <c r="AN31" s="10" t="s">
        <v>51</v>
      </c>
      <c r="AO31" s="12"/>
      <c r="AP31" s="12"/>
      <c r="AQ31" s="10" t="s">
        <v>51</v>
      </c>
      <c r="AR31" s="12"/>
      <c r="AS31" s="12"/>
      <c r="AT31" s="10" t="s">
        <v>51</v>
      </c>
      <c r="AU31" s="12"/>
      <c r="AV31" s="12"/>
      <c r="AW31" s="10" t="s">
        <v>51</v>
      </c>
      <c r="AX31" s="12"/>
      <c r="AY31" s="12"/>
      <c r="AZ31" s="10" t="s">
        <v>52</v>
      </c>
      <c r="BA31" s="12"/>
      <c r="BB31" s="12"/>
      <c r="BC31" s="10" t="s">
        <v>53</v>
      </c>
      <c r="BD31" s="12"/>
      <c r="BE31" s="12"/>
      <c r="BF31" s="10" t="s">
        <v>54</v>
      </c>
      <c r="BG31" s="12"/>
      <c r="BH31" s="12"/>
      <c r="BI31" s="10" t="s">
        <v>55</v>
      </c>
      <c r="BJ31" s="12"/>
      <c r="BK31" s="12"/>
      <c r="BL31" s="10" t="s">
        <v>55</v>
      </c>
      <c r="BM31" s="12"/>
      <c r="BN31" s="12"/>
      <c r="BO31" s="10" t="s">
        <v>55</v>
      </c>
      <c r="BP31" s="12"/>
      <c r="BQ31" s="12"/>
      <c r="BR31" s="10" t="s">
        <v>55</v>
      </c>
      <c r="BS31" s="12"/>
      <c r="BT31" s="12"/>
      <c r="BU31" s="10" t="s">
        <v>55</v>
      </c>
      <c r="BV31" s="12"/>
      <c r="BW31" s="12"/>
      <c r="BX31" s="10" t="s">
        <v>55</v>
      </c>
      <c r="BY31" s="12"/>
      <c r="BZ31" s="12"/>
      <c r="CA31" s="10" t="s">
        <v>55</v>
      </c>
      <c r="CB31" s="12"/>
      <c r="CC31" s="12"/>
      <c r="CD31" s="10" t="s">
        <v>56</v>
      </c>
      <c r="CE31" s="12"/>
      <c r="CF31" s="3"/>
      <c r="CG31" s="10" t="s">
        <v>56</v>
      </c>
      <c r="CH31" s="12"/>
      <c r="CI31" s="12"/>
      <c r="CJ31" s="10" t="s">
        <v>56</v>
      </c>
      <c r="CK31" s="12"/>
      <c r="CL31" s="12"/>
      <c r="CM31" s="10" t="s">
        <v>57</v>
      </c>
      <c r="CN31" s="12"/>
      <c r="CO31" s="12"/>
      <c r="CP31" s="10" t="s">
        <v>57</v>
      </c>
      <c r="CQ31" s="12"/>
      <c r="CR31" s="12"/>
      <c r="CS31" s="10" t="s">
        <v>57</v>
      </c>
      <c r="CT31" s="12"/>
      <c r="CU31" s="12"/>
      <c r="CV31" s="10" t="s">
        <v>57</v>
      </c>
      <c r="CW31" s="12"/>
      <c r="CX31" s="12"/>
      <c r="CY31" s="10" t="s">
        <v>57</v>
      </c>
      <c r="CZ31" s="12"/>
      <c r="DA31" s="12"/>
      <c r="DB31" s="10" t="s">
        <v>57</v>
      </c>
      <c r="DC31" s="12"/>
      <c r="DD31" s="12"/>
      <c r="DE31" s="10" t="s">
        <v>57</v>
      </c>
      <c r="DF31" s="12"/>
      <c r="DG31" s="12"/>
      <c r="DH31" s="10" t="s">
        <v>57</v>
      </c>
      <c r="DI31" s="12"/>
      <c r="DJ31" s="12"/>
      <c r="DK31" s="10" t="s">
        <v>58</v>
      </c>
      <c r="DN31" s="10" t="s">
        <v>58</v>
      </c>
      <c r="DO31" s="12"/>
      <c r="DP31" s="12"/>
      <c r="DQ31" s="10"/>
      <c r="DR31" s="12"/>
      <c r="DS31" s="12"/>
      <c r="DT31" s="10" t="s">
        <v>59</v>
      </c>
      <c r="DU31" s="12"/>
      <c r="DV31" s="12"/>
      <c r="DW31" s="10" t="s">
        <v>60</v>
      </c>
      <c r="DX31" s="12"/>
      <c r="DY31" s="12"/>
      <c r="DZ31" s="10" t="s">
        <v>61</v>
      </c>
      <c r="EA31" s="12"/>
      <c r="EB31" s="12"/>
      <c r="EC31" s="10" t="s">
        <v>61</v>
      </c>
      <c r="ED31" s="12"/>
      <c r="EE31" s="12"/>
      <c r="EF31" s="10" t="s">
        <v>61</v>
      </c>
      <c r="EG31" s="12"/>
      <c r="EH31" s="12"/>
      <c r="EI31" s="10" t="s">
        <v>61</v>
      </c>
      <c r="EJ31" s="12"/>
      <c r="EK31" s="12"/>
      <c r="EL31" s="10" t="s">
        <v>61</v>
      </c>
      <c r="EM31" s="12"/>
      <c r="EN31" s="12"/>
      <c r="EO31" s="10" t="s">
        <v>61</v>
      </c>
      <c r="EP31" s="12"/>
      <c r="EQ31" s="12"/>
      <c r="ER31" s="10" t="s">
        <v>61</v>
      </c>
      <c r="ES31" s="12"/>
      <c r="ET31" s="12"/>
      <c r="EU31" s="10" t="s">
        <v>61</v>
      </c>
      <c r="EV31" s="12"/>
      <c r="EW31" s="12"/>
      <c r="EX31" s="10" t="s">
        <v>61</v>
      </c>
      <c r="EY31" s="12"/>
      <c r="EZ31" s="12"/>
      <c r="FA31" s="10" t="s">
        <v>61</v>
      </c>
      <c r="FB31" s="12"/>
      <c r="FC31" s="12"/>
      <c r="FD31" s="10" t="s">
        <v>61</v>
      </c>
      <c r="FE31" s="12"/>
      <c r="FF31" s="12"/>
      <c r="FG31" s="10"/>
      <c r="FH31" s="12"/>
      <c r="FI31" s="12"/>
      <c r="FJ31" s="10"/>
      <c r="FK31" s="12"/>
      <c r="FL31" s="12"/>
      <c r="FM31" s="10"/>
      <c r="FN31" s="12"/>
      <c r="FO31" s="12"/>
      <c r="FP31" s="10"/>
      <c r="FQ31" s="12"/>
      <c r="FR31" s="12"/>
      <c r="FS31" s="10"/>
      <c r="FT31" s="12"/>
      <c r="FU31" s="12"/>
      <c r="FV31" s="10"/>
      <c r="FW31" s="12"/>
      <c r="FX31" s="12"/>
      <c r="FY31" s="10"/>
      <c r="FZ31" s="12"/>
      <c r="GA31" s="12"/>
      <c r="GB31" s="10"/>
      <c r="GE31" s="10"/>
      <c r="GN31" s="10"/>
      <c r="GW31" s="10"/>
      <c r="HF31" s="10"/>
      <c r="HI31" s="10"/>
    </row>
    <row r="55" spans="1:1" ht="255" x14ac:dyDescent="0.25">
      <c r="A55" s="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Expansion coefficient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TOMAS JOVER</dc:creator>
  <cp:lastModifiedBy>ROBERTO TOMAS JOVER</cp:lastModifiedBy>
  <dcterms:created xsi:type="dcterms:W3CDTF">2025-06-20T07:39:44Z</dcterms:created>
  <dcterms:modified xsi:type="dcterms:W3CDTF">2025-06-20T07:40:00Z</dcterms:modified>
</cp:coreProperties>
</file>