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Gayatri &amp; Xiyu New\55 ka project\Submission NC 202503\"/>
    </mc:Choice>
  </mc:AlternateContent>
  <xr:revisionPtr revIDLastSave="0" documentId="13_ncr:1_{8BC1F4CE-6D72-425D-BC0C-251CFC7C62F7}" xr6:coauthVersionLast="47" xr6:coauthVersionMax="47" xr10:uidLastSave="{00000000-0000-0000-0000-000000000000}"/>
  <bookViews>
    <workbookView xWindow="6432" yWindow="900" windowWidth="26988" windowHeight="15216" activeTab="3" xr2:uid="{00000000-000D-0000-FFFF-FFFF00000000}"/>
  </bookViews>
  <sheets>
    <sheet name="SN23-1" sheetId="1" r:id="rId1"/>
    <sheet name="QX-4" sheetId="2" r:id="rId2"/>
    <sheet name="PAR-27" sheetId="3" r:id="rId3"/>
    <sheet name="XT-5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1" l="1"/>
  <c r="T5" i="1"/>
  <c r="U12" i="1"/>
  <c r="T12" i="1"/>
  <c r="U19" i="1"/>
  <c r="T19" i="1"/>
  <c r="U16" i="1"/>
  <c r="T16" i="1"/>
  <c r="U23" i="1" l="1"/>
  <c r="T23" i="1"/>
  <c r="U22" i="1"/>
  <c r="T22" i="1"/>
  <c r="U21" i="1"/>
  <c r="T21" i="1"/>
  <c r="U20" i="1"/>
  <c r="T20" i="1"/>
  <c r="U18" i="1"/>
  <c r="T18" i="1"/>
  <c r="U17" i="1"/>
  <c r="T17" i="1"/>
  <c r="U15" i="1"/>
  <c r="T15" i="1"/>
  <c r="U14" i="1" l="1"/>
  <c r="T14" i="1"/>
  <c r="U13" i="1"/>
  <c r="T13" i="1"/>
  <c r="U11" i="1"/>
  <c r="T11" i="1"/>
  <c r="U10" i="1"/>
  <c r="T10" i="1"/>
  <c r="U9" i="1" l="1"/>
  <c r="T9" i="1"/>
  <c r="U8" i="1"/>
  <c r="T8" i="1"/>
  <c r="U7" i="1"/>
  <c r="T7" i="1"/>
  <c r="U6" i="1"/>
  <c r="T6" i="1"/>
  <c r="U13" i="2" l="1"/>
  <c r="U12" i="2"/>
  <c r="T12" i="2"/>
  <c r="U11" i="2"/>
  <c r="T11" i="2"/>
  <c r="U10" i="2"/>
  <c r="T10" i="2"/>
  <c r="U9" i="2"/>
  <c r="T9" i="2"/>
  <c r="U8" i="2"/>
  <c r="T8" i="2"/>
  <c r="U7" i="2"/>
  <c r="T7" i="2"/>
  <c r="U6" i="2"/>
  <c r="T6" i="2"/>
  <c r="U5" i="2"/>
  <c r="T5" i="2"/>
  <c r="U14" i="2" l="1"/>
  <c r="T14" i="2"/>
  <c r="U18" i="3" l="1"/>
  <c r="T18" i="3"/>
  <c r="U17" i="3"/>
  <c r="T17" i="3"/>
  <c r="U15" i="3"/>
  <c r="T15" i="3"/>
  <c r="U14" i="3"/>
  <c r="T14" i="3"/>
  <c r="U13" i="3"/>
  <c r="T13" i="3"/>
  <c r="U11" i="3"/>
  <c r="T11" i="3"/>
  <c r="U9" i="3"/>
  <c r="T9" i="3"/>
  <c r="U16" i="3" l="1"/>
  <c r="T16" i="3"/>
  <c r="U12" i="3"/>
  <c r="T12" i="3"/>
  <c r="U10" i="3"/>
  <c r="T10" i="3"/>
  <c r="U8" i="3"/>
  <c r="T8" i="3"/>
  <c r="U7" i="3"/>
  <c r="T7" i="3"/>
  <c r="U6" i="3"/>
  <c r="T6" i="3"/>
  <c r="U8" i="4" l="1"/>
  <c r="T8" i="4"/>
  <c r="U7" i="4"/>
  <c r="T7" i="4"/>
  <c r="U5" i="4"/>
  <c r="T5" i="4"/>
</calcChain>
</file>

<file path=xl/sharedStrings.xml><?xml version="1.0" encoding="utf-8"?>
<sst xmlns="http://schemas.openxmlformats.org/spreadsheetml/2006/main" count="169" uniqueCount="86">
  <si>
    <r>
      <t>230</t>
    </r>
    <r>
      <rPr>
        <sz val="12"/>
        <rFont val="Times"/>
        <family val="1"/>
      </rPr>
      <t>Th dating results.  The error is 2</t>
    </r>
    <r>
      <rPr>
        <sz val="12"/>
        <rFont val="Symbol"/>
        <family val="1"/>
        <charset val="2"/>
      </rPr>
      <t>s</t>
    </r>
    <r>
      <rPr>
        <sz val="12"/>
        <rFont val="Times"/>
        <family val="1"/>
      </rPr>
      <t xml:space="preserve"> error.</t>
    </r>
  </si>
  <si>
    <t xml:space="preserve">Sample </t>
  </si>
  <si>
    <r>
      <t>238</t>
    </r>
    <r>
      <rPr>
        <b/>
        <sz val="9"/>
        <rFont val="Geneva"/>
        <family val="2"/>
      </rPr>
      <t xml:space="preserve">U </t>
    </r>
  </si>
  <si>
    <r>
      <t>232</t>
    </r>
    <r>
      <rPr>
        <b/>
        <sz val="9"/>
        <rFont val="Geneva"/>
        <family val="2"/>
      </rPr>
      <t>Th</t>
    </r>
  </si>
  <si>
    <r>
      <t>230</t>
    </r>
    <r>
      <rPr>
        <b/>
        <sz val="9"/>
        <rFont val="Geneva"/>
        <family val="2"/>
      </rPr>
      <t>Th</t>
    </r>
    <r>
      <rPr>
        <b/>
        <sz val="8"/>
        <rFont val="Geneva"/>
        <family val="2"/>
      </rPr>
      <t xml:space="preserve"> </t>
    </r>
    <r>
      <rPr>
        <b/>
        <sz val="9"/>
        <rFont val="Geneva"/>
        <family val="2"/>
      </rPr>
      <t>/</t>
    </r>
    <r>
      <rPr>
        <b/>
        <sz val="8"/>
        <rFont val="Geneva"/>
        <family val="2"/>
      </rPr>
      <t xml:space="preserve"> </t>
    </r>
    <r>
      <rPr>
        <b/>
        <vertAlign val="superscript"/>
        <sz val="10"/>
        <rFont val="Geneva"/>
        <family val="2"/>
      </rPr>
      <t>232</t>
    </r>
    <r>
      <rPr>
        <b/>
        <sz val="9"/>
        <rFont val="Geneva"/>
        <family val="2"/>
      </rPr>
      <t>Th</t>
    </r>
  </si>
  <si>
    <r>
      <t>d</t>
    </r>
    <r>
      <rPr>
        <b/>
        <vertAlign val="superscript"/>
        <sz val="10"/>
        <rFont val="Geneva"/>
        <family val="2"/>
      </rPr>
      <t>234</t>
    </r>
    <r>
      <rPr>
        <b/>
        <sz val="9"/>
        <rFont val="Geneva"/>
        <family val="2"/>
      </rPr>
      <t>U*</t>
    </r>
  </si>
  <si>
    <r>
      <t>230</t>
    </r>
    <r>
      <rPr>
        <b/>
        <sz val="9"/>
        <rFont val="Geneva"/>
        <family val="2"/>
      </rPr>
      <t>Th</t>
    </r>
    <r>
      <rPr>
        <b/>
        <sz val="8"/>
        <rFont val="Geneva"/>
        <family val="2"/>
      </rPr>
      <t xml:space="preserve"> </t>
    </r>
    <r>
      <rPr>
        <b/>
        <sz val="9"/>
        <rFont val="Geneva"/>
        <family val="2"/>
      </rPr>
      <t>/</t>
    </r>
    <r>
      <rPr>
        <b/>
        <sz val="8"/>
        <rFont val="Geneva"/>
        <family val="2"/>
      </rPr>
      <t xml:space="preserve"> </t>
    </r>
    <r>
      <rPr>
        <b/>
        <vertAlign val="superscript"/>
        <sz val="10"/>
        <rFont val="Geneva"/>
        <family val="2"/>
      </rPr>
      <t>238</t>
    </r>
    <r>
      <rPr>
        <b/>
        <sz val="9"/>
        <rFont val="Geneva"/>
        <family val="2"/>
      </rPr>
      <t>U</t>
    </r>
  </si>
  <si>
    <r>
      <t>230</t>
    </r>
    <r>
      <rPr>
        <b/>
        <sz val="9"/>
        <rFont val="Geneva"/>
        <family val="2"/>
      </rPr>
      <t>Th Age (yr)</t>
    </r>
  </si>
  <si>
    <r>
      <t>d</t>
    </r>
    <r>
      <rPr>
        <b/>
        <vertAlign val="superscript"/>
        <sz val="10"/>
        <rFont val="Geneva"/>
        <family val="2"/>
      </rPr>
      <t>234</t>
    </r>
    <r>
      <rPr>
        <b/>
        <sz val="9"/>
        <rFont val="Geneva"/>
        <family val="2"/>
      </rPr>
      <t>U</t>
    </r>
    <r>
      <rPr>
        <b/>
        <vertAlign val="subscript"/>
        <sz val="9"/>
        <rFont val="Geneva"/>
        <family val="2"/>
      </rPr>
      <t>Initial</t>
    </r>
    <r>
      <rPr>
        <b/>
        <sz val="9"/>
        <rFont val="Geneva"/>
        <family val="2"/>
      </rPr>
      <t>**</t>
    </r>
  </si>
  <si>
    <r>
      <t>230</t>
    </r>
    <r>
      <rPr>
        <b/>
        <sz val="9"/>
        <color indexed="12"/>
        <rFont val="Geneva"/>
        <family val="2"/>
      </rPr>
      <t>Th Age (yr BP)***</t>
    </r>
  </si>
  <si>
    <t>Number</t>
  </si>
  <si>
    <t>(ppb)</t>
  </si>
  <si>
    <t>(ppt)</t>
  </si>
  <si>
    <r>
      <t>(atomic x10</t>
    </r>
    <r>
      <rPr>
        <b/>
        <vertAlign val="superscript"/>
        <sz val="10"/>
        <rFont val="Geneva"/>
        <family val="2"/>
      </rPr>
      <t>-6</t>
    </r>
    <r>
      <rPr>
        <b/>
        <sz val="9"/>
        <rFont val="Geneva"/>
        <family val="2"/>
      </rPr>
      <t>)</t>
    </r>
  </si>
  <si>
    <t>(measured)</t>
  </si>
  <si>
    <t>(activity)</t>
  </si>
  <si>
    <t>(uncorrected)</t>
  </si>
  <si>
    <t>(corrected)</t>
  </si>
  <si>
    <t>(corrected )</t>
  </si>
  <si>
    <r>
      <t>*</t>
    </r>
    <r>
      <rPr>
        <sz val="10"/>
        <rFont val="Symbol"/>
        <family val="1"/>
        <charset val="2"/>
      </rPr>
      <t>d</t>
    </r>
    <r>
      <rPr>
        <vertAlign val="superscript"/>
        <sz val="10"/>
        <rFont val="Times"/>
        <family val="1"/>
      </rPr>
      <t>234</t>
    </r>
    <r>
      <rPr>
        <sz val="10"/>
        <rFont val="Times"/>
        <family val="1"/>
      </rPr>
      <t>U = ([</t>
    </r>
    <r>
      <rPr>
        <vertAlign val="superscript"/>
        <sz val="10"/>
        <rFont val="Times"/>
        <family val="1"/>
      </rPr>
      <t>234</t>
    </r>
    <r>
      <rPr>
        <sz val="10"/>
        <rFont val="Times"/>
        <family val="1"/>
      </rPr>
      <t>U/</t>
    </r>
    <r>
      <rPr>
        <vertAlign val="superscript"/>
        <sz val="10"/>
        <rFont val="Times"/>
        <family val="1"/>
      </rPr>
      <t>238</t>
    </r>
    <r>
      <rPr>
        <sz val="10"/>
        <rFont val="Times"/>
        <family val="1"/>
      </rPr>
      <t>U]</t>
    </r>
    <r>
      <rPr>
        <vertAlign val="subscript"/>
        <sz val="10"/>
        <rFont val="Times"/>
        <family val="1"/>
      </rPr>
      <t>activity</t>
    </r>
    <r>
      <rPr>
        <sz val="10"/>
        <rFont val="Times"/>
        <family val="1"/>
      </rPr>
      <t xml:space="preserve"> – 1)x1000.  ** </t>
    </r>
    <r>
      <rPr>
        <sz val="10"/>
        <rFont val="Symbol"/>
        <family val="1"/>
        <charset val="2"/>
      </rPr>
      <t>d</t>
    </r>
    <r>
      <rPr>
        <vertAlign val="superscript"/>
        <sz val="10"/>
        <rFont val="Times"/>
        <family val="1"/>
      </rPr>
      <t>234</t>
    </r>
    <r>
      <rPr>
        <sz val="10"/>
        <rFont val="Times"/>
        <family val="1"/>
      </rPr>
      <t>U</t>
    </r>
    <r>
      <rPr>
        <vertAlign val="subscript"/>
        <sz val="10"/>
        <rFont val="Times"/>
        <family val="1"/>
      </rPr>
      <t>initial</t>
    </r>
    <r>
      <rPr>
        <sz val="10"/>
        <rFont val="Times"/>
        <family val="1"/>
      </rPr>
      <t xml:space="preserve"> was calculated based on </t>
    </r>
    <r>
      <rPr>
        <vertAlign val="superscript"/>
        <sz val="10"/>
        <rFont val="Times"/>
        <family val="1"/>
      </rPr>
      <t>230</t>
    </r>
    <r>
      <rPr>
        <sz val="10"/>
        <rFont val="Times"/>
        <family val="1"/>
      </rPr>
      <t xml:space="preserve">Th age (T), i.e., </t>
    </r>
    <r>
      <rPr>
        <sz val="10"/>
        <rFont val="Symbol"/>
        <family val="1"/>
        <charset val="2"/>
      </rPr>
      <t>d</t>
    </r>
    <r>
      <rPr>
        <vertAlign val="superscript"/>
        <sz val="10"/>
        <rFont val="Times"/>
        <family val="1"/>
      </rPr>
      <t>234</t>
    </r>
    <r>
      <rPr>
        <sz val="10"/>
        <rFont val="Times"/>
        <family val="1"/>
      </rPr>
      <t>U</t>
    </r>
    <r>
      <rPr>
        <vertAlign val="subscript"/>
        <sz val="10"/>
        <rFont val="Times"/>
        <family val="1"/>
      </rPr>
      <t>initial</t>
    </r>
    <r>
      <rPr>
        <sz val="10"/>
        <rFont val="Times"/>
        <family val="1"/>
      </rPr>
      <t xml:space="preserve"> = </t>
    </r>
    <r>
      <rPr>
        <sz val="10"/>
        <rFont val="Symbol"/>
        <family val="1"/>
        <charset val="2"/>
      </rPr>
      <t>d</t>
    </r>
    <r>
      <rPr>
        <vertAlign val="superscript"/>
        <sz val="10"/>
        <rFont val="Times"/>
        <family val="1"/>
      </rPr>
      <t>234</t>
    </r>
    <r>
      <rPr>
        <sz val="10"/>
        <rFont val="Times"/>
        <family val="1"/>
      </rPr>
      <t>U</t>
    </r>
    <r>
      <rPr>
        <vertAlign val="subscript"/>
        <sz val="10"/>
        <rFont val="Times"/>
        <family val="1"/>
      </rPr>
      <t>measured</t>
    </r>
    <r>
      <rPr>
        <sz val="10"/>
        <rFont val="Times"/>
        <family val="1"/>
      </rPr>
      <t xml:space="preserve"> x e</t>
    </r>
    <r>
      <rPr>
        <vertAlign val="superscript"/>
        <sz val="10"/>
        <rFont val="Symbol"/>
        <family val="1"/>
        <charset val="2"/>
      </rPr>
      <t>l</t>
    </r>
    <r>
      <rPr>
        <vertAlign val="superscript"/>
        <sz val="9"/>
        <rFont val="Times"/>
        <family val="1"/>
      </rPr>
      <t>234</t>
    </r>
    <r>
      <rPr>
        <vertAlign val="superscript"/>
        <sz val="10"/>
        <rFont val="Times"/>
        <family val="1"/>
      </rPr>
      <t>xT</t>
    </r>
    <r>
      <rPr>
        <sz val="10"/>
        <rFont val="Times"/>
        <family val="1"/>
      </rPr>
      <t>.</t>
    </r>
    <r>
      <rPr>
        <sz val="13"/>
        <rFont val="Times"/>
        <family val="1"/>
      </rPr>
      <t xml:space="preserve">  </t>
    </r>
  </si>
  <si>
    <r>
      <t xml:space="preserve">equilibrium, with the bulk earth </t>
    </r>
    <r>
      <rPr>
        <vertAlign val="superscript"/>
        <sz val="10"/>
        <rFont val="Times"/>
        <family val="1"/>
      </rPr>
      <t>232</t>
    </r>
    <r>
      <rPr>
        <sz val="10"/>
        <rFont val="Times"/>
        <family val="1"/>
      </rPr>
      <t>Th/</t>
    </r>
    <r>
      <rPr>
        <vertAlign val="superscript"/>
        <sz val="10"/>
        <rFont val="Times"/>
        <family val="1"/>
      </rPr>
      <t>238</t>
    </r>
    <r>
      <rPr>
        <sz val="10"/>
        <rFont val="Times"/>
        <family val="1"/>
      </rPr>
      <t>U value of 3.8.  The errors are arbitrarily assumed to be 50%.</t>
    </r>
  </si>
  <si>
    <t xml:space="preserve">***B.P. stands for “Before Present” where the “Present” is defined as the year 1950 A.D.  </t>
  </si>
  <si>
    <t>Depth (mm)</t>
    <phoneticPr fontId="5" type="noConversion"/>
  </si>
  <si>
    <t>XT-5-23</t>
    <phoneticPr fontId="5" type="noConversion"/>
  </si>
  <si>
    <t>XT-5-28</t>
    <phoneticPr fontId="5" type="noConversion"/>
  </si>
  <si>
    <t>XT-5-37.2</t>
    <phoneticPr fontId="5" type="noConversion"/>
  </si>
  <si>
    <r>
      <t xml:space="preserve">U decay constants: </t>
    </r>
    <r>
      <rPr>
        <sz val="11"/>
        <rFont val="Symbol"/>
        <family val="1"/>
        <charset val="2"/>
      </rPr>
      <t>l</t>
    </r>
    <r>
      <rPr>
        <vertAlign val="subscript"/>
        <sz val="11"/>
        <rFont val="Times New Roman"/>
        <family val="1"/>
      </rPr>
      <t>238</t>
    </r>
    <r>
      <rPr>
        <sz val="11"/>
        <rFont val="Times New Roman"/>
        <family val="1"/>
      </rPr>
      <t xml:space="preserve"> = 1.55125x10</t>
    </r>
    <r>
      <rPr>
        <vertAlign val="superscript"/>
        <sz val="11"/>
        <rFont val="Times New Roman"/>
        <family val="1"/>
      </rPr>
      <t>-10</t>
    </r>
    <r>
      <rPr>
        <sz val="11"/>
        <rFont val="Times New Roman"/>
        <family val="1"/>
      </rPr>
      <t xml:space="preserve"> (Jaffey et al., 1971) and</t>
    </r>
    <r>
      <rPr>
        <sz val="11"/>
        <rFont val="Symbol"/>
        <family val="1"/>
        <charset val="2"/>
      </rPr>
      <t xml:space="preserve"> l</t>
    </r>
    <r>
      <rPr>
        <vertAlign val="subscript"/>
        <sz val="11"/>
        <rFont val="Times New Roman"/>
        <family val="1"/>
      </rPr>
      <t>234</t>
    </r>
    <r>
      <rPr>
        <sz val="11"/>
        <rFont val="Times New Roman"/>
        <family val="1"/>
      </rPr>
      <t xml:space="preserve"> = 2.82206x10</t>
    </r>
    <r>
      <rPr>
        <vertAlign val="superscript"/>
        <sz val="11"/>
        <rFont val="Times New Roman"/>
        <family val="1"/>
      </rPr>
      <t xml:space="preserve">-6 </t>
    </r>
    <r>
      <rPr>
        <sz val="11"/>
        <rFont val="Times New Roman"/>
        <family val="1"/>
      </rPr>
      <t xml:space="preserve">(Cheng et al., 2013 EPSL). Th decay constant:  </t>
    </r>
    <r>
      <rPr>
        <sz val="11"/>
        <rFont val="Symbol"/>
        <family val="1"/>
        <charset val="2"/>
      </rPr>
      <t>l</t>
    </r>
    <r>
      <rPr>
        <vertAlign val="subscript"/>
        <sz val="11"/>
        <rFont val="Times New Roman"/>
        <family val="1"/>
      </rPr>
      <t>230</t>
    </r>
    <r>
      <rPr>
        <sz val="11"/>
        <rFont val="Times New Roman"/>
        <family val="1"/>
      </rPr>
      <t xml:space="preserve"> = 9.1705x10</t>
    </r>
    <r>
      <rPr>
        <vertAlign val="superscript"/>
        <sz val="11"/>
        <rFont val="Times New Roman"/>
        <family val="1"/>
      </rPr>
      <t xml:space="preserve">-6 </t>
    </r>
    <r>
      <rPr>
        <sz val="11"/>
        <rFont val="Times New Roman"/>
        <family val="1"/>
      </rPr>
      <t>(Cheng et al., 2013 EPSL).</t>
    </r>
    <phoneticPr fontId="5" type="noConversion"/>
  </si>
  <si>
    <t>±0.2</t>
  </si>
  <si>
    <t>±81</t>
  </si>
  <si>
    <t>±9</t>
  </si>
  <si>
    <t>±3.1</t>
  </si>
  <si>
    <t>±0.0025</t>
  </si>
  <si>
    <t>±247</t>
  </si>
  <si>
    <t>±381</t>
  </si>
  <si>
    <t>±4</t>
  </si>
  <si>
    <r>
      <t xml:space="preserve">Corrected </t>
    </r>
    <r>
      <rPr>
        <vertAlign val="superscript"/>
        <sz val="10"/>
        <rFont val="Times"/>
        <family val="1"/>
      </rPr>
      <t>230</t>
    </r>
    <r>
      <rPr>
        <sz val="10"/>
        <rFont val="Times"/>
        <family val="1"/>
      </rPr>
      <t xml:space="preserve">Th ages assume the initial </t>
    </r>
    <r>
      <rPr>
        <vertAlign val="superscript"/>
        <sz val="10"/>
        <rFont val="Times"/>
        <family val="1"/>
      </rPr>
      <t>230</t>
    </r>
    <r>
      <rPr>
        <sz val="10"/>
        <rFont val="Times"/>
        <family val="1"/>
      </rPr>
      <t>Th/</t>
    </r>
    <r>
      <rPr>
        <vertAlign val="superscript"/>
        <sz val="10"/>
        <rFont val="Times"/>
        <family val="1"/>
      </rPr>
      <t>232</t>
    </r>
    <r>
      <rPr>
        <sz val="10"/>
        <rFont val="Times"/>
        <family val="1"/>
      </rPr>
      <t xml:space="preserve">Th atomic ratio of (4.4 </t>
    </r>
    <r>
      <rPr>
        <sz val="7"/>
        <rFont val="Geneva"/>
        <family val="2"/>
      </rPr>
      <t xml:space="preserve"> </t>
    </r>
    <r>
      <rPr>
        <sz val="10"/>
        <rFont val="Times"/>
        <family val="1"/>
      </rPr>
      <t>±2.2) x10</t>
    </r>
    <r>
      <rPr>
        <vertAlign val="superscript"/>
        <sz val="10"/>
        <rFont val="Times"/>
        <family val="1"/>
      </rPr>
      <t>-6</t>
    </r>
    <r>
      <rPr>
        <sz val="10"/>
        <rFont val="Times"/>
        <family val="1"/>
      </rPr>
      <t xml:space="preserve">.   Those are the values for a material at secular </t>
    </r>
    <phoneticPr fontId="5" type="noConversion"/>
  </si>
  <si>
    <t>PAR27-2410</t>
  </si>
  <si>
    <t>PAR27-2480</t>
  </si>
  <si>
    <t>PAR27-2590</t>
  </si>
  <si>
    <t>PAR27-2605</t>
  </si>
  <si>
    <t>PAR27-2640</t>
  </si>
  <si>
    <t>PAR27-2730</t>
  </si>
  <si>
    <t>PAR27-2600</t>
  </si>
  <si>
    <t>PAR27-2625</t>
  </si>
  <si>
    <t>PAR27-2650</t>
  </si>
  <si>
    <t>PAR27-2680</t>
  </si>
  <si>
    <t>PAR27-2715</t>
  </si>
  <si>
    <t>PAR27-2741.5</t>
  </si>
  <si>
    <t>PAR27-2760</t>
  </si>
  <si>
    <t>PAR27-2350</t>
    <phoneticPr fontId="5" type="noConversion"/>
  </si>
  <si>
    <t>QX-4-2297</t>
  </si>
  <si>
    <t>QX-4-2239</t>
  </si>
  <si>
    <t>QX-4-2251</t>
  </si>
  <si>
    <t>QX-4-2255</t>
  </si>
  <si>
    <t>QX-4-2265</t>
  </si>
  <si>
    <t>QX-4-2270</t>
  </si>
  <si>
    <t>QX-4-2276</t>
  </si>
  <si>
    <t>QX-4-2280</t>
  </si>
  <si>
    <t>QX-4-2286</t>
  </si>
  <si>
    <t>QX-4-2290</t>
    <phoneticPr fontId="5" type="noConversion"/>
  </si>
  <si>
    <t>±0.5</t>
    <phoneticPr fontId="5" type="noConversion"/>
  </si>
  <si>
    <t>±7.6</t>
    <phoneticPr fontId="5" type="noConversion"/>
  </si>
  <si>
    <t>±2.0</t>
    <phoneticPr fontId="5" type="noConversion"/>
  </si>
  <si>
    <t>±0.0011</t>
    <phoneticPr fontId="5" type="noConversion"/>
  </si>
  <si>
    <t>Note that QX-4-2290 was previouslly published in Mi, X. et al. (2022, QSR)</t>
    <phoneticPr fontId="5" type="noConversion"/>
  </si>
  <si>
    <t>SN23-1-1082</t>
  </si>
  <si>
    <t>SN23-1-1088</t>
  </si>
  <si>
    <t>SN23-1-1092</t>
  </si>
  <si>
    <t>SN23-1-1094</t>
  </si>
  <si>
    <t>SN23-1-1096</t>
  </si>
  <si>
    <t>SN23-1-1100</t>
  </si>
  <si>
    <t>SN23-1-1120</t>
  </si>
  <si>
    <t>SN23-1-1136</t>
  </si>
  <si>
    <t>SN23-1-1149</t>
    <phoneticPr fontId="5" type="noConversion"/>
  </si>
  <si>
    <t>SN23-1-1152</t>
  </si>
  <si>
    <t>SN23-1-1190</t>
  </si>
  <si>
    <t>SN23-1-1200</t>
  </si>
  <si>
    <t>SN23-1-1233</t>
  </si>
  <si>
    <t>SN23-1-1253</t>
  </si>
  <si>
    <t>SN23-1-1274</t>
  </si>
  <si>
    <t>SN23-1-1290</t>
  </si>
  <si>
    <t>SN23-1-1165</t>
  </si>
  <si>
    <t>SN23-1-1225</t>
  </si>
  <si>
    <t>SN23-1-1125</t>
  </si>
  <si>
    <t>XT-5-25.5</t>
    <phoneticPr fontId="5" type="noConversion"/>
  </si>
  <si>
    <t>Note that XT-25.5 was previouslly published in Cai, Y. et al. (2023, JQS) DOI: 10.1002/jqs.3489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</si>
</sst>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"/>
    <numFmt numFmtId="177" formatCode="\±0.0"/>
    <numFmt numFmtId="178" formatCode="\±0"/>
    <numFmt numFmtId="179" formatCode="0.0000"/>
    <numFmt numFmtId="180" formatCode="\±0.0000"/>
    <numFmt numFmtId="181" formatCode="\±0.00000"/>
  </numFmts>
  <fonts count="34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vertAlign val="superscript"/>
      <sz val="10"/>
      <name val="Times"/>
      <family val="1"/>
    </font>
    <font>
      <sz val="12"/>
      <name val="Times"/>
      <family val="1"/>
    </font>
    <font>
      <sz val="12"/>
      <name val="Symbol"/>
      <family val="1"/>
      <charset val="2"/>
    </font>
    <font>
      <sz val="9"/>
      <name val="等线"/>
      <family val="3"/>
      <charset val="134"/>
      <scheme val="minor"/>
    </font>
    <font>
      <b/>
      <sz val="9"/>
      <name val="Geneva"/>
      <family val="2"/>
    </font>
    <font>
      <b/>
      <vertAlign val="superscript"/>
      <sz val="10"/>
      <name val="Geneva"/>
      <family val="2"/>
    </font>
    <font>
      <b/>
      <sz val="8"/>
      <name val="Geneva"/>
      <family val="2"/>
    </font>
    <font>
      <b/>
      <sz val="9"/>
      <name val="Symbol"/>
      <family val="1"/>
      <charset val="2"/>
    </font>
    <font>
      <b/>
      <vertAlign val="subscript"/>
      <sz val="9"/>
      <name val="Geneva"/>
      <family val="2"/>
    </font>
    <font>
      <b/>
      <vertAlign val="superscript"/>
      <sz val="10"/>
      <color indexed="12"/>
      <name val="Geneva"/>
      <family val="2"/>
    </font>
    <font>
      <b/>
      <sz val="9"/>
      <color indexed="12"/>
      <name val="Geneva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color rgb="FF0000FF"/>
      <name val="Times New Roman"/>
      <family val="1"/>
    </font>
    <font>
      <b/>
      <sz val="10"/>
      <color indexed="12"/>
      <name val="Times New Roman"/>
      <family val="1"/>
    </font>
    <font>
      <sz val="11"/>
      <name val="Times New Roman"/>
      <family val="1"/>
    </font>
    <font>
      <sz val="11"/>
      <name val="Symbol"/>
      <family val="1"/>
      <charset val="2"/>
    </font>
    <font>
      <vertAlign val="subscript"/>
      <sz val="11"/>
      <name val="Times New Roman"/>
      <family val="1"/>
    </font>
    <font>
      <vertAlign val="superscript"/>
      <sz val="11"/>
      <name val="Times New Roman"/>
      <family val="1"/>
    </font>
    <font>
      <sz val="10"/>
      <name val="Times"/>
      <family val="1"/>
    </font>
    <font>
      <sz val="10"/>
      <name val="Symbol"/>
      <family val="1"/>
      <charset val="2"/>
    </font>
    <font>
      <vertAlign val="subscript"/>
      <sz val="10"/>
      <name val="Times"/>
      <family val="1"/>
    </font>
    <font>
      <vertAlign val="superscript"/>
      <sz val="10"/>
      <name val="Symbol"/>
      <family val="1"/>
      <charset val="2"/>
    </font>
    <font>
      <vertAlign val="superscript"/>
      <sz val="9"/>
      <name val="Times"/>
      <family val="1"/>
    </font>
    <font>
      <sz val="13"/>
      <name val="Times"/>
      <family val="1"/>
    </font>
    <font>
      <sz val="7"/>
      <name val="Geneva"/>
      <family val="2"/>
    </font>
    <font>
      <sz val="11"/>
      <color theme="1"/>
      <name val="Times New Roman"/>
      <family val="1"/>
    </font>
    <font>
      <sz val="10"/>
      <name val="Lucida Bright"/>
      <family val="1"/>
    </font>
    <font>
      <sz val="10"/>
      <name val="Geneva"/>
      <family val="2"/>
    </font>
    <font>
      <sz val="10"/>
      <name val="Arial"/>
      <family val="2"/>
    </font>
    <font>
      <sz val="10"/>
      <color theme="1"/>
      <name val="Times New Roman"/>
      <family val="1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29" fillId="0" borderId="0"/>
    <xf numFmtId="4" fontId="30" fillId="0" borderId="0" applyFont="0" applyFill="0" applyBorder="0" applyAlignment="0" applyProtection="0"/>
    <xf numFmtId="0" fontId="31" fillId="0" borderId="0"/>
    <xf numFmtId="0" fontId="29" fillId="0" borderId="0"/>
  </cellStyleXfs>
  <cellXfs count="68">
    <xf numFmtId="0" fontId="0" fillId="0" borderId="0" xfId="0"/>
    <xf numFmtId="0" fontId="2" fillId="0" borderId="0" xfId="0" applyFont="1"/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13" fillId="0" borderId="0" xfId="0" applyFont="1" applyAlignment="1">
      <alignment horizontal="center"/>
    </xf>
    <xf numFmtId="176" fontId="14" fillId="0" borderId="0" xfId="0" applyNumberFormat="1" applyFont="1"/>
    <xf numFmtId="177" fontId="14" fillId="0" borderId="0" xfId="0" applyNumberFormat="1" applyFont="1" applyAlignment="1">
      <alignment horizontal="left"/>
    </xf>
    <xf numFmtId="1" fontId="14" fillId="0" borderId="0" xfId="0" applyNumberFormat="1" applyFont="1"/>
    <xf numFmtId="178" fontId="14" fillId="0" borderId="0" xfId="0" applyNumberFormat="1" applyFont="1" applyAlignment="1">
      <alignment horizontal="left"/>
    </xf>
    <xf numFmtId="179" fontId="14" fillId="0" borderId="0" xfId="0" applyNumberFormat="1" applyFont="1"/>
    <xf numFmtId="180" fontId="14" fillId="0" borderId="0" xfId="0" applyNumberFormat="1" applyFont="1" applyAlignment="1">
      <alignment horizontal="left"/>
    </xf>
    <xf numFmtId="1" fontId="13" fillId="0" borderId="0" xfId="0" applyNumberFormat="1" applyFont="1"/>
    <xf numFmtId="178" fontId="13" fillId="0" borderId="0" xfId="0" applyNumberFormat="1" applyFont="1" applyAlignment="1">
      <alignment horizontal="left"/>
    </xf>
    <xf numFmtId="1" fontId="15" fillId="0" borderId="0" xfId="0" applyNumberFormat="1" applyFont="1"/>
    <xf numFmtId="178" fontId="15" fillId="0" borderId="0" xfId="0" applyNumberFormat="1" applyFont="1" applyAlignment="1">
      <alignment horizontal="left"/>
    </xf>
    <xf numFmtId="1" fontId="14" fillId="0" borderId="2" xfId="0" applyNumberFormat="1" applyFont="1" applyBorder="1"/>
    <xf numFmtId="177" fontId="14" fillId="0" borderId="2" xfId="0" applyNumberFormat="1" applyFont="1" applyBorder="1" applyAlignment="1">
      <alignment horizontal="left"/>
    </xf>
    <xf numFmtId="178" fontId="14" fillId="0" borderId="2" xfId="0" applyNumberFormat="1" applyFont="1" applyBorder="1" applyAlignment="1">
      <alignment horizontal="left"/>
    </xf>
    <xf numFmtId="176" fontId="14" fillId="0" borderId="2" xfId="0" applyNumberFormat="1" applyFont="1" applyBorder="1"/>
    <xf numFmtId="1" fontId="13" fillId="0" borderId="2" xfId="0" applyNumberFormat="1" applyFont="1" applyBorder="1"/>
    <xf numFmtId="178" fontId="13" fillId="0" borderId="2" xfId="0" applyNumberFormat="1" applyFont="1" applyBorder="1" applyAlignment="1">
      <alignment horizontal="left"/>
    </xf>
    <xf numFmtId="0" fontId="14" fillId="0" borderId="0" xfId="0" applyFont="1" applyAlignment="1">
      <alignment horizontal="center"/>
    </xf>
    <xf numFmtId="0" fontId="14" fillId="0" borderId="0" xfId="0" applyFont="1"/>
    <xf numFmtId="181" fontId="14" fillId="0" borderId="0" xfId="0" applyNumberFormat="1" applyFont="1" applyAlignment="1">
      <alignment horizontal="left"/>
    </xf>
    <xf numFmtId="0" fontId="17" fillId="0" borderId="0" xfId="0" applyFont="1"/>
    <xf numFmtId="0" fontId="21" fillId="0" borderId="0" xfId="0" applyFont="1"/>
    <xf numFmtId="0" fontId="14" fillId="0" borderId="0" xfId="0" applyFont="1" applyAlignment="1">
      <alignment horizontal="left"/>
    </xf>
    <xf numFmtId="1" fontId="15" fillId="0" borderId="2" xfId="0" applyNumberFormat="1" applyFont="1" applyBorder="1"/>
    <xf numFmtId="178" fontId="15" fillId="0" borderId="2" xfId="0" applyNumberFormat="1" applyFont="1" applyBorder="1" applyAlignment="1">
      <alignment horizontal="left"/>
    </xf>
    <xf numFmtId="1" fontId="14" fillId="0" borderId="0" xfId="0" applyNumberFormat="1" applyFont="1" applyBorder="1"/>
    <xf numFmtId="177" fontId="14" fillId="0" borderId="0" xfId="0" applyNumberFormat="1" applyFont="1" applyBorder="1" applyAlignment="1">
      <alignment horizontal="left"/>
    </xf>
    <xf numFmtId="178" fontId="14" fillId="0" borderId="0" xfId="0" applyNumberFormat="1" applyFont="1" applyBorder="1" applyAlignment="1">
      <alignment horizontal="left"/>
    </xf>
    <xf numFmtId="176" fontId="14" fillId="0" borderId="0" xfId="0" applyNumberFormat="1" applyFont="1" applyBorder="1"/>
    <xf numFmtId="0" fontId="14" fillId="0" borderId="0" xfId="0" applyFont="1" applyBorder="1"/>
    <xf numFmtId="181" fontId="14" fillId="0" borderId="0" xfId="0" applyNumberFormat="1" applyFont="1" applyBorder="1" applyAlignment="1">
      <alignment horizontal="left"/>
    </xf>
    <xf numFmtId="1" fontId="13" fillId="0" borderId="0" xfId="0" applyNumberFormat="1" applyFont="1" applyBorder="1"/>
    <xf numFmtId="178" fontId="13" fillId="0" borderId="0" xfId="0" applyNumberFormat="1" applyFont="1" applyBorder="1" applyAlignment="1">
      <alignment horizontal="left"/>
    </xf>
    <xf numFmtId="1" fontId="15" fillId="0" borderId="0" xfId="0" applyNumberFormat="1" applyFont="1" applyBorder="1"/>
    <xf numFmtId="178" fontId="15" fillId="0" borderId="0" xfId="0" applyNumberFormat="1" applyFont="1" applyBorder="1" applyAlignment="1">
      <alignment horizontal="left"/>
    </xf>
    <xf numFmtId="0" fontId="13" fillId="0" borderId="2" xfId="0" applyFont="1" applyBorder="1" applyAlignment="1">
      <alignment horizontal="center"/>
    </xf>
    <xf numFmtId="179" fontId="14" fillId="0" borderId="2" xfId="0" applyNumberFormat="1" applyFont="1" applyBorder="1"/>
    <xf numFmtId="180" fontId="14" fillId="0" borderId="2" xfId="0" applyNumberFormat="1" applyFont="1" applyBorder="1" applyAlignment="1">
      <alignment horizontal="left"/>
    </xf>
    <xf numFmtId="0" fontId="28" fillId="0" borderId="0" xfId="0" applyFont="1"/>
    <xf numFmtId="0" fontId="13" fillId="0" borderId="0" xfId="0" applyFont="1" applyAlignment="1">
      <alignment horizontal="center" wrapText="1"/>
    </xf>
    <xf numFmtId="0" fontId="32" fillId="0" borderId="0" xfId="0" applyFont="1" applyFill="1"/>
    <xf numFmtId="0" fontId="32" fillId="0" borderId="0" xfId="0" applyFont="1"/>
    <xf numFmtId="0" fontId="28" fillId="0" borderId="0" xfId="0" applyFont="1" applyFill="1"/>
    <xf numFmtId="0" fontId="0" fillId="0" borderId="0" xfId="0" applyFill="1"/>
    <xf numFmtId="1" fontId="16" fillId="0" borderId="0" xfId="1" applyNumberFormat="1" applyFont="1" applyAlignment="1"/>
    <xf numFmtId="178" fontId="16" fillId="0" borderId="0" xfId="1" applyNumberFormat="1" applyFont="1" applyAlignment="1">
      <alignment horizontal="left"/>
    </xf>
    <xf numFmtId="0" fontId="13" fillId="0" borderId="0" xfId="1" applyFont="1" applyAlignment="1">
      <alignment horizontal="center"/>
    </xf>
    <xf numFmtId="1" fontId="14" fillId="0" borderId="0" xfId="1" applyNumberFormat="1" applyFont="1" applyAlignment="1"/>
    <xf numFmtId="178" fontId="14" fillId="0" borderId="0" xfId="1" applyNumberFormat="1" applyFont="1" applyAlignment="1">
      <alignment horizontal="left"/>
    </xf>
    <xf numFmtId="176" fontId="14" fillId="0" borderId="0" xfId="1" applyNumberFormat="1" applyFont="1" applyAlignment="1"/>
    <xf numFmtId="177" fontId="14" fillId="0" borderId="0" xfId="1" applyNumberFormat="1" applyFont="1" applyAlignment="1">
      <alignment horizontal="left"/>
    </xf>
    <xf numFmtId="179" fontId="14" fillId="0" borderId="0" xfId="1" applyNumberFormat="1" applyFont="1" applyAlignment="1"/>
    <xf numFmtId="180" fontId="14" fillId="0" borderId="0" xfId="1" applyNumberFormat="1" applyFont="1" applyAlignment="1">
      <alignment horizontal="left"/>
    </xf>
    <xf numFmtId="1" fontId="13" fillId="0" borderId="0" xfId="1" applyNumberFormat="1" applyFont="1" applyAlignment="1"/>
    <xf numFmtId="178" fontId="13" fillId="0" borderId="0" xfId="1" applyNumberFormat="1" applyFont="1" applyAlignment="1">
      <alignment horizontal="left"/>
    </xf>
    <xf numFmtId="0" fontId="0" fillId="0" borderId="0" xfId="0" applyFill="1" applyAlignment="1">
      <alignment vertical="center"/>
    </xf>
    <xf numFmtId="0" fontId="33" fillId="0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</cellXfs>
  <cellStyles count="6">
    <cellStyle name="Normal 2" xfId="5" xr:uid="{D0F301EE-CE4D-407E-9163-06BDFACCEDCC}"/>
    <cellStyle name="Normal_D4-9-12-Th-SEM-Neptune" xfId="4" xr:uid="{7CA42B82-7D97-4F35-93AA-4319819D1998}"/>
    <cellStyle name="常规" xfId="0" builtinId="0"/>
    <cellStyle name="常规 2" xfId="2" xr:uid="{1B5B6318-28BF-444B-B651-5E97A5BF6E19}"/>
    <cellStyle name="常规 3" xfId="1" xr:uid="{34408ECD-DF79-4A57-9121-5B68370714C2}"/>
    <cellStyle name="千位分隔 2" xfId="3" xr:uid="{DE83E61A-18D9-4D23-BFC4-C69A2A9177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U54"/>
  <sheetViews>
    <sheetView zoomScale="145" zoomScaleNormal="145" workbookViewId="0">
      <selection activeCell="C23" sqref="C23"/>
    </sheetView>
  </sheetViews>
  <sheetFormatPr defaultRowHeight="13.8"/>
  <cols>
    <col min="2" max="2" width="11.88671875" customWidth="1"/>
  </cols>
  <sheetData>
    <row r="2" spans="2:21" ht="16.2">
      <c r="B2" s="1" t="s">
        <v>0</v>
      </c>
      <c r="C2" s="1"/>
      <c r="D2" s="1"/>
    </row>
    <row r="3" spans="2:21" ht="24">
      <c r="B3" s="2" t="s">
        <v>1</v>
      </c>
      <c r="C3" s="2" t="s">
        <v>22</v>
      </c>
      <c r="D3" s="64" t="s">
        <v>2</v>
      </c>
      <c r="E3" s="66"/>
      <c r="F3" s="64" t="s">
        <v>3</v>
      </c>
      <c r="G3" s="64"/>
      <c r="H3" s="64" t="s">
        <v>4</v>
      </c>
      <c r="I3" s="64"/>
      <c r="J3" s="65" t="s">
        <v>5</v>
      </c>
      <c r="K3" s="65"/>
      <c r="L3" s="64" t="s">
        <v>6</v>
      </c>
      <c r="M3" s="64"/>
      <c r="N3" s="64" t="s">
        <v>7</v>
      </c>
      <c r="O3" s="64"/>
      <c r="P3" s="64" t="s">
        <v>7</v>
      </c>
      <c r="Q3" s="64"/>
      <c r="R3" s="65" t="s">
        <v>8</v>
      </c>
      <c r="S3" s="66"/>
      <c r="T3" s="67" t="s">
        <v>9</v>
      </c>
      <c r="U3" s="67"/>
    </row>
    <row r="4" spans="2:21">
      <c r="B4" s="3" t="s">
        <v>10</v>
      </c>
      <c r="C4" s="3"/>
      <c r="D4" s="61" t="s">
        <v>11</v>
      </c>
      <c r="E4" s="62"/>
      <c r="F4" s="61" t="s">
        <v>12</v>
      </c>
      <c r="G4" s="61"/>
      <c r="H4" s="61" t="s">
        <v>13</v>
      </c>
      <c r="I4" s="61"/>
      <c r="J4" s="61" t="s">
        <v>14</v>
      </c>
      <c r="K4" s="61"/>
      <c r="L4" s="61" t="s">
        <v>15</v>
      </c>
      <c r="M4" s="61"/>
      <c r="N4" s="61" t="s">
        <v>16</v>
      </c>
      <c r="O4" s="61"/>
      <c r="P4" s="61" t="s">
        <v>17</v>
      </c>
      <c r="Q4" s="61"/>
      <c r="R4" s="61" t="s">
        <v>17</v>
      </c>
      <c r="S4" s="62"/>
      <c r="T4" s="63" t="s">
        <v>18</v>
      </c>
      <c r="U4" s="63"/>
    </row>
    <row r="5" spans="2:21">
      <c r="B5" s="4" t="s">
        <v>65</v>
      </c>
      <c r="C5" s="4">
        <v>1082</v>
      </c>
      <c r="D5" s="5">
        <v>12803.592239921398</v>
      </c>
      <c r="E5" s="6">
        <v>18.92338968115121</v>
      </c>
      <c r="F5" s="7">
        <v>2866.5943818774149</v>
      </c>
      <c r="G5" s="8">
        <v>59.012411988324445</v>
      </c>
      <c r="H5" s="7">
        <v>38385.59874311497</v>
      </c>
      <c r="I5" s="8">
        <v>793.00493718767143</v>
      </c>
      <c r="J5" s="5">
        <v>297.43806018967865</v>
      </c>
      <c r="K5" s="6">
        <v>1.6572606264279826</v>
      </c>
      <c r="L5" s="9">
        <v>0.52123919033877975</v>
      </c>
      <c r="M5" s="10">
        <v>1.1865126438869932E-3</v>
      </c>
      <c r="N5" s="7">
        <v>54797.778171353551</v>
      </c>
      <c r="O5" s="8">
        <v>184.5413222261007</v>
      </c>
      <c r="P5" s="11">
        <v>54792.878909944106</v>
      </c>
      <c r="Q5" s="12">
        <v>184.55997329218235</v>
      </c>
      <c r="R5" s="7">
        <v>347.177030518979</v>
      </c>
      <c r="S5" s="8">
        <v>1.9428285772565173</v>
      </c>
      <c r="T5" s="13">
        <f t="shared" ref="T5" si="0">(P5-71)</f>
        <v>54721.878909944106</v>
      </c>
      <c r="U5" s="14">
        <f t="shared" ref="U5" si="1">Q5</f>
        <v>184.55997329218235</v>
      </c>
    </row>
    <row r="6" spans="2:21">
      <c r="B6" s="4" t="s">
        <v>66</v>
      </c>
      <c r="C6" s="4">
        <v>1088</v>
      </c>
      <c r="D6" s="5">
        <v>20182.070215833402</v>
      </c>
      <c r="E6" s="6">
        <v>21.593730369199008</v>
      </c>
      <c r="F6" s="7">
        <v>274.86256267615323</v>
      </c>
      <c r="G6" s="8">
        <v>9.2296514664967635</v>
      </c>
      <c r="H6" s="7">
        <v>629245.19609345321</v>
      </c>
      <c r="I6" s="8">
        <v>21141.958853596472</v>
      </c>
      <c r="J6" s="5">
        <v>291.04222999581532</v>
      </c>
      <c r="K6" s="6">
        <v>1.1926596817873554</v>
      </c>
      <c r="L6" s="9">
        <v>0.51976151387863267</v>
      </c>
      <c r="M6" s="10">
        <v>8.1732982425352361E-4</v>
      </c>
      <c r="N6" s="7">
        <v>54964.300542093813</v>
      </c>
      <c r="O6" s="8">
        <v>129.61410731132563</v>
      </c>
      <c r="P6" s="11">
        <v>54963.941511298683</v>
      </c>
      <c r="Q6" s="12">
        <v>129.6140608491215</v>
      </c>
      <c r="R6" s="7">
        <v>339.87569503217327</v>
      </c>
      <c r="S6" s="8">
        <v>1.398311340105922</v>
      </c>
      <c r="T6" s="13">
        <f t="shared" ref="T6:T10" si="2">(P6-73)</f>
        <v>54890.941511298683</v>
      </c>
      <c r="U6" s="14">
        <f t="shared" ref="U6:U10" si="3">Q6</f>
        <v>129.6140608491215</v>
      </c>
    </row>
    <row r="7" spans="2:21">
      <c r="B7" s="4" t="s">
        <v>67</v>
      </c>
      <c r="C7" s="4">
        <v>1092</v>
      </c>
      <c r="D7" s="5">
        <v>21014.653118114715</v>
      </c>
      <c r="E7" s="6">
        <v>17.14343393138893</v>
      </c>
      <c r="F7" s="7">
        <v>208.82074116415461</v>
      </c>
      <c r="G7" s="8">
        <v>9.7884499583965159</v>
      </c>
      <c r="H7" s="7">
        <v>857790.52592207538</v>
      </c>
      <c r="I7" s="8">
        <v>40221.21027661796</v>
      </c>
      <c r="J7" s="5">
        <v>280.68609778608834</v>
      </c>
      <c r="K7" s="6">
        <v>0.93469637711810993</v>
      </c>
      <c r="L7" s="9">
        <v>0.51697195516513916</v>
      </c>
      <c r="M7" s="10">
        <v>7.3434290192526887E-4</v>
      </c>
      <c r="N7" s="7">
        <v>55184.343801749041</v>
      </c>
      <c r="O7" s="8">
        <v>113.83571692871291</v>
      </c>
      <c r="P7" s="11">
        <v>55184.062459149303</v>
      </c>
      <c r="Q7" s="12">
        <v>113.83576663403124</v>
      </c>
      <c r="R7" s="7">
        <v>327.98560520449377</v>
      </c>
      <c r="S7" s="8">
        <v>1.0972762962259983</v>
      </c>
      <c r="T7" s="13">
        <f t="shared" si="2"/>
        <v>55111.062459149303</v>
      </c>
      <c r="U7" s="14">
        <f t="shared" si="3"/>
        <v>113.83576663403124</v>
      </c>
    </row>
    <row r="8" spans="2:21">
      <c r="B8" s="4" t="s">
        <v>68</v>
      </c>
      <c r="C8" s="4">
        <v>1094</v>
      </c>
      <c r="D8" s="5">
        <v>24672.919679002294</v>
      </c>
      <c r="E8" s="6">
        <v>22.423476726763422</v>
      </c>
      <c r="F8" s="7">
        <v>221.01840850512778</v>
      </c>
      <c r="G8" s="8">
        <v>10.36662390677548</v>
      </c>
      <c r="H8" s="7">
        <v>941541.00019802491</v>
      </c>
      <c r="I8" s="8">
        <v>44178.099226462386</v>
      </c>
      <c r="J8" s="5">
        <v>268.68547423525359</v>
      </c>
      <c r="K8" s="6">
        <v>0.97315854388389877</v>
      </c>
      <c r="L8" s="9">
        <v>0.51154220413485596</v>
      </c>
      <c r="M8" s="10">
        <v>7.9845386969959193E-4</v>
      </c>
      <c r="N8" s="7">
        <v>55142.178790619713</v>
      </c>
      <c r="O8" s="8">
        <v>123.84321534149308</v>
      </c>
      <c r="P8" s="11">
        <v>55141.916818847763</v>
      </c>
      <c r="Q8" s="12">
        <v>123.84324389206049</v>
      </c>
      <c r="R8" s="7">
        <v>313.92537011033602</v>
      </c>
      <c r="S8" s="8">
        <v>1.1422951740451652</v>
      </c>
      <c r="T8" s="13">
        <f t="shared" si="2"/>
        <v>55068.916818847763</v>
      </c>
      <c r="U8" s="14">
        <f t="shared" si="3"/>
        <v>123.84324389206049</v>
      </c>
    </row>
    <row r="9" spans="2:21">
      <c r="B9" s="4" t="s">
        <v>69</v>
      </c>
      <c r="C9" s="4">
        <v>1096</v>
      </c>
      <c r="D9" s="5">
        <v>9741.9091134502632</v>
      </c>
      <c r="E9" s="6">
        <v>7.5398083865366194</v>
      </c>
      <c r="F9" s="7">
        <v>92.013594900408435</v>
      </c>
      <c r="G9" s="8">
        <v>7.2532881566006706</v>
      </c>
      <c r="H9" s="7">
        <v>903852.80849704763</v>
      </c>
      <c r="I9" s="8">
        <v>71256.537461362663</v>
      </c>
      <c r="J9" s="5">
        <v>282.18944462584261</v>
      </c>
      <c r="K9" s="6">
        <v>1.0840496958218577</v>
      </c>
      <c r="L9" s="9">
        <v>0.51777367791386197</v>
      </c>
      <c r="M9" s="10">
        <v>7.0619256728195862E-4</v>
      </c>
      <c r="N9" s="7">
        <v>55206.096692583145</v>
      </c>
      <c r="O9" s="8">
        <v>114.8840062705417</v>
      </c>
      <c r="P9" s="11">
        <v>55205.826376714358</v>
      </c>
      <c r="Q9" s="12">
        <v>114.88430798848884</v>
      </c>
      <c r="R9" s="7">
        <v>329.76253996892115</v>
      </c>
      <c r="S9" s="8">
        <v>1.2713083941152581</v>
      </c>
      <c r="T9" s="13">
        <f t="shared" si="2"/>
        <v>55132.826376714358</v>
      </c>
      <c r="U9" s="14">
        <f t="shared" si="3"/>
        <v>114.88430798848884</v>
      </c>
    </row>
    <row r="10" spans="2:21">
      <c r="B10" s="4" t="s">
        <v>70</v>
      </c>
      <c r="C10" s="4">
        <v>1100</v>
      </c>
      <c r="D10" s="5">
        <v>15853.601392936416</v>
      </c>
      <c r="E10" s="6">
        <v>14.666433497698366</v>
      </c>
      <c r="F10" s="7">
        <v>288.5801150512541</v>
      </c>
      <c r="G10" s="8">
        <v>11.339443380895004</v>
      </c>
      <c r="H10" s="7">
        <v>471041.16755131283</v>
      </c>
      <c r="I10" s="8">
        <v>18517.622670341163</v>
      </c>
      <c r="J10" s="5">
        <v>283.80440173966349</v>
      </c>
      <c r="K10" s="6">
        <v>1.2030597100925504</v>
      </c>
      <c r="L10" s="9">
        <v>0.52003391035194091</v>
      </c>
      <c r="M10" s="10">
        <v>7.8624551968380064E-4</v>
      </c>
      <c r="N10" s="7">
        <v>55419.65971831877</v>
      </c>
      <c r="O10" s="8">
        <v>127.95724679716898</v>
      </c>
      <c r="P10" s="11">
        <v>55419.198073996769</v>
      </c>
      <c r="Q10" s="12">
        <v>127.95735590813271</v>
      </c>
      <c r="R10" s="7">
        <v>331.84951802700277</v>
      </c>
      <c r="S10" s="8">
        <v>1.4118198636546029</v>
      </c>
      <c r="T10" s="13">
        <f t="shared" si="2"/>
        <v>55346.198073996769</v>
      </c>
      <c r="U10" s="14">
        <f t="shared" si="3"/>
        <v>127.95735590813271</v>
      </c>
    </row>
    <row r="11" spans="2:21">
      <c r="B11" s="4" t="s">
        <v>71</v>
      </c>
      <c r="C11" s="4">
        <v>1120</v>
      </c>
      <c r="D11" s="5">
        <v>21813.32844274602</v>
      </c>
      <c r="E11" s="6">
        <v>14.462260503147265</v>
      </c>
      <c r="F11" s="7">
        <v>429.66268341470976</v>
      </c>
      <c r="G11" s="8">
        <v>11.165185986119855</v>
      </c>
      <c r="H11" s="7">
        <v>436767.34522512119</v>
      </c>
      <c r="I11" s="8">
        <v>11355.967823257421</v>
      </c>
      <c r="J11" s="5">
        <v>285.8638691548332</v>
      </c>
      <c r="K11" s="6">
        <v>1.0347147165501898</v>
      </c>
      <c r="L11" s="9">
        <v>0.52178331840290404</v>
      </c>
      <c r="M11" s="10">
        <v>5.6507392658537551E-4</v>
      </c>
      <c r="N11" s="7">
        <v>55537.512608970959</v>
      </c>
      <c r="O11" s="8">
        <v>97.73979814564953</v>
      </c>
      <c r="P11" s="11">
        <v>55537.018961364192</v>
      </c>
      <c r="Q11" s="12">
        <v>97.739689509667386</v>
      </c>
      <c r="R11" s="7">
        <v>334.36879009651227</v>
      </c>
      <c r="S11" s="8">
        <v>1.2137924181283544</v>
      </c>
      <c r="T11" s="13">
        <f t="shared" ref="T11:T14" si="4">(P11-73)</f>
        <v>55464.018961364192</v>
      </c>
      <c r="U11" s="14">
        <f t="shared" ref="U11:U14" si="5">Q11</f>
        <v>97.739689509667386</v>
      </c>
    </row>
    <row r="12" spans="2:21">
      <c r="B12" s="4" t="s">
        <v>83</v>
      </c>
      <c r="C12" s="4">
        <v>1125</v>
      </c>
      <c r="D12" s="5">
        <v>26242.916100050421</v>
      </c>
      <c r="E12" s="6">
        <v>37.948497953009849</v>
      </c>
      <c r="F12" s="7">
        <v>1055.0407700087919</v>
      </c>
      <c r="G12" s="8">
        <v>23.35560355791872</v>
      </c>
      <c r="H12" s="7">
        <v>214651.2396414887</v>
      </c>
      <c r="I12" s="8">
        <v>4765.1183796664936</v>
      </c>
      <c r="J12" s="5">
        <v>288.65181701219325</v>
      </c>
      <c r="K12" s="6">
        <v>1.3444461109813768</v>
      </c>
      <c r="L12" s="9">
        <v>0.52338935194155545</v>
      </c>
      <c r="M12" s="10">
        <v>1.1524641266445262E-3</v>
      </c>
      <c r="N12" s="7">
        <v>55593.06966978671</v>
      </c>
      <c r="O12" s="8">
        <v>174.96118156900985</v>
      </c>
      <c r="P12" s="11">
        <v>55592.130933218017</v>
      </c>
      <c r="Q12" s="12">
        <v>174.96041773687131</v>
      </c>
      <c r="R12" s="7">
        <v>337.68230787270062</v>
      </c>
      <c r="S12" s="8">
        <v>1.5816268287461277</v>
      </c>
      <c r="T12" s="13">
        <f t="shared" ref="T12" si="6">(P12-71)</f>
        <v>55521.130933218017</v>
      </c>
      <c r="U12" s="14">
        <f t="shared" si="5"/>
        <v>174.96041773687131</v>
      </c>
    </row>
    <row r="13" spans="2:21">
      <c r="B13" s="4" t="s">
        <v>72</v>
      </c>
      <c r="C13" s="4">
        <v>1136</v>
      </c>
      <c r="D13" s="5">
        <v>22220.465158131632</v>
      </c>
      <c r="E13" s="6">
        <v>19.221803305204514</v>
      </c>
      <c r="F13" s="7">
        <v>165.00920236219432</v>
      </c>
      <c r="G13" s="8">
        <v>7.8972297083114293</v>
      </c>
      <c r="H13" s="7">
        <v>1164112.7739371059</v>
      </c>
      <c r="I13" s="8">
        <v>55722.065262588876</v>
      </c>
      <c r="J13" s="5">
        <v>287.01678408896191</v>
      </c>
      <c r="K13" s="6">
        <v>1.2829399527402487</v>
      </c>
      <c r="L13" s="9">
        <v>0.52430548995575066</v>
      </c>
      <c r="M13" s="10">
        <v>6.291160749199757E-4</v>
      </c>
      <c r="N13" s="7">
        <v>55813.260701610998</v>
      </c>
      <c r="O13" s="8">
        <v>114.05449280483155</v>
      </c>
      <c r="P13" s="11">
        <v>55813.034466861791</v>
      </c>
      <c r="Q13" s="12">
        <v>114.05446886895456</v>
      </c>
      <c r="R13" s="7">
        <v>335.9789327808889</v>
      </c>
      <c r="S13" s="8">
        <v>1.5056849532786023</v>
      </c>
      <c r="T13" s="13">
        <f t="shared" si="4"/>
        <v>55740.034466861791</v>
      </c>
      <c r="U13" s="14">
        <f t="shared" si="5"/>
        <v>114.05446886895456</v>
      </c>
    </row>
    <row r="14" spans="2:21">
      <c r="B14" s="4" t="s">
        <v>73</v>
      </c>
      <c r="C14" s="4">
        <v>1149</v>
      </c>
      <c r="D14" s="5">
        <v>29304.434536816003</v>
      </c>
      <c r="E14" s="6">
        <v>24.801937561673903</v>
      </c>
      <c r="F14" s="7">
        <v>2311.3594164062392</v>
      </c>
      <c r="G14" s="8">
        <v>46.776262060629897</v>
      </c>
      <c r="H14" s="7">
        <v>108167.2301155147</v>
      </c>
      <c r="I14" s="8">
        <v>2192.12960981984</v>
      </c>
      <c r="J14" s="5">
        <v>269.7741281283532</v>
      </c>
      <c r="K14" s="6">
        <v>1.1225367629309728</v>
      </c>
      <c r="L14" s="9">
        <v>0.51744498020836893</v>
      </c>
      <c r="M14" s="10">
        <v>7.0818969064437558E-4</v>
      </c>
      <c r="N14" s="7">
        <v>55892.203571407401</v>
      </c>
      <c r="O14" s="8">
        <v>118.70733167545067</v>
      </c>
      <c r="P14" s="11">
        <v>55890.394621000538</v>
      </c>
      <c r="Q14" s="12">
        <v>118.71032959898621</v>
      </c>
      <c r="R14" s="7">
        <v>315.86380510592232</v>
      </c>
      <c r="S14" s="8">
        <v>1.3185698662937906</v>
      </c>
      <c r="T14" s="13">
        <f t="shared" si="4"/>
        <v>55817.394621000538</v>
      </c>
      <c r="U14" s="14">
        <f t="shared" si="5"/>
        <v>118.71032959898621</v>
      </c>
    </row>
    <row r="15" spans="2:21">
      <c r="B15" s="4" t="s">
        <v>74</v>
      </c>
      <c r="C15" s="4">
        <v>1152</v>
      </c>
      <c r="D15" s="5">
        <v>27302.036797494078</v>
      </c>
      <c r="E15" s="6">
        <v>23.315756410113789</v>
      </c>
      <c r="F15" s="7">
        <v>2240.0368961942318</v>
      </c>
      <c r="G15" s="8">
        <v>45.543638529189394</v>
      </c>
      <c r="H15" s="7">
        <v>104134.33017670669</v>
      </c>
      <c r="I15" s="8">
        <v>2120.6780950294919</v>
      </c>
      <c r="J15" s="5">
        <v>270.78639789895954</v>
      </c>
      <c r="K15" s="6">
        <v>0.99931420684090511</v>
      </c>
      <c r="L15" s="9">
        <v>0.51818923130497319</v>
      </c>
      <c r="M15" s="10">
        <v>7.4730739831108356E-4</v>
      </c>
      <c r="N15" s="7">
        <v>55934.712693368696</v>
      </c>
      <c r="O15" s="8">
        <v>119.32564172709073</v>
      </c>
      <c r="P15" s="11">
        <v>55932.835210758523</v>
      </c>
      <c r="Q15" s="12">
        <v>119.32925023087975</v>
      </c>
      <c r="R15" s="7">
        <v>317.0869917485357</v>
      </c>
      <c r="S15" s="8">
        <v>1.1750444369145028</v>
      </c>
      <c r="T15" s="13">
        <f t="shared" ref="T15:T23" si="7">(P15-73)</f>
        <v>55859.835210758523</v>
      </c>
      <c r="U15" s="14">
        <f t="shared" ref="U15:U23" si="8">Q15</f>
        <v>119.32925023087975</v>
      </c>
    </row>
    <row r="16" spans="2:21">
      <c r="B16" s="4" t="s">
        <v>81</v>
      </c>
      <c r="C16" s="4">
        <v>1165</v>
      </c>
      <c r="D16" s="5">
        <v>15559.503393758408</v>
      </c>
      <c r="E16" s="6">
        <v>16.529150184622953</v>
      </c>
      <c r="F16" s="7">
        <v>1957.9207349174067</v>
      </c>
      <c r="G16" s="8">
        <v>39.758079182626844</v>
      </c>
      <c r="H16" s="7">
        <v>65403.608426983366</v>
      </c>
      <c r="I16" s="8">
        <v>1329.4002110311169</v>
      </c>
      <c r="J16" s="5">
        <v>225.30910632221611</v>
      </c>
      <c r="K16" s="6">
        <v>1.286278637678137</v>
      </c>
      <c r="L16" s="9">
        <v>0.49915498797483576</v>
      </c>
      <c r="M16" s="10">
        <v>6.9415375317109654E-4</v>
      </c>
      <c r="N16" s="7">
        <v>56021.381411237329</v>
      </c>
      <c r="O16" s="8">
        <v>128.26873123772475</v>
      </c>
      <c r="P16" s="11">
        <v>56018.419149027162</v>
      </c>
      <c r="Q16" s="12">
        <v>128.27843077694871</v>
      </c>
      <c r="R16" s="7">
        <v>263.89746459757146</v>
      </c>
      <c r="S16" s="8">
        <v>1.5096035763703024</v>
      </c>
      <c r="T16" s="13">
        <f t="shared" si="7"/>
        <v>55945.419149027162</v>
      </c>
      <c r="U16" s="14">
        <f t="shared" si="8"/>
        <v>128.27843077694871</v>
      </c>
    </row>
    <row r="17" spans="2:21">
      <c r="B17" s="4" t="s">
        <v>75</v>
      </c>
      <c r="C17" s="4">
        <v>1190</v>
      </c>
      <c r="D17" s="5">
        <v>34605.669989951806</v>
      </c>
      <c r="E17" s="6">
        <v>36.968743230920488</v>
      </c>
      <c r="F17" s="7">
        <v>424.07590657535223</v>
      </c>
      <c r="G17" s="8">
        <v>10.787428211078216</v>
      </c>
      <c r="H17" s="7">
        <v>679627.67724825465</v>
      </c>
      <c r="I17" s="8">
        <v>17316.15521092993</v>
      </c>
      <c r="J17" s="5">
        <v>230.58214470981952</v>
      </c>
      <c r="K17" s="6">
        <v>1.1287885475460857</v>
      </c>
      <c r="L17" s="9">
        <v>0.50512832899507887</v>
      </c>
      <c r="M17" s="10">
        <v>9.1045010877292647E-4</v>
      </c>
      <c r="N17" s="7">
        <v>56552.685062461576</v>
      </c>
      <c r="O17" s="8">
        <v>149.18718450618695</v>
      </c>
      <c r="P17" s="11">
        <v>56552.338604142184</v>
      </c>
      <c r="Q17" s="12">
        <v>149.18675257791693</v>
      </c>
      <c r="R17" s="7">
        <v>270.4808494482599</v>
      </c>
      <c r="S17" s="8">
        <v>1.3289958895926779</v>
      </c>
      <c r="T17" s="13">
        <f t="shared" si="7"/>
        <v>56479.338604142184</v>
      </c>
      <c r="U17" s="14">
        <f t="shared" si="8"/>
        <v>149.18675257791693</v>
      </c>
    </row>
    <row r="18" spans="2:21">
      <c r="B18" s="4" t="s">
        <v>76</v>
      </c>
      <c r="C18" s="4">
        <v>1200</v>
      </c>
      <c r="D18" s="5">
        <v>27217.563932488207</v>
      </c>
      <c r="E18" s="6">
        <v>33.025548237614757</v>
      </c>
      <c r="F18" s="7">
        <v>555.44768043609736</v>
      </c>
      <c r="G18" s="8">
        <v>12.689804427080436</v>
      </c>
      <c r="H18" s="7">
        <v>417072.13973593508</v>
      </c>
      <c r="I18" s="8">
        <v>9545.2652320521411</v>
      </c>
      <c r="J18" s="5">
        <v>255.01083890564979</v>
      </c>
      <c r="K18" s="6">
        <v>1.3753256921364536</v>
      </c>
      <c r="L18" s="9">
        <v>0.51622545697740263</v>
      </c>
      <c r="M18" s="10">
        <v>9.3981912214797928E-4</v>
      </c>
      <c r="N18" s="7">
        <v>56616.547352511887</v>
      </c>
      <c r="O18" s="8">
        <v>157.27742520411965</v>
      </c>
      <c r="P18" s="11">
        <v>56616.024478953528</v>
      </c>
      <c r="Q18" s="12">
        <v>157.27673383707179</v>
      </c>
      <c r="R18" s="7">
        <v>299.19032188835632</v>
      </c>
      <c r="S18" s="8">
        <v>1.6190497551096894</v>
      </c>
      <c r="T18" s="13">
        <f t="shared" si="7"/>
        <v>56543.024478953528</v>
      </c>
      <c r="U18" s="14">
        <f t="shared" si="8"/>
        <v>157.27673383707179</v>
      </c>
    </row>
    <row r="19" spans="2:21">
      <c r="B19" s="4" t="s">
        <v>82</v>
      </c>
      <c r="C19" s="4">
        <v>1225</v>
      </c>
      <c r="D19" s="5">
        <v>30905.522441837154</v>
      </c>
      <c r="E19" s="6">
        <v>26.697632419752594</v>
      </c>
      <c r="F19" s="7">
        <v>288.08530714484357</v>
      </c>
      <c r="G19" s="8">
        <v>9.9143718744510565</v>
      </c>
      <c r="H19" s="7">
        <v>879608.16646390921</v>
      </c>
      <c r="I19" s="8">
        <v>30279.389584638306</v>
      </c>
      <c r="J19" s="5">
        <v>209.65907767338976</v>
      </c>
      <c r="K19" s="6">
        <v>1.1551611690384325</v>
      </c>
      <c r="L19" s="9">
        <v>0.4972887149973258</v>
      </c>
      <c r="M19" s="10">
        <v>5.8140092381432965E-4</v>
      </c>
      <c r="N19" s="7">
        <v>56740.592334924346</v>
      </c>
      <c r="O19" s="8">
        <v>113.36816893999006</v>
      </c>
      <c r="P19" s="11">
        <v>56740.30851237235</v>
      </c>
      <c r="Q19" s="12">
        <v>113.36800292418394</v>
      </c>
      <c r="R19" s="7">
        <v>246.06786161375092</v>
      </c>
      <c r="S19" s="8">
        <v>1.3580468180598473</v>
      </c>
      <c r="T19" s="13">
        <f t="shared" si="7"/>
        <v>56667.30851237235</v>
      </c>
      <c r="U19" s="14">
        <f t="shared" si="8"/>
        <v>113.36800292418394</v>
      </c>
    </row>
    <row r="20" spans="2:21">
      <c r="B20" s="4" t="s">
        <v>77</v>
      </c>
      <c r="C20" s="4">
        <v>1233</v>
      </c>
      <c r="D20" s="5">
        <v>21173.189845853252</v>
      </c>
      <c r="E20" s="6">
        <v>22.598099989857172</v>
      </c>
      <c r="F20" s="7">
        <v>375.14042077302804</v>
      </c>
      <c r="G20" s="8">
        <v>9.7090000478096368</v>
      </c>
      <c r="H20" s="7">
        <v>458534.01812728989</v>
      </c>
      <c r="I20" s="8">
        <v>11885.031118301102</v>
      </c>
      <c r="J20" s="5">
        <v>198.9753417300646</v>
      </c>
      <c r="K20" s="6">
        <v>1.3040859536078255</v>
      </c>
      <c r="L20" s="9">
        <v>0.49273505670186957</v>
      </c>
      <c r="M20" s="10">
        <v>8.7331133997384605E-4</v>
      </c>
      <c r="N20" s="7">
        <v>56757.610510565697</v>
      </c>
      <c r="O20" s="8">
        <v>155.13766951791337</v>
      </c>
      <c r="P20" s="11">
        <v>56757.126334138855</v>
      </c>
      <c r="Q20" s="12">
        <v>155.13710890312058</v>
      </c>
      <c r="R20" s="7">
        <v>233.53990300013271</v>
      </c>
      <c r="S20" s="8">
        <v>1.5340335457595624</v>
      </c>
      <c r="T20" s="13">
        <f t="shared" si="7"/>
        <v>56684.126334138855</v>
      </c>
      <c r="U20" s="14">
        <f t="shared" si="8"/>
        <v>155.13710890312058</v>
      </c>
    </row>
    <row r="21" spans="2:21">
      <c r="B21" s="4" t="s">
        <v>78</v>
      </c>
      <c r="C21" s="4">
        <v>1253</v>
      </c>
      <c r="D21" s="5">
        <v>25225.447354571501</v>
      </c>
      <c r="E21" s="6">
        <v>35.554140673902161</v>
      </c>
      <c r="F21" s="7">
        <v>397.56310988384007</v>
      </c>
      <c r="G21" s="8">
        <v>10.392239017223263</v>
      </c>
      <c r="H21" s="7">
        <v>520819.36702819722</v>
      </c>
      <c r="I21" s="8">
        <v>13630.755000250301</v>
      </c>
      <c r="J21" s="5">
        <v>208.00801796983072</v>
      </c>
      <c r="K21" s="6">
        <v>1.5297063786401617</v>
      </c>
      <c r="L21" s="9">
        <v>0.49783870608632719</v>
      </c>
      <c r="M21" s="10">
        <v>9.5183227696415235E-4</v>
      </c>
      <c r="N21" s="7">
        <v>56928.243647367912</v>
      </c>
      <c r="O21" s="8">
        <v>171.95745315534805</v>
      </c>
      <c r="P21" s="11">
        <v>56927.808635032896</v>
      </c>
      <c r="Q21" s="12">
        <v>171.95688843843351</v>
      </c>
      <c r="R21" s="7">
        <v>244.25929606669803</v>
      </c>
      <c r="S21" s="8">
        <v>1.800207520453903</v>
      </c>
      <c r="T21" s="13">
        <f t="shared" si="7"/>
        <v>56854.808635032896</v>
      </c>
      <c r="U21" s="14">
        <f t="shared" si="8"/>
        <v>171.95688843843351</v>
      </c>
    </row>
    <row r="22" spans="2:21">
      <c r="B22" s="4" t="s">
        <v>79</v>
      </c>
      <c r="C22" s="4">
        <v>1274</v>
      </c>
      <c r="D22" s="5">
        <v>29799.802178944807</v>
      </c>
      <c r="E22" s="6">
        <v>40.346962414330896</v>
      </c>
      <c r="F22" s="7">
        <v>215.75139479102722</v>
      </c>
      <c r="G22" s="8">
        <v>9.0539760398726958</v>
      </c>
      <c r="H22" s="7">
        <v>1188632.6649673448</v>
      </c>
      <c r="I22" s="8">
        <v>49931.667243906828</v>
      </c>
      <c r="J22" s="5">
        <v>254.79512310888452</v>
      </c>
      <c r="K22" s="6">
        <v>1.4077010054308541</v>
      </c>
      <c r="L22" s="9">
        <v>0.52194197365059847</v>
      </c>
      <c r="M22" s="10">
        <v>1.2158946511451807E-3</v>
      </c>
      <c r="N22" s="7">
        <v>57439.257723543378</v>
      </c>
      <c r="O22" s="8">
        <v>194.01151783467509</v>
      </c>
      <c r="P22" s="11">
        <v>57439.02863332878</v>
      </c>
      <c r="Q22" s="12">
        <v>194.01135029569247</v>
      </c>
      <c r="R22" s="7">
        <v>299.63234312620773</v>
      </c>
      <c r="S22" s="8">
        <v>1.6635282041454431</v>
      </c>
      <c r="T22" s="13">
        <f t="shared" si="7"/>
        <v>57366.02863332878</v>
      </c>
      <c r="U22" s="14">
        <f t="shared" si="8"/>
        <v>194.01135029569247</v>
      </c>
    </row>
    <row r="23" spans="2:21">
      <c r="B23" s="39" t="s">
        <v>80</v>
      </c>
      <c r="C23" s="39">
        <v>1290</v>
      </c>
      <c r="D23" s="18">
        <v>17738.166456162806</v>
      </c>
      <c r="E23" s="16">
        <v>22.128745305265237</v>
      </c>
      <c r="F23" s="15">
        <v>497.19377391572442</v>
      </c>
      <c r="G23" s="17">
        <v>11.956917056619606</v>
      </c>
      <c r="H23" s="15">
        <v>298095.74165903078</v>
      </c>
      <c r="I23" s="17">
        <v>7181.6367505471826</v>
      </c>
      <c r="J23" s="18">
        <v>214.79256309242234</v>
      </c>
      <c r="K23" s="16">
        <v>1.2693105714912816</v>
      </c>
      <c r="L23" s="40">
        <v>0.50676552127608754</v>
      </c>
      <c r="M23" s="41">
        <v>9.6441848416771491E-4</v>
      </c>
      <c r="N23" s="15">
        <v>57805.485481704629</v>
      </c>
      <c r="O23" s="17">
        <v>165.16492265731208</v>
      </c>
      <c r="P23" s="19">
        <v>57804.766749489267</v>
      </c>
      <c r="Q23" s="20">
        <v>165.16432460997027</v>
      </c>
      <c r="R23" s="15">
        <v>252.85122983511843</v>
      </c>
      <c r="S23" s="17">
        <v>1.4988578326662529</v>
      </c>
      <c r="T23" s="27">
        <f t="shared" si="7"/>
        <v>57731.766749489267</v>
      </c>
      <c r="U23" s="28">
        <f t="shared" si="8"/>
        <v>165.16432460997027</v>
      </c>
    </row>
    <row r="24" spans="2:21" ht="18">
      <c r="B24" s="24" t="s">
        <v>26</v>
      </c>
    </row>
    <row r="25" spans="2:21" ht="17.399999999999999">
      <c r="B25" s="25" t="s">
        <v>19</v>
      </c>
      <c r="C25" s="25"/>
      <c r="D25" s="5"/>
      <c r="E25" s="6"/>
      <c r="F25" s="7"/>
      <c r="G25" s="8"/>
      <c r="H25" s="5"/>
      <c r="I25" s="6"/>
    </row>
    <row r="26" spans="2:21" ht="15.6">
      <c r="B26" s="25" t="s">
        <v>35</v>
      </c>
      <c r="C26" s="25"/>
      <c r="D26" s="5"/>
      <c r="E26" s="6"/>
      <c r="F26" s="7"/>
      <c r="G26" s="8"/>
      <c r="H26" s="5"/>
      <c r="I26" s="6"/>
    </row>
    <row r="27" spans="2:21" ht="15.6">
      <c r="B27" s="25" t="s">
        <v>20</v>
      </c>
      <c r="C27" s="25"/>
      <c r="D27" s="5"/>
      <c r="E27" s="6"/>
      <c r="F27" s="7"/>
      <c r="G27" s="8"/>
      <c r="H27" s="5"/>
      <c r="I27" s="6"/>
    </row>
    <row r="28" spans="2:21">
      <c r="B28" s="26" t="s">
        <v>21</v>
      </c>
      <c r="C28" s="26"/>
      <c r="D28" s="5"/>
      <c r="E28" s="6"/>
      <c r="F28" s="7"/>
      <c r="G28" s="8"/>
      <c r="H28" s="5"/>
      <c r="I28" s="6"/>
    </row>
    <row r="31" spans="2:21">
      <c r="B31" s="47"/>
      <c r="C31" s="47"/>
      <c r="D31" s="47"/>
      <c r="E31" s="47"/>
      <c r="F31" s="47"/>
      <c r="G31" s="47"/>
      <c r="H31" s="47"/>
      <c r="I31" s="47"/>
      <c r="J31" s="47"/>
    </row>
    <row r="32" spans="2:21">
      <c r="B32" s="47"/>
      <c r="C32" s="59"/>
      <c r="D32" s="59"/>
      <c r="E32" s="59"/>
      <c r="F32" s="59"/>
      <c r="G32" s="47"/>
      <c r="H32" s="47"/>
      <c r="I32" s="47"/>
      <c r="J32" s="47"/>
    </row>
    <row r="33" spans="2:10">
      <c r="B33" s="47"/>
      <c r="C33" s="59"/>
      <c r="D33" s="59"/>
      <c r="E33" s="59"/>
      <c r="F33" s="59"/>
      <c r="G33" s="47"/>
      <c r="H33" s="47"/>
      <c r="I33" s="47"/>
      <c r="J33" s="47"/>
    </row>
    <row r="34" spans="2:10">
      <c r="B34" s="47"/>
      <c r="C34" s="59"/>
      <c r="D34" s="59"/>
      <c r="E34" s="59"/>
      <c r="F34" s="59"/>
      <c r="G34" s="47"/>
      <c r="H34" s="47"/>
      <c r="I34" s="47"/>
      <c r="J34" s="47"/>
    </row>
    <row r="35" spans="2:10">
      <c r="B35" s="47"/>
      <c r="C35" s="59"/>
      <c r="D35" s="59"/>
      <c r="E35" s="59"/>
      <c r="F35" s="59"/>
      <c r="G35" s="47"/>
      <c r="H35" s="47"/>
      <c r="I35" s="47"/>
      <c r="J35" s="47"/>
    </row>
    <row r="36" spans="2:10">
      <c r="B36" s="47"/>
      <c r="C36" s="59"/>
      <c r="D36" s="59"/>
      <c r="E36" s="59"/>
      <c r="F36" s="59"/>
      <c r="G36" s="47"/>
      <c r="H36" s="47"/>
      <c r="I36" s="47"/>
      <c r="J36" s="47"/>
    </row>
    <row r="37" spans="2:10">
      <c r="B37" s="47"/>
      <c r="C37" s="59"/>
      <c r="D37" s="59"/>
      <c r="E37" s="59"/>
      <c r="F37" s="59"/>
      <c r="G37" s="47"/>
      <c r="H37" s="47"/>
      <c r="I37" s="47"/>
      <c r="J37" s="47"/>
    </row>
    <row r="38" spans="2:10">
      <c r="B38" s="47"/>
      <c r="C38" s="59"/>
      <c r="D38" s="59"/>
      <c r="E38" s="59"/>
      <c r="F38" s="59"/>
      <c r="G38" s="47"/>
      <c r="H38" s="47"/>
      <c r="I38" s="47"/>
      <c r="J38" s="47"/>
    </row>
    <row r="39" spans="2:10">
      <c r="B39" s="47"/>
      <c r="C39" s="60"/>
      <c r="D39" s="60"/>
      <c r="E39" s="60"/>
      <c r="F39" s="59"/>
      <c r="G39" s="47"/>
      <c r="H39" s="47"/>
      <c r="I39" s="47"/>
      <c r="J39" s="47"/>
    </row>
    <row r="40" spans="2:10">
      <c r="B40" s="47"/>
      <c r="C40" s="59"/>
      <c r="D40" s="59"/>
      <c r="E40" s="59"/>
      <c r="F40" s="59"/>
      <c r="G40" s="47"/>
      <c r="H40" s="47"/>
      <c r="I40" s="47"/>
      <c r="J40" s="47"/>
    </row>
    <row r="41" spans="2:10">
      <c r="B41" s="47"/>
      <c r="C41" s="59"/>
      <c r="D41" s="59"/>
      <c r="E41" s="59"/>
      <c r="F41" s="59"/>
      <c r="G41" s="47"/>
      <c r="H41" s="47"/>
      <c r="I41" s="47"/>
      <c r="J41" s="47"/>
    </row>
    <row r="42" spans="2:10">
      <c r="B42" s="47"/>
      <c r="C42" s="59"/>
      <c r="D42" s="59"/>
      <c r="E42" s="59"/>
      <c r="F42" s="59"/>
      <c r="G42" s="47"/>
      <c r="H42" s="47"/>
      <c r="I42" s="47"/>
      <c r="J42" s="47"/>
    </row>
    <row r="43" spans="2:10">
      <c r="B43" s="47"/>
      <c r="C43" s="60"/>
      <c r="D43" s="60"/>
      <c r="E43" s="60"/>
      <c r="F43" s="59"/>
      <c r="G43" s="47"/>
      <c r="H43" s="47"/>
      <c r="I43" s="47"/>
      <c r="J43" s="47"/>
    </row>
    <row r="44" spans="2:10">
      <c r="B44" s="47"/>
      <c r="C44" s="59"/>
      <c r="D44" s="59"/>
      <c r="E44" s="59"/>
      <c r="F44" s="59"/>
      <c r="G44" s="47"/>
      <c r="H44" s="47"/>
      <c r="I44" s="47"/>
      <c r="J44" s="47"/>
    </row>
    <row r="45" spans="2:10">
      <c r="B45" s="47"/>
      <c r="C45" s="59"/>
      <c r="D45" s="59"/>
      <c r="E45" s="59"/>
      <c r="F45" s="59"/>
      <c r="G45" s="47"/>
      <c r="H45" s="47"/>
      <c r="I45" s="47"/>
      <c r="J45" s="47"/>
    </row>
    <row r="46" spans="2:10">
      <c r="B46" s="47"/>
      <c r="C46" s="60"/>
      <c r="D46" s="60"/>
      <c r="E46" s="60"/>
      <c r="F46" s="59"/>
      <c r="G46" s="47"/>
      <c r="H46" s="47"/>
      <c r="I46" s="47"/>
      <c r="J46" s="47"/>
    </row>
    <row r="47" spans="2:10">
      <c r="B47" s="47"/>
      <c r="C47" s="59"/>
      <c r="D47" s="59"/>
      <c r="E47" s="59"/>
      <c r="F47" s="59"/>
      <c r="G47" s="47"/>
      <c r="H47" s="47"/>
      <c r="I47" s="47"/>
      <c r="J47" s="47"/>
    </row>
    <row r="48" spans="2:10">
      <c r="B48" s="47"/>
      <c r="C48" s="59"/>
      <c r="D48" s="59"/>
      <c r="E48" s="59"/>
      <c r="F48" s="59"/>
      <c r="G48" s="47"/>
      <c r="H48" s="47"/>
      <c r="I48" s="47"/>
      <c r="J48" s="47"/>
    </row>
    <row r="49" spans="2:10">
      <c r="B49" s="47"/>
      <c r="C49" s="59"/>
      <c r="D49" s="59"/>
      <c r="E49" s="59"/>
      <c r="F49" s="59"/>
      <c r="G49" s="47"/>
      <c r="H49" s="47"/>
      <c r="I49" s="47"/>
      <c r="J49" s="47"/>
    </row>
    <row r="50" spans="2:10">
      <c r="B50" s="47"/>
      <c r="C50" s="59"/>
      <c r="D50" s="59"/>
      <c r="E50" s="59"/>
      <c r="F50" s="59"/>
      <c r="G50" s="47"/>
      <c r="H50" s="47"/>
      <c r="I50" s="47"/>
      <c r="J50" s="47"/>
    </row>
    <row r="51" spans="2:10">
      <c r="B51" s="47"/>
      <c r="C51" s="47"/>
      <c r="D51" s="47"/>
      <c r="E51" s="47"/>
      <c r="F51" s="47"/>
      <c r="G51" s="47"/>
      <c r="H51" s="47"/>
      <c r="I51" s="47"/>
      <c r="J51" s="47"/>
    </row>
    <row r="52" spans="2:10">
      <c r="B52" s="47"/>
      <c r="C52" s="47"/>
      <c r="D52" s="47"/>
      <c r="E52" s="47"/>
      <c r="F52" s="47"/>
      <c r="G52" s="47"/>
      <c r="H52" s="47"/>
      <c r="I52" s="47"/>
      <c r="J52" s="47"/>
    </row>
    <row r="53" spans="2:10">
      <c r="B53" s="47"/>
      <c r="C53" s="47"/>
      <c r="D53" s="47"/>
      <c r="E53" s="47"/>
      <c r="F53" s="47"/>
      <c r="G53" s="47"/>
      <c r="H53" s="47"/>
      <c r="I53" s="47"/>
      <c r="J53" s="47"/>
    </row>
    <row r="54" spans="2:10">
      <c r="B54" s="47"/>
      <c r="C54" s="47"/>
      <c r="D54" s="47"/>
      <c r="E54" s="47"/>
      <c r="F54" s="47"/>
      <c r="G54" s="47"/>
      <c r="H54" s="47"/>
      <c r="I54" s="47"/>
      <c r="J54" s="47"/>
    </row>
  </sheetData>
  <mergeCells count="18">
    <mergeCell ref="N4:O4"/>
    <mergeCell ref="P4:Q4"/>
    <mergeCell ref="D3:E3"/>
    <mergeCell ref="F3:G3"/>
    <mergeCell ref="H3:I3"/>
    <mergeCell ref="J3:K3"/>
    <mergeCell ref="L3:M3"/>
    <mergeCell ref="N3:O3"/>
    <mergeCell ref="D4:E4"/>
    <mergeCell ref="F4:G4"/>
    <mergeCell ref="H4:I4"/>
    <mergeCell ref="J4:K4"/>
    <mergeCell ref="L4:M4"/>
    <mergeCell ref="R4:S4"/>
    <mergeCell ref="T4:U4"/>
    <mergeCell ref="P3:Q3"/>
    <mergeCell ref="R3:S3"/>
    <mergeCell ref="T3:U3"/>
  </mergeCells>
  <phoneticPr fontId="5" type="noConversion"/>
  <pageMargins left="0.7" right="0.7" top="0.75" bottom="0.75" header="0.3" footer="0.3"/>
  <ignoredErrors>
    <ignoredError sqref="T1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93731-BA26-409A-A24A-DA4A976F3473}">
  <dimension ref="B2:Z20"/>
  <sheetViews>
    <sheetView zoomScale="130" zoomScaleNormal="130" workbookViewId="0">
      <selection activeCell="K20" sqref="K20"/>
    </sheetView>
  </sheetViews>
  <sheetFormatPr defaultRowHeight="13.8"/>
  <cols>
    <col min="2" max="2" width="21.6640625" customWidth="1"/>
    <col min="3" max="3" width="11.44140625" customWidth="1"/>
  </cols>
  <sheetData>
    <row r="2" spans="2:26" ht="16.2">
      <c r="B2" s="1" t="s">
        <v>0</v>
      </c>
      <c r="C2" s="1"/>
      <c r="D2" s="1"/>
    </row>
    <row r="3" spans="2:26" ht="15.6">
      <c r="B3" s="2" t="s">
        <v>1</v>
      </c>
      <c r="C3" s="2" t="s">
        <v>22</v>
      </c>
      <c r="D3" s="64" t="s">
        <v>2</v>
      </c>
      <c r="E3" s="66"/>
      <c r="F3" s="64" t="s">
        <v>3</v>
      </c>
      <c r="G3" s="64"/>
      <c r="H3" s="64" t="s">
        <v>4</v>
      </c>
      <c r="I3" s="64"/>
      <c r="J3" s="65" t="s">
        <v>5</v>
      </c>
      <c r="K3" s="65"/>
      <c r="L3" s="64" t="s">
        <v>6</v>
      </c>
      <c r="M3" s="64"/>
      <c r="N3" s="64" t="s">
        <v>7</v>
      </c>
      <c r="O3" s="64"/>
      <c r="P3" s="64" t="s">
        <v>7</v>
      </c>
      <c r="Q3" s="64"/>
      <c r="R3" s="65" t="s">
        <v>8</v>
      </c>
      <c r="S3" s="66"/>
      <c r="T3" s="67" t="s">
        <v>9</v>
      </c>
      <c r="U3" s="67"/>
      <c r="W3" s="47"/>
      <c r="X3" s="47"/>
      <c r="Y3" s="47"/>
    </row>
    <row r="4" spans="2:26">
      <c r="B4" s="3" t="s">
        <v>10</v>
      </c>
      <c r="C4" s="3"/>
      <c r="D4" s="61" t="s">
        <v>11</v>
      </c>
      <c r="E4" s="62"/>
      <c r="F4" s="61" t="s">
        <v>12</v>
      </c>
      <c r="G4" s="61"/>
      <c r="H4" s="61" t="s">
        <v>13</v>
      </c>
      <c r="I4" s="61"/>
      <c r="J4" s="61" t="s">
        <v>14</v>
      </c>
      <c r="K4" s="61"/>
      <c r="L4" s="61" t="s">
        <v>15</v>
      </c>
      <c r="M4" s="61"/>
      <c r="N4" s="61" t="s">
        <v>16</v>
      </c>
      <c r="O4" s="61"/>
      <c r="P4" s="61" t="s">
        <v>17</v>
      </c>
      <c r="Q4" s="61"/>
      <c r="R4" s="61" t="s">
        <v>17</v>
      </c>
      <c r="S4" s="62"/>
      <c r="T4" s="63" t="s">
        <v>18</v>
      </c>
      <c r="U4" s="63"/>
      <c r="W4" s="47"/>
      <c r="X4" s="47"/>
      <c r="Y4" s="47"/>
    </row>
    <row r="5" spans="2:26">
      <c r="B5" s="4" t="s">
        <v>51</v>
      </c>
      <c r="C5" s="4">
        <v>2239</v>
      </c>
      <c r="D5" s="5">
        <v>256.56049593667933</v>
      </c>
      <c r="E5" s="6">
        <v>0.29220343154928574</v>
      </c>
      <c r="F5" s="7">
        <v>156.7197163984539</v>
      </c>
      <c r="G5" s="8">
        <v>3.2795530051442605</v>
      </c>
      <c r="H5" s="7">
        <v>14159.012251934199</v>
      </c>
      <c r="I5" s="8">
        <v>298.77956646921353</v>
      </c>
      <c r="J5" s="5">
        <v>321.03211065414916</v>
      </c>
      <c r="K5" s="6">
        <v>1.3198039625390681</v>
      </c>
      <c r="L5" s="9">
        <v>0.5245672097829398</v>
      </c>
      <c r="M5" s="10">
        <v>1.5447933751477781E-3</v>
      </c>
      <c r="N5" s="7">
        <v>53924.399546472676</v>
      </c>
      <c r="O5" s="8">
        <v>213.53671699321188</v>
      </c>
      <c r="P5" s="11">
        <v>53911.397978676883</v>
      </c>
      <c r="Q5" s="12">
        <v>213.70312504790309</v>
      </c>
      <c r="R5" s="7">
        <v>373.78560364200086</v>
      </c>
      <c r="S5" s="8">
        <v>1.553126645464062</v>
      </c>
      <c r="T5" s="13">
        <f>(P5-72)</f>
        <v>53839.397978676883</v>
      </c>
      <c r="U5" s="14">
        <f t="shared" ref="U5:U11" si="0">Q5</f>
        <v>213.70312504790309</v>
      </c>
      <c r="W5" s="47"/>
      <c r="X5" s="47"/>
      <c r="Y5" s="47"/>
    </row>
    <row r="6" spans="2:26">
      <c r="B6" s="4" t="s">
        <v>52</v>
      </c>
      <c r="C6" s="4">
        <v>2251</v>
      </c>
      <c r="D6" s="5">
        <v>353.43053092603895</v>
      </c>
      <c r="E6" s="6">
        <v>0.35369364666861669</v>
      </c>
      <c r="F6" s="7">
        <v>272.65405195259751</v>
      </c>
      <c r="G6" s="8">
        <v>5.5528084222564091</v>
      </c>
      <c r="H6" s="7">
        <v>11248.564689461227</v>
      </c>
      <c r="I6" s="8">
        <v>230.80889448018507</v>
      </c>
      <c r="J6" s="5">
        <v>323.97457541083628</v>
      </c>
      <c r="K6" s="6">
        <v>1.2316577528901134</v>
      </c>
      <c r="L6" s="9">
        <v>0.5263072285460394</v>
      </c>
      <c r="M6" s="10">
        <v>1.4185684989780477E-3</v>
      </c>
      <c r="N6" s="7">
        <v>53990.350041621175</v>
      </c>
      <c r="O6" s="8">
        <v>196.09613653310771</v>
      </c>
      <c r="P6" s="11">
        <v>53973.98750857525</v>
      </c>
      <c r="Q6" s="12">
        <v>196.39881942144518</v>
      </c>
      <c r="R6" s="7">
        <v>377.27822123623537</v>
      </c>
      <c r="S6" s="8">
        <v>1.4494654454510538</v>
      </c>
      <c r="T6" s="13">
        <f t="shared" ref="T6:T12" si="1">(P6-72)</f>
        <v>53901.98750857525</v>
      </c>
      <c r="U6" s="14">
        <f t="shared" si="0"/>
        <v>196.39881942144518</v>
      </c>
      <c r="W6" s="47"/>
      <c r="X6" s="47"/>
      <c r="Y6" s="47"/>
    </row>
    <row r="7" spans="2:26">
      <c r="B7" s="4" t="s">
        <v>53</v>
      </c>
      <c r="C7" s="4">
        <v>2255</v>
      </c>
      <c r="D7" s="5">
        <v>318.48625052668888</v>
      </c>
      <c r="E7" s="6">
        <v>0.34011131261498773</v>
      </c>
      <c r="F7" s="7">
        <v>783.66091102942653</v>
      </c>
      <c r="G7" s="8">
        <v>15.739995814337799</v>
      </c>
      <c r="H7" s="7">
        <v>3548.5650524651574</v>
      </c>
      <c r="I7" s="8">
        <v>71.754281001163974</v>
      </c>
      <c r="J7" s="5">
        <v>327.81361505534437</v>
      </c>
      <c r="K7" s="6">
        <v>1.3593839587434544</v>
      </c>
      <c r="L7" s="9">
        <v>0.52957149365490253</v>
      </c>
      <c r="M7" s="10">
        <v>1.3603866473430263E-3</v>
      </c>
      <c r="N7" s="7">
        <v>54204.830269771875</v>
      </c>
      <c r="O7" s="8">
        <v>191.40919202627714</v>
      </c>
      <c r="P7" s="11">
        <v>54152.943768003555</v>
      </c>
      <c r="Q7" s="12">
        <v>194.7661286549565</v>
      </c>
      <c r="R7" s="7">
        <v>381.94174094570684</v>
      </c>
      <c r="S7" s="8">
        <v>1.5976956962718041</v>
      </c>
      <c r="T7" s="13">
        <f t="shared" si="1"/>
        <v>54080.943768003555</v>
      </c>
      <c r="U7" s="14">
        <f t="shared" si="0"/>
        <v>194.7661286549565</v>
      </c>
      <c r="W7" s="47"/>
      <c r="X7" s="47"/>
      <c r="Y7" s="47"/>
    </row>
    <row r="8" spans="2:26">
      <c r="B8" s="4" t="s">
        <v>54</v>
      </c>
      <c r="C8" s="4">
        <v>2265</v>
      </c>
      <c r="D8" s="5">
        <v>409.21347165864807</v>
      </c>
      <c r="E8" s="6">
        <v>0.43422496559140422</v>
      </c>
      <c r="F8" s="7">
        <v>890.2532574175201</v>
      </c>
      <c r="G8" s="8">
        <v>17.874543444754433</v>
      </c>
      <c r="H8" s="7">
        <v>4003.2512795731168</v>
      </c>
      <c r="I8" s="8">
        <v>80.813320333836657</v>
      </c>
      <c r="J8" s="5">
        <v>316.71060071254419</v>
      </c>
      <c r="K8" s="6">
        <v>1.1971022230972563</v>
      </c>
      <c r="L8" s="9">
        <v>0.52821512349229394</v>
      </c>
      <c r="M8" s="10">
        <v>1.2398733507773276E-3</v>
      </c>
      <c r="N8" s="7">
        <v>54639.465048876729</v>
      </c>
      <c r="O8" s="8">
        <v>176.03023807615011</v>
      </c>
      <c r="P8" s="11">
        <v>54593.165313016965</v>
      </c>
      <c r="Q8" s="12">
        <v>178.94069581327764</v>
      </c>
      <c r="R8" s="7">
        <v>369.46412445069649</v>
      </c>
      <c r="S8" s="8">
        <v>1.4089078644159416</v>
      </c>
      <c r="T8" s="13">
        <f t="shared" si="1"/>
        <v>54521.165313016965</v>
      </c>
      <c r="U8" s="14">
        <f t="shared" si="0"/>
        <v>178.94069581327764</v>
      </c>
      <c r="W8" s="47"/>
      <c r="X8" s="47"/>
      <c r="Y8" s="47"/>
    </row>
    <row r="9" spans="2:26">
      <c r="B9" s="4" t="s">
        <v>55</v>
      </c>
      <c r="C9" s="4">
        <v>2270</v>
      </c>
      <c r="D9" s="5">
        <v>290.49926582016917</v>
      </c>
      <c r="E9" s="6">
        <v>0.2920962591461021</v>
      </c>
      <c r="F9" s="7">
        <v>622.86573330387569</v>
      </c>
      <c r="G9" s="8">
        <v>12.527799827280205</v>
      </c>
      <c r="H9" s="7">
        <v>4087.104451639359</v>
      </c>
      <c r="I9" s="8">
        <v>82.749408292489463</v>
      </c>
      <c r="J9" s="5">
        <v>320.20824519306723</v>
      </c>
      <c r="K9" s="6">
        <v>1.246412934616085</v>
      </c>
      <c r="L9" s="9">
        <v>0.53149534875028259</v>
      </c>
      <c r="M9" s="10">
        <v>1.3436117197805281E-3</v>
      </c>
      <c r="N9" s="7">
        <v>54875.458091125845</v>
      </c>
      <c r="O9" s="8">
        <v>189.60934229432334</v>
      </c>
      <c r="P9" s="11">
        <v>54829.969198871921</v>
      </c>
      <c r="Q9" s="12">
        <v>192.21080438257459</v>
      </c>
      <c r="R9" s="7">
        <v>373.79407471065008</v>
      </c>
      <c r="S9" s="8">
        <v>1.4690556372764556</v>
      </c>
      <c r="T9" s="13">
        <f t="shared" si="1"/>
        <v>54757.969198871921</v>
      </c>
      <c r="U9" s="14">
        <f t="shared" si="0"/>
        <v>192.21080438257459</v>
      </c>
      <c r="W9" s="47"/>
      <c r="X9" s="47"/>
      <c r="Y9" s="47"/>
    </row>
    <row r="10" spans="2:26">
      <c r="B10" s="4" t="s">
        <v>56</v>
      </c>
      <c r="C10" s="4">
        <v>2276</v>
      </c>
      <c r="D10" s="5">
        <v>298.70777800963589</v>
      </c>
      <c r="E10" s="6">
        <v>0.31103493545446204</v>
      </c>
      <c r="F10" s="7">
        <v>817.55687642141777</v>
      </c>
      <c r="G10" s="8">
        <v>16.416742396518249</v>
      </c>
      <c r="H10" s="7">
        <v>3204.5360850599618</v>
      </c>
      <c r="I10" s="8">
        <v>64.935196373692918</v>
      </c>
      <c r="J10" s="5">
        <v>317.64228245841241</v>
      </c>
      <c r="K10" s="6">
        <v>1.3306412350079586</v>
      </c>
      <c r="L10" s="9">
        <v>0.53195015814011415</v>
      </c>
      <c r="M10" s="10">
        <v>1.5488963831413298E-3</v>
      </c>
      <c r="N10" s="7">
        <v>55078.935470489385</v>
      </c>
      <c r="O10" s="8">
        <v>217.40010130120368</v>
      </c>
      <c r="P10" s="11">
        <v>55020.764516271018</v>
      </c>
      <c r="Q10" s="12">
        <v>221.10807141728452</v>
      </c>
      <c r="R10" s="7">
        <v>370.99841139730682</v>
      </c>
      <c r="S10" s="8">
        <v>1.5713028081514624</v>
      </c>
      <c r="T10" s="13">
        <f t="shared" si="1"/>
        <v>54948.764516271018</v>
      </c>
      <c r="U10" s="14">
        <f t="shared" si="0"/>
        <v>221.10807141728452</v>
      </c>
      <c r="W10" s="47"/>
      <c r="X10" s="47"/>
      <c r="Y10" s="47"/>
    </row>
    <row r="11" spans="2:26">
      <c r="B11" s="4" t="s">
        <v>57</v>
      </c>
      <c r="C11" s="4">
        <v>2280</v>
      </c>
      <c r="D11" s="5">
        <v>302.42615577553647</v>
      </c>
      <c r="E11" s="6">
        <v>0.22126221149204328</v>
      </c>
      <c r="F11" s="7">
        <v>545.09920890311309</v>
      </c>
      <c r="G11" s="8">
        <v>10.969183632398398</v>
      </c>
      <c r="H11" s="7">
        <v>4908.9635261025178</v>
      </c>
      <c r="I11" s="8">
        <v>99.332892143461891</v>
      </c>
      <c r="J11" s="5">
        <v>327.68972151851796</v>
      </c>
      <c r="K11" s="6">
        <v>0.98672520257813845</v>
      </c>
      <c r="L11" s="9">
        <v>0.53663666196127646</v>
      </c>
      <c r="M11" s="10">
        <v>1.2052395806516941E-3</v>
      </c>
      <c r="N11" s="7">
        <v>55131.718525148361</v>
      </c>
      <c r="O11" s="8">
        <v>166.90451359990698</v>
      </c>
      <c r="P11" s="11">
        <v>55093.718886349045</v>
      </c>
      <c r="Q11" s="12">
        <v>168.97866499112416</v>
      </c>
      <c r="R11" s="7">
        <v>382.81238023326392</v>
      </c>
      <c r="S11" s="8">
        <v>1.1670737207321022</v>
      </c>
      <c r="T11" s="13">
        <f t="shared" si="1"/>
        <v>55021.718886349045</v>
      </c>
      <c r="U11" s="14">
        <f t="shared" si="0"/>
        <v>168.97866499112416</v>
      </c>
      <c r="W11" s="47"/>
      <c r="X11" s="47"/>
      <c r="Y11" s="47"/>
    </row>
    <row r="12" spans="2:26">
      <c r="B12" s="4" t="s">
        <v>58</v>
      </c>
      <c r="C12" s="4">
        <v>2286</v>
      </c>
      <c r="D12" s="5">
        <v>324.36667519505909</v>
      </c>
      <c r="E12" s="6">
        <v>0.24638311011799349</v>
      </c>
      <c r="F12" s="7">
        <v>397.79425250048746</v>
      </c>
      <c r="G12" s="8">
        <v>8.0441758145898863</v>
      </c>
      <c r="H12" s="7">
        <v>7169.3687345738044</v>
      </c>
      <c r="I12" s="8">
        <v>145.94695412464014</v>
      </c>
      <c r="J12" s="5">
        <v>320.41785031313896</v>
      </c>
      <c r="K12" s="6">
        <v>1.0188145647664903</v>
      </c>
      <c r="L12" s="9">
        <v>0.53325817718561386</v>
      </c>
      <c r="M12" s="10">
        <v>1.3124689278794512E-3</v>
      </c>
      <c r="N12" s="7">
        <v>55095.365198601547</v>
      </c>
      <c r="O12" s="8">
        <v>181.80542579849231</v>
      </c>
      <c r="P12" s="11">
        <v>55069.331176863379</v>
      </c>
      <c r="Q12" s="12">
        <v>182.68065213488211</v>
      </c>
      <c r="R12" s="7">
        <v>374.29150286843111</v>
      </c>
      <c r="S12" s="8">
        <v>1.2056551039333727</v>
      </c>
      <c r="T12" s="13">
        <f t="shared" si="1"/>
        <v>54997.331176863379</v>
      </c>
      <c r="U12" s="14">
        <f>Q12</f>
        <v>182.68065213488211</v>
      </c>
      <c r="W12" s="47"/>
      <c r="X12" s="47"/>
      <c r="Y12" s="47"/>
    </row>
    <row r="13" spans="2:26">
      <c r="B13" s="4" t="s">
        <v>59</v>
      </c>
      <c r="C13" s="4">
        <v>2290</v>
      </c>
      <c r="D13" s="45">
        <v>322.2</v>
      </c>
      <c r="E13" s="45" t="s">
        <v>60</v>
      </c>
      <c r="F13" s="45">
        <v>371.4</v>
      </c>
      <c r="G13" s="45" t="s">
        <v>61</v>
      </c>
      <c r="H13" s="45"/>
      <c r="J13" s="45">
        <v>323.2</v>
      </c>
      <c r="K13" s="45" t="s">
        <v>62</v>
      </c>
      <c r="L13" s="45">
        <v>0.53510000000000002</v>
      </c>
      <c r="M13" s="45" t="s">
        <v>63</v>
      </c>
      <c r="N13" s="45">
        <v>55180</v>
      </c>
      <c r="O13" s="8">
        <v>180</v>
      </c>
      <c r="P13" s="45"/>
      <c r="Q13" s="45"/>
      <c r="R13" s="45">
        <v>377.68</v>
      </c>
      <c r="S13" s="8">
        <v>2.31</v>
      </c>
      <c r="T13" s="13">
        <v>55090</v>
      </c>
      <c r="U13" s="14">
        <f>180</f>
        <v>180</v>
      </c>
      <c r="V13" s="44"/>
      <c r="W13" s="44"/>
      <c r="X13" s="46"/>
      <c r="Y13" s="42"/>
    </row>
    <row r="14" spans="2:26">
      <c r="B14" s="39" t="s">
        <v>50</v>
      </c>
      <c r="C14" s="39">
        <v>2297</v>
      </c>
      <c r="D14" s="18">
        <v>443.86289970006908</v>
      </c>
      <c r="E14" s="16">
        <v>0.40927116659065682</v>
      </c>
      <c r="F14" s="15">
        <v>1707.3315873644106</v>
      </c>
      <c r="G14" s="17">
        <v>34.226452746418367</v>
      </c>
      <c r="H14" s="15">
        <v>2293.7025628290498</v>
      </c>
      <c r="I14" s="17">
        <v>46.090960177280756</v>
      </c>
      <c r="J14" s="18">
        <v>318.05578716892802</v>
      </c>
      <c r="K14" s="16">
        <v>1.1708884090949272</v>
      </c>
      <c r="L14" s="40">
        <v>0.53510678857452632</v>
      </c>
      <c r="M14" s="41">
        <v>8.905025419526382E-4</v>
      </c>
      <c r="N14" s="15">
        <v>55472.257925633472</v>
      </c>
      <c r="O14" s="17">
        <v>135.13462891088901</v>
      </c>
      <c r="P14" s="19">
        <v>55390.573796095458</v>
      </c>
      <c r="Q14" s="20">
        <v>146.80003829883509</v>
      </c>
      <c r="R14" s="15">
        <v>371.86926409350008</v>
      </c>
      <c r="S14" s="17">
        <v>1.3776379995321073</v>
      </c>
      <c r="T14" s="27">
        <f t="shared" ref="T14" si="2">(P14-73)</f>
        <v>55317.573796095458</v>
      </c>
      <c r="U14" s="28">
        <f t="shared" ref="U14" si="3">Q14</f>
        <v>146.80003829883509</v>
      </c>
      <c r="W14" s="47"/>
      <c r="X14" s="47"/>
      <c r="Y14" s="47"/>
    </row>
    <row r="15" spans="2:26">
      <c r="X15" s="47"/>
      <c r="Y15" s="47"/>
      <c r="Z15" s="47"/>
    </row>
    <row r="16" spans="2:26" ht="18">
      <c r="B16" s="24" t="s">
        <v>26</v>
      </c>
      <c r="C16" s="24"/>
      <c r="D16" s="5"/>
      <c r="E16" s="6"/>
      <c r="F16" s="7"/>
      <c r="G16" s="8"/>
      <c r="H16" s="5"/>
      <c r="I16" s="6"/>
      <c r="J16" s="5"/>
      <c r="K16" s="6"/>
      <c r="L16" s="22"/>
      <c r="M16" s="23"/>
      <c r="N16" s="7"/>
      <c r="O16" s="8"/>
      <c r="P16" s="11"/>
      <c r="V16" s="47"/>
      <c r="W16" s="47"/>
      <c r="X16" s="47"/>
    </row>
    <row r="17" spans="2:22" ht="17.399999999999999">
      <c r="B17" s="25" t="s">
        <v>19</v>
      </c>
      <c r="C17" s="25"/>
      <c r="D17" s="5"/>
      <c r="E17" s="6"/>
      <c r="F17" s="7"/>
      <c r="G17" s="8"/>
      <c r="H17" s="5"/>
      <c r="I17" s="6"/>
      <c r="J17" s="5"/>
      <c r="K17" s="6"/>
      <c r="L17" s="22"/>
      <c r="M17" s="23"/>
      <c r="N17" s="7"/>
      <c r="O17" s="8"/>
      <c r="P17" s="11"/>
    </row>
    <row r="18" spans="2:22" ht="15.6">
      <c r="B18" s="25" t="s">
        <v>35</v>
      </c>
      <c r="C18" s="25"/>
      <c r="D18" s="5"/>
      <c r="E18" s="6"/>
      <c r="F18" s="7"/>
      <c r="G18" s="8"/>
      <c r="H18" s="5"/>
      <c r="I18" s="6"/>
      <c r="J18" s="5"/>
      <c r="K18" s="6"/>
      <c r="L18" s="22"/>
      <c r="M18" s="23"/>
      <c r="N18" s="7"/>
      <c r="O18" s="8"/>
      <c r="P18" s="11"/>
    </row>
    <row r="19" spans="2:22" ht="15.6">
      <c r="B19" s="25" t="s">
        <v>20</v>
      </c>
      <c r="C19" s="25"/>
      <c r="D19" s="5"/>
      <c r="E19" s="6"/>
      <c r="F19" s="7"/>
      <c r="G19" s="8"/>
      <c r="H19" s="5"/>
      <c r="I19" s="6"/>
      <c r="J19" s="5"/>
      <c r="K19" s="6"/>
      <c r="L19" s="22"/>
      <c r="M19" s="23"/>
      <c r="N19" s="7"/>
      <c r="O19" s="8"/>
      <c r="P19" s="11"/>
    </row>
    <row r="20" spans="2:22" ht="39.6">
      <c r="B20" s="43" t="s">
        <v>64</v>
      </c>
      <c r="T20" s="45"/>
      <c r="U20" s="45"/>
      <c r="V20" s="45"/>
    </row>
  </sheetData>
  <mergeCells count="18">
    <mergeCell ref="N4:O4"/>
    <mergeCell ref="P4:Q4"/>
    <mergeCell ref="D3:E3"/>
    <mergeCell ref="F3:G3"/>
    <mergeCell ref="H3:I3"/>
    <mergeCell ref="J3:K3"/>
    <mergeCell ref="L3:M3"/>
    <mergeCell ref="N3:O3"/>
    <mergeCell ref="D4:E4"/>
    <mergeCell ref="F4:G4"/>
    <mergeCell ref="H4:I4"/>
    <mergeCell ref="J4:K4"/>
    <mergeCell ref="L4:M4"/>
    <mergeCell ref="R4:S4"/>
    <mergeCell ref="T4:U4"/>
    <mergeCell ref="P3:Q3"/>
    <mergeCell ref="R3:S3"/>
    <mergeCell ref="T3:U3"/>
  </mergeCells>
  <phoneticPr fontId="5" type="noConversion"/>
  <pageMargins left="0.7" right="0.7" top="0.75" bottom="0.75" header="0.3" footer="0.3"/>
  <ignoredErrors>
    <ignoredError sqref="U1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943D5-FB4A-485C-BD4E-96CFF6BD1A6B}">
  <dimension ref="B2:U39"/>
  <sheetViews>
    <sheetView topLeftCell="B1" zoomScale="130" zoomScaleNormal="130" workbookViewId="0">
      <selection activeCell="J35" sqref="J35"/>
    </sheetView>
  </sheetViews>
  <sheetFormatPr defaultRowHeight="13.8"/>
  <cols>
    <col min="2" max="2" width="15.21875" customWidth="1"/>
    <col min="3" max="3" width="11.6640625" customWidth="1"/>
  </cols>
  <sheetData>
    <row r="2" spans="2:21" ht="16.2">
      <c r="B2" s="1" t="s">
        <v>0</v>
      </c>
      <c r="C2" s="1"/>
    </row>
    <row r="3" spans="2:21" ht="15.6">
      <c r="B3" s="2" t="s">
        <v>1</v>
      </c>
      <c r="C3" s="2" t="s">
        <v>22</v>
      </c>
      <c r="D3" s="64" t="s">
        <v>2</v>
      </c>
      <c r="E3" s="66"/>
      <c r="F3" s="64" t="s">
        <v>3</v>
      </c>
      <c r="G3" s="64"/>
      <c r="H3" s="64" t="s">
        <v>4</v>
      </c>
      <c r="I3" s="64"/>
      <c r="J3" s="65" t="s">
        <v>5</v>
      </c>
      <c r="K3" s="65"/>
      <c r="L3" s="64" t="s">
        <v>6</v>
      </c>
      <c r="M3" s="64"/>
      <c r="N3" s="64" t="s">
        <v>7</v>
      </c>
      <c r="O3" s="64"/>
      <c r="P3" s="64" t="s">
        <v>7</v>
      </c>
      <c r="Q3" s="64"/>
      <c r="R3" s="65" t="s">
        <v>8</v>
      </c>
      <c r="S3" s="66"/>
      <c r="T3" s="67" t="s">
        <v>9</v>
      </c>
      <c r="U3" s="67"/>
    </row>
    <row r="4" spans="2:21">
      <c r="B4" s="3" t="s">
        <v>10</v>
      </c>
      <c r="C4" s="3"/>
      <c r="D4" s="61" t="s">
        <v>11</v>
      </c>
      <c r="E4" s="62"/>
      <c r="F4" s="61" t="s">
        <v>12</v>
      </c>
      <c r="G4" s="61"/>
      <c r="H4" s="61" t="s">
        <v>13</v>
      </c>
      <c r="I4" s="61"/>
      <c r="J4" s="61" t="s">
        <v>14</v>
      </c>
      <c r="K4" s="61"/>
      <c r="L4" s="61" t="s">
        <v>15</v>
      </c>
      <c r="M4" s="61"/>
      <c r="N4" s="61" t="s">
        <v>16</v>
      </c>
      <c r="O4" s="61"/>
      <c r="P4" s="61" t="s">
        <v>17</v>
      </c>
      <c r="Q4" s="61"/>
      <c r="R4" s="61" t="s">
        <v>17</v>
      </c>
      <c r="S4" s="62"/>
      <c r="T4" s="63" t="s">
        <v>18</v>
      </c>
      <c r="U4" s="63"/>
    </row>
    <row r="5" spans="2:21">
      <c r="B5" s="50" t="s">
        <v>49</v>
      </c>
      <c r="C5" s="50">
        <v>2350</v>
      </c>
      <c r="D5" s="53">
        <v>2625.4577224432201</v>
      </c>
      <c r="E5" s="54">
        <v>3.1511151008410816</v>
      </c>
      <c r="F5" s="51">
        <v>218.28301872279229</v>
      </c>
      <c r="G5" s="52">
        <v>8.0772359664864855</v>
      </c>
      <c r="H5" s="51">
        <v>71043.912388707977</v>
      </c>
      <c r="I5" s="52">
        <v>2630.0798243844683</v>
      </c>
      <c r="J5" s="53">
        <v>-70.606093211453498</v>
      </c>
      <c r="K5" s="54">
        <v>1.0920903174827283</v>
      </c>
      <c r="L5" s="55">
        <v>0.35824168873105589</v>
      </c>
      <c r="M5" s="56">
        <v>5.8833898730067111E-4</v>
      </c>
      <c r="N5" s="51">
        <v>53472.431624754172</v>
      </c>
      <c r="O5" s="52">
        <v>144.17384467618768</v>
      </c>
      <c r="P5" s="57">
        <v>53469.733010657888</v>
      </c>
      <c r="Q5" s="58">
        <v>144.18311996677349</v>
      </c>
      <c r="R5" s="51">
        <v>-82.10601442100392</v>
      </c>
      <c r="S5" s="52">
        <v>1.2704031684316672</v>
      </c>
      <c r="T5" s="48">
        <v>53407.733010657888</v>
      </c>
      <c r="U5" s="49">
        <v>144.18311996677349</v>
      </c>
    </row>
    <row r="6" spans="2:21">
      <c r="B6" s="4" t="s">
        <v>36</v>
      </c>
      <c r="C6" s="4">
        <v>2410</v>
      </c>
      <c r="D6" s="5">
        <v>3079.4275146948339</v>
      </c>
      <c r="E6" s="6">
        <v>3.8081664128805919</v>
      </c>
      <c r="F6" s="7">
        <v>47.758232772908961</v>
      </c>
      <c r="G6" s="8">
        <v>4.6300060374712535</v>
      </c>
      <c r="H6" s="7">
        <v>382589.42448716663</v>
      </c>
      <c r="I6" s="8">
        <v>37093.327036113966</v>
      </c>
      <c r="J6" s="5">
        <v>-71.107339073771314</v>
      </c>
      <c r="K6" s="6">
        <v>1.2260994122411566</v>
      </c>
      <c r="L6" s="9">
        <v>0.3598699261232704</v>
      </c>
      <c r="M6" s="10">
        <v>6.0290990984479412E-4</v>
      </c>
      <c r="N6" s="7">
        <v>53829.551452578271</v>
      </c>
      <c r="O6" s="8">
        <v>154.1424658217461</v>
      </c>
      <c r="P6" s="11">
        <v>53828.996114886751</v>
      </c>
      <c r="Q6" s="12">
        <v>154.14400479894022</v>
      </c>
      <c r="R6" s="7">
        <v>-82.772778041241409</v>
      </c>
      <c r="S6" s="8">
        <v>1.4276999622316708</v>
      </c>
      <c r="T6" s="13">
        <f>(P6-73)</f>
        <v>53755.996114886751</v>
      </c>
      <c r="U6" s="14">
        <f t="shared" ref="U6:U12" si="0">Q6</f>
        <v>154.14400479894022</v>
      </c>
    </row>
    <row r="7" spans="2:21">
      <c r="B7" s="4" t="s">
        <v>37</v>
      </c>
      <c r="C7" s="4">
        <v>2480</v>
      </c>
      <c r="D7" s="5">
        <v>1975.6261112949401</v>
      </c>
      <c r="E7" s="6">
        <v>2.0731073718008028</v>
      </c>
      <c r="F7" s="7">
        <v>158.56920588919087</v>
      </c>
      <c r="G7" s="8">
        <v>5.9411212947369503</v>
      </c>
      <c r="H7" s="7">
        <v>73848.702109905353</v>
      </c>
      <c r="I7" s="8">
        <v>2768.6598725135736</v>
      </c>
      <c r="J7" s="5">
        <v>-73.511661527000612</v>
      </c>
      <c r="K7" s="6">
        <v>1.1245163325431746</v>
      </c>
      <c r="L7" s="9">
        <v>0.35949370694043115</v>
      </c>
      <c r="M7" s="10">
        <v>6.115464467618232E-4</v>
      </c>
      <c r="N7" s="7">
        <v>53952.529596671797</v>
      </c>
      <c r="O7" s="8">
        <v>150.98889388654288</v>
      </c>
      <c r="P7" s="11">
        <v>53949.911767225269</v>
      </c>
      <c r="Q7" s="12">
        <v>150.99602435818258</v>
      </c>
      <c r="R7" s="7">
        <v>-85.600743729539815</v>
      </c>
      <c r="S7" s="8">
        <v>1.3099523591825741</v>
      </c>
      <c r="T7" s="13">
        <f t="shared" ref="T7:T12" si="1">(P7-73)</f>
        <v>53876.911767225269</v>
      </c>
      <c r="U7" s="14">
        <f t="shared" si="0"/>
        <v>150.99602435818258</v>
      </c>
    </row>
    <row r="8" spans="2:21">
      <c r="B8" s="4" t="s">
        <v>38</v>
      </c>
      <c r="C8" s="4">
        <v>2590</v>
      </c>
      <c r="D8" s="5">
        <v>2909.8812847211416</v>
      </c>
      <c r="E8" s="6">
        <v>3.2096466080254391</v>
      </c>
      <c r="F8" s="7">
        <v>137.23753932358247</v>
      </c>
      <c r="G8" s="8">
        <v>5.6098479581171654</v>
      </c>
      <c r="H8" s="7">
        <v>128969.32061508395</v>
      </c>
      <c r="I8" s="8">
        <v>5274.5875274547361</v>
      </c>
      <c r="J8" s="5">
        <v>-54.152153181147412</v>
      </c>
      <c r="K8" s="6">
        <v>1.0960272121424179</v>
      </c>
      <c r="L8" s="9">
        <v>0.36890827313401253</v>
      </c>
      <c r="M8" s="10">
        <v>6.3259216152473994E-4</v>
      </c>
      <c r="N8" s="7">
        <v>54201.756424403073</v>
      </c>
      <c r="O8" s="8">
        <v>149.75733741069763</v>
      </c>
      <c r="P8" s="11">
        <v>54200.227799466986</v>
      </c>
      <c r="Q8" s="12">
        <v>149.75939110014954</v>
      </c>
      <c r="R8" s="7">
        <v>-63.102100700512572</v>
      </c>
      <c r="S8" s="8">
        <v>1.2774505144044079</v>
      </c>
      <c r="T8" s="13">
        <f t="shared" si="1"/>
        <v>54127.227799466986</v>
      </c>
      <c r="U8" s="14">
        <f t="shared" si="0"/>
        <v>149.75939110014954</v>
      </c>
    </row>
    <row r="9" spans="2:21">
      <c r="B9" s="4" t="s">
        <v>42</v>
      </c>
      <c r="C9" s="4">
        <v>2600</v>
      </c>
      <c r="D9" s="5">
        <v>3373.8269762712471</v>
      </c>
      <c r="E9" s="6">
        <v>2.7339096640458949</v>
      </c>
      <c r="F9" s="7">
        <v>151.30492766299994</v>
      </c>
      <c r="G9" s="8">
        <v>7.0862614702709621</v>
      </c>
      <c r="H9" s="7">
        <v>135195.15507430557</v>
      </c>
      <c r="I9" s="8">
        <v>6334.0711279206116</v>
      </c>
      <c r="J9" s="5">
        <v>-57.159868942975756</v>
      </c>
      <c r="K9" s="6">
        <v>0.98414152008610156</v>
      </c>
      <c r="L9" s="9">
        <v>0.36772717523185794</v>
      </c>
      <c r="M9" s="10">
        <v>5.5160829708896029E-4</v>
      </c>
      <c r="N9" s="7">
        <v>54217.856507068296</v>
      </c>
      <c r="O9" s="8">
        <v>132.47281373449644</v>
      </c>
      <c r="P9" s="11">
        <v>54216.394536077365</v>
      </c>
      <c r="Q9" s="12">
        <v>132.47496648509798</v>
      </c>
      <c r="R9" s="7">
        <v>-66.6099528406275</v>
      </c>
      <c r="S9" s="8">
        <v>1.1471172594936856</v>
      </c>
      <c r="T9" s="13">
        <f>(P9-73)</f>
        <v>54143.394536077365</v>
      </c>
      <c r="U9" s="14">
        <f t="shared" ref="U9" si="2">Q9</f>
        <v>132.47496648509798</v>
      </c>
    </row>
    <row r="10" spans="2:21">
      <c r="B10" s="4" t="s">
        <v>39</v>
      </c>
      <c r="C10" s="4">
        <v>2605</v>
      </c>
      <c r="D10" s="5">
        <v>3181.5245811248465</v>
      </c>
      <c r="E10" s="6">
        <v>3.4342465185185747</v>
      </c>
      <c r="F10" s="7">
        <v>159.76106131302157</v>
      </c>
      <c r="G10" s="8">
        <v>5.5537510362000768</v>
      </c>
      <c r="H10" s="7">
        <v>120812.31016930357</v>
      </c>
      <c r="I10" s="8">
        <v>4202.057685503094</v>
      </c>
      <c r="J10" s="5">
        <v>-59.15062173393315</v>
      </c>
      <c r="K10" s="6">
        <v>1.1056582573102811</v>
      </c>
      <c r="L10" s="9">
        <v>0.36794353323317541</v>
      </c>
      <c r="M10" s="10">
        <v>5.7891392523214927E-4</v>
      </c>
      <c r="N10" s="7">
        <v>54420.965073880492</v>
      </c>
      <c r="O10" s="8">
        <v>143.44356688197558</v>
      </c>
      <c r="P10" s="11">
        <v>54419.331440369322</v>
      </c>
      <c r="Q10" s="12">
        <v>143.44562976794418</v>
      </c>
      <c r="R10" s="7">
        <v>-68.96931875089507</v>
      </c>
      <c r="S10" s="8">
        <v>1.289494093227348</v>
      </c>
      <c r="T10" s="13">
        <f t="shared" si="1"/>
        <v>54346.331440369322</v>
      </c>
      <c r="U10" s="14">
        <f t="shared" si="0"/>
        <v>143.44562976794418</v>
      </c>
    </row>
    <row r="11" spans="2:21">
      <c r="B11" s="4" t="s">
        <v>43</v>
      </c>
      <c r="C11" s="4">
        <v>2625</v>
      </c>
      <c r="D11" s="5">
        <v>1641.6658395601926</v>
      </c>
      <c r="E11" s="6">
        <v>1.2311581159540181</v>
      </c>
      <c r="F11" s="7">
        <v>243.10211899530188</v>
      </c>
      <c r="G11" s="8">
        <v>7.6060923655452735</v>
      </c>
      <c r="H11" s="7">
        <v>41638.555541255868</v>
      </c>
      <c r="I11" s="8">
        <v>1304.7720335740669</v>
      </c>
      <c r="J11" s="5">
        <v>-48.194662055704661</v>
      </c>
      <c r="K11" s="6">
        <v>1.0369830875918939</v>
      </c>
      <c r="L11" s="9">
        <v>0.37396759367239568</v>
      </c>
      <c r="M11" s="10">
        <v>7.0657591052938342E-4</v>
      </c>
      <c r="N11" s="7">
        <v>54687.89065862781</v>
      </c>
      <c r="O11" s="8">
        <v>158.74485711014722</v>
      </c>
      <c r="P11" s="11">
        <v>54683.260147555447</v>
      </c>
      <c r="Q11" s="12">
        <v>158.7690857309228</v>
      </c>
      <c r="R11" s="7">
        <v>-56.236597183471034</v>
      </c>
      <c r="S11" s="8">
        <v>1.2102801475430041</v>
      </c>
      <c r="T11" s="13">
        <f>(P11-73)</f>
        <v>54610.260147555447</v>
      </c>
      <c r="U11" s="14">
        <f>Q11</f>
        <v>158.7690857309228</v>
      </c>
    </row>
    <row r="12" spans="2:21">
      <c r="B12" s="4" t="s">
        <v>40</v>
      </c>
      <c r="C12" s="4">
        <v>2640</v>
      </c>
      <c r="D12" s="5">
        <v>1650.1618631593192</v>
      </c>
      <c r="E12" s="6">
        <v>1.4419165181959572</v>
      </c>
      <c r="F12" s="7">
        <v>1412.3791385567104</v>
      </c>
      <c r="G12" s="8">
        <v>28.735132300930456</v>
      </c>
      <c r="H12" s="7">
        <v>7248.2000024350655</v>
      </c>
      <c r="I12" s="8">
        <v>147.84754850825126</v>
      </c>
      <c r="J12" s="5">
        <v>-46.797892953633571</v>
      </c>
      <c r="K12" s="6">
        <v>0.88349767705235693</v>
      </c>
      <c r="L12" s="9">
        <v>0.37626103718705056</v>
      </c>
      <c r="M12" s="10">
        <v>6.4160604762167979E-4</v>
      </c>
      <c r="N12" s="7">
        <v>55012.467578914351</v>
      </c>
      <c r="O12" s="8">
        <v>142.08662846828645</v>
      </c>
      <c r="P12" s="11">
        <v>54986.052714278165</v>
      </c>
      <c r="Q12" s="12">
        <v>143.24776280425351</v>
      </c>
      <c r="R12" s="7">
        <v>-54.65343951114324</v>
      </c>
      <c r="S12" s="8">
        <v>1.0320391033821923</v>
      </c>
      <c r="T12" s="13">
        <f t="shared" si="1"/>
        <v>54913.052714278165</v>
      </c>
      <c r="U12" s="14">
        <f t="shared" si="0"/>
        <v>143.24776280425351</v>
      </c>
    </row>
    <row r="13" spans="2:21">
      <c r="B13" s="4" t="s">
        <v>44</v>
      </c>
      <c r="C13" s="4">
        <v>2650</v>
      </c>
      <c r="D13" s="5">
        <v>1238.7536051748505</v>
      </c>
      <c r="E13" s="6">
        <v>0.99611456432150092</v>
      </c>
      <c r="F13" s="7">
        <v>253.01297307128675</v>
      </c>
      <c r="G13" s="8">
        <v>7.7723843650767561</v>
      </c>
      <c r="H13" s="7">
        <v>30616.175729629143</v>
      </c>
      <c r="I13" s="8">
        <v>942.48750040094023</v>
      </c>
      <c r="J13" s="5">
        <v>-41.112522889021228</v>
      </c>
      <c r="K13" s="6">
        <v>1.0151692051065153</v>
      </c>
      <c r="L13" s="9">
        <v>0.3792653194088893</v>
      </c>
      <c r="M13" s="10">
        <v>8.1548259841628275E-4</v>
      </c>
      <c r="N13" s="7">
        <v>55123.189613188813</v>
      </c>
      <c r="O13" s="8">
        <v>175.33628270814097</v>
      </c>
      <c r="P13" s="11">
        <v>55116.880887049083</v>
      </c>
      <c r="Q13" s="12">
        <v>175.37986556269135</v>
      </c>
      <c r="R13" s="7">
        <v>-48.031447058583851</v>
      </c>
      <c r="S13" s="8">
        <v>1.1862526643728353</v>
      </c>
      <c r="T13" s="13">
        <f t="shared" ref="T13" si="3">(P13-73)</f>
        <v>55043.880887049083</v>
      </c>
      <c r="U13" s="14">
        <f t="shared" ref="U13" si="4">Q13</f>
        <v>175.37986556269135</v>
      </c>
    </row>
    <row r="14" spans="2:21">
      <c r="B14" s="4" t="s">
        <v>45</v>
      </c>
      <c r="C14" s="4">
        <v>2680</v>
      </c>
      <c r="D14" s="5">
        <v>1631.3053038326686</v>
      </c>
      <c r="E14" s="6">
        <v>1.5215915278093033</v>
      </c>
      <c r="F14" s="7">
        <v>82.462097163041179</v>
      </c>
      <c r="G14" s="8">
        <v>5.6915212324280269</v>
      </c>
      <c r="H14" s="7">
        <v>123018.32633968</v>
      </c>
      <c r="I14" s="8">
        <v>8493.1552724484882</v>
      </c>
      <c r="J14" s="5">
        <v>-46.622807489631654</v>
      </c>
      <c r="K14" s="6">
        <v>1.1359764111104236</v>
      </c>
      <c r="L14" s="9">
        <v>0.37715795564338844</v>
      </c>
      <c r="M14" s="10">
        <v>7.1745419533842845E-4</v>
      </c>
      <c r="N14" s="7">
        <v>55169.650044754599</v>
      </c>
      <c r="O14" s="8">
        <v>165.63185941911871</v>
      </c>
      <c r="P14" s="11">
        <v>55168.029128801434</v>
      </c>
      <c r="Q14" s="12">
        <v>165.63479592384377</v>
      </c>
      <c r="R14" s="7">
        <v>-54.476933368519745</v>
      </c>
      <c r="S14" s="8">
        <v>1.3275883957328494</v>
      </c>
      <c r="T14" s="13">
        <f t="shared" ref="T14:T17" si="5">(P14-73)</f>
        <v>55095.029128801434</v>
      </c>
      <c r="U14" s="14">
        <f t="shared" ref="U14:U18" si="6">Q14</f>
        <v>165.63479592384377</v>
      </c>
    </row>
    <row r="15" spans="2:21">
      <c r="B15" s="4" t="s">
        <v>46</v>
      </c>
      <c r="C15" s="4">
        <v>2715</v>
      </c>
      <c r="D15" s="5">
        <v>366.3258212977812</v>
      </c>
      <c r="E15" s="6">
        <v>0.40473340198403313</v>
      </c>
      <c r="F15" s="7">
        <v>60.389780600217456</v>
      </c>
      <c r="G15" s="8">
        <v>1.3174709337623904</v>
      </c>
      <c r="H15" s="7">
        <v>37420.01466929062</v>
      </c>
      <c r="I15" s="8">
        <v>817.62390668569003</v>
      </c>
      <c r="J15" s="5">
        <v>-54.98871671190075</v>
      </c>
      <c r="K15" s="6">
        <v>1.1485613883770098</v>
      </c>
      <c r="L15" s="9">
        <v>0.37414005416038382</v>
      </c>
      <c r="M15" s="10">
        <v>6.1429650742727735E-4</v>
      </c>
      <c r="N15" s="7">
        <v>55276.572352332347</v>
      </c>
      <c r="O15" s="8">
        <v>152.14908761304685</v>
      </c>
      <c r="P15" s="11">
        <v>55271.380148704797</v>
      </c>
      <c r="Q15" s="12">
        <v>152.17954751201182</v>
      </c>
      <c r="R15" s="7">
        <v>-64.270914926724274</v>
      </c>
      <c r="S15" s="8">
        <v>1.3427244280510382</v>
      </c>
      <c r="T15" s="13">
        <f t="shared" si="5"/>
        <v>55198.380148704797</v>
      </c>
      <c r="U15" s="14">
        <f t="shared" si="6"/>
        <v>152.17954751201182</v>
      </c>
    </row>
    <row r="16" spans="2:21">
      <c r="B16" s="4" t="s">
        <v>41</v>
      </c>
      <c r="C16" s="4">
        <v>2730</v>
      </c>
      <c r="D16" s="5">
        <v>3665.4235839338303</v>
      </c>
      <c r="E16" s="6">
        <v>4.2667853674157783</v>
      </c>
      <c r="F16" s="7">
        <v>195.07008080177314</v>
      </c>
      <c r="G16" s="8">
        <v>5.3961951482774131</v>
      </c>
      <c r="H16" s="7">
        <v>116034.9996826853</v>
      </c>
      <c r="I16" s="8">
        <v>3213.1604970277958</v>
      </c>
      <c r="J16" s="5">
        <v>-55.323926102901936</v>
      </c>
      <c r="K16" s="6">
        <v>1.0347238234903711</v>
      </c>
      <c r="L16" s="9">
        <v>0.37453277721257011</v>
      </c>
      <c r="M16" s="10">
        <v>6.4107341104550669E-4</v>
      </c>
      <c r="N16" s="7">
        <v>55380.370841703589</v>
      </c>
      <c r="O16" s="8">
        <v>150.97512998647437</v>
      </c>
      <c r="P16" s="11">
        <v>55378.649524752931</v>
      </c>
      <c r="Q16" s="12">
        <v>150.97673051804026</v>
      </c>
      <c r="R16" s="7">
        <v>-64.682285991596231</v>
      </c>
      <c r="S16" s="8">
        <v>1.210067165623536</v>
      </c>
      <c r="T16" s="13">
        <f>(P16-73)</f>
        <v>55305.649524752931</v>
      </c>
      <c r="U16" s="14">
        <f>Q16</f>
        <v>150.97673051804026</v>
      </c>
    </row>
    <row r="17" spans="2:21">
      <c r="B17" s="4" t="s">
        <v>47</v>
      </c>
      <c r="C17" s="4">
        <v>2741.5</v>
      </c>
      <c r="D17" s="5">
        <v>2880.9584781515205</v>
      </c>
      <c r="E17" s="6">
        <v>2.8851667378502528</v>
      </c>
      <c r="F17" s="7">
        <v>344.00281260092169</v>
      </c>
      <c r="G17" s="8">
        <v>10.307430544685587</v>
      </c>
      <c r="H17" s="7">
        <v>51721.045298321347</v>
      </c>
      <c r="I17" s="8">
        <v>1552.0680325656945</v>
      </c>
      <c r="J17" s="5">
        <v>-54.106822648677834</v>
      </c>
      <c r="K17" s="6">
        <v>1.1988313762454099</v>
      </c>
      <c r="L17" s="9">
        <v>0.37456450469895597</v>
      </c>
      <c r="M17" s="10">
        <v>7.2195250163337903E-4</v>
      </c>
      <c r="N17" s="7">
        <v>55285.736925832673</v>
      </c>
      <c r="O17" s="8">
        <v>171.126501344416</v>
      </c>
      <c r="P17" s="11">
        <v>55281.962193904888</v>
      </c>
      <c r="Q17" s="12">
        <v>171.13893726919906</v>
      </c>
      <c r="R17" s="7">
        <v>-63.242044076267021</v>
      </c>
      <c r="S17" s="8">
        <v>1.4015710502465839</v>
      </c>
      <c r="T17" s="13">
        <f t="shared" si="5"/>
        <v>55208.962193904888</v>
      </c>
      <c r="U17" s="14">
        <f t="shared" si="6"/>
        <v>171.13893726919906</v>
      </c>
    </row>
    <row r="18" spans="2:21">
      <c r="B18" s="39" t="s">
        <v>48</v>
      </c>
      <c r="C18" s="39">
        <v>2760</v>
      </c>
      <c r="D18" s="18">
        <v>2164.7670002749983</v>
      </c>
      <c r="E18" s="16">
        <v>2.1991266294330991</v>
      </c>
      <c r="F18" s="15">
        <v>952.14601477718918</v>
      </c>
      <c r="G18" s="17">
        <v>20.085887205720358</v>
      </c>
      <c r="H18" s="15">
        <v>14088.270662917377</v>
      </c>
      <c r="I18" s="17">
        <v>298.24164272112665</v>
      </c>
      <c r="J18" s="18">
        <v>-53.612080967335054</v>
      </c>
      <c r="K18" s="16">
        <v>1.1931777343843519</v>
      </c>
      <c r="L18" s="40">
        <v>0.37582391583515912</v>
      </c>
      <c r="M18" s="41">
        <v>7.669200071212793E-4</v>
      </c>
      <c r="N18" s="15">
        <v>55488.326061526102</v>
      </c>
      <c r="O18" s="17">
        <v>178.41983249721613</v>
      </c>
      <c r="P18" s="19">
        <v>55474.604072122493</v>
      </c>
      <c r="Q18" s="20">
        <v>178.64457123274394</v>
      </c>
      <c r="R18" s="15">
        <v>-62.697848041356345</v>
      </c>
      <c r="S18" s="17">
        <v>1.3957463702903909</v>
      </c>
      <c r="T18" s="27">
        <f>(P18-73)</f>
        <v>55401.604072122493</v>
      </c>
      <c r="U18" s="28">
        <f t="shared" si="6"/>
        <v>178.64457123274394</v>
      </c>
    </row>
    <row r="20" spans="2:21" ht="18">
      <c r="B20" s="24" t="s">
        <v>26</v>
      </c>
      <c r="C20" s="24"/>
      <c r="D20" s="5"/>
      <c r="E20" s="6"/>
      <c r="F20" s="7"/>
      <c r="G20" s="8"/>
      <c r="H20" s="5"/>
      <c r="I20" s="6"/>
      <c r="J20" s="5"/>
      <c r="K20" s="6"/>
      <c r="L20" s="22"/>
      <c r="M20" s="23"/>
      <c r="N20" s="7"/>
      <c r="O20" s="8"/>
      <c r="P20" s="11"/>
    </row>
    <row r="21" spans="2:21" ht="17.399999999999999">
      <c r="B21" s="25" t="s">
        <v>19</v>
      </c>
      <c r="C21" s="25"/>
      <c r="D21" s="5"/>
      <c r="E21" s="6"/>
      <c r="F21" s="7"/>
      <c r="G21" s="8"/>
      <c r="H21" s="5"/>
      <c r="I21" s="6"/>
      <c r="J21" s="5"/>
      <c r="K21" s="6"/>
      <c r="L21" s="22"/>
      <c r="M21" s="23"/>
      <c r="N21" s="7"/>
      <c r="O21" s="8"/>
      <c r="P21" s="11"/>
    </row>
    <row r="22" spans="2:21" ht="15.6">
      <c r="B22" s="25" t="s">
        <v>35</v>
      </c>
      <c r="C22" s="25"/>
      <c r="D22" s="5"/>
      <c r="E22" s="6"/>
      <c r="F22" s="7"/>
      <c r="G22" s="8"/>
      <c r="H22" s="5"/>
      <c r="I22" s="6"/>
      <c r="J22" s="5"/>
      <c r="K22" s="6"/>
      <c r="L22" s="22"/>
      <c r="M22" s="23"/>
      <c r="N22" s="7"/>
      <c r="O22" s="8"/>
      <c r="P22" s="11"/>
    </row>
    <row r="23" spans="2:21" ht="15.6">
      <c r="B23" s="25" t="s">
        <v>20</v>
      </c>
      <c r="C23" s="25"/>
      <c r="D23" s="5"/>
      <c r="E23" s="6"/>
      <c r="F23" s="7"/>
      <c r="G23" s="8"/>
      <c r="H23" s="5"/>
      <c r="I23" s="6"/>
      <c r="J23" s="5"/>
      <c r="K23" s="6"/>
      <c r="L23" s="22"/>
      <c r="M23" s="23"/>
      <c r="N23" s="7"/>
      <c r="O23" s="8"/>
      <c r="P23" s="11"/>
    </row>
    <row r="24" spans="2:21">
      <c r="B24" s="26" t="s">
        <v>21</v>
      </c>
      <c r="C24" s="26"/>
      <c r="D24" s="5"/>
      <c r="E24" s="6"/>
      <c r="F24" s="7"/>
      <c r="G24" s="8"/>
      <c r="H24" s="5"/>
      <c r="I24" s="6"/>
      <c r="J24" s="5"/>
      <c r="K24" s="6"/>
      <c r="L24" s="22"/>
      <c r="P24" s="11"/>
    </row>
    <row r="26" spans="2:21">
      <c r="N26" s="47"/>
      <c r="O26" s="47"/>
      <c r="P26" s="47"/>
    </row>
    <row r="27" spans="2:21">
      <c r="N27" s="47"/>
      <c r="O27" s="47"/>
      <c r="P27" s="47"/>
    </row>
    <row r="28" spans="2:21">
      <c r="N28" s="47"/>
      <c r="O28" s="47"/>
      <c r="P28" s="47"/>
    </row>
    <row r="29" spans="2:21">
      <c r="N29" s="47"/>
      <c r="O29" s="47"/>
      <c r="P29" s="47"/>
    </row>
    <row r="30" spans="2:21">
      <c r="N30" s="47"/>
      <c r="O30" s="47"/>
      <c r="P30" s="47"/>
    </row>
    <row r="31" spans="2:21">
      <c r="N31" s="47"/>
      <c r="O31" s="47"/>
      <c r="P31" s="47"/>
    </row>
    <row r="32" spans="2:21">
      <c r="N32" s="47"/>
      <c r="O32" s="47"/>
      <c r="P32" s="47"/>
    </row>
    <row r="33" spans="14:16">
      <c r="N33" s="47"/>
      <c r="O33" s="47"/>
      <c r="P33" s="47"/>
    </row>
    <row r="34" spans="14:16">
      <c r="N34" s="47"/>
      <c r="O34" s="47"/>
      <c r="P34" s="47"/>
    </row>
    <row r="35" spans="14:16">
      <c r="N35" s="47"/>
      <c r="O35" s="47"/>
      <c r="P35" s="47"/>
    </row>
    <row r="36" spans="14:16">
      <c r="N36" s="47"/>
      <c r="O36" s="47"/>
      <c r="P36" s="47"/>
    </row>
    <row r="37" spans="14:16">
      <c r="N37" s="47"/>
      <c r="O37" s="47"/>
      <c r="P37" s="47"/>
    </row>
    <row r="38" spans="14:16">
      <c r="N38" s="47"/>
      <c r="O38" s="47"/>
      <c r="P38" s="47"/>
    </row>
    <row r="39" spans="14:16">
      <c r="N39" s="47"/>
      <c r="O39" s="47"/>
      <c r="P39" s="47"/>
    </row>
  </sheetData>
  <mergeCells count="18">
    <mergeCell ref="N4:O4"/>
    <mergeCell ref="P4:Q4"/>
    <mergeCell ref="D3:E3"/>
    <mergeCell ref="F3:G3"/>
    <mergeCell ref="H3:I3"/>
    <mergeCell ref="J3:K3"/>
    <mergeCell ref="L3:M3"/>
    <mergeCell ref="N3:O3"/>
    <mergeCell ref="D4:E4"/>
    <mergeCell ref="F4:G4"/>
    <mergeCell ref="H4:I4"/>
    <mergeCell ref="J4:K4"/>
    <mergeCell ref="L4:M4"/>
    <mergeCell ref="R4:S4"/>
    <mergeCell ref="T4:U4"/>
    <mergeCell ref="P3:Q3"/>
    <mergeCell ref="R3:S3"/>
    <mergeCell ref="T3:U3"/>
  </mergeCells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CA38E-4CC1-4833-9038-D5F2BB851CA9}">
  <dimension ref="B2:U15"/>
  <sheetViews>
    <sheetView tabSelected="1" zoomScale="130" zoomScaleNormal="130" workbookViewId="0">
      <selection activeCell="G15" sqref="G15"/>
    </sheetView>
  </sheetViews>
  <sheetFormatPr defaultRowHeight="13.8"/>
  <cols>
    <col min="2" max="2" width="23.77734375" customWidth="1"/>
  </cols>
  <sheetData>
    <row r="2" spans="2:21" ht="16.2">
      <c r="B2" s="1" t="s">
        <v>0</v>
      </c>
      <c r="C2" s="1"/>
      <c r="D2" s="1"/>
    </row>
    <row r="3" spans="2:21" ht="24">
      <c r="B3" s="2" t="s">
        <v>1</v>
      </c>
      <c r="C3" s="2" t="s">
        <v>22</v>
      </c>
      <c r="D3" s="64" t="s">
        <v>2</v>
      </c>
      <c r="E3" s="66"/>
      <c r="F3" s="64" t="s">
        <v>3</v>
      </c>
      <c r="G3" s="64"/>
      <c r="H3" s="64" t="s">
        <v>4</v>
      </c>
      <c r="I3" s="64"/>
      <c r="J3" s="65" t="s">
        <v>5</v>
      </c>
      <c r="K3" s="65"/>
      <c r="L3" s="64" t="s">
        <v>6</v>
      </c>
      <c r="M3" s="64"/>
      <c r="N3" s="64" t="s">
        <v>7</v>
      </c>
      <c r="O3" s="64"/>
      <c r="P3" s="64" t="s">
        <v>7</v>
      </c>
      <c r="Q3" s="64"/>
      <c r="R3" s="65" t="s">
        <v>8</v>
      </c>
      <c r="S3" s="66"/>
      <c r="T3" s="67" t="s">
        <v>9</v>
      </c>
      <c r="U3" s="67"/>
    </row>
    <row r="4" spans="2:21">
      <c r="B4" s="3" t="s">
        <v>10</v>
      </c>
      <c r="C4" s="3"/>
      <c r="D4" s="61" t="s">
        <v>11</v>
      </c>
      <c r="E4" s="62"/>
      <c r="F4" s="61" t="s">
        <v>12</v>
      </c>
      <c r="G4" s="61"/>
      <c r="H4" s="61" t="s">
        <v>13</v>
      </c>
      <c r="I4" s="61"/>
      <c r="J4" s="61" t="s">
        <v>14</v>
      </c>
      <c r="K4" s="61"/>
      <c r="L4" s="61" t="s">
        <v>15</v>
      </c>
      <c r="M4" s="61"/>
      <c r="N4" s="61" t="s">
        <v>16</v>
      </c>
      <c r="O4" s="61"/>
      <c r="P4" s="61" t="s">
        <v>17</v>
      </c>
      <c r="Q4" s="61"/>
      <c r="R4" s="61" t="s">
        <v>17</v>
      </c>
      <c r="S4" s="62"/>
      <c r="T4" s="63" t="s">
        <v>18</v>
      </c>
      <c r="U4" s="63"/>
    </row>
    <row r="5" spans="2:21">
      <c r="B5" s="4" t="s">
        <v>23</v>
      </c>
      <c r="C5" s="4">
        <v>23</v>
      </c>
      <c r="D5" s="5">
        <v>140.12063169339305</v>
      </c>
      <c r="E5" s="6">
        <v>0.20527699009888289</v>
      </c>
      <c r="F5" s="7">
        <v>1800.3743841554626</v>
      </c>
      <c r="G5" s="8">
        <v>36.140561354999903</v>
      </c>
      <c r="H5" s="7">
        <v>950.38831994299551</v>
      </c>
      <c r="I5" s="8">
        <v>19.364471968982553</v>
      </c>
      <c r="J5" s="5">
        <v>819.55221075489737</v>
      </c>
      <c r="K5" s="6">
        <v>2.078980337847971</v>
      </c>
      <c r="L5" s="9">
        <v>0.74062123583844974</v>
      </c>
      <c r="M5" s="10">
        <v>2.8042366340646579E-3</v>
      </c>
      <c r="N5" s="7">
        <v>54593.678896644007</v>
      </c>
      <c r="O5" s="8">
        <v>270.30111982658707</v>
      </c>
      <c r="P5" s="11">
        <v>54402.276110866667</v>
      </c>
      <c r="Q5" s="12">
        <v>301.80253144191346</v>
      </c>
      <c r="R5" s="7">
        <v>955.54764262506285</v>
      </c>
      <c r="S5" s="8">
        <v>2.5569406157027252</v>
      </c>
      <c r="T5" s="13">
        <f>(P5-73)</f>
        <v>54329.276110866667</v>
      </c>
      <c r="U5" s="14">
        <f t="shared" ref="U5:U8" si="0">Q5</f>
        <v>301.80253144191346</v>
      </c>
    </row>
    <row r="6" spans="2:21">
      <c r="B6" s="4" t="s">
        <v>84</v>
      </c>
      <c r="C6" s="4">
        <v>25.5</v>
      </c>
      <c r="D6" s="29">
        <v>138.5</v>
      </c>
      <c r="E6" s="30" t="s">
        <v>27</v>
      </c>
      <c r="F6" s="29">
        <v>4019</v>
      </c>
      <c r="G6" s="31" t="s">
        <v>28</v>
      </c>
      <c r="H6" s="29">
        <v>445</v>
      </c>
      <c r="I6" s="31" t="s">
        <v>29</v>
      </c>
      <c r="J6" s="32">
        <v>905.6</v>
      </c>
      <c r="K6" s="30" t="s">
        <v>30</v>
      </c>
      <c r="L6" s="33">
        <v>0.78239999999999998</v>
      </c>
      <c r="M6" s="34" t="s">
        <v>31</v>
      </c>
      <c r="N6" s="29">
        <v>55069</v>
      </c>
      <c r="O6" s="31" t="s">
        <v>32</v>
      </c>
      <c r="P6" s="35">
        <v>54667</v>
      </c>
      <c r="Q6" s="36" t="s">
        <v>33</v>
      </c>
      <c r="R6" s="32">
        <v>1057</v>
      </c>
      <c r="S6" s="30" t="s">
        <v>34</v>
      </c>
      <c r="T6" s="37">
        <v>54595</v>
      </c>
      <c r="U6" s="38" t="s">
        <v>33</v>
      </c>
    </row>
    <row r="7" spans="2:21">
      <c r="B7" s="4" t="s">
        <v>24</v>
      </c>
      <c r="C7" s="4">
        <v>28</v>
      </c>
      <c r="D7" s="5">
        <v>147.29201204255477</v>
      </c>
      <c r="E7" s="6">
        <v>0.21773067860293155</v>
      </c>
      <c r="F7" s="7">
        <v>4724.6187836117606</v>
      </c>
      <c r="G7" s="8">
        <v>94.814316741726699</v>
      </c>
      <c r="H7" s="7">
        <v>393.0731044221165</v>
      </c>
      <c r="I7" s="8">
        <v>8.0603577639319415</v>
      </c>
      <c r="J7" s="5">
        <v>839.40976343757347</v>
      </c>
      <c r="K7" s="6">
        <v>2.0000797595347479</v>
      </c>
      <c r="L7" s="9">
        <v>0.76470730297935474</v>
      </c>
      <c r="M7" s="10">
        <v>3.415476665123368E-3</v>
      </c>
      <c r="N7" s="7">
        <v>56027.258304945964</v>
      </c>
      <c r="O7" s="8">
        <v>323.83511849817569</v>
      </c>
      <c r="P7" s="11">
        <v>55555.352746636985</v>
      </c>
      <c r="Q7" s="12">
        <v>464.07490047974136</v>
      </c>
      <c r="R7" s="7">
        <v>981.89026100673789</v>
      </c>
      <c r="S7" s="8">
        <v>2.6696846851133622</v>
      </c>
      <c r="T7" s="13">
        <f t="shared" ref="T7:T8" si="1">(P7-73)</f>
        <v>55482.352746636985</v>
      </c>
      <c r="U7" s="14">
        <f t="shared" si="0"/>
        <v>464.07490047974136</v>
      </c>
    </row>
    <row r="8" spans="2:21">
      <c r="B8" s="39" t="s">
        <v>25</v>
      </c>
      <c r="C8" s="39">
        <v>37.200000000000003</v>
      </c>
      <c r="D8" s="18">
        <v>130.25302988498936</v>
      </c>
      <c r="E8" s="16">
        <v>0.21334406910739598</v>
      </c>
      <c r="F8" s="15">
        <v>4301.0303224544286</v>
      </c>
      <c r="G8" s="17">
        <v>86.272086128215463</v>
      </c>
      <c r="H8" s="15">
        <v>373.10070761520086</v>
      </c>
      <c r="I8" s="17">
        <v>7.6134089541179018</v>
      </c>
      <c r="J8" s="18">
        <v>757.26258993755073</v>
      </c>
      <c r="K8" s="16">
        <v>2.1552207727244026</v>
      </c>
      <c r="L8" s="40">
        <v>0.74721412699176903</v>
      </c>
      <c r="M8" s="41">
        <v>3.0566496867184814E-3</v>
      </c>
      <c r="N8" s="15">
        <v>57780.365395697634</v>
      </c>
      <c r="O8" s="17">
        <v>313.66094756624341</v>
      </c>
      <c r="P8" s="19">
        <v>57270.898131623391</v>
      </c>
      <c r="Q8" s="20">
        <v>476.68290268595149</v>
      </c>
      <c r="R8" s="15">
        <v>890.09839955826021</v>
      </c>
      <c r="S8" s="17">
        <v>2.802007779590137</v>
      </c>
      <c r="T8" s="27">
        <f t="shared" si="1"/>
        <v>57197.898131623391</v>
      </c>
      <c r="U8" s="28">
        <f t="shared" si="0"/>
        <v>476.68290268595149</v>
      </c>
    </row>
    <row r="9" spans="2:21">
      <c r="B9" s="21"/>
      <c r="C9" s="21"/>
      <c r="D9" s="5"/>
      <c r="E9" s="6"/>
      <c r="F9" s="7"/>
      <c r="G9" s="8"/>
      <c r="H9" s="5"/>
      <c r="I9" s="6"/>
      <c r="J9" s="5"/>
      <c r="K9" s="6"/>
      <c r="L9" s="22"/>
      <c r="M9" s="23"/>
      <c r="N9" s="7"/>
      <c r="O9" s="8"/>
      <c r="P9" s="11"/>
      <c r="Q9" s="12"/>
      <c r="R9" s="5"/>
      <c r="S9" s="6"/>
    </row>
    <row r="10" spans="2:21" ht="18">
      <c r="B10" s="24" t="s">
        <v>26</v>
      </c>
      <c r="C10" s="24"/>
      <c r="D10" s="5"/>
      <c r="E10" s="6"/>
      <c r="F10" s="7"/>
      <c r="G10" s="8"/>
      <c r="H10" s="5"/>
      <c r="I10" s="6"/>
      <c r="J10" s="5"/>
      <c r="K10" s="6"/>
      <c r="L10" s="22"/>
      <c r="M10" s="23"/>
      <c r="N10" s="7"/>
      <c r="O10" s="8"/>
      <c r="P10" s="11"/>
      <c r="Q10" s="12"/>
      <c r="R10" s="5"/>
      <c r="S10" s="6"/>
    </row>
    <row r="11" spans="2:21" ht="17.399999999999999">
      <c r="B11" s="25" t="s">
        <v>19</v>
      </c>
      <c r="C11" s="25"/>
      <c r="D11" s="5"/>
      <c r="E11" s="6"/>
      <c r="F11" s="7"/>
      <c r="G11" s="8"/>
      <c r="H11" s="5"/>
      <c r="I11" s="6"/>
      <c r="J11" s="5"/>
      <c r="K11" s="6"/>
      <c r="L11" s="22"/>
      <c r="M11" s="23"/>
      <c r="N11" s="7"/>
      <c r="O11" s="8"/>
      <c r="P11" s="11"/>
      <c r="Q11" s="12"/>
      <c r="R11" s="5"/>
      <c r="S11" s="6"/>
    </row>
    <row r="12" spans="2:21" ht="15.6">
      <c r="B12" s="25" t="s">
        <v>35</v>
      </c>
      <c r="C12" s="25"/>
      <c r="D12" s="5"/>
      <c r="E12" s="6"/>
      <c r="F12" s="7"/>
      <c r="G12" s="8"/>
      <c r="H12" s="5"/>
      <c r="I12" s="6"/>
      <c r="J12" s="5"/>
      <c r="K12" s="6"/>
      <c r="L12" s="22"/>
      <c r="M12" s="23"/>
      <c r="N12" s="7"/>
      <c r="O12" s="8"/>
      <c r="P12" s="11"/>
      <c r="Q12" s="12"/>
      <c r="R12" s="5"/>
      <c r="S12" s="6"/>
    </row>
    <row r="13" spans="2:21" ht="15.6">
      <c r="B13" s="25" t="s">
        <v>20</v>
      </c>
      <c r="C13" s="25"/>
      <c r="D13" s="5"/>
      <c r="E13" s="6"/>
      <c r="F13" s="7"/>
      <c r="G13" s="8"/>
      <c r="H13" s="5"/>
      <c r="I13" s="6"/>
      <c r="J13" s="5"/>
      <c r="K13" s="6"/>
      <c r="L13" s="22"/>
      <c r="M13" s="23"/>
      <c r="N13" s="7"/>
      <c r="O13" s="8"/>
      <c r="P13" s="11"/>
      <c r="Q13" s="12"/>
      <c r="R13" s="5"/>
      <c r="S13" s="6"/>
    </row>
    <row r="14" spans="2:21">
      <c r="B14" s="26" t="s">
        <v>21</v>
      </c>
      <c r="C14" s="26"/>
      <c r="D14" s="5"/>
      <c r="E14" s="6"/>
      <c r="F14" s="7"/>
      <c r="G14" s="8"/>
      <c r="H14" s="5"/>
      <c r="I14" s="6"/>
      <c r="J14" s="5"/>
      <c r="K14" s="6"/>
      <c r="L14" s="22"/>
      <c r="M14" s="23"/>
      <c r="N14" s="7"/>
      <c r="O14" s="8"/>
      <c r="P14" s="11"/>
      <c r="Q14" s="12"/>
      <c r="R14" s="5"/>
      <c r="S14" s="6"/>
    </row>
    <row r="15" spans="2:21" ht="55.8" customHeight="1">
      <c r="B15" s="43" t="s">
        <v>85</v>
      </c>
      <c r="C15" s="21"/>
      <c r="D15" s="5"/>
      <c r="E15" s="6"/>
      <c r="F15" s="7"/>
      <c r="G15" s="8"/>
      <c r="H15" s="5"/>
      <c r="I15" s="6"/>
      <c r="J15" s="5"/>
      <c r="K15" s="6"/>
      <c r="L15" s="22"/>
      <c r="M15" s="23"/>
      <c r="N15" s="7"/>
      <c r="O15" s="8"/>
      <c r="P15" s="11"/>
      <c r="Q15" s="12"/>
      <c r="R15" s="5"/>
      <c r="S15" s="6"/>
    </row>
  </sheetData>
  <mergeCells count="18">
    <mergeCell ref="N4:O4"/>
    <mergeCell ref="P4:Q4"/>
    <mergeCell ref="D3:E3"/>
    <mergeCell ref="F3:G3"/>
    <mergeCell ref="H3:I3"/>
    <mergeCell ref="J3:K3"/>
    <mergeCell ref="L3:M3"/>
    <mergeCell ref="N3:O3"/>
    <mergeCell ref="D4:E4"/>
    <mergeCell ref="F4:G4"/>
    <mergeCell ref="H4:I4"/>
    <mergeCell ref="J4:K4"/>
    <mergeCell ref="L4:M4"/>
    <mergeCell ref="R4:S4"/>
    <mergeCell ref="T4:U4"/>
    <mergeCell ref="P3:Q3"/>
    <mergeCell ref="R3:S3"/>
    <mergeCell ref="T3:U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SN23-1</vt:lpstr>
      <vt:lpstr>QX-4</vt:lpstr>
      <vt:lpstr>PAR-27</vt:lpstr>
      <vt:lpstr>XT-5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xiyu dong</dc:creator>
  <cp:lastModifiedBy>xiyu dong</cp:lastModifiedBy>
  <dcterms:created xsi:type="dcterms:W3CDTF">2015-06-05T18:19:34Z</dcterms:created>
  <dcterms:modified xsi:type="dcterms:W3CDTF">2025-03-12T01:07:34Z</dcterms:modified>
</cp:coreProperties>
</file>